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2f1eeab9bd23835/BootCamp/"/>
    </mc:Choice>
  </mc:AlternateContent>
  <xr:revisionPtr revIDLastSave="87" documentId="8_{B594932D-1135-4BEC-875D-5A3B90ED9150}" xr6:coauthVersionLast="45" xr6:coauthVersionMax="45" xr10:uidLastSave="{9120F893-7ADE-4603-B648-50826FA651F4}"/>
  <bookViews>
    <workbookView xWindow="28680" yWindow="-120" windowWidth="29040" windowHeight="15990" activeTab="5" xr2:uid="{00000000-000D-0000-FFFF-FFFF00000000}"/>
  </bookViews>
  <sheets>
    <sheet name="Kickstarter Data" sheetId="1" r:id="rId1"/>
    <sheet name="CategoryCount" sheetId="12" r:id="rId2"/>
    <sheet name="SubCategoryCount" sheetId="13" r:id="rId3"/>
    <sheet name="CountbyDate" sheetId="15" r:id="rId4"/>
    <sheet name="Bonus1" sheetId="16" r:id="rId5"/>
    <sheet name="BonusSastisticalAnalysis" sheetId="17" r:id="rId6"/>
  </sheets>
  <definedNames>
    <definedName name="_xlnm._FilterDatabase" localSheetId="0" hidden="1">'Kickstarter Data'!$A$1:$T$4115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6" i="17" l="1"/>
  <c r="J6" i="17"/>
  <c r="J3" i="17"/>
  <c r="I6" i="17"/>
  <c r="H6" i="17"/>
  <c r="K3" i="17"/>
  <c r="I3" i="17"/>
  <c r="H3" i="17"/>
  <c r="G6" i="17"/>
  <c r="F6" i="17"/>
  <c r="G3" i="17"/>
  <c r="F3" i="17"/>
  <c r="B4" i="16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B2" i="16"/>
  <c r="C2" i="16"/>
  <c r="B3" i="16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D13" i="16" l="1"/>
  <c r="D12" i="16"/>
  <c r="D11" i="16"/>
  <c r="D10" i="16"/>
  <c r="D9" i="16"/>
  <c r="D8" i="16"/>
  <c r="D7" i="16"/>
  <c r="D6" i="16"/>
  <c r="D5" i="16"/>
  <c r="D4" i="16"/>
  <c r="D3" i="16"/>
  <c r="C3" i="16"/>
  <c r="C13" i="16"/>
  <c r="C12" i="16"/>
  <c r="C11" i="16"/>
  <c r="C10" i="16"/>
  <c r="C9" i="16"/>
  <c r="C8" i="16"/>
  <c r="C7" i="16"/>
  <c r="C5" i="16"/>
  <c r="C6" i="16"/>
  <c r="C4" i="16"/>
  <c r="B13" i="16"/>
  <c r="B11" i="16"/>
  <c r="B6" i="16"/>
  <c r="B5" i="16"/>
  <c r="B12" i="16"/>
  <c r="B10" i="16"/>
  <c r="B9" i="16"/>
  <c r="B8" i="16"/>
  <c r="B7" i="16"/>
  <c r="D2" i="16"/>
  <c r="E9" i="16" l="1"/>
  <c r="E8" i="16"/>
  <c r="H8" i="16" s="1"/>
  <c r="E10" i="16"/>
  <c r="F10" i="16" s="1"/>
  <c r="E7" i="16"/>
  <c r="H7" i="16" s="1"/>
  <c r="H9" i="16"/>
  <c r="G9" i="16"/>
  <c r="E6" i="16"/>
  <c r="H6" i="16" s="1"/>
  <c r="E13" i="16"/>
  <c r="F13" i="16" s="1"/>
  <c r="E5" i="16"/>
  <c r="G5" i="16" s="1"/>
  <c r="F9" i="16"/>
  <c r="E12" i="16"/>
  <c r="F12" i="16" s="1"/>
  <c r="E4" i="16"/>
  <c r="H4" i="16" s="1"/>
  <c r="E11" i="16"/>
  <c r="G11" i="16" s="1"/>
  <c r="E3" i="16"/>
  <c r="F3" i="16" s="1"/>
  <c r="E2" i="16"/>
  <c r="G2" i="1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647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2" i="1"/>
  <c r="F8" i="16" l="1"/>
  <c r="G8" i="16"/>
  <c r="G10" i="16"/>
  <c r="H10" i="16"/>
  <c r="G7" i="16"/>
  <c r="F7" i="16"/>
  <c r="H3" i="16"/>
  <c r="G3" i="16"/>
  <c r="H13" i="16"/>
  <c r="H2" i="16"/>
  <c r="H5" i="16"/>
  <c r="F4" i="16"/>
  <c r="F2" i="16"/>
  <c r="F6" i="16"/>
  <c r="H11" i="16"/>
  <c r="G12" i="16"/>
  <c r="G4" i="16"/>
  <c r="F11" i="16"/>
  <c r="F5" i="16"/>
  <c r="G13" i="16"/>
  <c r="H12" i="16"/>
  <c r="G6" i="16"/>
</calcChain>
</file>

<file path=xl/sharedStrings.xml><?xml version="1.0" encoding="utf-8"?>
<sst xmlns="http://schemas.openxmlformats.org/spreadsheetml/2006/main" count="28552" uniqueCount="8413">
  <si>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</si>
  <si>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</si>
  <si>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</si>
  <si>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</si>
  <si>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</si>
  <si>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</si>
  <si>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</si>
  <si>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</si>
  <si>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</si>
  <si>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</si>
  <si>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</si>
  <si>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</si>
  <si>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</si>
  <si>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</si>
  <si>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</si>
  <si>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</si>
  <si>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</si>
  <si>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</si>
  <si>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</si>
  <si>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</si>
  <si>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</si>
  <si>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</si>
  <si>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</si>
  <si>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</si>
  <si>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</si>
  <si>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</si>
  <si>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</si>
  <si>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</si>
  <si>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</si>
  <si>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</si>
  <si>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</si>
  <si>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</si>
  <si>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</si>
  <si>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</si>
  <si>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</si>
  <si>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</si>
  <si>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</si>
  <si>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</si>
  <si>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</si>
  <si>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</si>
  <si>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</si>
  <si>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</si>
  <si>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</si>
  <si>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</si>
  <si>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</si>
  <si>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</si>
  <si>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</si>
  <si>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</si>
  <si>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</si>
  <si>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</si>
  <si>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</si>
  <si>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</si>
  <si>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</si>
  <si>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</si>
  <si>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</si>
  <si>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</si>
  <si>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</si>
  <si>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</si>
  <si>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</si>
  <si>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</si>
  <si>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</si>
  <si>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</si>
  <si>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</si>
  <si>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</si>
  <si>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</si>
  <si>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</si>
  <si>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</si>
  <si>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</si>
  <si>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</si>
  <si>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</si>
  <si>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</si>
  <si>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</si>
  <si>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</si>
  <si>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</si>
  <si>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</si>
  <si>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</si>
  <si>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</si>
  <si>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</si>
  <si>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</si>
  <si>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</si>
  <si>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</si>
  <si>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</si>
  <si>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</si>
  <si>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</si>
  <si>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</si>
  <si>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</si>
  <si>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</si>
  <si>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</si>
  <si>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</si>
  <si>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</si>
  <si>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</si>
  <si>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</si>
  <si>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</si>
  <si>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</si>
  <si>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</si>
  <si>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</si>
  <si>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</si>
  <si>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</si>
  <si>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</si>
  <si>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</si>
  <si>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</si>
  <si>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</si>
  <si>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</si>
  <si>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</si>
  <si>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</si>
  <si>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</si>
  <si>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</si>
  <si>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</si>
  <si>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</si>
  <si>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</si>
  <si>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</si>
  <si>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</si>
  <si>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</si>
  <si>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</si>
  <si>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</si>
  <si>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</si>
  <si>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</si>
  <si>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</si>
  <si>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</si>
  <si>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</si>
  <si>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</si>
  <si>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</si>
  <si>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</si>
  <si>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</si>
  <si>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</si>
  <si>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</si>
  <si>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</si>
  <si>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</si>
  <si>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</si>
  <si>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</si>
  <si>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</si>
  <si>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</si>
  <si>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</si>
  <si>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</si>
  <si>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</si>
  <si>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</si>
  <si>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</si>
  <si>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</si>
  <si>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</si>
  <si>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</si>
  <si>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</si>
  <si>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</si>
  <si>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</si>
  <si>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</si>
  <si>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</si>
  <si>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</si>
  <si>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</si>
  <si>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</si>
  <si>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</si>
  <si>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</si>
  <si>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</si>
  <si>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</si>
  <si>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</si>
  <si>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</si>
  <si>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</si>
  <si>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</si>
  <si>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</si>
  <si>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</si>
  <si>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</si>
  <si>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</si>
  <si>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</si>
  <si>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</si>
  <si>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</si>
  <si>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</si>
  <si>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</si>
  <si>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</si>
  <si>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</si>
  <si>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</si>
  <si>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</si>
  <si>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</si>
  <si>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</si>
  <si>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</si>
  <si>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</si>
  <si>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</si>
  <si>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</si>
  <si>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</si>
  <si>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</si>
  <si>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</si>
  <si>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</si>
  <si>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</si>
  <si>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</si>
  <si>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</si>
  <si>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</si>
  <si>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</si>
  <si>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</si>
  <si>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</si>
  <si>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</si>
  <si>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</si>
  <si>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</si>
  <si>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</si>
  <si>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</si>
  <si>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</si>
  <si>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</si>
  <si>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</si>
  <si>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</si>
  <si>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</si>
  <si>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</si>
  <si>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</si>
  <si>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</si>
  <si>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</si>
  <si>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</si>
  <si>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</si>
  <si>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</si>
  <si>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</si>
  <si>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</si>
  <si>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</si>
  <si>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</si>
  <si>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</si>
  <si>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</si>
  <si>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</si>
  <si>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</si>
  <si>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</si>
  <si>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</si>
  <si>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</si>
  <si>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</si>
  <si>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</si>
  <si>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</si>
  <si>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</si>
  <si>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</si>
  <si>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</si>
  <si>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</si>
  <si>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</si>
  <si>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</si>
  <si>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</si>
  <si>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</si>
  <si>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</si>
  <si>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</si>
  <si>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</si>
  <si>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</si>
  <si>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</si>
  <si>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</si>
  <si>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</si>
  <si>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</si>
  <si>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</si>
  <si>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</si>
  <si>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</si>
  <si>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</si>
  <si>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</si>
  <si>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</si>
  <si>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</si>
  <si>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</si>
  <si>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</si>
  <si>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</si>
  <si>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</si>
  <si>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</si>
  <si>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</si>
  <si>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</si>
  <si>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</si>
  <si>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</si>
  <si>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</si>
  <si>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</si>
  <si>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</si>
  <si>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</si>
  <si>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</si>
  <si>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</si>
  <si>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</si>
  <si>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</si>
  <si>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</si>
  <si>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</si>
  <si>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</si>
  <si>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</si>
  <si>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</si>
  <si>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</si>
  <si>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</si>
  <si>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</si>
  <si>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</si>
  <si>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</si>
  <si>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</si>
  <si>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</si>
  <si>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</si>
  <si>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</si>
  <si>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</si>
  <si>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</si>
  <si>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</si>
  <si>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</si>
  <si>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</si>
  <si>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</si>
  <si>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</si>
  <si>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</si>
  <si>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</si>
  <si>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</si>
  <si>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</si>
  <si>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</si>
  <si>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</si>
  <si>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</si>
  <si>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</si>
  <si>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</si>
  <si>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</si>
  <si>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</si>
  <si>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</si>
  <si>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</si>
  <si>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</si>
  <si>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</si>
  <si>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</si>
  <si>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</si>
  <si>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</si>
  <si>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</si>
  <si>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</si>
  <si>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</si>
  <si>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</si>
  <si>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</si>
  <si>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</si>
  <si>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</si>
  <si>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</si>
  <si>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</si>
  <si>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</si>
  <si>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</si>
  <si>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</si>
  <si>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</si>
  <si>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</si>
  <si>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</si>
  <si>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</si>
  <si>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</si>
  <si>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</si>
  <si>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</si>
  <si>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</si>
  <si>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</si>
  <si>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</si>
  <si>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</si>
  <si>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</si>
  <si>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</si>
  <si>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</si>
  <si>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</si>
  <si>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</si>
  <si>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</si>
  <si>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</si>
  <si>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</si>
  <si>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</si>
  <si>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</si>
  <si>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</si>
  <si>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</si>
  <si>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</si>
  <si>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</si>
  <si>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</si>
  <si>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</si>
  <si>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</si>
  <si>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</si>
  <si>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</si>
  <si>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</si>
  <si>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</si>
  <si>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</si>
  <si>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</si>
  <si>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</si>
  <si>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</si>
  <si>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</si>
  <si>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</si>
  <si>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</si>
  <si>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</si>
  <si>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</si>
  <si>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</si>
  <si>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</si>
  <si>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</si>
  <si>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</si>
  <si>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</si>
  <si>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</si>
  <si>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</si>
  <si>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</si>
  <si>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</si>
  <si>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</si>
  <si>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</si>
  <si>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</si>
  <si>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</si>
  <si>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</si>
  <si>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</si>
  <si>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</si>
  <si>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</si>
  <si>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</si>
  <si>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</si>
  <si>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</si>
  <si>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</si>
  <si>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</si>
  <si>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</si>
  <si>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</si>
  <si>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</si>
  <si>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</si>
  <si>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</si>
  <si>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</si>
  <si>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</si>
  <si>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</si>
  <si>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</si>
  <si>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</si>
  <si>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</si>
  <si>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</si>
  <si>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</si>
  <si>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</si>
  <si>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</si>
  <si>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</si>
  <si>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</si>
  <si>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</si>
  <si>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</si>
  <si>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</si>
  <si>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</si>
  <si>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</si>
  <si>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</si>
  <si>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</si>
  <si>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</si>
  <si>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</si>
  <si>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</si>
  <si>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</si>
  <si>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</si>
  <si>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</si>
  <si>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</si>
  <si>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</si>
  <si>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</si>
  <si>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</si>
  <si>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</si>
  <si>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</si>
  <si>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</si>
  <si>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</si>
  <si>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</si>
  <si>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</si>
  <si>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</si>
  <si>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</si>
  <si>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</si>
  <si>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</si>
  <si>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</si>
  <si>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</si>
  <si>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</si>
  <si>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</si>
  <si>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</si>
  <si>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</si>
  <si>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</si>
  <si>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</si>
  <si>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</si>
  <si>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</si>
  <si>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</si>
  <si>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</si>
  <si>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</si>
  <si>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</si>
  <si>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</si>
  <si>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</si>
  <si>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</si>
  <si>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</si>
  <si>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</si>
  <si>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</si>
  <si>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</si>
  <si>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</si>
  <si>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</si>
  <si>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</si>
  <si>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</si>
  <si>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</si>
  <si>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</si>
  <si>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</si>
  <si>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</si>
  <si>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</si>
  <si>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</si>
  <si>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</si>
  <si>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</si>
  <si>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</si>
  <si>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</si>
  <si>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</si>
  <si>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</si>
  <si>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</si>
  <si>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</si>
  <si>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</si>
  <si>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</si>
  <si>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</si>
  <si>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</si>
  <si>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</si>
  <si>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</si>
  <si>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</si>
  <si>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</si>
  <si>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</si>
  <si>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</si>
  <si>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</si>
  <si>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</si>
  <si>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</si>
  <si>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</si>
  <si>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</si>
  <si>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</si>
  <si>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</si>
  <si>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</si>
  <si>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</si>
  <si>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</si>
  <si>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</si>
  <si>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</si>
  <si>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</si>
  <si>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</si>
  <si>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</si>
  <si>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</si>
  <si>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</si>
  <si>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</si>
  <si>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</si>
  <si>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</si>
  <si>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</si>
  <si>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</si>
  <si>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</si>
  <si>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</si>
  <si>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</si>
  <si>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</si>
  <si>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</si>
  <si>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</si>
  <si>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</si>
  <si>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</si>
  <si>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</si>
  <si>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</si>
  <si>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</si>
  <si>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</si>
  <si>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</si>
  <si>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</si>
  <si>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</si>
  <si>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</si>
  <si>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</si>
  <si>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</si>
  <si>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</si>
  <si>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</si>
  <si>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</si>
  <si>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</si>
  <si>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</si>
  <si>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</si>
  <si>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</si>
  <si>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</si>
  <si>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</si>
  <si>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</si>
  <si>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</si>
  <si>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</si>
  <si>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</si>
  <si>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</si>
  <si>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</si>
  <si>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</si>
  <si>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</si>
  <si>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</si>
  <si>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</si>
  <si>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</si>
  <si>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</si>
  <si>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</si>
  <si>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</si>
  <si>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</si>
  <si>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</si>
  <si>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</si>
  <si>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</si>
  <si>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</si>
  <si>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</si>
  <si>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</si>
  <si>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</si>
  <si>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</si>
  <si>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</si>
  <si>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</si>
  <si>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</si>
  <si>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</si>
  <si>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</si>
  <si>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</si>
  <si>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</si>
  <si>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</si>
  <si>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</si>
  <si>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</si>
  <si>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</si>
  <si>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</si>
  <si>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</si>
  <si>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</si>
  <si>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</si>
  <si>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</si>
  <si>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</si>
  <si>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</si>
  <si>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</si>
  <si>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</si>
  <si>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</si>
  <si>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</si>
  <si>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</si>
  <si>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</si>
  <si>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</si>
  <si>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</si>
  <si>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</si>
  <si>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</si>
  <si>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</si>
  <si>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</si>
  <si>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</si>
  <si>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</si>
  <si>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</si>
  <si>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</si>
  <si>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</si>
  <si>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</si>
  <si>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</si>
  <si>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</si>
  <si>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</si>
  <si>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</si>
  <si>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</si>
  <si>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</si>
  <si>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</si>
  <si>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</si>
  <si>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</si>
  <si>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</si>
  <si>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</si>
  <si>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</si>
  <si>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</si>
  <si>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</si>
  <si>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</si>
  <si>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</si>
  <si>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</si>
  <si>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</si>
  <si>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</si>
  <si>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</si>
  <si>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</si>
  <si>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</si>
  <si>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</si>
  <si>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</si>
  <si>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</si>
  <si>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</si>
  <si>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</si>
  <si>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</si>
  <si>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</si>
  <si>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</si>
  <si>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</si>
  <si>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</si>
  <si>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</si>
  <si>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</si>
  <si>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</si>
  <si>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</si>
  <si>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</si>
  <si>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</si>
  <si>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</si>
  <si>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</si>
  <si>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</si>
  <si>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</si>
  <si>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</si>
  <si>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</si>
  <si>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</si>
  <si>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</si>
  <si>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</si>
  <si>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</si>
  <si>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</si>
  <si>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</si>
  <si>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</si>
  <si>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</si>
  <si>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</si>
  <si>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</si>
  <si>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</si>
  <si>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</si>
  <si>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</si>
  <si>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</si>
  <si>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</si>
  <si>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</si>
  <si>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</si>
  <si>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</si>
  <si>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</si>
  <si>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</si>
  <si>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</si>
  <si>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</si>
  <si>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</si>
  <si>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</si>
  <si>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</si>
  <si>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</si>
  <si>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</si>
  <si>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</si>
  <si>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</si>
  <si>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</si>
  <si>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</si>
  <si>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</si>
  <si>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</si>
  <si>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</si>
  <si>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</si>
  <si>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</si>
  <si>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</si>
  <si>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</si>
  <si>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</si>
  <si>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</si>
  <si>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</si>
  <si>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</si>
  <si>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</si>
  <si>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</si>
  <si>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</si>
  <si>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</si>
  <si>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</si>
  <si>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</si>
  <si>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</si>
  <si>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</si>
  <si>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</si>
  <si>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</si>
  <si>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</si>
  <si>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</si>
  <si>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</si>
  <si>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</si>
  <si>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</si>
  <si>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</si>
  <si>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</si>
  <si>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</si>
  <si>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</si>
  <si>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</si>
  <si>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</si>
  <si>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</si>
  <si>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</si>
  <si>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</si>
  <si>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</si>
  <si>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</si>
  <si>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</si>
  <si>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</si>
  <si>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</si>
  <si>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</si>
  <si>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</si>
  <si>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</si>
  <si>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</si>
  <si>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</si>
  <si>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</si>
  <si>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</si>
  <si>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</si>
  <si>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</si>
  <si>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</si>
  <si>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</si>
  <si>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</si>
  <si>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</si>
  <si>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</si>
  <si>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</si>
  <si>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</si>
  <si>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</si>
  <si>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</si>
  <si>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</si>
  <si>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</si>
  <si>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</si>
  <si>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</si>
  <si>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</si>
  <si>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</si>
  <si>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</si>
  <si>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</si>
  <si>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</si>
  <si>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</si>
  <si>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</si>
  <si>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</si>
  <si>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</si>
  <si>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</si>
  <si>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</si>
  <si>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</si>
  <si>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</si>
  <si>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</si>
  <si>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</si>
  <si>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</si>
  <si>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</si>
  <si>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</si>
  <si>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</si>
  <si>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</si>
  <si>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</si>
  <si>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</si>
  <si>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</si>
  <si>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</si>
  <si>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</si>
  <si>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</si>
  <si>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</si>
  <si>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</si>
  <si>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</si>
  <si>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</si>
  <si>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</si>
  <si>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</si>
  <si>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</si>
  <si>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</si>
  <si>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</si>
  <si>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</si>
  <si>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</si>
  <si>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</si>
  <si>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</si>
  <si>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</si>
  <si>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</si>
  <si>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</si>
  <si>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</si>
  <si>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</si>
  <si>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</si>
  <si>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</si>
  <si>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</si>
  <si>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</si>
  <si>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</si>
  <si>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</si>
  <si>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</si>
  <si>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</si>
  <si>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</si>
  <si>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</si>
  <si>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</si>
  <si>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</si>
  <si>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</si>
  <si>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</si>
  <si>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</si>
  <si>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</si>
  <si>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</si>
  <si>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</si>
  <si>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</si>
  <si>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</si>
  <si>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</si>
  <si>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</si>
  <si>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</si>
  <si>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</si>
  <si>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</si>
  <si>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</si>
  <si>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</si>
  <si>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</si>
  <si>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</si>
  <si>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</si>
  <si>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</si>
  <si>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</si>
  <si>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</si>
  <si>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</si>
  <si>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</si>
  <si>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</si>
  <si>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</si>
  <si>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</si>
  <si>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</si>
  <si>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</si>
  <si>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</si>
  <si>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</si>
  <si>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</si>
  <si>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</si>
  <si>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</si>
  <si>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</si>
  <si>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</si>
  <si>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</si>
  <si>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</si>
  <si>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</si>
  <si>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</si>
  <si>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</si>
  <si>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</si>
  <si>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</si>
  <si>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</si>
  <si>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</si>
  <si>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</si>
  <si>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</si>
  <si>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</si>
  <si>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</si>
  <si>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</si>
  <si>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</si>
  <si>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</si>
  <si>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</si>
  <si>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</si>
  <si>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</si>
  <si>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</si>
  <si>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</si>
  <si>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</si>
  <si>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</si>
  <si>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</si>
  <si>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</si>
  <si>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</si>
  <si>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</si>
  <si>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</si>
  <si>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</si>
  <si>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</si>
  <si>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</si>
  <si>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</si>
  <si>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</si>
  <si>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</si>
  <si>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</si>
  <si>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</si>
  <si>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</si>
  <si>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</si>
  <si>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</si>
  <si>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</si>
  <si>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</si>
  <si>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</si>
  <si>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</si>
  <si>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</si>
  <si>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</si>
  <si>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</si>
  <si>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</si>
  <si>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</si>
  <si>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</si>
  <si>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</si>
  <si>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</si>
  <si>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</si>
  <si>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</si>
  <si>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</si>
  <si>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</si>
  <si>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</si>
  <si>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</si>
  <si>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</si>
  <si>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</si>
  <si>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</si>
  <si>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</si>
  <si>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</si>
  <si>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</si>
  <si>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</si>
  <si>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</si>
  <si>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</si>
  <si>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</si>
  <si>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</si>
  <si>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</si>
  <si>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</si>
  <si>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</si>
  <si>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</si>
  <si>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</si>
  <si>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</si>
  <si>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</si>
  <si>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</si>
  <si>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</si>
  <si>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</si>
  <si>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</si>
  <si>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</si>
  <si>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</si>
  <si>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</si>
  <si>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</si>
  <si>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</si>
  <si>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</si>
  <si>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</si>
  <si>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</si>
  <si>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</si>
  <si>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</si>
  <si>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</si>
  <si>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</si>
  <si>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</si>
  <si>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</si>
  <si>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</si>
  <si>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</si>
  <si>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</si>
  <si>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</si>
  <si>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</si>
  <si>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</si>
  <si>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</si>
  <si>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</si>
  <si>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</si>
  <si>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</si>
  <si>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</si>
  <si>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</si>
  <si>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</si>
  <si>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</si>
  <si>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</si>
  <si>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</si>
  <si>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</si>
  <si>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</si>
  <si>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</si>
  <si>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</si>
  <si>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</si>
  <si>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</si>
  <si>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</si>
  <si>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</si>
  <si>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</si>
  <si>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</si>
  <si>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</si>
  <si>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</si>
  <si>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</si>
  <si>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</si>
  <si>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</si>
  <si>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</si>
  <si>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</si>
  <si>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</si>
  <si>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</si>
  <si>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</si>
  <si>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</si>
  <si>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</si>
  <si>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</si>
  <si>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</si>
  <si>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</si>
  <si>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</si>
  <si>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</si>
  <si>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</si>
  <si>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</si>
  <si>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</si>
  <si>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</si>
  <si>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</si>
  <si>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</si>
  <si>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</si>
  <si>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</si>
  <si>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</si>
  <si>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</si>
  <si>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</si>
  <si>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</si>
  <si>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</si>
  <si>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</si>
  <si>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</si>
  <si>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</si>
  <si>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</si>
  <si>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</si>
  <si>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</si>
  <si>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</si>
  <si>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</si>
  <si>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</si>
  <si>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</si>
  <si>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</si>
  <si>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</si>
  <si>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</si>
  <si>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</si>
  <si>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</si>
  <si>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</si>
  <si>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</si>
  <si>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</si>
  <si>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</si>
  <si>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</si>
  <si>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</si>
  <si>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</si>
  <si>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</si>
  <si>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</si>
  <si>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</si>
  <si>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</si>
  <si>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</si>
  <si>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</si>
  <si>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</si>
  <si>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</si>
  <si>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</si>
  <si>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</si>
  <si>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</si>
  <si>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</si>
  <si>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</si>
  <si>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</si>
  <si>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</si>
  <si>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</si>
  <si>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</si>
  <si>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</si>
  <si>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</si>
  <si>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</si>
  <si>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</si>
  <si>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</si>
  <si>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</si>
  <si>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</si>
  <si>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</si>
  <si>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</si>
  <si>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</si>
  <si>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</si>
  <si>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</si>
  <si>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</si>
  <si>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</si>
  <si>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</si>
  <si>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</si>
  <si>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</si>
  <si>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</si>
  <si>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</si>
  <si>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</si>
  <si>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</si>
  <si>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</si>
  <si>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</si>
  <si>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</si>
  <si>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</si>
  <si>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</si>
  <si>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</si>
  <si>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</si>
  <si>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</si>
  <si>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</si>
  <si>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</si>
  <si>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</si>
  <si>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</si>
  <si>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</si>
  <si>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</si>
  <si>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</si>
  <si>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</si>
  <si>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</si>
  <si>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</si>
  <si>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</si>
  <si>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</si>
  <si>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</si>
  <si>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</si>
  <si>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</si>
  <si>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</si>
  <si>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</si>
  <si>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</si>
  <si>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</si>
  <si>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</si>
  <si>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</si>
  <si>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</si>
  <si>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</si>
  <si>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</si>
  <si>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</si>
  <si>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</si>
  <si>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</si>
  <si>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</si>
  <si>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</si>
  <si>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</si>
  <si>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</si>
  <si>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</si>
  <si>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</si>
  <si>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</si>
  <si>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</si>
  <si>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</si>
  <si>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</si>
  <si>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</si>
  <si>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</si>
  <si>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</si>
  <si>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</si>
  <si>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</si>
  <si>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</si>
  <si>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</si>
  <si>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</si>
  <si>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</si>
  <si>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</si>
  <si>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</si>
  <si>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</si>
  <si>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</si>
  <si>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</si>
  <si>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</si>
  <si>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</si>
  <si>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</si>
  <si>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</si>
  <si>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</si>
  <si>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</si>
  <si>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</si>
  <si>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</si>
  <si>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</si>
  <si>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</si>
  <si>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</si>
  <si>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</si>
  <si>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</si>
  <si>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</si>
  <si>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</si>
  <si>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</si>
  <si>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</si>
  <si>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</si>
  <si>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</si>
  <si>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</si>
  <si>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</si>
  <si>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</si>
  <si>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</si>
  <si>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</si>
  <si>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</si>
  <si>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</si>
  <si>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</si>
  <si>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</si>
  <si>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</si>
  <si>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</si>
  <si>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</si>
  <si>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</si>
  <si>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</si>
  <si>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</si>
  <si>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</si>
  <si>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</si>
  <si>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</si>
  <si>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</si>
  <si>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</si>
  <si>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</si>
  <si>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</si>
  <si>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</si>
  <si>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</si>
  <si>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</si>
  <si>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</si>
  <si>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</si>
  <si>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</si>
  <si>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</si>
  <si>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</si>
  <si>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</si>
  <si>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</si>
  <si>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</si>
  <si>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</si>
  <si>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</si>
  <si>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</si>
  <si>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</si>
  <si>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</si>
  <si>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</si>
  <si>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</si>
  <si>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</si>
  <si>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</si>
  <si>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</si>
  <si>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</si>
  <si>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</si>
  <si>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</si>
  <si>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</si>
  <si>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</si>
  <si>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</si>
  <si>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</si>
  <si>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</si>
  <si>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</si>
  <si>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</si>
  <si>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</si>
  <si>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</si>
  <si>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</si>
  <si>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</si>
  <si>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</si>
  <si>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</si>
  <si>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</si>
  <si>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</si>
  <si>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</si>
  <si>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</si>
  <si>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</si>
  <si>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</si>
  <si>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</si>
  <si>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</si>
  <si>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</si>
  <si>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</si>
  <si>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</si>
  <si>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</si>
  <si>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</si>
  <si>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</si>
  <si>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</si>
  <si>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</si>
  <si>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</si>
  <si>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</si>
  <si>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</si>
  <si>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</si>
  <si>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</si>
  <si>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</si>
  <si>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</si>
  <si>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</si>
  <si>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</si>
  <si>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</si>
  <si>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</si>
  <si>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</si>
  <si>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</si>
  <si>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</si>
  <si>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</si>
  <si>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</si>
  <si>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</si>
  <si>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</si>
  <si>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</si>
  <si>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</si>
  <si>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</si>
  <si>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</si>
  <si>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</si>
  <si>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</si>
  <si>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</si>
  <si>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</si>
  <si>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</si>
  <si>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</si>
  <si>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</si>
  <si>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</si>
  <si>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</si>
  <si>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</si>
  <si>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</si>
  <si>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</si>
  <si>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</si>
  <si>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</si>
  <si>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</si>
  <si>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</si>
  <si>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</si>
  <si>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</si>
  <si>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</si>
  <si>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</si>
  <si>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</si>
  <si>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</si>
  <si>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</si>
  <si>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</si>
  <si>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</si>
  <si>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</si>
  <si>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</si>
  <si>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</si>
  <si>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</si>
  <si>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</si>
  <si>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</si>
  <si>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</si>
  <si>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</si>
  <si>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</si>
  <si>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</si>
  <si>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</si>
  <si>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</si>
  <si>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</si>
  <si>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</si>
  <si>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</si>
  <si>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</si>
  <si>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</si>
  <si>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</si>
  <si>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</si>
  <si>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</si>
  <si>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</si>
  <si>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</si>
  <si>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</si>
  <si>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</si>
  <si>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</si>
  <si>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</si>
  <si>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</si>
  <si>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</si>
  <si>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</si>
  <si>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</si>
  <si>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</si>
  <si>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</si>
  <si>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</si>
  <si>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</si>
  <si>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</si>
  <si>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</si>
  <si>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</si>
  <si>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</si>
  <si>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</si>
  <si>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</si>
  <si>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</si>
  <si>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</si>
  <si>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</si>
  <si>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</si>
  <si>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</si>
  <si>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</si>
  <si>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</si>
  <si>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</si>
  <si>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</si>
  <si>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</si>
  <si>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</si>
  <si>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</si>
  <si>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</si>
  <si>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</si>
  <si>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</si>
  <si>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</si>
  <si>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</si>
  <si>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</si>
  <si>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</si>
  <si>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</si>
  <si>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</si>
  <si>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</si>
  <si>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</si>
  <si>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</si>
  <si>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</si>
  <si>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</si>
  <si>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</si>
  <si>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</si>
  <si>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</si>
  <si>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</si>
  <si>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</si>
  <si>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</si>
  <si>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</si>
  <si>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</si>
  <si>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</si>
  <si>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</si>
  <si>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</si>
  <si>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</si>
  <si>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</si>
  <si>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</si>
  <si>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</si>
  <si>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</si>
  <si>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</si>
  <si>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</si>
  <si>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</si>
  <si>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</si>
  <si>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</si>
  <si>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</si>
  <si>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</si>
  <si>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</si>
  <si>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</si>
  <si>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</si>
  <si>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</si>
  <si>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</si>
  <si>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</si>
  <si>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</si>
  <si>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</si>
  <si>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</si>
  <si>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</si>
  <si>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</si>
  <si>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</si>
  <si>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</si>
  <si>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</si>
  <si>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</si>
  <si>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</si>
  <si>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</si>
  <si>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</si>
  <si>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</si>
  <si>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</si>
  <si>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</si>
  <si>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</si>
  <si>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</si>
  <si>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</si>
  <si>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</si>
  <si>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</si>
  <si>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</si>
  <si>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</si>
  <si>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</si>
  <si>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</si>
  <si>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</si>
  <si>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</si>
  <si>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</si>
  <si>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</si>
  <si>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</si>
  <si>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</si>
  <si>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</si>
  <si>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</si>
  <si>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</si>
  <si>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</si>
  <si>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</si>
  <si>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</si>
  <si>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</si>
  <si>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</si>
  <si>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</si>
  <si>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</si>
  <si>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</si>
  <si>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</si>
  <si>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</si>
  <si>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</si>
  <si>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</si>
  <si>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</si>
  <si>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</si>
  <si>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</si>
  <si>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</si>
  <si>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</si>
  <si>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</si>
  <si>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</si>
  <si>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</si>
  <si>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</si>
  <si>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</si>
  <si>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</si>
  <si>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</si>
  <si>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</si>
  <si>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</si>
  <si>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</si>
  <si>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</si>
  <si>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</si>
  <si>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</si>
  <si>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</si>
  <si>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</si>
  <si>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</si>
  <si>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</si>
  <si>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</si>
  <si>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</si>
  <si>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</si>
  <si>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</si>
  <si>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</si>
  <si>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</si>
  <si>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</si>
  <si>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</si>
  <si>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</si>
  <si>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</si>
  <si>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</si>
  <si>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</si>
  <si>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</si>
  <si>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</si>
  <si>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</si>
  <si>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</si>
  <si>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</si>
  <si>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</si>
  <si>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</si>
  <si>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</si>
  <si>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</si>
  <si>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</si>
  <si>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</si>
  <si>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</si>
  <si>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</si>
  <si>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</si>
  <si>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</si>
  <si>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</si>
  <si>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</si>
  <si>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</si>
  <si>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</si>
  <si>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</si>
  <si>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</si>
  <si>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</si>
  <si>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</si>
  <si>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</si>
  <si>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</si>
  <si>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</si>
  <si>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</si>
  <si>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</si>
  <si>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</si>
  <si>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</si>
  <si>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</si>
  <si>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</si>
  <si>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</si>
  <si>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</si>
  <si>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</si>
  <si>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</si>
  <si>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</si>
  <si>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</si>
  <si>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</si>
  <si>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</si>
  <si>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</si>
  <si>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</si>
  <si>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</si>
  <si>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</si>
  <si>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</si>
  <si>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</si>
  <si>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</si>
  <si>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</si>
  <si>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</si>
  <si>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</si>
  <si>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</si>
  <si>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</si>
  <si>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</si>
  <si>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</si>
  <si>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</si>
  <si>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</si>
  <si>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</si>
  <si>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</si>
  <si>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</si>
  <si>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</si>
  <si>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</si>
  <si>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</si>
  <si>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</si>
  <si>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</si>
  <si>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</si>
  <si>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</si>
  <si>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</si>
  <si>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</si>
  <si>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</si>
  <si>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</si>
  <si>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</si>
  <si>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</si>
  <si>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</si>
  <si>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</si>
  <si>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</si>
  <si>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</si>
  <si>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</si>
  <si>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</si>
  <si>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</si>
  <si>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</si>
  <si>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</si>
  <si>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</si>
  <si>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</si>
  <si>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</si>
  <si>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</si>
  <si>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</si>
  <si>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</si>
  <si>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</si>
  <si>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</si>
  <si>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</si>
  <si>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</si>
  <si>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</si>
  <si>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</si>
  <si>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</si>
  <si>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</si>
  <si>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</si>
  <si>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</si>
  <si>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</si>
  <si>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</si>
  <si>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</si>
  <si>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</si>
  <si>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</si>
  <si>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</si>
  <si>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</si>
  <si>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</si>
  <si>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</si>
  <si>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</si>
  <si>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</si>
  <si>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</si>
  <si>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</si>
  <si>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</si>
  <si>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</si>
  <si>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</si>
  <si>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</si>
  <si>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</si>
  <si>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</si>
  <si>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</si>
  <si>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</si>
  <si>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</si>
  <si>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</si>
  <si>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</si>
  <si>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</si>
  <si>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</si>
  <si>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</si>
  <si>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</si>
  <si>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</si>
  <si>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</si>
  <si>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</si>
  <si>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</si>
  <si>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</si>
  <si>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</si>
  <si>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</si>
  <si>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</si>
  <si>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</si>
  <si>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</si>
  <si>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</si>
  <si>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</si>
  <si>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</si>
  <si>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</si>
  <si>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</si>
  <si>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</si>
  <si>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</si>
  <si>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</si>
  <si>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</si>
  <si>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</si>
  <si>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</si>
  <si>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</si>
  <si>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</si>
  <si>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</si>
  <si>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</si>
  <si>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</si>
  <si>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</si>
  <si>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</si>
  <si>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</si>
  <si>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</si>
  <si>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</si>
  <si>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</si>
  <si>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</si>
  <si>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</si>
  <si>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</si>
  <si>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</si>
  <si>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</si>
  <si>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</si>
  <si>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</si>
  <si>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</si>
  <si>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</si>
  <si>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</si>
  <si>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</si>
  <si>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</si>
  <si>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</si>
  <si>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</si>
  <si>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</si>
  <si>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</si>
  <si>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</si>
  <si>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</si>
  <si>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</si>
  <si>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</si>
  <si>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</si>
  <si>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</si>
  <si>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</si>
  <si>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</si>
  <si>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</si>
  <si>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</si>
  <si>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</si>
  <si>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</si>
  <si>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</si>
  <si>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</si>
  <si>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</si>
  <si>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</si>
  <si>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</si>
  <si>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</si>
  <si>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</si>
  <si>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</si>
  <si>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</si>
  <si>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</si>
  <si>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</si>
  <si>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</si>
  <si>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</si>
  <si>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</si>
  <si>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</si>
  <si>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</si>
  <si>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</si>
  <si>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</si>
  <si>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</si>
  <si>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</si>
  <si>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</si>
  <si>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</si>
  <si>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</si>
  <si>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</si>
  <si>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</si>
  <si>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</si>
  <si>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</si>
  <si>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</si>
  <si>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</si>
  <si>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</si>
  <si>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</si>
  <si>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</si>
  <si>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</si>
  <si>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</si>
  <si>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</si>
  <si>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</si>
  <si>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</si>
  <si>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</si>
  <si>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</si>
  <si>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</si>
  <si>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</si>
  <si>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</si>
  <si>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</si>
  <si>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</si>
  <si>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</si>
  <si>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</si>
  <si>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</si>
  <si>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</si>
  <si>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</si>
  <si>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</si>
  <si>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</si>
  <si>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</si>
  <si>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</si>
  <si>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</si>
  <si>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</si>
  <si>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</si>
  <si>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</si>
  <si>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</si>
  <si>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</si>
  <si>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</si>
  <si>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</si>
  <si>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</si>
  <si>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</si>
  <si>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</si>
  <si>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</si>
  <si>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</si>
  <si>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</si>
  <si>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</si>
  <si>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</si>
  <si>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</si>
  <si>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</si>
  <si>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</si>
  <si>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</si>
  <si>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</si>
  <si>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</si>
  <si>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</si>
  <si>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</si>
  <si>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</si>
  <si>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</si>
  <si>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</si>
  <si>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</si>
  <si>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</si>
  <si>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</si>
  <si>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</si>
  <si>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</si>
  <si>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</si>
  <si>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</si>
  <si>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</si>
  <si>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</si>
  <si>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</si>
  <si>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</si>
  <si>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</si>
  <si>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</si>
  <si>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</si>
  <si>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</si>
  <si>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</si>
  <si>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</si>
  <si>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</si>
  <si>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</si>
  <si>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</si>
  <si>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</si>
  <si>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</si>
  <si>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</si>
  <si>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</si>
  <si>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</si>
  <si>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</si>
  <si>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</si>
  <si>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</si>
  <si>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</si>
  <si>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</si>
  <si>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</si>
  <si>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</si>
  <si>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</si>
  <si>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</si>
  <si>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</si>
  <si>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</si>
  <si>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</si>
  <si>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</si>
  <si>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</si>
  <si>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</si>
  <si>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</si>
  <si>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</si>
  <si>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</si>
  <si>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</si>
  <si>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</si>
  <si>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</si>
  <si>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</si>
  <si>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</si>
  <si>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</si>
  <si>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</si>
  <si>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</si>
  <si>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</si>
  <si>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</si>
  <si>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</si>
  <si>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</si>
  <si>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</si>
  <si>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</si>
  <si>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</si>
  <si>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</si>
  <si>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</si>
  <si>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</si>
  <si>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</si>
  <si>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</si>
  <si>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</si>
  <si>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</si>
  <si>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</si>
  <si>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</si>
  <si>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</si>
  <si>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</si>
  <si>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</si>
  <si>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</si>
  <si>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</si>
  <si>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</si>
  <si>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</si>
  <si>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</si>
  <si>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</si>
  <si>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</si>
  <si>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</si>
  <si>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</si>
  <si>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</si>
  <si>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</si>
  <si>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</si>
  <si>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</si>
  <si>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</si>
  <si>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</si>
  <si>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</si>
  <si>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</si>
  <si>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</si>
  <si>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</si>
  <si>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</si>
  <si>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</si>
  <si>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</si>
  <si>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</si>
  <si>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</si>
  <si>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</si>
  <si>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</si>
  <si>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</si>
  <si>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</si>
  <si>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</si>
  <si>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</si>
  <si>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</si>
  <si>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</si>
  <si>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</si>
  <si>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</si>
  <si>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</si>
  <si>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</si>
  <si>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</si>
  <si>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</si>
  <si>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</si>
  <si>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</si>
  <si>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</si>
  <si>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</si>
  <si>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</si>
  <si>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</si>
  <si>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</si>
  <si>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</si>
  <si>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</si>
  <si>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</si>
  <si>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</si>
  <si>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</si>
  <si>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</si>
  <si>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</si>
  <si>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</si>
  <si>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</si>
  <si>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</si>
  <si>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</si>
  <si>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</si>
  <si>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</si>
  <si>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</si>
  <si>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</si>
  <si>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</si>
  <si>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</si>
  <si>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</si>
  <si>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</si>
  <si>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</si>
  <si>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</si>
  <si>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</si>
  <si>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</si>
  <si>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</si>
  <si>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</si>
  <si>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</si>
  <si>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</si>
  <si>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</si>
  <si>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</si>
  <si>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</si>
  <si>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</si>
  <si>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</si>
  <si>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</si>
  <si>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</si>
  <si>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</si>
  <si>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</si>
  <si>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</si>
  <si>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</si>
  <si>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</si>
  <si>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</si>
  <si>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</si>
  <si>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</si>
  <si>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</si>
  <si>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</si>
  <si>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</si>
  <si>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</si>
  <si>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</si>
  <si>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</si>
  <si>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</si>
  <si>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</si>
  <si>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</si>
  <si>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</si>
  <si>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</si>
  <si>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</si>
  <si>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</si>
  <si>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</si>
  <si>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</si>
  <si>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</si>
  <si>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</si>
  <si>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</si>
  <si>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</si>
  <si>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</si>
  <si>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</si>
  <si>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</si>
  <si>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</si>
  <si>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</si>
  <si>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</si>
  <si>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</si>
  <si>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</si>
  <si>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</si>
  <si>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</si>
  <si>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</si>
  <si>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</si>
  <si>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</si>
  <si>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</si>
  <si>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</si>
  <si>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</si>
  <si>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</si>
  <si>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</si>
  <si>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</si>
  <si>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</si>
  <si>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</si>
  <si>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</si>
  <si>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</si>
  <si>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</si>
  <si>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</si>
  <si>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</si>
  <si>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</si>
  <si>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</si>
  <si>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</si>
  <si>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</si>
  <si>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</si>
  <si>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</si>
  <si>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</si>
  <si>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</si>
  <si>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</si>
  <si>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</si>
  <si>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</si>
  <si>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</si>
  <si>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</si>
  <si>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</si>
  <si>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</si>
  <si>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</si>
  <si>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</si>
  <si>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</si>
  <si>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</si>
  <si>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</si>
  <si>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</si>
  <si>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</si>
  <si>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</si>
  <si>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</si>
  <si>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</si>
  <si>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</si>
  <si>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</si>
  <si>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</si>
  <si>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</si>
  <si>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</si>
  <si>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</si>
  <si>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</si>
  <si>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</si>
  <si>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</si>
  <si>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</si>
  <si>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</si>
  <si>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</si>
  <si>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</si>
  <si>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</si>
  <si>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</si>
  <si>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</si>
  <si>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</si>
  <si>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</si>
  <si>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</si>
  <si>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</si>
  <si>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</si>
  <si>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</si>
  <si>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</si>
  <si>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</si>
  <si>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</si>
  <si>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</si>
  <si>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</si>
  <si>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</si>
  <si>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</si>
  <si>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</si>
  <si>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</si>
  <si>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</si>
  <si>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</si>
  <si>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</si>
  <si>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</si>
  <si>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</si>
  <si>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</si>
  <si>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</si>
  <si>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</si>
  <si>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</si>
  <si>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</si>
  <si>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</si>
  <si>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</si>
  <si>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</si>
  <si>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</si>
  <si>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</si>
  <si>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</si>
  <si>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</si>
  <si>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</si>
  <si>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</si>
  <si>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</si>
  <si>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</si>
  <si>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</si>
  <si>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</si>
  <si>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</si>
  <si>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</si>
  <si>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</si>
  <si>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</si>
  <si>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</si>
  <si>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</si>
  <si>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</si>
  <si>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</si>
  <si>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</si>
  <si>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</si>
  <si>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</si>
  <si>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</si>
  <si>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</si>
  <si>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</si>
  <si>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</si>
  <si>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</si>
  <si>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</si>
  <si>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</si>
  <si>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</si>
  <si>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</si>
  <si>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</si>
  <si>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</si>
  <si>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</si>
  <si>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</si>
  <si>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</si>
  <si>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</si>
  <si>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</si>
  <si>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</si>
  <si>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</si>
  <si>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</si>
  <si>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</si>
  <si>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</si>
  <si>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</si>
  <si>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</si>
  <si>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</si>
  <si>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</si>
  <si>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</si>
  <si>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</si>
  <si>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</si>
  <si>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</si>
  <si>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</si>
  <si>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</si>
  <si>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</si>
  <si>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</si>
  <si>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</si>
  <si>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</si>
  <si>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</si>
  <si>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</si>
  <si>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</si>
  <si>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</si>
  <si>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</si>
  <si>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</si>
  <si>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</si>
  <si>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</si>
  <si>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</si>
  <si>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</si>
  <si>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</si>
  <si>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</si>
  <si>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</si>
  <si>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</si>
  <si>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</si>
  <si>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</si>
  <si>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</si>
  <si>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</si>
  <si>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</si>
  <si>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</si>
  <si>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</si>
  <si>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</si>
  <si>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</si>
  <si>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</si>
  <si>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</si>
  <si>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</si>
  <si>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</si>
  <si>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</si>
  <si>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</si>
  <si>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</si>
  <si>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</si>
  <si>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</si>
  <si>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</si>
  <si>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</si>
  <si>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</si>
  <si>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</si>
  <si>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</si>
  <si>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</si>
  <si>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</si>
  <si>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</si>
  <si>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</si>
  <si>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</si>
  <si>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</si>
  <si>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</si>
  <si>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</si>
  <si>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</si>
  <si>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</si>
  <si>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</si>
  <si>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</si>
  <si>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</si>
  <si>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</si>
  <si>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</si>
  <si>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</si>
  <si>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</si>
  <si>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</si>
  <si>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</si>
  <si>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</si>
  <si>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</si>
  <si>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</si>
  <si>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</si>
  <si>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</si>
  <si>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</si>
  <si>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</si>
  <si>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</si>
  <si>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</si>
  <si>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</si>
  <si>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</si>
  <si>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</si>
  <si>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</si>
  <si>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</si>
  <si>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</si>
  <si>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</si>
  <si>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</si>
  <si>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</si>
  <si>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</si>
  <si>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</si>
  <si>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</si>
  <si>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</si>
  <si>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</si>
  <si>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</si>
  <si>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</si>
  <si>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</si>
  <si>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</si>
  <si>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</si>
  <si>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</si>
  <si>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</si>
  <si>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</si>
  <si>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</si>
  <si>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</si>
  <si>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</si>
  <si>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</si>
  <si>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</si>
  <si>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</si>
  <si>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</si>
  <si>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</si>
  <si>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</si>
  <si>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</si>
  <si>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</si>
  <si>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</si>
  <si>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</si>
  <si>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</si>
  <si>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</si>
  <si>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</si>
  <si>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</si>
  <si>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</si>
  <si>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</si>
  <si>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</si>
  <si>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</si>
  <si>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</si>
  <si>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</si>
  <si>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</si>
  <si>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</si>
  <si>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</si>
  <si>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</si>
  <si>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</si>
  <si>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</si>
  <si>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</si>
  <si>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</si>
  <si>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</si>
  <si>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</si>
  <si>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</si>
  <si>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</si>
  <si>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</si>
  <si>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</si>
  <si>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</si>
  <si>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</si>
  <si>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</si>
  <si>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</si>
  <si>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</si>
  <si>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</si>
  <si>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</si>
  <si>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</si>
  <si>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</si>
  <si>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</si>
  <si>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</si>
  <si>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</si>
  <si>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</si>
  <si>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</si>
  <si>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</si>
  <si>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</si>
  <si>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</si>
  <si>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</si>
  <si>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</si>
  <si>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</si>
  <si>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</si>
  <si>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</si>
  <si>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</si>
  <si>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</si>
  <si>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</si>
  <si>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</si>
  <si>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</si>
  <si>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</si>
  <si>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</si>
  <si>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</si>
  <si>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</si>
  <si>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</si>
  <si>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</si>
  <si>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</si>
  <si>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</si>
  <si>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</si>
  <si>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</si>
  <si>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</si>
  <si>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</si>
  <si>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</si>
  <si>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</si>
  <si>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</si>
  <si>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</si>
  <si>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</si>
  <si>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</si>
  <si>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</si>
  <si>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</si>
  <si>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</si>
  <si>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</si>
  <si>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</si>
  <si>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</si>
  <si>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</si>
  <si>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</si>
  <si>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</si>
  <si>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</si>
  <si>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</si>
  <si>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</si>
  <si>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</si>
  <si>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</si>
  <si>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</si>
  <si>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</si>
  <si>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</si>
  <si>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</si>
  <si>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</si>
  <si>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</si>
  <si>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</si>
  <si>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</si>
  <si>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</si>
  <si>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</si>
  <si>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</si>
  <si>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</si>
  <si>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</si>
  <si>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</si>
  <si>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</si>
  <si>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</si>
  <si>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</si>
  <si>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</si>
  <si>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</si>
  <si>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</si>
  <si>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</si>
  <si>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</si>
  <si>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</si>
  <si>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</si>
  <si>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</si>
  <si>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</si>
  <si>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</si>
  <si>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</si>
  <si>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</si>
  <si>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</si>
  <si>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</si>
  <si>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</si>
  <si>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</si>
  <si>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</si>
  <si>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</si>
  <si>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</si>
  <si>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</si>
  <si>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</si>
  <si>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</si>
  <si>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</si>
  <si>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</si>
  <si>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</si>
  <si>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</si>
  <si>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</si>
  <si>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</si>
  <si>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</si>
  <si>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</si>
  <si>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</si>
  <si>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</si>
  <si>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</si>
  <si>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</si>
  <si>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</si>
  <si>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</si>
  <si>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</si>
  <si>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</si>
  <si>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</si>
  <si>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</si>
  <si>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</si>
  <si>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</si>
  <si>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</si>
  <si>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</si>
  <si>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</si>
  <si>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</si>
  <si>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</si>
  <si>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</si>
  <si>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</si>
  <si>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</si>
  <si>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</si>
  <si>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</si>
  <si>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</si>
  <si>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</si>
  <si>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</si>
  <si>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</si>
  <si>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</si>
  <si>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</si>
  <si>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</si>
  <si>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</si>
  <si>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</si>
  <si>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</si>
  <si>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</si>
  <si>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</si>
  <si>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</si>
  <si>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</si>
  <si>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</si>
  <si>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</si>
  <si>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</si>
  <si>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</si>
  <si>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</si>
  <si>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</si>
  <si>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</si>
  <si>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</si>
  <si>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</si>
  <si>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</si>
  <si>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</si>
  <si>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</si>
  <si>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</si>
  <si>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</si>
  <si>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</si>
  <si>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</si>
  <si>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</si>
  <si>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</si>
  <si>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</si>
  <si>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</si>
  <si>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</si>
  <si>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</si>
  <si>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</si>
  <si>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</si>
  <si>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</si>
  <si>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</si>
  <si>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</si>
  <si>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</si>
  <si>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</si>
  <si>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</si>
  <si>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</si>
  <si>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</si>
  <si>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</si>
  <si>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</si>
  <si>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</si>
  <si>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</si>
  <si>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</si>
  <si>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</si>
  <si>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</si>
  <si>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</si>
  <si>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</si>
  <si>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</si>
  <si>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</si>
  <si>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</si>
  <si>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</si>
  <si>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</si>
  <si>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</si>
  <si>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</si>
  <si>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</si>
  <si>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</si>
  <si>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</si>
  <si>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</si>
  <si>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</si>
  <si>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</si>
  <si>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</si>
  <si>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</si>
  <si>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</si>
  <si>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</si>
  <si>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</si>
  <si>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</si>
  <si>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</si>
  <si>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</si>
  <si>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</si>
  <si>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</si>
  <si>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</si>
  <si>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</si>
  <si>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</si>
  <si>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</si>
  <si>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</si>
  <si>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</si>
  <si>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</si>
  <si>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</si>
  <si>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</si>
  <si>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</si>
  <si>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</si>
  <si>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</si>
  <si>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</si>
  <si>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</si>
  <si>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</si>
  <si>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</si>
  <si>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</si>
  <si>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</si>
  <si>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</si>
  <si>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</si>
  <si>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</si>
  <si>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</si>
  <si>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</si>
  <si>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</si>
  <si>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</si>
  <si>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</si>
  <si>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</si>
  <si>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</si>
  <si>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</si>
  <si>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</si>
  <si>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</si>
  <si>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</si>
  <si>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</si>
  <si>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</si>
  <si>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</si>
  <si>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</si>
  <si>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</si>
  <si>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</si>
  <si>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</si>
  <si>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</si>
  <si>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</si>
  <si>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</si>
  <si>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</si>
  <si>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</si>
  <si>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</si>
  <si>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</si>
  <si>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</si>
  <si>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</si>
  <si>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</si>
  <si>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</si>
  <si>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</si>
  <si>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</si>
  <si>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</si>
  <si>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</si>
  <si>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</si>
  <si>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</si>
  <si>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</si>
  <si>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</si>
  <si>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</si>
  <si>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</si>
  <si>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</si>
  <si>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</si>
  <si>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</si>
  <si>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</si>
  <si>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</si>
  <si>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</si>
  <si>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</si>
  <si>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</si>
  <si>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</si>
  <si>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</si>
  <si>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</si>
  <si>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</si>
  <si>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</si>
  <si>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</si>
  <si>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</si>
  <si>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</si>
  <si>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</si>
  <si>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</si>
  <si>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</si>
  <si>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</si>
  <si>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</si>
  <si>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</si>
  <si>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</si>
  <si>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</si>
  <si>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</si>
  <si>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</si>
  <si>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</si>
  <si>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</si>
  <si>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</si>
  <si>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</si>
  <si>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</si>
  <si>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</si>
  <si>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</si>
  <si>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</si>
  <si>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</si>
  <si>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</si>
  <si>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</si>
  <si>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</si>
  <si>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</si>
  <si>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</si>
  <si>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</si>
  <si>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</si>
  <si>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</si>
  <si>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</si>
  <si>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</si>
  <si>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</si>
  <si>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</si>
  <si>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</si>
  <si>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</si>
  <si>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</si>
  <si>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</si>
  <si>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</si>
  <si>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</si>
  <si>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</si>
  <si>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</si>
  <si>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</si>
  <si>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</si>
  <si>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</si>
  <si>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</si>
  <si>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</si>
  <si>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</si>
  <si>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</si>
  <si>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</si>
  <si>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</si>
  <si>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</si>
  <si>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</si>
  <si>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</si>
  <si>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</si>
  <si>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</si>
  <si>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</si>
  <si>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</si>
  <si>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</si>
  <si>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</si>
  <si>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</si>
  <si>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</si>
  <si>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</si>
  <si>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</si>
  <si>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</si>
  <si>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</si>
  <si>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</si>
  <si>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</si>
  <si>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</si>
  <si>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</si>
  <si>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</si>
  <si>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</si>
  <si>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</si>
  <si>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</si>
  <si>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</si>
  <si>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</si>
  <si>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</si>
  <si>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</si>
  <si>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</si>
  <si>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</si>
  <si>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</si>
  <si>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</si>
  <si>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</si>
  <si>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</si>
  <si>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</si>
  <si>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</si>
  <si>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</si>
  <si>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</si>
  <si>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</si>
  <si>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</si>
  <si>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</si>
  <si>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</si>
  <si>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</si>
  <si>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</si>
  <si>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</si>
  <si>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</si>
  <si>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</si>
  <si>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</si>
  <si>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</si>
  <si>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</si>
  <si>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</si>
  <si>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</si>
  <si>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</si>
  <si>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</si>
  <si>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</si>
  <si>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</si>
  <si>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</si>
  <si>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</si>
  <si>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</si>
  <si>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</si>
  <si>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</si>
  <si>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</si>
  <si>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</si>
  <si>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</si>
  <si>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</si>
  <si>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</si>
  <si>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</si>
  <si>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</si>
  <si>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</si>
  <si>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</si>
  <si>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</si>
  <si>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</si>
  <si>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</si>
  <si>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</si>
  <si>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</si>
  <si>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</si>
  <si>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</si>
  <si>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</si>
  <si>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</si>
  <si>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</si>
  <si>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</si>
  <si>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</si>
  <si>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</si>
  <si>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</si>
  <si>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</si>
  <si>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</si>
  <si>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</si>
  <si>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</si>
  <si>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</si>
  <si>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</si>
  <si>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</si>
  <si>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</si>
  <si>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</si>
  <si>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</si>
  <si>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</si>
  <si>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</si>
  <si>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</si>
  <si>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</si>
  <si>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</si>
  <si>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</si>
  <si>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</si>
  <si>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</si>
  <si>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</si>
  <si>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</si>
  <si>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</si>
  <si>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</si>
  <si>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</si>
  <si>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</si>
  <si>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</si>
  <si>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</si>
  <si>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</si>
  <si>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</si>
  <si>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</si>
  <si>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</si>
  <si>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</si>
  <si>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</si>
  <si>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</si>
  <si>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</si>
  <si>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</si>
  <si>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</si>
  <si>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</si>
  <si>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</si>
  <si>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</si>
  <si>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</si>
  <si>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</si>
  <si>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</si>
  <si>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</si>
  <si>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</si>
  <si>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</si>
  <si>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</si>
  <si>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</si>
  <si>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</si>
  <si>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</si>
  <si>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</si>
  <si>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</si>
  <si>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</si>
  <si>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</si>
  <si>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</si>
  <si>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</si>
  <si>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</si>
  <si>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</si>
  <si>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</si>
  <si>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</si>
  <si>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</si>
  <si>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</si>
  <si>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</si>
  <si>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</si>
  <si>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</si>
  <si>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</si>
  <si>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</si>
  <si>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</si>
  <si>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</si>
  <si>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</si>
  <si>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</si>
  <si>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</si>
  <si>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</si>
  <si>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</si>
  <si>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</si>
  <si>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</si>
  <si>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</si>
  <si>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</si>
  <si>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</si>
  <si>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</si>
  <si>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</si>
  <si>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</si>
  <si>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</si>
  <si>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</si>
  <si>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</si>
  <si>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</si>
  <si>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</si>
  <si>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</si>
  <si>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</si>
  <si>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</si>
  <si>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</si>
  <si>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</si>
  <si>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</si>
  <si>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</si>
  <si>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</si>
  <si>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</si>
  <si>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</si>
  <si>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</si>
  <si>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</si>
  <si>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</si>
  <si>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</si>
  <si>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</si>
  <si>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</si>
  <si>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</si>
  <si>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</si>
  <si>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</si>
  <si>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</si>
  <si>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</si>
  <si>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</si>
  <si>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</si>
  <si>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</si>
  <si>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</si>
  <si>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</si>
  <si>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</si>
  <si>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</si>
  <si>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</si>
  <si>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</si>
  <si>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</si>
  <si>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</si>
  <si>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</si>
  <si>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</si>
  <si>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</si>
  <si>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</si>
  <si>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</si>
  <si>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</si>
  <si>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</si>
  <si>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</si>
  <si>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</si>
  <si>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</si>
  <si>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</si>
  <si>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</si>
  <si>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</si>
  <si>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</si>
  <si>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</si>
  <si>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</si>
  <si>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</si>
  <si>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</si>
  <si>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</si>
  <si>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</si>
  <si>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</si>
  <si>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</si>
  <si>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</si>
  <si>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</si>
  <si>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</si>
  <si>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</si>
  <si>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</si>
  <si>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</si>
  <si>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</si>
  <si>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</si>
  <si>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</si>
  <si>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</si>
  <si>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</si>
  <si>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</si>
  <si>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</si>
  <si>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</si>
  <si>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</si>
  <si>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</si>
  <si>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</si>
  <si>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</si>
  <si>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</si>
  <si>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</si>
  <si>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</si>
  <si>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</si>
  <si>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</si>
  <si>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</si>
  <si>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</si>
  <si>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</si>
  <si>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</si>
  <si>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</si>
  <si>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</si>
  <si>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</si>
  <si>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</si>
  <si>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</si>
  <si>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</si>
  <si>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</si>
  <si>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</si>
  <si>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</si>
  <si>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</si>
  <si>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</si>
  <si>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</si>
  <si>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</si>
  <si>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</si>
  <si>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</si>
  <si>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</si>
  <si>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</si>
  <si>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</si>
  <si>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</si>
  <si>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</si>
  <si>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</si>
  <si>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</si>
  <si>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</si>
  <si>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</si>
  <si>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</si>
  <si>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</si>
  <si>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</si>
  <si>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</si>
  <si>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</si>
  <si>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</si>
  <si>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</si>
  <si>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</si>
  <si>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</si>
  <si>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</si>
  <si>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</si>
  <si>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</si>
  <si>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</si>
  <si>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</si>
  <si>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</si>
  <si>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</si>
  <si>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</si>
  <si>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</si>
  <si>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</si>
  <si>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</si>
  <si>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</si>
  <si>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</si>
  <si>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</si>
  <si>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</si>
  <si>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</si>
  <si>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</si>
  <si>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</si>
  <si>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</si>
  <si>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</si>
  <si>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</si>
  <si>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</si>
  <si>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</si>
  <si>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</si>
  <si>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</si>
  <si>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</si>
  <si>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</si>
  <si>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</si>
  <si>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</si>
  <si>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</si>
  <si>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</si>
  <si>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</si>
  <si>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</si>
  <si>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</si>
  <si>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</si>
  <si>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</si>
  <si>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</si>
  <si>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</si>
  <si>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</si>
  <si>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</si>
  <si>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</si>
  <si>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</si>
  <si>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</si>
  <si>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</si>
  <si>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</si>
  <si>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</si>
  <si>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</si>
  <si>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</si>
  <si>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</si>
  <si>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</si>
  <si>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</si>
  <si>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</si>
  <si>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</si>
  <si>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</si>
  <si>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</si>
  <si>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</si>
  <si>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</si>
  <si>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</si>
  <si>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</si>
  <si>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</si>
  <si>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</si>
  <si>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</si>
  <si>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</si>
  <si>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</si>
  <si>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</si>
  <si>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</si>
  <si>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</si>
  <si>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</si>
  <si>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</si>
  <si>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</si>
  <si>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</si>
  <si>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</si>
  <si>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</si>
  <si>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</si>
  <si>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</si>
  <si>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</si>
  <si>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</si>
  <si>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</si>
  <si>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</si>
  <si>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</si>
  <si>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</si>
  <si>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</si>
  <si>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</si>
  <si>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</si>
  <si>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</si>
  <si>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</si>
  <si>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</si>
  <si>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</si>
  <si>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</si>
  <si>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</si>
  <si>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</si>
  <si>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</si>
  <si>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</si>
  <si>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</si>
  <si>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</si>
  <si>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</si>
  <si>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</si>
  <si>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</si>
  <si>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</si>
  <si>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</si>
  <si>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</si>
  <si>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</si>
  <si>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</si>
  <si>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</si>
  <si>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</si>
  <si>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</si>
  <si>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</si>
  <si>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</si>
  <si>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</si>
  <si>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</si>
  <si>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</si>
  <si>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</si>
  <si>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</si>
  <si>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</si>
  <si>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</si>
  <si>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</si>
  <si>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</si>
  <si>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</si>
  <si>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</si>
  <si>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</si>
  <si>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</si>
  <si>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</si>
  <si>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</si>
  <si>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</si>
  <si>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</si>
  <si>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</si>
  <si>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</si>
  <si>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</si>
  <si>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</si>
  <si>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</si>
  <si>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</si>
  <si>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</si>
  <si>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</si>
  <si>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</si>
  <si>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</si>
  <si>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</si>
  <si>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</si>
  <si>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</si>
  <si>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</si>
  <si>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</si>
  <si>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</si>
  <si>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</si>
  <si>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</si>
  <si>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</si>
  <si>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</si>
  <si>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</si>
  <si>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</si>
  <si>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</si>
  <si>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</si>
  <si>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</si>
  <si>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</si>
  <si>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</si>
  <si>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</si>
  <si>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</si>
  <si>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</si>
  <si>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</si>
  <si>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</si>
  <si>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</si>
  <si>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</si>
  <si>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</si>
  <si>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</si>
  <si>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</si>
  <si>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</si>
  <si>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</si>
  <si>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</si>
  <si>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</si>
  <si>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</si>
  <si>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</si>
  <si>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</si>
  <si>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</si>
  <si>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</si>
  <si>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</si>
  <si>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</si>
  <si>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</si>
  <si>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</si>
  <si>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</si>
  <si>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</si>
  <si>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</si>
  <si>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</si>
  <si>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</si>
  <si>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</si>
  <si>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</si>
  <si>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</si>
  <si>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</si>
  <si>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</si>
  <si>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</si>
  <si>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</si>
  <si>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</si>
  <si>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</si>
  <si>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</si>
  <si>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</si>
  <si>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</si>
  <si>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</si>
  <si>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</si>
  <si>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</si>
  <si>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</si>
  <si>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</si>
  <si>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</si>
  <si>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</si>
  <si>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</si>
  <si>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</si>
  <si>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</si>
  <si>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</si>
  <si>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</si>
  <si>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</si>
  <si>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</si>
  <si>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</si>
  <si>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</si>
  <si>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</si>
  <si>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</si>
  <si>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</si>
  <si>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</si>
  <si>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</si>
  <si>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</si>
  <si>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</si>
  <si>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</si>
  <si>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</si>
  <si>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</si>
  <si>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</si>
  <si>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</si>
  <si>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</si>
  <si>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</si>
  <si>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</si>
  <si>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</si>
  <si>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</si>
  <si>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</si>
  <si>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</si>
  <si>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</si>
  <si>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</si>
  <si>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</si>
  <si>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</si>
  <si>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</si>
  <si>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</si>
  <si>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</si>
  <si>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</si>
  <si>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</si>
  <si>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</si>
  <si>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</si>
  <si>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</si>
  <si>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</si>
  <si>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</si>
  <si>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</si>
  <si>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</si>
  <si>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</si>
  <si>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</si>
  <si>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</si>
  <si>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</si>
  <si>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</si>
  <si>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</si>
  <si>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</si>
  <si>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</si>
  <si>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</si>
  <si>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</si>
  <si>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</si>
  <si>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</si>
  <si>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</si>
  <si>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</si>
  <si>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</si>
  <si>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</si>
  <si>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</si>
  <si>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</si>
  <si>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</si>
  <si>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</si>
  <si>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</si>
  <si>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</si>
  <si>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</si>
  <si>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</si>
  <si>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</si>
  <si>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</si>
  <si>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</si>
  <si>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</si>
  <si>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</si>
  <si>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</si>
  <si>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</si>
  <si>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</si>
  <si>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</si>
  <si>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</si>
  <si>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</si>
  <si>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</si>
  <si>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</si>
  <si>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</si>
  <si>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</si>
  <si>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</si>
  <si>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</si>
  <si>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</si>
  <si>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</si>
  <si>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</si>
  <si>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</si>
  <si>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</si>
  <si>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</si>
  <si>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</si>
  <si>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</si>
  <si>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</si>
  <si>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</si>
  <si>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</si>
  <si>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</si>
  <si>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</si>
  <si>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</si>
  <si>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</si>
  <si>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</si>
  <si>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</si>
  <si>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</si>
  <si>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</si>
  <si>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</si>
  <si>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</si>
  <si>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</si>
  <si>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</si>
  <si>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</si>
  <si>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</si>
  <si>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</si>
  <si>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</si>
  <si>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</si>
  <si>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</si>
  <si>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</si>
  <si>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</si>
  <si>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</si>
  <si>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</si>
  <si>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</si>
  <si>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</si>
  <si>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</si>
  <si>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</si>
  <si>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</si>
  <si>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</si>
  <si>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</si>
  <si>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</si>
  <si>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</si>
  <si>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</si>
  <si>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</si>
  <si>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</si>
  <si>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</si>
  <si>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</si>
  <si>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</si>
  <si>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</si>
  <si>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</si>
  <si>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</si>
  <si>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</si>
  <si>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</si>
  <si>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</si>
  <si>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</si>
  <si>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</si>
  <si>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</si>
  <si>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</si>
  <si>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</si>
  <si>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</si>
  <si>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</si>
  <si>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</si>
  <si>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</si>
  <si>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</si>
  <si>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</si>
  <si>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</si>
  <si>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</si>
  <si>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</si>
  <si>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</si>
  <si>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</si>
  <si>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</si>
  <si>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</si>
  <si>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</si>
  <si>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</si>
  <si>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</si>
  <si>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</si>
  <si>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</si>
  <si>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</si>
  <si>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</si>
  <si>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</si>
  <si>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</si>
  <si>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</si>
  <si>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</si>
  <si>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</si>
  <si>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</si>
  <si>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</si>
  <si>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</si>
  <si>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</si>
  <si>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</si>
  <si>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</si>
  <si>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</si>
  <si>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</si>
  <si>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</si>
  <si>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</si>
  <si>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</si>
  <si>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</si>
  <si>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</si>
  <si>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</si>
  <si>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</si>
  <si>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</si>
  <si>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</si>
  <si>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</si>
  <si>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</si>
  <si>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</si>
  <si>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</si>
  <si>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</si>
  <si>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</si>
  <si>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</si>
  <si>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</si>
  <si>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</si>
  <si>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</si>
  <si>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</si>
  <si>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</si>
  <si>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</si>
  <si>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</si>
  <si>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</si>
  <si>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</si>
  <si>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</si>
  <si>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</si>
  <si>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</si>
  <si>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</si>
  <si>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</si>
  <si>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</si>
  <si>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</si>
  <si>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</si>
  <si>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</si>
  <si>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</si>
  <si>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</si>
  <si>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</si>
  <si>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</si>
  <si>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</si>
  <si>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</si>
  <si>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</si>
  <si>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</si>
  <si>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</si>
  <si>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</si>
  <si>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</si>
  <si>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</si>
  <si>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</si>
  <si>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</si>
  <si>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</si>
  <si>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</si>
  <si>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</si>
  <si>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</si>
  <si>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</si>
  <si>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</si>
  <si>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</si>
  <si>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</si>
  <si>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</si>
  <si>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</si>
  <si>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</si>
  <si>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</si>
  <si>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</si>
  <si>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</si>
  <si>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</si>
  <si>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</si>
  <si>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</si>
  <si>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</si>
  <si>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</si>
  <si>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</si>
  <si>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</si>
  <si>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</si>
  <si>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</si>
  <si>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</si>
  <si>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</si>
  <si>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</si>
  <si>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</si>
  <si>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</si>
  <si>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</si>
  <si>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</si>
  <si>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</si>
  <si>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</si>
  <si>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</si>
  <si>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</si>
  <si>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</si>
  <si>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</si>
  <si>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</si>
  <si>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</si>
  <si>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</si>
  <si>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</si>
  <si>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</si>
  <si>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</si>
  <si>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</si>
  <si>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</si>
  <si>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</si>
  <si>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</si>
  <si>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</si>
  <si>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</si>
  <si>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</si>
  <si>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</si>
  <si>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</si>
  <si>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</si>
  <si>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</si>
  <si>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</si>
  <si>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</si>
  <si>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</si>
  <si>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</si>
  <si>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</si>
  <si>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</si>
  <si>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</si>
  <si>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</si>
  <si>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</si>
  <si>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</si>
  <si>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</si>
  <si>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</si>
  <si>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</si>
  <si>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</si>
  <si>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</si>
  <si>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</si>
  <si>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</si>
  <si>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</si>
  <si>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</si>
  <si>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</si>
  <si>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</si>
  <si>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</si>
  <si>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</si>
  <si>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</si>
  <si>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</si>
  <si>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</si>
  <si>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</si>
  <si>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</si>
  <si>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</si>
  <si>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</si>
  <si>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</si>
  <si>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</si>
  <si>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</si>
  <si>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</si>
  <si>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</si>
  <si>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</si>
  <si>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</si>
  <si>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</si>
  <si>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</si>
  <si>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</si>
  <si>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</si>
  <si>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</si>
  <si>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</si>
  <si>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</si>
  <si>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</si>
  <si>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</si>
  <si>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</si>
  <si>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</si>
  <si>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</si>
  <si>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</si>
  <si>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</si>
  <si>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</si>
  <si>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</si>
  <si>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</si>
  <si>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</si>
  <si>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</si>
  <si>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</si>
  <si>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</si>
  <si>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</si>
  <si>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</si>
  <si>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</si>
  <si>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</si>
  <si>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</si>
  <si>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</si>
  <si>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</si>
  <si>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</si>
  <si>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</si>
  <si>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</si>
  <si>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</si>
  <si>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</si>
  <si>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</si>
  <si>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</si>
  <si>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</si>
  <si>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</si>
  <si>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</si>
  <si>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</si>
  <si>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</si>
  <si>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</si>
  <si>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</si>
  <si>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</si>
  <si>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</si>
  <si>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</si>
  <si>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</si>
  <si>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</si>
  <si>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</si>
  <si>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</si>
  <si>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</si>
  <si>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</si>
  <si>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</si>
  <si>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</si>
  <si>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</si>
  <si>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</si>
  <si>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</si>
  <si>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</si>
  <si>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</si>
  <si>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</si>
  <si>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</si>
  <si>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</si>
  <si>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</si>
  <si>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</si>
  <si>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</si>
  <si>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</si>
  <si>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</si>
  <si>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</si>
  <si>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</si>
  <si>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</si>
  <si>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</si>
  <si>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</si>
  <si>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</si>
  <si>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</si>
  <si>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</si>
  <si>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</si>
  <si>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</si>
  <si>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</si>
  <si>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</si>
  <si>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</si>
  <si>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</si>
  <si>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</si>
  <si>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</si>
  <si>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</si>
  <si>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</si>
  <si>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</si>
  <si>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</si>
  <si>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</si>
  <si>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</si>
  <si>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</si>
  <si>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</si>
  <si>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</si>
  <si>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</si>
  <si>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</si>
  <si>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</si>
  <si>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</si>
  <si>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</si>
  <si>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</si>
  <si>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</si>
  <si>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</si>
  <si>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</si>
  <si>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</si>
  <si>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</si>
  <si>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</si>
  <si>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</si>
  <si>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</si>
  <si>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</si>
  <si>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</si>
  <si>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</si>
  <si>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</si>
  <si>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</si>
  <si>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</si>
  <si>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</si>
  <si>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</si>
  <si>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</si>
  <si>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</si>
  <si>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</si>
  <si>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</si>
  <si>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</si>
  <si>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</si>
  <si>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</si>
  <si>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</si>
  <si>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</si>
  <si>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</si>
  <si>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</si>
  <si>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</si>
  <si>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</si>
  <si>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</si>
  <si>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</si>
  <si>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</si>
  <si>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</si>
  <si>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</si>
  <si>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</si>
  <si>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</si>
  <si>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</si>
  <si>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</si>
  <si>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</si>
  <si>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</si>
  <si>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</si>
  <si>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</si>
  <si>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</si>
  <si>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</si>
  <si>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</si>
  <si>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</si>
  <si>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</si>
  <si>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</si>
  <si>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</si>
  <si>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</si>
  <si>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</si>
  <si>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</si>
  <si>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</si>
  <si>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</si>
  <si>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</si>
  <si>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</si>
  <si>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</si>
  <si>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</si>
  <si>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</si>
  <si>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</si>
  <si>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</si>
  <si>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</si>
  <si>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</si>
  <si>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</si>
  <si>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</si>
  <si>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</si>
  <si>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</si>
  <si>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</si>
  <si>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</si>
  <si>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</si>
  <si>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</si>
  <si>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</si>
  <si>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</si>
  <si>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</si>
  <si>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</si>
  <si>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</si>
  <si>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</si>
  <si>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</si>
  <si>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</si>
  <si>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</si>
  <si>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</si>
  <si>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</si>
  <si>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</si>
  <si>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</si>
  <si>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</si>
  <si>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</si>
  <si>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</si>
  <si>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</si>
  <si>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</si>
  <si>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</si>
  <si>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</si>
  <si>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</si>
  <si>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</si>
  <si>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</si>
  <si>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</si>
  <si>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</si>
  <si>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</si>
  <si>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</si>
  <si>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</si>
  <si>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</si>
  <si>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</si>
  <si>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</si>
  <si>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</si>
  <si>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</si>
  <si>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</si>
  <si>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</si>
  <si>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</si>
  <si>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</si>
  <si>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</si>
  <si>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</si>
  <si>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</si>
  <si>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</si>
  <si>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</si>
  <si>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</si>
  <si>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</si>
  <si>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</si>
  <si>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</si>
  <si>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</si>
  <si>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</si>
  <si>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</si>
  <si>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</si>
  <si>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</si>
  <si>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</si>
  <si>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</si>
  <si>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</si>
  <si>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</si>
  <si>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</si>
  <si>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</si>
  <si>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</si>
  <si>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</si>
  <si>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</si>
  <si>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</si>
  <si>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</si>
  <si>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</si>
  <si>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</si>
  <si>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</si>
  <si>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</si>
  <si>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</si>
  <si>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</si>
  <si>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</si>
  <si>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</si>
  <si>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</si>
  <si>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</si>
  <si>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</si>
  <si>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</si>
  <si>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</si>
  <si>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</si>
  <si>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</si>
  <si>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</si>
  <si>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</si>
  <si>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</si>
  <si>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</si>
  <si>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</si>
  <si>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</si>
  <si>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</si>
  <si>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</si>
  <si>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</si>
  <si>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</si>
  <si>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</si>
  <si>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</si>
  <si>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</si>
  <si>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</si>
  <si>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</si>
  <si>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</si>
  <si>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</si>
  <si>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</si>
  <si>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</si>
  <si>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</si>
  <si>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</si>
  <si>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</si>
  <si>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</si>
  <si>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</si>
  <si>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</si>
  <si>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</si>
  <si>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</si>
  <si>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</si>
  <si>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</si>
  <si>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</si>
  <si>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</si>
  <si>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</si>
  <si>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</si>
  <si>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</si>
  <si>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</si>
  <si>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</si>
  <si>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</si>
  <si>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</si>
  <si>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</si>
  <si>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</si>
  <si>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</si>
  <si>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</si>
  <si>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</si>
  <si>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</si>
  <si>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</si>
  <si>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</si>
  <si>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</si>
  <si>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</si>
  <si>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</si>
  <si>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</si>
  <si>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</si>
  <si>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</si>
  <si>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</si>
  <si>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</si>
  <si>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</si>
  <si>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</si>
  <si>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</si>
  <si>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</si>
  <si>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</si>
  <si>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</si>
  <si>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</si>
  <si>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</si>
  <si>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</si>
  <si>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</si>
  <si>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</si>
  <si>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</si>
  <si>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</si>
  <si>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</si>
  <si>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</si>
  <si>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</si>
  <si>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</si>
  <si>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</si>
  <si>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</si>
  <si>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</si>
  <si>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</si>
  <si>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</si>
  <si>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</si>
  <si>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</si>
  <si>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</si>
  <si>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</si>
  <si>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</si>
  <si>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</si>
  <si>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</si>
  <si>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</si>
  <si>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</si>
  <si>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</si>
  <si>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</si>
  <si>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</si>
  <si>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</si>
  <si>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</si>
  <si>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</si>
  <si>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</si>
  <si>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</si>
  <si>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</si>
  <si>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</si>
  <si>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</si>
  <si>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</si>
  <si>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</si>
  <si>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</si>
  <si>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</si>
  <si>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</si>
  <si>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</si>
  <si>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</si>
  <si>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</si>
  <si>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</si>
  <si>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</si>
  <si>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</si>
  <si>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</si>
  <si>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</si>
  <si>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</si>
  <si>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</si>
  <si>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</si>
  <si>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</si>
  <si>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</si>
  <si>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</si>
  <si>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</si>
  <si>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</si>
  <si>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</si>
  <si>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</si>
  <si>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</si>
  <si>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</si>
  <si>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</si>
  <si>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</si>
  <si>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</si>
  <si>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</si>
  <si>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</si>
  <si>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</si>
  <si>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</si>
  <si>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</si>
  <si>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</si>
  <si>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</si>
  <si>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</si>
  <si>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</si>
  <si>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</si>
  <si>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</si>
  <si>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</si>
  <si>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</si>
  <si>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</si>
  <si>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</si>
  <si>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</si>
  <si>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</si>
  <si>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</si>
  <si>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</si>
  <si>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</si>
  <si>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</si>
  <si>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</si>
  <si>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</si>
  <si>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</si>
  <si>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</si>
  <si>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</si>
  <si>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</si>
  <si>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</si>
  <si>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</si>
  <si>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</si>
  <si>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</si>
  <si>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</si>
  <si>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</si>
  <si>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</si>
  <si>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</si>
  <si>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</si>
  <si>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</si>
  <si>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</si>
  <si>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</si>
  <si>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</si>
  <si>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</si>
  <si>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</si>
  <si>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</si>
  <si>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</si>
  <si>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</si>
  <si>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</si>
  <si>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</si>
  <si>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</si>
  <si>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</si>
  <si>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</si>
  <si>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</si>
  <si>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</si>
  <si>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</si>
  <si>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</si>
  <si>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</si>
  <si>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</si>
  <si>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</si>
  <si>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</si>
  <si>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</si>
  <si>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</si>
  <si>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</si>
  <si>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</si>
  <si>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</si>
  <si>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</si>
  <si>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</si>
  <si>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</si>
  <si>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</si>
  <si>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</si>
  <si>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</si>
  <si>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</si>
  <si>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</si>
  <si>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</si>
  <si>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</si>
  <si>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</si>
  <si>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</si>
  <si>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</si>
  <si>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</si>
  <si>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</si>
  <si>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</si>
  <si>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</si>
  <si>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</si>
  <si>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</si>
  <si>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</si>
  <si>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</si>
  <si>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</si>
  <si>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</si>
  <si>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</si>
  <si>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</si>
  <si>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</si>
  <si>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</si>
  <si>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</si>
  <si>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</si>
  <si>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</si>
  <si>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</si>
  <si>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</si>
  <si>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</si>
  <si>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</si>
  <si>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</si>
  <si>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</si>
  <si>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</si>
  <si>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</si>
  <si>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</si>
  <si>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</si>
  <si>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</si>
  <si>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</si>
  <si>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</si>
  <si>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</si>
  <si>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</si>
  <si>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</si>
  <si>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</si>
  <si>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</si>
  <si>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</si>
  <si>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</si>
  <si>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</si>
  <si>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</si>
  <si>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</si>
  <si>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</si>
  <si>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</si>
  <si>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</si>
  <si>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</si>
  <si>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</si>
  <si>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</si>
  <si>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</si>
  <si>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</si>
  <si>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</si>
  <si>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</si>
  <si>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</si>
  <si>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</si>
  <si>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</si>
  <si>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</si>
  <si>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</si>
  <si>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</si>
  <si>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</si>
  <si>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</si>
  <si>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</si>
  <si>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</si>
  <si>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</si>
  <si>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</si>
  <si>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</si>
  <si>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</si>
  <si>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</si>
  <si>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</si>
  <si>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</si>
  <si>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</si>
  <si>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</si>
  <si>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</si>
  <si>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</si>
  <si>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</si>
  <si>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</si>
  <si>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</si>
  <si>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</si>
  <si>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</si>
  <si>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</si>
  <si>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</si>
  <si>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</si>
  <si>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</si>
  <si>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</si>
  <si>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</si>
  <si>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</si>
  <si>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</si>
  <si>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</si>
  <si>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</si>
  <si>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</si>
  <si>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</si>
  <si>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</si>
  <si>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</si>
  <si>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</si>
  <si>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</si>
  <si>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</si>
  <si>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</si>
  <si>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</si>
  <si>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</si>
  <si>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</si>
  <si>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</si>
  <si>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</si>
  <si>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</si>
  <si>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</si>
  <si>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</si>
  <si>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</si>
  <si>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</si>
  <si>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</si>
  <si>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</si>
  <si>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</si>
  <si>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</si>
  <si>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</si>
  <si>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</si>
  <si>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</si>
  <si>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</si>
  <si>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</si>
  <si>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</si>
  <si>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</si>
  <si>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</si>
  <si>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</si>
  <si>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</si>
  <si>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</si>
  <si>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</si>
  <si>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</si>
  <si>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</si>
  <si>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</si>
  <si>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</si>
  <si>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</si>
  <si>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</si>
  <si>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</si>
  <si>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</si>
  <si>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</si>
  <si>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</si>
  <si>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</si>
  <si>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</si>
  <si>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</si>
  <si>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</si>
  <si>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</si>
  <si>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</si>
  <si>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</si>
  <si>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</si>
  <si>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</si>
  <si>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</si>
  <si>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</si>
  <si>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</si>
  <si>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</si>
  <si>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</si>
  <si>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</si>
  <si>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</si>
  <si>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</si>
  <si>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</si>
  <si>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</si>
  <si>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</si>
  <si>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</si>
  <si>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</si>
  <si>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</si>
  <si>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</si>
  <si>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</si>
  <si>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</si>
  <si>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</si>
  <si>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</si>
  <si>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</si>
  <si>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</si>
  <si>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</si>
  <si>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</si>
  <si>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</si>
  <si>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</si>
  <si>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</si>
  <si>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</si>
  <si>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</si>
  <si>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</si>
  <si>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</si>
  <si>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</si>
  <si>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</si>
  <si>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</si>
  <si>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</si>
  <si>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</si>
  <si>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</si>
  <si>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</si>
  <si>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</si>
  <si>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</si>
  <si>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</si>
  <si>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</si>
  <si>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</si>
  <si>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</si>
  <si>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</si>
  <si>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</si>
  <si>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</si>
  <si>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</si>
  <si>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</si>
  <si>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</si>
  <si>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</si>
  <si>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</si>
  <si>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</si>
  <si>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</si>
  <si>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</si>
  <si>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</si>
  <si>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</si>
  <si>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</si>
  <si>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</si>
  <si>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</si>
  <si>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</si>
  <si>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</si>
  <si>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</si>
  <si>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</si>
  <si>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</si>
  <si>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</si>
  <si>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</si>
  <si>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</si>
  <si>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</si>
  <si>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</si>
  <si>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</si>
  <si>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</si>
  <si>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</si>
  <si>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</si>
  <si>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</si>
  <si>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</si>
  <si>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</si>
  <si>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</si>
  <si>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</si>
  <si>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</si>
  <si>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</si>
  <si>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</si>
  <si>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</si>
  <si>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</si>
  <si>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</si>
  <si>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</si>
  <si>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</si>
  <si>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</si>
  <si>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</si>
  <si>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</si>
  <si>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</si>
  <si>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</si>
  <si>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</si>
  <si>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</si>
  <si>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</si>
  <si>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</si>
  <si>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</si>
  <si>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</si>
  <si>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</si>
  <si>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</si>
  <si>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</si>
  <si>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</si>
  <si>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</si>
  <si>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</si>
  <si>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</si>
  <si>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</si>
  <si>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</si>
  <si>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</si>
  <si>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</si>
  <si>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</si>
  <si>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</si>
  <si>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</si>
  <si>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</si>
  <si>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</si>
  <si>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</si>
  <si>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</si>
  <si>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</si>
  <si>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</si>
  <si>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</si>
  <si>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</si>
  <si>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</si>
  <si>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</si>
  <si>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</si>
  <si>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</si>
  <si>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</si>
  <si>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</si>
  <si>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</si>
  <si>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</si>
  <si>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</si>
  <si>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</si>
  <si>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</si>
  <si>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</si>
  <si>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</si>
  <si>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</si>
  <si>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</si>
  <si>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</si>
  <si>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</si>
  <si>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</si>
  <si>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</si>
  <si>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</si>
  <si>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</si>
  <si>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</si>
  <si>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</si>
  <si>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</si>
  <si>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</si>
  <si>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</si>
  <si>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</si>
  <si>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</si>
  <si>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</si>
  <si>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</si>
  <si>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</si>
  <si>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</si>
  <si>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</si>
  <si>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</si>
  <si>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</si>
  <si>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</si>
  <si>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</si>
  <si>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</si>
  <si>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</si>
  <si>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</si>
  <si>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</si>
  <si>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</si>
  <si>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</si>
  <si>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</si>
  <si>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</si>
  <si>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</si>
  <si>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</si>
  <si>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</si>
  <si>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</si>
  <si>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</si>
  <si>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</si>
  <si>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</si>
  <si>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</si>
  <si>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</si>
  <si>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</si>
  <si>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</si>
  <si>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</si>
  <si>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</si>
  <si>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</si>
  <si>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</si>
  <si>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</si>
  <si>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</si>
  <si>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</si>
  <si>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</si>
  <si>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</si>
  <si>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</si>
  <si>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</si>
  <si>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</si>
  <si>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</si>
  <si>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</si>
  <si>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</si>
  <si>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</si>
  <si>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</si>
  <si>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</si>
  <si>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</si>
  <si>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</si>
  <si>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</si>
  <si>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</si>
  <si>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</si>
  <si>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</si>
  <si>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</si>
  <si>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</si>
  <si>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</si>
  <si>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</si>
  <si>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</si>
  <si>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</si>
  <si>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</si>
  <si>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</si>
  <si>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</si>
  <si>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</si>
  <si>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</si>
  <si>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</si>
  <si>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</si>
  <si>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</si>
  <si>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</si>
  <si>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</si>
  <si>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</si>
  <si>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</si>
  <si>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</si>
  <si>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</si>
  <si>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</si>
  <si>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</si>
  <si>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</si>
  <si>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</si>
  <si>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</si>
  <si>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</si>
  <si>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</si>
  <si>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</si>
  <si>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</si>
  <si>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</si>
  <si>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</si>
  <si>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</si>
  <si>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</si>
  <si>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</si>
  <si>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</si>
  <si>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</si>
  <si>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</si>
  <si>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</si>
  <si>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</si>
  <si>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</si>
  <si>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</si>
  <si>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</si>
  <si>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</si>
  <si>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</si>
  <si>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</si>
  <si>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</si>
  <si>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</si>
  <si>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</si>
  <si>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</si>
  <si>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</si>
  <si>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</si>
  <si>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</si>
  <si>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</si>
  <si>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</si>
  <si>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</si>
  <si>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</si>
  <si>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</si>
  <si>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</si>
  <si>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</si>
  <si>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</si>
  <si>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</si>
  <si>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</si>
  <si>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</si>
  <si>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</si>
  <si>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</si>
  <si>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</si>
  <si>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</si>
  <si>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</si>
  <si>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</si>
  <si>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</si>
  <si>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</si>
  <si>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</si>
  <si>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</si>
  <si>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</si>
  <si>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</si>
  <si>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</si>
  <si>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</si>
  <si>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</si>
  <si>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</si>
  <si>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</si>
  <si>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</si>
  <si>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</si>
  <si>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</si>
  <si>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</si>
  <si>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</si>
  <si>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</si>
  <si>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</si>
  <si>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</si>
  <si>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</si>
  <si>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</si>
  <si>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</si>
  <si>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</si>
  <si>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</si>
  <si>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</si>
  <si>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</si>
  <si>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</si>
  <si>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</si>
  <si>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</si>
  <si>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</si>
  <si>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</si>
  <si>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</si>
  <si>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</si>
  <si>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</si>
  <si>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</si>
  <si>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</si>
  <si>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</si>
  <si>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</si>
  <si>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</si>
  <si>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</si>
  <si>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</si>
  <si>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</si>
  <si>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</si>
  <si>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</si>
  <si>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</si>
  <si>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</si>
  <si>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</si>
  <si>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</si>
  <si>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</si>
  <si>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</si>
  <si>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</si>
  <si>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</si>
  <si>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</si>
  <si>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</si>
  <si>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</si>
  <si>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</si>
  <si>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</si>
  <si>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</si>
  <si>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</si>
  <si>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</si>
  <si>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</si>
  <si>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</si>
  <si>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</si>
  <si>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</si>
  <si>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</si>
  <si>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</si>
  <si>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</si>
  <si>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</si>
  <si>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</si>
  <si>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</si>
  <si>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</si>
  <si>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</si>
  <si>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</si>
  <si>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</si>
  <si>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</si>
  <si>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</si>
  <si>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</si>
  <si>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</si>
  <si>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</si>
  <si>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</si>
  <si>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</si>
  <si>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</si>
  <si>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</si>
  <si>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</si>
  <si>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</si>
  <si>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</si>
  <si>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</si>
  <si>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</si>
  <si>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</si>
  <si>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</si>
  <si>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</si>
  <si>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</si>
  <si>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</si>
  <si>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</si>
  <si>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</si>
  <si>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</si>
  <si>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</si>
  <si>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</si>
  <si>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</si>
  <si>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</si>
  <si>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</si>
  <si>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</si>
  <si>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</si>
  <si>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</si>
  <si>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</si>
  <si>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</si>
  <si>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</si>
  <si>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</si>
  <si>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</si>
  <si>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</si>
  <si>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</si>
  <si>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</si>
  <si>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</si>
  <si>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</si>
  <si>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</si>
  <si>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</si>
  <si>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</si>
  <si>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</si>
  <si>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</si>
  <si>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</si>
  <si>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</si>
  <si>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</si>
  <si>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</si>
  <si>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</si>
  <si>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</si>
  <si>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</si>
  <si>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</si>
  <si>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</si>
  <si>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</si>
  <si>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</si>
  <si>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</si>
  <si>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</si>
  <si>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</si>
  <si>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</si>
  <si>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</si>
  <si>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</si>
  <si>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</si>
  <si>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</si>
  <si>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</si>
  <si>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</si>
  <si>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</si>
  <si>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</si>
  <si>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</si>
  <si>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</si>
  <si>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</si>
  <si>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</si>
  <si>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</si>
  <si>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</si>
  <si>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</si>
  <si>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</si>
  <si>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</si>
  <si>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</si>
  <si>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</si>
  <si>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</si>
  <si>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</si>
  <si>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</si>
  <si>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</si>
  <si>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</si>
  <si>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</si>
  <si>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</si>
  <si>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</si>
  <si>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</si>
  <si>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</si>
  <si>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</si>
  <si>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</si>
  <si>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</si>
  <si>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</si>
  <si>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</si>
  <si>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</si>
  <si>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</si>
  <si>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</si>
  <si>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</si>
  <si>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</si>
  <si>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</si>
  <si>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</si>
  <si>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</si>
  <si>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</si>
  <si>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</si>
  <si>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</si>
  <si>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</si>
  <si>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</si>
  <si>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</si>
  <si>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</si>
  <si>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</si>
  <si>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</si>
  <si>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</si>
  <si>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</si>
  <si>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</si>
  <si>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</si>
  <si>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</si>
  <si>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</si>
  <si>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</si>
  <si>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</si>
  <si>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</si>
  <si>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</si>
  <si>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</si>
  <si>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</si>
  <si>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</si>
  <si>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</si>
  <si>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</si>
  <si>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</si>
  <si>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</si>
  <si>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</si>
  <si>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</si>
  <si>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</si>
  <si>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</si>
  <si>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</si>
  <si>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</si>
  <si>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</si>
  <si>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</si>
  <si>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</si>
  <si>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</si>
  <si>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</si>
  <si>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</si>
  <si>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</si>
  <si>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</si>
  <si>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</si>
  <si>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</si>
  <si>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</si>
  <si>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</si>
  <si>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</si>
  <si>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</si>
  <si>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</si>
  <si>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</si>
  <si>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</si>
  <si>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</si>
  <si>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</si>
  <si>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</si>
  <si>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</si>
  <si>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</si>
  <si>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</si>
  <si>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</si>
  <si>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</si>
  <si>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</si>
  <si>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</si>
  <si>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</si>
  <si>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</si>
  <si>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</si>
  <si>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</si>
  <si>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</si>
  <si>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</si>
  <si>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</si>
  <si>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</si>
  <si>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</si>
  <si>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</si>
  <si>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</si>
  <si>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</si>
  <si>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</si>
  <si>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</si>
  <si>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</si>
  <si>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</si>
  <si>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</si>
  <si>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</si>
  <si>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</si>
  <si>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</si>
  <si>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</si>
  <si>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</si>
  <si>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</si>
  <si>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</si>
  <si>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</si>
  <si>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</si>
  <si>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</si>
  <si>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</si>
  <si>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</si>
  <si>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</si>
  <si>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</si>
  <si>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</si>
  <si>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</si>
  <si>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</si>
  <si>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</si>
  <si>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</si>
  <si>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</si>
  <si>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</si>
  <si>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</si>
  <si>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</si>
  <si>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</si>
  <si>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</si>
  <si>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</si>
  <si>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</si>
  <si>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</si>
  <si>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</si>
  <si>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</si>
  <si>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</si>
  <si>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</si>
  <si>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</si>
  <si>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</si>
  <si>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</si>
  <si>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</si>
  <si>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</si>
  <si>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</si>
  <si>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</si>
  <si>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</si>
  <si>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</si>
  <si>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</si>
  <si>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</si>
  <si>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</si>
  <si>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</si>
  <si>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</si>
  <si>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</si>
  <si>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</si>
  <si>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</si>
  <si>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</si>
  <si>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</si>
  <si>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</si>
  <si>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</si>
  <si>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</si>
  <si>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</si>
  <si>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</si>
  <si>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</si>
  <si>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</si>
  <si>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</si>
  <si>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</si>
  <si>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</si>
  <si>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</si>
  <si>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</si>
  <si>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</si>
  <si>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</si>
  <si>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</si>
  <si>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</si>
  <si>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</si>
  <si>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</si>
  <si>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</si>
  <si>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</si>
  <si>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</si>
  <si>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</si>
  <si>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</si>
  <si>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</si>
  <si>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</si>
  <si>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</si>
  <si>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</si>
  <si>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</si>
  <si>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</si>
  <si>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</si>
  <si>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</si>
  <si>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</si>
  <si>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</si>
  <si>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</si>
  <si>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</si>
  <si>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</si>
  <si>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</si>
  <si>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</si>
  <si>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</si>
  <si>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</si>
  <si>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</si>
  <si>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</si>
  <si>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</si>
  <si>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</si>
  <si>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</si>
  <si>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</si>
  <si>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</si>
  <si>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</si>
  <si>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</si>
  <si>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</si>
  <si>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</si>
  <si>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</si>
  <si>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</si>
  <si>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</si>
  <si>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</si>
  <si>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</si>
  <si>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</si>
  <si>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</si>
  <si>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</si>
  <si>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</si>
  <si>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</si>
  <si>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</si>
  <si>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</si>
  <si>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</si>
  <si>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</si>
  <si>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</si>
  <si>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</si>
  <si>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</si>
  <si>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</si>
  <si>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</si>
  <si>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</si>
  <si>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</si>
  <si>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</si>
  <si>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</si>
  <si>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</si>
  <si>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</si>
  <si>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</si>
  <si>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</si>
  <si>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</si>
  <si>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</si>
  <si>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</si>
  <si>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</si>
  <si>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</si>
  <si>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</si>
  <si>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</si>
  <si>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</si>
  <si>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</si>
  <si>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</si>
  <si>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</si>
  <si>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</si>
  <si>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</si>
  <si>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</si>
  <si>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</si>
  <si>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</si>
  <si>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</si>
  <si>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</si>
  <si>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</si>
  <si>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</si>
  <si>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</si>
  <si>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</si>
  <si>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</si>
  <si>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</si>
  <si>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</si>
  <si>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</si>
  <si>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</si>
  <si>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</si>
  <si>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</si>
  <si>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</si>
  <si>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</si>
  <si>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</si>
  <si>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</si>
  <si>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</si>
  <si>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</si>
  <si>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</si>
  <si>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</si>
  <si>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</si>
  <si>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</si>
  <si>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</si>
  <si>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</si>
  <si>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</si>
  <si>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</si>
  <si>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</si>
  <si>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</si>
  <si>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</si>
  <si>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</si>
  <si>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</si>
  <si>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</si>
  <si>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</si>
  <si>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</si>
  <si>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</si>
  <si>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</si>
  <si>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</si>
  <si>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</si>
  <si>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</si>
  <si>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</si>
  <si>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</si>
  <si>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</si>
  <si>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</si>
  <si>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</si>
  <si>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</si>
  <si>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</si>
  <si>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</si>
  <si>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</si>
  <si>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</si>
  <si>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</si>
  <si>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</si>
  <si>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</si>
  <si>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</si>
  <si>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</si>
  <si>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</si>
  <si>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</si>
  <si>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</si>
  <si>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</si>
  <si>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</si>
  <si>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</si>
  <si>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</si>
  <si>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</si>
  <si>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</si>
  <si>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</si>
  <si>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</si>
  <si>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</si>
  <si>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</si>
  <si>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</si>
  <si>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</si>
  <si>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</si>
  <si>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</si>
  <si>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</si>
  <si>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</si>
  <si>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</si>
  <si>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</si>
  <si>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</si>
  <si>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</si>
  <si>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</si>
  <si>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</si>
  <si>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</si>
  <si>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</si>
  <si>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</si>
  <si>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</si>
  <si>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</si>
  <si>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</si>
  <si>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</si>
  <si>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</si>
  <si>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</si>
  <si>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</si>
  <si>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</si>
  <si>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</si>
  <si>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</si>
  <si>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</si>
  <si>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</si>
  <si>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</si>
  <si>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</si>
  <si>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</si>
  <si>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</si>
  <si>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</si>
  <si>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</si>
  <si>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</si>
  <si>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</si>
  <si>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</si>
  <si>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</si>
  <si>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</si>
  <si>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</si>
  <si>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</si>
  <si>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</si>
  <si>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</si>
  <si>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</si>
  <si>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</si>
  <si>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</si>
  <si>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</si>
  <si>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</si>
  <si>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</si>
  <si>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</si>
  <si>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</si>
  <si>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</si>
  <si>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</si>
  <si>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</si>
  <si>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</si>
  <si>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</si>
  <si>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</si>
  <si>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</si>
  <si>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</si>
  <si>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</si>
  <si>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</si>
  <si>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</si>
  <si>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</si>
  <si>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</si>
  <si>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</si>
  <si>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</si>
  <si>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</si>
  <si>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</si>
  <si>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</si>
  <si>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</si>
  <si>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</si>
  <si>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</si>
  <si>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</si>
  <si>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</si>
  <si>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</si>
  <si>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</si>
  <si>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</si>
  <si>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</si>
  <si>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</si>
  <si>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</si>
  <si>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</si>
  <si>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</si>
  <si>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</si>
  <si>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</si>
  <si>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</si>
  <si>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</si>
  <si>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</si>
  <si>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</si>
  <si>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</si>
  <si>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</si>
  <si>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</si>
  <si>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</si>
  <si>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</si>
  <si>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</si>
  <si>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</si>
  <si>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</si>
  <si>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</si>
  <si>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</si>
  <si>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</si>
  <si>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</si>
  <si>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</si>
  <si>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</si>
  <si>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</si>
  <si>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</si>
  <si>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</si>
  <si>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</si>
  <si>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</si>
  <si>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</si>
  <si>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</si>
  <si>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</si>
  <si>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</si>
  <si>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</si>
  <si>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</si>
  <si>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</si>
  <si>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</si>
  <si>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</si>
  <si>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</si>
  <si>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</si>
  <si>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</si>
  <si>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</si>
  <si>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</si>
  <si>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</si>
  <si>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</si>
  <si>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</si>
  <si>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</si>
  <si>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</si>
  <si>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</si>
  <si>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</si>
  <si>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</si>
  <si>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</si>
  <si>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</si>
  <si>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</si>
  <si>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</si>
  <si>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</si>
  <si>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</si>
  <si>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</si>
  <si>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</si>
  <si>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</si>
  <si>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</si>
  <si>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</si>
  <si>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</si>
  <si>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</si>
  <si>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</si>
  <si>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</si>
  <si>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</si>
  <si>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</si>
  <si>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</si>
  <si>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</si>
  <si>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</si>
  <si>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</si>
  <si>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</si>
  <si>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</si>
  <si>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</si>
  <si>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</si>
  <si>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</si>
  <si>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</si>
  <si>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</si>
  <si>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</si>
  <si>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</si>
  <si>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</si>
  <si>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</si>
  <si>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</si>
  <si>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</si>
  <si>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</si>
  <si>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</si>
  <si>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</si>
  <si>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</si>
  <si>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</si>
  <si>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</si>
  <si>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</si>
  <si>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</si>
  <si>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</si>
  <si>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</si>
  <si>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</si>
  <si>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</si>
  <si>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</si>
  <si>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</si>
  <si>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</si>
  <si>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</si>
  <si>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</si>
  <si>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</si>
  <si>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</si>
  <si>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</si>
  <si>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</si>
  <si>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</si>
  <si>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</si>
  <si>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</si>
  <si>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</si>
  <si>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</si>
  <si>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</si>
  <si>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</si>
  <si>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</si>
  <si>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</si>
  <si>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</si>
  <si>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</si>
  <si>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</si>
  <si>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</si>
  <si>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</si>
  <si>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</si>
  <si>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</si>
  <si>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</si>
  <si>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</si>
  <si>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</si>
  <si>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</si>
  <si>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</si>
  <si>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</si>
  <si>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</si>
  <si>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</si>
  <si>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</si>
  <si>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</si>
  <si>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</si>
  <si>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</si>
  <si>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</si>
  <si>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</si>
  <si>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</si>
  <si>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</si>
  <si>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</si>
  <si>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</si>
  <si>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</si>
  <si>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</si>
  <si>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</si>
  <si>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</si>
  <si>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</si>
  <si>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</si>
  <si>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</si>
  <si>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</si>
  <si>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</si>
  <si>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</si>
  <si>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</si>
  <si>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</si>
  <si>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</si>
  <si>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</si>
  <si>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</si>
  <si>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</si>
  <si>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</si>
  <si>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</si>
  <si>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</si>
  <si>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</si>
  <si>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</si>
  <si>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</si>
  <si>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</si>
  <si>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</si>
  <si>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</si>
  <si>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</si>
  <si>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</si>
  <si>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</si>
  <si>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</si>
  <si>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</si>
  <si>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</si>
  <si>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</si>
  <si>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</si>
  <si>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</si>
  <si>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</si>
  <si>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</si>
  <si>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</si>
  <si>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</si>
  <si>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</si>
  <si>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</si>
  <si>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</si>
  <si>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</si>
  <si>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</si>
  <si>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</si>
  <si>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</si>
  <si>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</si>
  <si>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</si>
  <si>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</si>
  <si>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</si>
  <si>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</si>
  <si>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</si>
  <si>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</si>
  <si>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</si>
  <si>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</si>
  <si>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</si>
  <si>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</si>
  <si>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</si>
  <si>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</si>
  <si>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</si>
  <si>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</si>
  <si>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</si>
  <si>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</si>
  <si>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</si>
  <si>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</si>
  <si>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</si>
  <si>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</si>
  <si>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</si>
  <si>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</si>
  <si>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</si>
  <si>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</si>
  <si>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</si>
  <si>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</si>
  <si>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</si>
  <si>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</si>
  <si>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</si>
  <si>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</si>
  <si>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</si>
  <si>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</si>
  <si>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</si>
  <si>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</si>
  <si>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</si>
  <si>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</si>
  <si>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</si>
  <si>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</si>
  <si>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</si>
  <si>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</si>
  <si>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</si>
  <si>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</si>
  <si>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</si>
  <si>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</si>
  <si>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</si>
  <si>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</si>
  <si>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</si>
  <si>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</si>
  <si>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</si>
  <si>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</si>
  <si>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</si>
  <si>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</si>
  <si>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</si>
  <si>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</si>
  <si>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</si>
  <si>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</si>
  <si>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</si>
  <si>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</si>
  <si>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</si>
  <si>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</si>
  <si>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</si>
  <si>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</si>
  <si>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</si>
  <si>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</si>
  <si>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</si>
  <si>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</si>
  <si>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</si>
  <si>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</si>
  <si>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</si>
  <si>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</si>
  <si>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</si>
  <si>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</si>
  <si>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</si>
  <si>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</si>
  <si>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</si>
  <si>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</si>
  <si>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</si>
  <si>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</si>
  <si>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</si>
  <si>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</si>
  <si>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</si>
  <si>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</si>
  <si>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</si>
  <si>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</si>
  <si>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</si>
  <si>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</si>
  <si>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</si>
  <si>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</si>
  <si>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</si>
  <si>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</si>
  <si>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</si>
  <si>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</si>
  <si>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</si>
  <si>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</si>
  <si>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</si>
  <si>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</si>
  <si>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</si>
  <si>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</si>
  <si>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</si>
  <si>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</si>
  <si>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</si>
  <si>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</si>
  <si>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</si>
  <si>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</si>
  <si>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</si>
  <si>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</si>
  <si>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</si>
  <si>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</si>
  <si>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</si>
  <si>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</si>
  <si>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</si>
  <si>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</si>
  <si>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</si>
  <si>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</si>
  <si>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</si>
  <si>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</si>
  <si>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</si>
  <si>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</si>
  <si>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</si>
  <si>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</si>
  <si>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</si>
  <si>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</si>
  <si>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</si>
  <si>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</si>
  <si>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</si>
  <si>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</si>
  <si>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</si>
  <si>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</si>
  <si>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</si>
  <si>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</si>
  <si>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</si>
  <si>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</si>
  <si>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</si>
  <si>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</si>
  <si>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</si>
  <si>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</si>
  <si>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</si>
  <si>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</si>
  <si>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</si>
  <si>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</si>
  <si>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</si>
  <si>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</si>
  <si>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</si>
  <si>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</si>
  <si>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</si>
  <si>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</si>
  <si>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</si>
  <si>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</si>
  <si>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</si>
  <si>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</si>
  <si>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</si>
  <si>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</si>
  <si>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</si>
  <si>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</si>
  <si>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</si>
  <si>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</si>
  <si>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</si>
  <si>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</si>
  <si>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</si>
  <si>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</si>
  <si>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</si>
  <si>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</si>
  <si>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</si>
  <si>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</si>
  <si>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</si>
  <si>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</si>
  <si>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</si>
  <si>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</si>
  <si>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</si>
  <si>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</si>
  <si>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</si>
  <si>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</si>
  <si>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</si>
  <si>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</si>
  <si>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</si>
  <si>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</si>
  <si>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</si>
  <si>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</si>
  <si>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</si>
  <si>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</si>
  <si>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</si>
  <si>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</si>
  <si>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</si>
  <si>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</si>
  <si>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</si>
  <si>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</si>
  <si>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</si>
  <si>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</si>
  <si>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</si>
  <si>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</si>
  <si>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</si>
  <si>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</si>
  <si>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</si>
  <si>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</si>
  <si>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</si>
  <si>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</si>
  <si>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</si>
  <si>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</si>
  <si>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</si>
  <si>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</si>
  <si>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</si>
  <si>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</si>
  <si>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</si>
  <si>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</si>
  <si>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</si>
  <si>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</si>
  <si>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</si>
  <si>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</si>
  <si>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</si>
  <si>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</si>
  <si>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</si>
  <si>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</si>
  <si>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</si>
  <si>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</si>
  <si>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</si>
  <si>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</si>
  <si>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</si>
  <si>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</si>
  <si>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</si>
  <si>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</si>
  <si>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</si>
  <si>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</si>
  <si>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</si>
  <si>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</si>
  <si>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</si>
  <si>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</si>
  <si>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</si>
  <si>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</si>
  <si>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</si>
  <si>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</si>
  <si>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</si>
  <si>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</si>
  <si>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</si>
  <si>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</si>
  <si>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</si>
  <si>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</si>
  <si>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</si>
  <si>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</si>
  <si>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</si>
  <si>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</si>
  <si>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</si>
  <si>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</si>
  <si>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</si>
  <si>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</si>
  <si>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</si>
  <si>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</si>
  <si>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</si>
  <si>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</si>
  <si>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</si>
  <si>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</si>
  <si>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</si>
  <si>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</si>
  <si>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</si>
  <si>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</si>
  <si>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</si>
  <si>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</si>
  <si>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</si>
  <si>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</si>
  <si>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</si>
  <si>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</si>
  <si>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</si>
  <si>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</si>
  <si>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</si>
  <si>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</si>
  <si>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</si>
  <si>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</si>
  <si>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</si>
  <si>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</si>
  <si>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</si>
  <si>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</si>
  <si>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</si>
  <si>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</si>
  <si>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</si>
  <si>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</si>
  <si>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</si>
  <si>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</si>
  <si>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</si>
  <si>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</si>
  <si>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</si>
  <si>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</si>
  <si>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</si>
  <si>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</si>
  <si>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</si>
  <si>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</si>
  <si>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</si>
  <si>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</si>
  <si>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</si>
  <si>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</si>
  <si>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</si>
  <si>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</si>
  <si>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</si>
  <si>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</si>
  <si>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</si>
  <si>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</si>
  <si>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</si>
  <si>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</si>
  <si>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</si>
  <si>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</si>
  <si>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</si>
  <si>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</si>
  <si>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</si>
  <si>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</si>
  <si>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</si>
  <si>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</si>
  <si>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</si>
  <si>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</si>
  <si>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</si>
  <si>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</si>
  <si>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</si>
  <si>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</si>
  <si>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</si>
  <si>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</si>
  <si>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</si>
  <si>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</si>
  <si>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</si>
  <si>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</si>
  <si>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</si>
  <si>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</si>
  <si>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</si>
  <si>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</si>
  <si>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</si>
  <si>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</si>
  <si>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</si>
  <si>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</si>
  <si>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</si>
  <si>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</si>
  <si>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</si>
  <si>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</si>
  <si>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</si>
  <si>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</si>
  <si>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</si>
  <si>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</si>
  <si>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</si>
  <si>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</si>
  <si>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</si>
  <si>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</si>
  <si>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</si>
  <si>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</si>
  <si>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</si>
  <si>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</si>
  <si>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</si>
  <si>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</si>
  <si>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</si>
  <si>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</si>
  <si>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</si>
  <si>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</si>
  <si>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</si>
  <si>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</si>
  <si>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</si>
  <si>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</si>
  <si>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</si>
  <si>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</si>
  <si>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</si>
  <si>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</si>
  <si>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</si>
  <si>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</si>
  <si>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</si>
  <si>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</si>
  <si>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</si>
  <si>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</si>
  <si>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</si>
  <si>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</si>
  <si>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</si>
  <si>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</si>
  <si>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</si>
  <si>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</si>
  <si>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</si>
  <si>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</si>
  <si>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</si>
  <si>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</si>
  <si>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</si>
  <si>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</si>
  <si>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</si>
  <si>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</si>
  <si>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</si>
  <si>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</si>
  <si>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</si>
  <si>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</si>
  <si>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</si>
  <si>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</si>
  <si>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</si>
  <si>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</si>
  <si>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</si>
  <si>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</si>
  <si>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</si>
  <si>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</si>
  <si>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</si>
  <si>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</si>
  <si>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</si>
  <si>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</si>
  <si>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</si>
  <si>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</si>
  <si>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</si>
  <si>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</si>
  <si>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</si>
  <si>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</si>
  <si>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</si>
  <si>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</si>
  <si>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</si>
  <si>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</si>
  <si>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</si>
  <si>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</si>
  <si>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</si>
  <si>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</si>
  <si>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</si>
  <si>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</si>
  <si>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</si>
  <si>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</si>
  <si>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</si>
  <si>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</si>
  <si>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</si>
  <si>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</si>
  <si>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</si>
  <si>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</si>
  <si>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</si>
  <si>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</si>
  <si>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</si>
  <si>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</si>
  <si>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</si>
  <si>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</si>
  <si>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</si>
  <si>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</si>
  <si>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</si>
  <si>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</si>
  <si>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</si>
  <si>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</si>
  <si>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</si>
  <si>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</si>
  <si>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</si>
  <si>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</si>
  <si>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</si>
  <si>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</si>
  <si>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</si>
  <si>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</si>
  <si>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</si>
  <si>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</si>
  <si>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</si>
  <si>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</si>
  <si>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</si>
  <si>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</si>
  <si>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</si>
  <si>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</si>
  <si>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</si>
  <si>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</si>
  <si>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</si>
  <si>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</si>
  <si>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</si>
  <si>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</si>
  <si>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</si>
  <si>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</si>
  <si>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</si>
  <si>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</si>
  <si>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</si>
  <si>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</si>
  <si>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</si>
  <si>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</si>
  <si>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</si>
  <si>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</si>
  <si>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</si>
  <si>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</si>
  <si>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</si>
  <si>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</si>
  <si>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</si>
  <si>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</si>
  <si>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</si>
  <si>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</si>
  <si>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</si>
  <si>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</si>
  <si>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</si>
  <si>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</si>
  <si>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</si>
  <si>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</si>
  <si>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</si>
  <si>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</si>
  <si>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</si>
  <si>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</si>
  <si>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</si>
  <si>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</si>
  <si>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</si>
  <si>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</si>
  <si>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</si>
  <si>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</si>
  <si>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</si>
  <si>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</si>
  <si>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</si>
  <si>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</si>
  <si>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</si>
  <si>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</si>
  <si>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</si>
  <si>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</si>
  <si>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</si>
  <si>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</si>
  <si>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</si>
  <si>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</si>
  <si>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</si>
  <si>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</si>
  <si>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</si>
  <si>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</si>
  <si>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</si>
  <si>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</si>
  <si>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</si>
  <si>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</si>
  <si>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</si>
  <si>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</si>
  <si>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</si>
  <si>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</si>
  <si>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</si>
  <si>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</si>
  <si>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</si>
  <si>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</si>
  <si>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</si>
  <si>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</si>
  <si>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</si>
  <si>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</si>
  <si>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</si>
  <si>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</si>
  <si>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</si>
  <si>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</si>
  <si>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</si>
  <si>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</si>
  <si>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</si>
  <si>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</si>
  <si>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</si>
  <si>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</si>
  <si>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</si>
  <si>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</si>
  <si>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</si>
  <si>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</si>
  <si>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</si>
  <si>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</si>
  <si>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</si>
  <si>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</si>
  <si>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</si>
  <si>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</si>
  <si>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</si>
  <si>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</si>
  <si>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</si>
  <si>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</si>
  <si>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</si>
  <si>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</si>
  <si>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</si>
  <si>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</si>
  <si>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</si>
  <si>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</si>
  <si>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</si>
  <si>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</si>
  <si>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</si>
  <si>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</si>
  <si>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</si>
  <si>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</si>
  <si>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</si>
  <si>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</si>
  <si>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</si>
  <si>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</si>
  <si>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</si>
  <si>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</si>
  <si>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</si>
  <si>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</si>
  <si>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</si>
  <si>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</si>
  <si>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</si>
  <si>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</si>
  <si>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</si>
  <si>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</si>
  <si>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</si>
  <si>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</si>
  <si>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</si>
  <si>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</si>
  <si>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</si>
  <si>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</si>
  <si>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</si>
  <si>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</si>
  <si>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</si>
  <si>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</si>
  <si>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</si>
  <si>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</si>
  <si>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</si>
  <si>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</si>
  <si>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</si>
  <si>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</si>
  <si>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</si>
  <si>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</si>
  <si>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</si>
  <si>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</si>
  <si>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</si>
  <si>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</si>
  <si>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</si>
  <si>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</si>
  <si>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</si>
  <si>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</si>
  <si>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</si>
  <si>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</si>
  <si>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</si>
  <si>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</si>
  <si>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</si>
  <si>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</si>
  <si>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</si>
  <si>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</si>
  <si>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</si>
  <si>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</si>
  <si>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</si>
  <si>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</si>
  <si>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</si>
  <si>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</si>
  <si>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</si>
  <si>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</si>
  <si>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</si>
  <si>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</si>
  <si>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</si>
  <si>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</si>
  <si>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</si>
  <si>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</si>
  <si>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</si>
  <si>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</si>
  <si>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</si>
  <si>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</si>
  <si>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</si>
  <si>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</si>
  <si>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</si>
  <si>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</si>
  <si>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</si>
  <si>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</si>
  <si>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</si>
  <si>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</si>
  <si>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</si>
  <si>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</si>
  <si>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</si>
  <si>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</si>
  <si>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</si>
  <si>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</si>
  <si>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</si>
  <si>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</si>
  <si>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</si>
  <si>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</si>
  <si>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</si>
  <si>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</si>
  <si>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</si>
  <si>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</si>
  <si>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</si>
  <si>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</si>
  <si>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</si>
  <si>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</si>
  <si>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</si>
  <si>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</si>
  <si>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</si>
  <si>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</si>
  <si>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</si>
  <si>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</si>
  <si>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</si>
  <si>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</si>
  <si>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</si>
  <si>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</si>
  <si>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</si>
  <si>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</si>
  <si>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</si>
  <si>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</si>
  <si>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</si>
  <si>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</si>
  <si>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</si>
  <si>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</si>
  <si>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</si>
  <si>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</si>
  <si>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</si>
  <si>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</si>
  <si>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</si>
  <si>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</si>
  <si>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</si>
  <si>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</si>
  <si>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</si>
  <si>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</si>
  <si>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</si>
  <si>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</si>
  <si>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</si>
  <si>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</si>
  <si>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</si>
  <si>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</si>
  <si>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</si>
  <si>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</si>
  <si>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</si>
  <si>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</si>
  <si>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</si>
  <si>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</si>
  <si>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</si>
  <si>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</si>
  <si>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</si>
  <si>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</si>
  <si>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</si>
  <si>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</si>
  <si>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</si>
  <si>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</si>
  <si>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</si>
  <si>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</si>
  <si>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</si>
  <si>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</si>
  <si>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</si>
  <si>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</si>
  <si>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</si>
  <si>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</si>
  <si>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</si>
  <si>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</si>
  <si>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</si>
  <si>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</si>
  <si>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</si>
  <si>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</si>
  <si>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</si>
  <si>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</si>
  <si>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</si>
  <si>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</si>
  <si>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</si>
  <si>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</si>
  <si>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</si>
  <si>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</si>
  <si>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</si>
  <si>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</si>
  <si>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</si>
  <si>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</si>
  <si>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</si>
  <si>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</si>
  <si>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</si>
  <si>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</si>
  <si>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</si>
  <si>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</si>
  <si>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</si>
  <si>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</si>
  <si>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</si>
  <si>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</si>
  <si>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</si>
  <si>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</si>
  <si>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</si>
  <si>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</si>
  <si>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</si>
  <si>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</si>
  <si>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</si>
  <si>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</si>
  <si>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</si>
  <si>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</si>
  <si>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</si>
  <si>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</si>
  <si>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</si>
  <si>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</si>
  <si>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</si>
  <si>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</si>
  <si>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</si>
  <si>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</si>
  <si>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</si>
  <si>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</si>
  <si>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</si>
  <si>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</si>
  <si>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</si>
  <si>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</si>
  <si>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</si>
  <si>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</si>
  <si>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</si>
  <si>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</si>
  <si>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</si>
  <si>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</si>
  <si>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</si>
  <si>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</si>
  <si>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</si>
  <si>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</si>
  <si>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</si>
  <si>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</si>
  <si>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</si>
  <si>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</si>
  <si>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</si>
  <si>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</si>
  <si>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</si>
  <si>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</si>
  <si>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</si>
  <si>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</si>
  <si>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</si>
  <si>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</si>
  <si>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</si>
  <si>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</si>
  <si>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</si>
  <si>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</si>
  <si>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</si>
  <si>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</si>
  <si>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</si>
  <si>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</si>
  <si>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</si>
  <si>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</si>
  <si>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</si>
  <si>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</si>
  <si>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</si>
  <si>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</si>
  <si>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</si>
  <si>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</si>
  <si>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</si>
  <si>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</si>
  <si>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</si>
  <si>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</si>
  <si>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</si>
  <si>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</si>
  <si>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</si>
  <si>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</si>
  <si>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</si>
  <si>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</si>
  <si>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</si>
  <si>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</si>
  <si>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</si>
  <si>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</si>
  <si>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</si>
  <si>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</si>
  <si>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</si>
  <si>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</si>
  <si>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</si>
  <si>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</si>
  <si>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</si>
  <si>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</si>
  <si>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</si>
  <si>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</si>
  <si>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</si>
  <si>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</si>
  <si>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</si>
  <si>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</si>
  <si>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</si>
  <si>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</si>
  <si>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</si>
  <si>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</si>
  <si>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</si>
  <si>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</si>
  <si>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</si>
  <si>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</si>
  <si>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</si>
  <si>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</si>
  <si>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</si>
  <si>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</si>
  <si>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</si>
  <si>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</si>
  <si>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</si>
  <si>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</si>
  <si>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</si>
  <si>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</si>
  <si>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</si>
  <si>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</si>
  <si>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</si>
  <si>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</si>
  <si>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</si>
  <si>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</si>
  <si>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</si>
  <si>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</si>
  <si>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</si>
  <si>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</si>
  <si>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</si>
  <si>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</si>
  <si>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</si>
  <si>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</si>
  <si>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</si>
  <si>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</si>
  <si>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</si>
  <si>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</si>
  <si>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</si>
  <si>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</si>
  <si>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</si>
  <si>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</si>
  <si>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</si>
  <si>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</si>
  <si>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</si>
  <si>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</si>
  <si>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</si>
  <si>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</si>
  <si>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</si>
  <si>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</si>
  <si>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</si>
  <si>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</si>
  <si>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</si>
  <si>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</si>
  <si>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</si>
  <si>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</si>
  <si>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</si>
  <si>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</si>
  <si>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</si>
  <si>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</si>
  <si>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</si>
  <si>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</si>
  <si>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</si>
  <si>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</si>
  <si>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</si>
  <si>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</si>
  <si>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</si>
  <si>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</si>
  <si>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</si>
  <si>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</si>
  <si>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</si>
  <si>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</si>
  <si>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</si>
  <si>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</si>
  <si>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</si>
  <si>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</si>
  <si>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</si>
  <si>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</si>
  <si>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</si>
  <si>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</si>
  <si>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</si>
  <si>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</si>
  <si>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</si>
  <si>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</si>
  <si>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</si>
  <si>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</si>
  <si>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</si>
  <si>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</si>
  <si>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</si>
  <si>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</si>
  <si>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</si>
  <si>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</si>
  <si>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</si>
  <si>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</si>
  <si>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</si>
  <si>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</si>
  <si>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</si>
  <si>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</si>
  <si>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</si>
  <si>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</si>
  <si>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</si>
  <si>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</si>
  <si>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</si>
  <si>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</si>
  <si>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</si>
  <si>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</si>
  <si>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</si>
  <si>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</si>
  <si>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</si>
  <si>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</si>
  <si>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</si>
  <si>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</si>
  <si>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</si>
  <si>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</si>
  <si>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</si>
  <si>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</si>
  <si>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</si>
  <si>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</si>
  <si>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</si>
  <si>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</si>
  <si>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</si>
  <si>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</si>
  <si>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</si>
  <si>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</si>
  <si>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</si>
  <si>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</si>
  <si>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</si>
  <si>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</si>
  <si>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</si>
  <si>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</si>
  <si>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</si>
  <si>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</si>
  <si>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</si>
  <si>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</si>
  <si>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</si>
  <si>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</si>
  <si>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</si>
  <si>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</si>
  <si>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</si>
  <si>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</si>
  <si>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</si>
  <si>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</si>
  <si>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</si>
  <si>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</si>
  <si>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</si>
  <si>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</si>
  <si>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</si>
  <si>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</si>
  <si>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</si>
  <si>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</si>
  <si>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</si>
  <si>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</si>
  <si>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</si>
  <si>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</si>
  <si>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</si>
  <si>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</si>
  <si>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</si>
  <si>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</si>
  <si>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</si>
  <si>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</si>
  <si>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</si>
  <si>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</si>
  <si>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</si>
  <si>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</si>
  <si>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</si>
  <si>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</si>
  <si>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</si>
  <si>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</si>
  <si>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</si>
  <si>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</si>
  <si>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</si>
  <si>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</si>
  <si>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</si>
  <si>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</si>
  <si>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</si>
  <si>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</si>
  <si>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</si>
  <si>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</si>
  <si>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</si>
  <si>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</si>
  <si>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</si>
  <si>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</si>
  <si>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</si>
  <si>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</si>
  <si>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</si>
  <si>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</si>
  <si>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</si>
  <si>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</si>
  <si>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</si>
  <si>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</si>
  <si>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</si>
  <si>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</si>
  <si>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</si>
  <si>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</si>
  <si>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</si>
  <si>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</si>
  <si>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</si>
  <si>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</si>
  <si>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</si>
  <si>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</si>
  <si>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</si>
  <si>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</si>
  <si>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</si>
  <si>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</si>
  <si>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</si>
  <si>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</si>
  <si>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</si>
  <si>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</si>
  <si>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</si>
  <si>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</si>
  <si>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</si>
  <si>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</si>
  <si>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</si>
  <si>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</si>
  <si>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</si>
  <si>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</si>
  <si>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</si>
  <si>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</si>
  <si>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</si>
  <si>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</si>
  <si>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</si>
  <si>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</si>
  <si>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</si>
  <si>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</si>
  <si>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</si>
  <si>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</si>
  <si>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</si>
  <si>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</si>
  <si>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</si>
  <si>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</si>
  <si>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</si>
  <si>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</si>
  <si>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</si>
  <si>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</si>
  <si>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</si>
  <si>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</si>
  <si>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</si>
  <si>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</si>
  <si>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</si>
  <si>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</si>
  <si>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</si>
  <si>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</si>
  <si>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</si>
  <si>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</si>
  <si>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</si>
  <si>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</si>
  <si>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</si>
  <si>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</si>
  <si>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</si>
  <si>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</si>
  <si>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</si>
  <si>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</si>
  <si>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</si>
  <si>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</si>
  <si>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</si>
  <si>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</si>
  <si>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</si>
  <si>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</si>
  <si>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</si>
  <si>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</si>
  <si>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</si>
  <si>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</si>
  <si>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</si>
  <si>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</si>
  <si>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</si>
  <si>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</si>
  <si>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</si>
  <si>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</si>
  <si>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</si>
  <si>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</si>
  <si>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</si>
  <si>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</si>
  <si>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</si>
  <si>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</si>
  <si>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</si>
  <si>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</si>
  <si>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</si>
  <si>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</si>
  <si>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</si>
  <si>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</si>
  <si>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</si>
  <si>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</si>
  <si>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</si>
  <si>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</si>
  <si>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</si>
  <si>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</si>
  <si>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</si>
  <si>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</si>
  <si>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</si>
  <si>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</si>
  <si>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</si>
  <si>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</si>
  <si>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</si>
  <si>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</si>
  <si>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</si>
  <si>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</si>
  <si>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</si>
  <si>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</si>
  <si>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</si>
  <si>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</si>
  <si>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</si>
  <si>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</si>
  <si>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</si>
  <si>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</si>
  <si>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</si>
  <si>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</si>
  <si>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</si>
  <si>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</si>
  <si>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</si>
  <si>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</si>
  <si>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</si>
  <si>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</si>
  <si>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</si>
  <si>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</si>
  <si>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</si>
  <si>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</si>
  <si>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</si>
  <si>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</si>
  <si>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</si>
  <si>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</si>
  <si>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</si>
  <si>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</si>
  <si>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</si>
  <si>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</si>
  <si>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</si>
  <si>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</si>
  <si>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</si>
  <si>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</si>
  <si>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</si>
  <si>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</si>
  <si>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</si>
  <si>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</si>
  <si>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</si>
  <si>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</si>
  <si>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</si>
  <si>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</si>
  <si>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</si>
  <si>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</si>
  <si>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</si>
  <si>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</si>
  <si>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</si>
  <si>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</si>
  <si>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</si>
  <si>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</si>
  <si>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</si>
  <si>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</si>
  <si>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</si>
  <si>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</si>
  <si>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</si>
  <si>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</si>
  <si>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</si>
  <si>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</si>
  <si>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</si>
  <si>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</si>
  <si>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</si>
  <si>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</si>
  <si>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</si>
  <si>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</si>
  <si>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</si>
  <si>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</si>
  <si>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</si>
  <si>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</si>
  <si>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</si>
  <si>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</si>
  <si>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</si>
  <si>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</si>
  <si>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</si>
  <si>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</si>
  <si>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</si>
  <si>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</si>
  <si>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</si>
  <si>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</si>
  <si>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</si>
  <si>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</si>
  <si>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</si>
  <si>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</si>
  <si>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</si>
  <si>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</si>
  <si>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</si>
  <si>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</si>
  <si>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</si>
  <si>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</si>
  <si>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</si>
  <si>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</si>
  <si>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</si>
  <si>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</si>
  <si>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</si>
  <si>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</si>
  <si>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</si>
  <si>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</si>
  <si>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</si>
  <si>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</si>
  <si>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</si>
  <si>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</si>
  <si>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</si>
  <si>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</si>
  <si>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</si>
  <si>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</si>
  <si>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</si>
  <si>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</si>
  <si>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</si>
  <si>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</si>
  <si>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</si>
  <si>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</si>
  <si>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</si>
  <si>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</si>
  <si>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</si>
  <si>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</si>
  <si>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</si>
  <si>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</si>
  <si>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</si>
  <si>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</si>
  <si>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</si>
  <si>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</si>
  <si>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</si>
  <si>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</si>
  <si>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</si>
  <si>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</si>
  <si>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</si>
  <si>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</si>
  <si>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</si>
  <si>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</si>
  <si>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</si>
  <si>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</si>
  <si>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</si>
  <si>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</si>
  <si>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</si>
  <si>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</si>
  <si>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</si>
  <si>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</si>
  <si>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</si>
  <si>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</si>
  <si>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</si>
  <si>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</si>
  <si>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</si>
  <si>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</si>
  <si>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</si>
  <si>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</si>
  <si>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</si>
  <si>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</si>
  <si>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</si>
  <si>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</si>
  <si>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</si>
  <si>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</si>
  <si>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</si>
  <si>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</si>
  <si>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</si>
  <si>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</si>
  <si>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</si>
  <si>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</si>
  <si>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</si>
  <si>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</si>
  <si>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</si>
  <si>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</si>
  <si>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</si>
  <si>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</si>
  <si>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</si>
  <si>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</si>
  <si>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</si>
  <si>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</si>
  <si>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</si>
  <si>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</si>
  <si>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</si>
  <si>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</si>
  <si>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</si>
  <si>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</si>
  <si>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</si>
  <si>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</si>
  <si>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</si>
  <si>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</si>
  <si>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</si>
  <si>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</si>
  <si>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</si>
  <si>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</si>
  <si>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</si>
  <si>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</si>
  <si>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</si>
  <si>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</si>
  <si>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</si>
  <si>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</si>
  <si>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</si>
  <si>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</si>
  <si>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</si>
  <si>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</si>
  <si>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</si>
  <si>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</si>
  <si>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</si>
  <si>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</si>
  <si>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</si>
  <si>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</si>
  <si>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</si>
  <si>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</si>
  <si>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</si>
  <si>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</si>
  <si>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</si>
  <si>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</si>
  <si>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</si>
  <si>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</si>
  <si>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</si>
  <si>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</si>
  <si>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</si>
  <si>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</si>
  <si>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</si>
  <si>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</si>
  <si>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</si>
  <si>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</si>
  <si>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</si>
  <si>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</si>
  <si>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</si>
  <si>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</si>
  <si>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</si>
  <si>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</si>
  <si>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</si>
  <si>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</si>
  <si>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</si>
  <si>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</si>
  <si>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</si>
  <si>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</si>
  <si>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</si>
  <si>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</si>
  <si>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</si>
  <si>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</si>
  <si>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</si>
  <si>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</si>
  <si>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</si>
  <si>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</si>
  <si>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</si>
  <si>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</si>
  <si>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</si>
  <si>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</si>
  <si>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</si>
  <si>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</si>
  <si>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</si>
  <si>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</si>
  <si>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</si>
  <si>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</si>
  <si>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</si>
  <si>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</si>
  <si>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</si>
  <si>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</si>
  <si>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</si>
  <si>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</si>
  <si>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</si>
  <si>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</si>
  <si>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</si>
  <si>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</si>
  <si>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</si>
  <si>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</si>
  <si>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</si>
  <si>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</si>
  <si>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</si>
  <si>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</si>
  <si>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</si>
  <si>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</si>
  <si>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</si>
  <si>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</si>
  <si>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</si>
  <si>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</si>
  <si>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</si>
  <si>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</si>
  <si>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</si>
  <si>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</si>
  <si>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</si>
  <si>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</si>
  <si>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</si>
  <si>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</si>
  <si>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</si>
  <si>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</si>
  <si>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</si>
  <si>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</si>
  <si>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</si>
  <si>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</si>
  <si>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</si>
  <si>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</si>
  <si>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</si>
  <si>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</si>
  <si>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</si>
  <si>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</si>
  <si>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</si>
  <si>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</si>
  <si>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</si>
  <si>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</si>
  <si>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</si>
  <si>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</si>
  <si>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</si>
  <si>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</si>
  <si>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</si>
  <si>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</si>
  <si>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</si>
  <si>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</si>
  <si>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</si>
  <si>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</si>
  <si>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</si>
  <si>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</si>
  <si>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</si>
  <si>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</si>
  <si>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</si>
  <si>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</si>
  <si>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</si>
  <si>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</si>
  <si>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</si>
  <si>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</si>
  <si>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</si>
  <si>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</si>
  <si>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</si>
  <si>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</si>
  <si>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</si>
  <si>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</si>
  <si>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</si>
  <si>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</si>
  <si>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</si>
  <si>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</si>
  <si>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</si>
  <si>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</si>
  <si>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</si>
  <si>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</si>
  <si>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</si>
  <si>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</si>
  <si>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</si>
  <si>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</si>
  <si>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</si>
  <si>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</si>
  <si>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</si>
  <si>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</si>
  <si>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</si>
  <si>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</si>
  <si>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</si>
  <si>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</si>
  <si>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</si>
  <si>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</si>
  <si>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</si>
  <si>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</si>
  <si>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</si>
  <si>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</si>
  <si>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</si>
  <si>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</si>
  <si>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</si>
  <si>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</si>
  <si>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</si>
  <si>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</si>
  <si>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</si>
  <si>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</si>
  <si>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</si>
  <si>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</si>
  <si>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</si>
  <si>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</si>
  <si>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</si>
  <si>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</si>
  <si>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</si>
  <si>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</si>
  <si>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</si>
  <si>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</si>
  <si>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</si>
  <si>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</si>
  <si>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</si>
  <si>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</si>
  <si>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</si>
  <si>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</si>
  <si>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</si>
  <si>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</si>
  <si>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</si>
  <si>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</si>
  <si>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</si>
  <si>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</si>
  <si>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</si>
  <si>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</si>
  <si>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</si>
  <si>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</si>
  <si>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</si>
  <si>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</si>
  <si>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</si>
  <si>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</si>
  <si>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</si>
  <si>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</si>
  <si>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</si>
  <si>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</si>
  <si>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</si>
  <si>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</si>
  <si>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</si>
  <si>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</si>
  <si>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</si>
  <si>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</si>
  <si>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</si>
  <si>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</si>
  <si>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</si>
  <si>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</si>
  <si>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</si>
  <si>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</si>
  <si>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</si>
  <si>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</si>
  <si>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</si>
  <si>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</si>
  <si>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</si>
  <si>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</si>
  <si>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</si>
  <si>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</si>
  <si>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</si>
  <si>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</si>
  <si>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</si>
  <si>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</si>
  <si>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</si>
  <si>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</si>
  <si>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</si>
  <si>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</si>
  <si>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</si>
  <si>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</si>
  <si>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</si>
  <si>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</si>
  <si>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</si>
  <si>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</si>
  <si>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</si>
  <si>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</si>
  <si>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</si>
  <si>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</si>
  <si>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</si>
  <si>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</si>
  <si>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</si>
  <si>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</si>
  <si>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</si>
  <si>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</si>
  <si>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</si>
  <si>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</si>
  <si>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</si>
  <si>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</si>
  <si>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</si>
  <si>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</si>
  <si>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</si>
  <si>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</si>
  <si>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</si>
  <si>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</si>
  <si>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</si>
  <si>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</si>
  <si>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</si>
  <si>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</si>
  <si>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</si>
  <si>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</si>
  <si>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</si>
  <si>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</si>
  <si>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</si>
  <si>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</si>
  <si>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</si>
  <si>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</si>
  <si>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</si>
  <si>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</si>
  <si>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</si>
  <si>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</si>
  <si>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</si>
  <si>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</si>
  <si>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</si>
  <si>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</si>
  <si>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</si>
  <si>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</si>
  <si>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</si>
  <si>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</si>
  <si>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</si>
  <si>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</si>
  <si>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</si>
  <si>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</si>
  <si>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</si>
  <si>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</si>
  <si>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</si>
  <si>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</si>
  <si>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</si>
  <si>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</si>
  <si>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</si>
  <si>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</si>
  <si>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</si>
  <si>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</si>
  <si>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</si>
  <si>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</si>
  <si>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</si>
  <si>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</si>
  <si>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</si>
  <si>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</si>
  <si>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</si>
  <si>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</si>
  <si>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</si>
  <si>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</si>
  <si>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</si>
  <si>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</si>
  <si>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</si>
  <si>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</si>
  <si>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</si>
  <si>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</si>
  <si>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</si>
  <si>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</si>
  <si>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</si>
  <si>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</si>
  <si>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</si>
  <si>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</si>
  <si>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</si>
  <si>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</si>
  <si>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</si>
  <si>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</si>
  <si>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</si>
  <si>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</si>
  <si>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</si>
  <si>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</si>
  <si>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</si>
  <si>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</si>
  <si>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</si>
  <si>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</si>
  <si>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</si>
  <si>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</si>
  <si>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</si>
  <si>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</si>
  <si>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</si>
  <si>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</si>
  <si>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</si>
  <si>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</si>
  <si>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</si>
  <si>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</si>
  <si>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</si>
  <si>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</si>
  <si>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</si>
  <si>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</si>
  <si>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</si>
  <si>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</si>
  <si>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</si>
  <si>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</si>
  <si>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</si>
  <si>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</si>
  <si>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</si>
  <si>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</si>
  <si>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</si>
  <si>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</si>
  <si>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</si>
  <si>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</si>
  <si>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</si>
  <si>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</si>
  <si>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</si>
  <si>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</si>
  <si>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</si>
  <si>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</si>
  <si>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</si>
  <si>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</si>
  <si>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</si>
  <si>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</si>
  <si>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</si>
  <si>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</si>
  <si>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</si>
  <si>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</si>
  <si>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</si>
  <si>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</si>
  <si>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</si>
  <si>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</si>
  <si>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</si>
  <si>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</si>
  <si>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</si>
  <si>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</si>
  <si>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</si>
  <si>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</si>
  <si>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</si>
  <si>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</si>
  <si>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</si>
  <si>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</si>
  <si>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</si>
  <si>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</si>
  <si>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</si>
  <si>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</si>
  <si>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</si>
  <si>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</si>
  <si>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</si>
  <si>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</si>
  <si>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</si>
  <si>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</si>
  <si>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</si>
  <si>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</si>
  <si>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</si>
  <si>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</si>
  <si>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</si>
  <si>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</si>
  <si>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</si>
  <si>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</si>
  <si>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</si>
  <si>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</si>
  <si>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</si>
  <si>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</si>
  <si>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</si>
  <si>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</si>
  <si>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</si>
  <si>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</si>
  <si>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</si>
  <si>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</si>
  <si>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</si>
  <si>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</si>
  <si>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</si>
  <si>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</si>
  <si>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</si>
  <si>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</si>
  <si>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</si>
  <si>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</si>
  <si>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</si>
  <si>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</si>
  <si>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</si>
  <si>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</si>
  <si>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</si>
  <si>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</si>
  <si>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</si>
  <si>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</si>
  <si>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</si>
  <si>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</si>
  <si>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</si>
  <si>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</si>
  <si>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</si>
  <si>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</si>
  <si>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</si>
  <si>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</si>
  <si>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</si>
  <si>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</si>
  <si>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</si>
  <si>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</si>
  <si>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</si>
  <si>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</si>
  <si>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</si>
  <si>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</si>
  <si>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</si>
  <si>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</si>
  <si>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</si>
  <si>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</si>
  <si>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</si>
  <si>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</si>
  <si>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</si>
  <si>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</si>
  <si>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</si>
  <si>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</si>
  <si>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</si>
  <si>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</si>
  <si>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</si>
  <si>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</si>
  <si>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</si>
  <si>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</si>
  <si>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</si>
  <si>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</si>
  <si>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</si>
  <si>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</si>
  <si>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</si>
  <si>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</si>
  <si>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</si>
  <si>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</si>
  <si>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</si>
  <si>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</si>
  <si>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</si>
  <si>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</si>
  <si>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</si>
  <si>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</si>
  <si>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</si>
  <si>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</si>
  <si>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</si>
  <si>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</si>
  <si>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</si>
  <si>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</si>
  <si>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</si>
  <si>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</si>
  <si>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</si>
  <si>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</si>
  <si>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</si>
  <si>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</si>
  <si>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</si>
  <si>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</si>
  <si>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</si>
  <si>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</si>
  <si>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</si>
  <si>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</si>
  <si>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</si>
  <si>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</si>
  <si>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</si>
  <si>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</si>
  <si>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</si>
  <si>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</si>
  <si>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</si>
  <si>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</si>
  <si>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</si>
  <si>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</si>
  <si>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</si>
  <si>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</si>
  <si>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</si>
  <si>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</si>
  <si>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</si>
  <si>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</si>
  <si>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</si>
  <si>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</si>
  <si>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</si>
  <si>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</si>
  <si>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</si>
  <si>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</si>
  <si>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</si>
  <si>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</si>
  <si>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</si>
  <si>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</si>
  <si>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</si>
  <si>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</si>
  <si>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</si>
  <si>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</si>
  <si>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</si>
  <si>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</si>
  <si>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</si>
  <si>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</si>
  <si>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</si>
  <si>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</si>
  <si>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</si>
  <si>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</si>
  <si>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</si>
  <si>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</si>
  <si>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</si>
  <si>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</si>
  <si>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</si>
  <si>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</si>
  <si>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</si>
  <si>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</si>
  <si>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</si>
  <si>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</si>
  <si>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</si>
  <si>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</si>
  <si>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</si>
  <si>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</si>
  <si>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</si>
  <si>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</si>
  <si>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</si>
  <si>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</si>
  <si>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</si>
  <si>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</si>
  <si>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</si>
  <si>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</si>
  <si>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</si>
  <si>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</si>
  <si>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</si>
  <si>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</si>
  <si>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</si>
  <si>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</si>
  <si>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</si>
  <si>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</si>
  <si>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</si>
  <si>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</si>
  <si>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</si>
  <si>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</si>
  <si>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</si>
  <si>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</si>
  <si>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</si>
  <si>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</si>
  <si>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</si>
  <si>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</si>
  <si>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</si>
  <si>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</si>
  <si>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</si>
  <si>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</si>
  <si>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</si>
  <si>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</si>
  <si>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</si>
  <si>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</si>
  <si>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</si>
  <si>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</si>
  <si>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</si>
  <si>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</si>
  <si>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</si>
  <si>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</si>
  <si>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</si>
  <si>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</si>
  <si>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</si>
  <si>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</si>
  <si>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</si>
  <si>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</si>
  <si>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</si>
  <si>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</si>
  <si>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</si>
  <si>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</si>
  <si>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</si>
  <si>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</si>
  <si>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</si>
  <si>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</si>
  <si>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</si>
  <si>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</si>
  <si>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</si>
  <si>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</si>
  <si>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</si>
  <si>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</si>
  <si>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</si>
  <si>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</si>
  <si>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</si>
  <si>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</si>
  <si>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</si>
  <si>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</si>
  <si>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</si>
  <si>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</si>
  <si>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</si>
  <si>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</si>
  <si>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</si>
  <si>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</si>
  <si>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</si>
  <si>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</si>
  <si>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</si>
  <si>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</si>
  <si>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</si>
  <si>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</si>
  <si>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</si>
  <si>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</si>
  <si>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</si>
  <si>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</si>
  <si>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</si>
  <si>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</si>
  <si>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</si>
  <si>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</si>
  <si>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</si>
  <si>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</si>
  <si>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</si>
  <si>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</si>
  <si>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</si>
  <si>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</si>
  <si>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</si>
  <si>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</si>
  <si>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</si>
  <si>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</si>
  <si>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</si>
  <si>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</si>
  <si>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</si>
  <si>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</si>
  <si>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</si>
  <si>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</si>
  <si>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</si>
  <si>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</si>
  <si>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</si>
  <si>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</si>
  <si>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</si>
  <si>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</si>
  <si>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</si>
  <si>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</si>
  <si>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</si>
  <si>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</si>
  <si>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</si>
  <si>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</si>
  <si>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</si>
  <si>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</si>
  <si>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</si>
  <si>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</si>
  <si>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</si>
  <si>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</si>
  <si>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</si>
  <si>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</si>
  <si>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</si>
  <si>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</si>
  <si>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</si>
  <si>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</si>
  <si>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</si>
  <si>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</si>
  <si>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</si>
  <si>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</si>
  <si>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</si>
  <si>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</si>
  <si>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</si>
  <si>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</si>
  <si>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</si>
  <si>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</si>
  <si>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</si>
  <si>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</si>
  <si>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</si>
  <si>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</si>
  <si>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</si>
  <si>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</si>
  <si>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</si>
  <si>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</si>
  <si>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</si>
  <si>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</si>
  <si>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</si>
  <si>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</si>
  <si>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</si>
  <si>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</si>
  <si>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</si>
  <si>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</si>
  <si>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</si>
  <si>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</si>
  <si>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</si>
  <si>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</si>
  <si>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</si>
  <si>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</si>
  <si>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</si>
  <si>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</si>
  <si>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</si>
  <si>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</si>
  <si>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</si>
  <si>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</si>
  <si>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</si>
  <si>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</si>
  <si>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</si>
  <si>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</si>
  <si>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</si>
  <si>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</si>
  <si>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</si>
  <si>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</si>
  <si>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</si>
  <si>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</si>
  <si>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</si>
  <si>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</si>
  <si>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</si>
  <si>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</si>
  <si>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</si>
  <si>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</si>
  <si>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</si>
  <si>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</si>
  <si>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</si>
  <si>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</si>
  <si>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</si>
  <si>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</si>
  <si>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</si>
  <si>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</si>
  <si>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</si>
  <si>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</si>
  <si>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</si>
  <si>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</si>
  <si>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</si>
  <si>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</si>
  <si>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</si>
  <si>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</si>
  <si>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</si>
  <si>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</si>
  <si>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</si>
  <si>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</si>
  <si>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</si>
  <si>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</si>
  <si>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</si>
  <si>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</si>
  <si>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</si>
  <si>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</si>
  <si>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</si>
  <si>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</si>
  <si>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</si>
  <si>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</si>
  <si>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</si>
  <si>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</si>
  <si>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</si>
  <si>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</si>
  <si>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</si>
  <si>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</si>
  <si>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</si>
  <si>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</si>
  <si>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</si>
  <si>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</si>
  <si>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</si>
  <si>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</si>
  <si>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</si>
  <si>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</si>
  <si>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</si>
  <si>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</si>
  <si>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</si>
  <si>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</si>
  <si>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</si>
  <si>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</si>
  <si>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</si>
  <si>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</si>
  <si>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</si>
  <si>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</si>
  <si>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</si>
  <si>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</si>
  <si>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</si>
  <si>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</si>
  <si>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</si>
  <si>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</si>
  <si>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</si>
  <si>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</si>
  <si>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</si>
  <si>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</si>
  <si>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</si>
  <si>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</si>
  <si>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</si>
  <si>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</si>
  <si>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</si>
  <si>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</si>
  <si>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</si>
  <si>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</si>
  <si>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</si>
  <si>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</si>
  <si>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</si>
  <si>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</si>
  <si>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</si>
  <si>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</si>
  <si>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</si>
  <si>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</si>
  <si>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</si>
  <si>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</si>
  <si>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</si>
  <si>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</si>
  <si>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</si>
  <si>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</si>
  <si>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</si>
  <si>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</si>
  <si>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</si>
  <si>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</si>
  <si>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</si>
  <si>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</si>
  <si>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</si>
  <si>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</si>
  <si>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</si>
  <si>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</si>
  <si>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</si>
  <si>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</si>
  <si>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</si>
  <si>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</si>
  <si>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</si>
  <si>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</si>
  <si>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</si>
  <si>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</si>
  <si>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</si>
  <si>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</si>
  <si>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</si>
  <si>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</si>
  <si>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</si>
  <si>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</si>
  <si>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</si>
  <si>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</si>
  <si>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</si>
  <si>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</si>
  <si>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</si>
  <si>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</si>
  <si>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</si>
  <si>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</si>
  <si>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</si>
  <si>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</si>
  <si>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</si>
  <si>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</si>
  <si>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</si>
  <si>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</si>
  <si>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</si>
  <si>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</si>
  <si>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</si>
  <si>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</si>
  <si>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</si>
  <si>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</si>
  <si>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</si>
  <si>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</si>
  <si>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</si>
  <si>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</si>
  <si>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</si>
  <si>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</si>
  <si>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</si>
  <si>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</si>
  <si>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</si>
  <si>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</si>
  <si>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</si>
  <si>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</si>
  <si>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</si>
  <si>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</si>
  <si>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</si>
  <si>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</si>
  <si>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</si>
  <si>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</si>
  <si>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</si>
  <si>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</si>
  <si>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</si>
  <si>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</si>
  <si>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</si>
  <si>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</si>
  <si>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</si>
  <si>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</si>
  <si>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</si>
  <si>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</si>
  <si>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</si>
  <si>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</si>
  <si>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</si>
  <si>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</si>
  <si>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</si>
  <si>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</si>
  <si>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</si>
  <si>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</si>
  <si>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</si>
  <si>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</si>
  <si>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</si>
  <si>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</si>
  <si>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</si>
  <si>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</si>
  <si>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</si>
  <si>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</si>
  <si>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</si>
  <si>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</si>
  <si>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</si>
  <si>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</si>
  <si>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</si>
  <si>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</si>
  <si>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</si>
  <si>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</si>
  <si>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</si>
  <si>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</si>
  <si>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</si>
  <si>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</si>
  <si>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</si>
  <si>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</si>
  <si>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</si>
  <si>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</si>
  <si>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</si>
  <si>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</si>
  <si>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</si>
  <si>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</si>
  <si>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</si>
  <si>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</si>
  <si>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</si>
  <si>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</si>
  <si>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</si>
  <si>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</si>
  <si>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</si>
  <si>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</si>
  <si>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</si>
  <si>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</si>
  <si>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</si>
  <si>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</si>
  <si>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</si>
  <si>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</si>
  <si>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</si>
  <si>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</si>
  <si>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</si>
  <si>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</si>
  <si>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</si>
  <si>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</si>
  <si>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</si>
  <si>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</si>
  <si>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</si>
  <si>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</si>
  <si>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</si>
  <si>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</si>
  <si>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</si>
  <si>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</si>
  <si>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</si>
  <si>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</si>
  <si>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</si>
  <si>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</si>
  <si>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</si>
  <si>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</si>
  <si>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</si>
  <si>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</si>
  <si>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</si>
  <si>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</si>
  <si>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</si>
  <si>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</si>
  <si>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</si>
  <si>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</si>
  <si>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</si>
  <si>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</si>
  <si>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</si>
  <si>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</si>
  <si>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</si>
  <si>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</si>
  <si>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</si>
  <si>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</si>
  <si>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</si>
  <si>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</si>
  <si>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</si>
  <si>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</si>
  <si>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</si>
  <si>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</si>
  <si>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</si>
  <si>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</si>
  <si>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</si>
  <si>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</si>
  <si>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</si>
  <si>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</si>
  <si>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</si>
  <si>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</si>
  <si>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</si>
  <si>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</si>
  <si>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</si>
  <si>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</si>
  <si>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</si>
  <si>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</si>
  <si>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</si>
  <si>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</si>
  <si>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</si>
  <si>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</si>
  <si>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</si>
  <si>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</si>
  <si>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</si>
  <si>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</si>
  <si>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</si>
  <si>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</si>
  <si>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</si>
  <si>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</si>
  <si>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</si>
  <si>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</si>
  <si>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</si>
  <si>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</si>
  <si>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</si>
  <si>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</si>
  <si>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</si>
  <si>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</si>
  <si>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</si>
  <si>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</si>
  <si>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</si>
  <si>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</si>
  <si>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</si>
  <si>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</si>
  <si>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</si>
  <si>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</si>
  <si>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</si>
  <si>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</si>
  <si>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</si>
  <si>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</si>
  <si>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</si>
  <si>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</si>
  <si>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</si>
  <si>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</si>
  <si>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</si>
  <si>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</si>
  <si>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</si>
  <si>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</si>
  <si>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</si>
  <si>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</si>
  <si>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</si>
  <si>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</si>
  <si>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</si>
  <si>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</si>
  <si>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</si>
  <si>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</si>
  <si>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</si>
  <si>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</si>
  <si>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</si>
  <si>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</si>
  <si>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</si>
  <si>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</si>
  <si>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</si>
  <si>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</si>
  <si>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</si>
  <si>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</si>
  <si>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</si>
  <si>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</si>
  <si>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</si>
  <si>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</si>
  <si>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</si>
  <si>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</si>
  <si>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</si>
  <si>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</si>
  <si>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</si>
  <si>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</si>
  <si>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</si>
  <si>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</si>
  <si>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</si>
  <si>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</si>
  <si>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</si>
  <si>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</si>
  <si>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</si>
  <si>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</si>
  <si>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</si>
  <si>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</si>
  <si>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</si>
  <si>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</si>
  <si>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</si>
  <si>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</si>
  <si>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</si>
  <si>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</si>
  <si>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</si>
  <si>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</si>
  <si>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</si>
  <si>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</si>
  <si>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</si>
  <si>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</si>
  <si>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</si>
  <si>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</si>
  <si>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</si>
  <si>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</si>
  <si>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</si>
  <si>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</si>
  <si>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</si>
  <si>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</si>
  <si>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</si>
  <si>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</si>
  <si>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</si>
  <si>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</si>
  <si>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</si>
  <si>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</si>
  <si>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</si>
  <si>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</si>
  <si>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</si>
  <si>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</si>
  <si>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</si>
  <si>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</si>
  <si>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</si>
  <si>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</si>
  <si>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</si>
  <si>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</si>
  <si>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</si>
  <si>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</si>
  <si>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</si>
  <si>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</si>
  <si>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</si>
  <si>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</si>
  <si>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</si>
  <si>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</si>
  <si>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</si>
  <si>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</si>
  <si>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</si>
  <si>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</si>
  <si>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</si>
  <si>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</si>
  <si>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</si>
  <si>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</si>
  <si>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</si>
  <si>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</si>
  <si>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</si>
  <si>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</si>
  <si>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</si>
  <si>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</si>
  <si>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</si>
  <si>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</si>
  <si>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</si>
  <si>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</si>
  <si>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</si>
  <si>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</si>
  <si>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</si>
  <si>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</si>
  <si>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</si>
  <si>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</si>
  <si>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</si>
  <si>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</si>
  <si>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</si>
  <si>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</si>
  <si>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</si>
  <si>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</si>
  <si>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</si>
  <si>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</si>
  <si>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</si>
  <si>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</si>
  <si>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</si>
  <si>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</si>
  <si>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</si>
  <si>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</si>
  <si>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</si>
  <si>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</si>
  <si>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</si>
  <si>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</si>
  <si>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</si>
  <si>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</si>
  <si>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</si>
  <si>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</si>
  <si>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</si>
  <si>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</si>
  <si>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</si>
  <si>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</si>
  <si>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</si>
  <si>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</si>
  <si>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</si>
  <si>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</si>
  <si>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</si>
  <si>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</si>
  <si>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</si>
  <si>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</si>
  <si>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</si>
  <si>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</si>
  <si>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</si>
  <si>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</si>
  <si>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</si>
  <si>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</si>
  <si>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</si>
  <si>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</si>
  <si>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</si>
  <si>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</si>
  <si>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</si>
  <si>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</si>
  <si>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</si>
  <si>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</si>
  <si>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</si>
  <si>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</si>
  <si>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</si>
  <si>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</si>
  <si>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</si>
  <si>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</si>
  <si>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</si>
  <si>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</si>
  <si>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</si>
  <si>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</si>
  <si>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</si>
  <si>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</si>
  <si>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</si>
  <si>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</si>
  <si>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</si>
  <si>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</si>
  <si>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</si>
  <si>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</si>
  <si>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</si>
  <si>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</si>
  <si>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</si>
  <si>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</si>
  <si>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</si>
  <si>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</si>
  <si>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</si>
  <si>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</si>
  <si>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</si>
  <si>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</si>
  <si>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</si>
  <si>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</si>
  <si>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</si>
  <si>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</si>
  <si>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</si>
  <si>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</si>
  <si>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</si>
  <si>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</si>
  <si>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</si>
  <si>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</si>
  <si>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</si>
  <si>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</si>
  <si>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</si>
  <si>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</si>
  <si>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</si>
  <si>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</si>
  <si>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</si>
  <si>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</si>
  <si>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</si>
  <si>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</si>
  <si>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</si>
  <si>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</si>
  <si>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</si>
  <si>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</si>
  <si>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</si>
  <si>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</si>
  <si>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</si>
  <si>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</si>
  <si>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</si>
  <si>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</si>
  <si>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</si>
  <si>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</si>
  <si>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</si>
  <si>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</si>
  <si>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</si>
  <si>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</si>
  <si>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</si>
  <si>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</si>
  <si>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</si>
  <si>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</si>
  <si>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</si>
  <si>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</si>
  <si>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</si>
  <si>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</si>
  <si>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</si>
  <si>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</si>
  <si>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</si>
  <si>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</si>
  <si>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</si>
  <si>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</si>
  <si>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</si>
  <si>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</si>
  <si>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</si>
  <si>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</si>
  <si>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</si>
  <si>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</si>
  <si>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</si>
  <si>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</si>
  <si>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</si>
  <si>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</si>
  <si>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</si>
  <si>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</si>
  <si>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</si>
  <si>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</si>
  <si>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</si>
  <si>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</si>
  <si>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</si>
  <si>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</si>
  <si>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</si>
  <si>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</si>
  <si>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</si>
  <si>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</si>
  <si>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</si>
  <si>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</si>
  <si>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</si>
  <si>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</si>
  <si>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</si>
  <si>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</si>
  <si>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</si>
  <si>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</si>
  <si>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</si>
  <si>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</si>
  <si>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</si>
  <si>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</si>
  <si>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</si>
  <si>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</si>
  <si>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</si>
  <si>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</si>
  <si>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</si>
  <si>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</si>
  <si>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</si>
  <si>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</si>
  <si>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</si>
  <si>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</si>
  <si>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</si>
  <si>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</si>
  <si>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</si>
  <si>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</si>
  <si>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</si>
  <si>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</si>
  <si>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</si>
  <si>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</si>
  <si>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</si>
  <si>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</si>
  <si>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</si>
  <si>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</si>
  <si>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</si>
  <si>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</si>
  <si>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</si>
  <si>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</si>
  <si>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</si>
  <si>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</si>
  <si>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</si>
  <si>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</si>
  <si>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</si>
  <si>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</si>
  <si>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</si>
  <si>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</si>
  <si>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</si>
  <si>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</si>
  <si>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</si>
  <si>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</si>
  <si>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</si>
  <si>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</si>
  <si>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</si>
  <si>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</si>
  <si>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</si>
  <si>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</si>
  <si>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</si>
  <si>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</si>
  <si>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</si>
  <si>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</si>
  <si>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</si>
  <si>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</si>
  <si>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</si>
  <si>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</si>
  <si>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</si>
  <si>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</si>
  <si>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</si>
  <si>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</si>
  <si>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</si>
  <si>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</si>
  <si>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</si>
  <si>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</si>
  <si>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</si>
  <si>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</si>
  <si>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</si>
  <si>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</si>
  <si>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</si>
  <si>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</si>
  <si>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</si>
  <si>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</si>
  <si>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</si>
  <si>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</si>
  <si>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</si>
  <si>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</si>
  <si>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</si>
  <si>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</si>
  <si>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</si>
  <si>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</si>
  <si>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</si>
  <si>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</si>
  <si>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</si>
  <si>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</si>
  <si>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</si>
  <si>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</si>
  <si>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</si>
  <si>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</si>
  <si>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</si>
  <si>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</si>
  <si>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</si>
  <si>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</si>
  <si>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</si>
  <si>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</si>
  <si>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</si>
  <si>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</si>
  <si>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</si>
  <si>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</si>
  <si>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</si>
  <si>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</si>
  <si>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</si>
  <si>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</si>
  <si>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</si>
  <si>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</si>
  <si>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</si>
  <si>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</si>
  <si>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</si>
  <si>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</si>
  <si>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</si>
  <si>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</si>
  <si>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</si>
  <si>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</si>
  <si>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</si>
  <si>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</si>
  <si>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</si>
  <si>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</si>
  <si>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</si>
  <si>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</si>
  <si>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</si>
  <si>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</si>
  <si>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</si>
  <si>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</si>
  <si>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</si>
  <si>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</si>
  <si>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</si>
  <si>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</si>
  <si>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</si>
  <si>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</si>
  <si>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</si>
  <si>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</si>
  <si>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</si>
  <si>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</si>
  <si>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</si>
  <si>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</si>
  <si>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</si>
  <si>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</si>
  <si>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</si>
  <si>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</si>
  <si>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</si>
  <si>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</si>
  <si>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</si>
  <si>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</si>
  <si>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</si>
  <si>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</si>
  <si>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</si>
  <si>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</si>
  <si>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</si>
  <si>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</si>
  <si>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</si>
  <si>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</si>
  <si>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</si>
  <si>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</si>
  <si>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</si>
  <si>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</si>
  <si>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</si>
  <si>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</si>
  <si>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</si>
  <si>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</si>
  <si>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</si>
  <si>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</si>
  <si>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</si>
  <si>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</si>
  <si>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</si>
  <si>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</si>
  <si>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</si>
  <si>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</si>
  <si>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</si>
  <si>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</si>
  <si>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</si>
  <si>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</si>
  <si>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</si>
  <si>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</si>
  <si>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</si>
  <si>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</si>
  <si>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</si>
  <si>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</si>
  <si>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</si>
  <si>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</si>
  <si>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</si>
  <si>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</si>
  <si>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</si>
  <si>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</si>
  <si>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</si>
  <si>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</si>
  <si>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</si>
  <si>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</si>
  <si>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</si>
  <si>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</si>
  <si>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</si>
  <si>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</si>
  <si>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</si>
  <si>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</si>
  <si>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</si>
  <si>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</si>
  <si>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</si>
  <si>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</si>
  <si>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</si>
  <si>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</si>
  <si>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</si>
  <si>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</si>
  <si>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</si>
  <si>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</si>
  <si>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</si>
  <si>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</si>
  <si>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</si>
  <si>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</si>
  <si>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</si>
  <si>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</si>
  <si>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</si>
  <si>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</si>
  <si>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</si>
  <si>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</si>
  <si>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</si>
  <si>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</si>
  <si>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</si>
  <si>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</si>
  <si>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</si>
  <si>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</si>
  <si>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</si>
  <si>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</si>
  <si>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</si>
  <si>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</si>
  <si>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</si>
  <si>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</si>
  <si>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</si>
  <si>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</si>
  <si>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</si>
  <si>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</si>
  <si>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</si>
  <si>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</si>
  <si>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</si>
  <si>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</si>
  <si>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</si>
  <si>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</si>
  <si>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</si>
  <si>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</si>
  <si>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</si>
  <si>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</si>
  <si>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</si>
  <si>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</si>
  <si>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</si>
  <si>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</si>
  <si>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</si>
  <si>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</si>
  <si>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</si>
  <si>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</si>
  <si>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</si>
  <si>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</si>
  <si>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</si>
  <si>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</si>
  <si>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</si>
  <si>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</si>
  <si>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</si>
  <si>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</si>
  <si>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</si>
  <si>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</si>
  <si>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</si>
  <si>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</si>
  <si>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</si>
  <si>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</si>
  <si>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</si>
  <si>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</si>
  <si>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</si>
  <si>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</si>
  <si>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</si>
  <si>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</si>
  <si>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</si>
  <si>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</si>
  <si>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</si>
  <si>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</si>
  <si>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</si>
  <si>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</si>
  <si>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</si>
  <si>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</si>
  <si>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</si>
  <si>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</si>
  <si>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</si>
  <si>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</si>
  <si>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</si>
  <si>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</si>
  <si>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</si>
  <si>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</si>
  <si>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</si>
  <si>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</si>
  <si>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</si>
  <si>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</si>
  <si>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</si>
  <si>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</si>
  <si>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</si>
  <si>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</si>
  <si>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</si>
  <si>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</si>
  <si>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</si>
  <si>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</si>
  <si>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</si>
  <si>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</si>
  <si>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</si>
  <si>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</si>
  <si>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</si>
  <si>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</si>
  <si>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</si>
  <si>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</si>
  <si>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</si>
  <si>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</si>
  <si>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</si>
  <si>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</si>
  <si>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</si>
  <si>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</si>
  <si>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</si>
  <si>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</si>
  <si>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</si>
  <si>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</si>
  <si>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</si>
  <si>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</si>
  <si>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</si>
  <si>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</si>
  <si>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</si>
  <si>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</si>
  <si>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</si>
  <si>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</si>
  <si>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</si>
  <si>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</si>
  <si>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</si>
  <si>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</si>
  <si>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</si>
  <si>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</si>
  <si>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</si>
  <si>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</si>
  <si>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</si>
  <si>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</si>
  <si>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</si>
  <si>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</si>
  <si>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</si>
  <si>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</si>
  <si>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</si>
  <si>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</si>
  <si>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</si>
  <si>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</si>
  <si>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</si>
  <si>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</si>
  <si>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</si>
  <si>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</si>
  <si>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</si>
  <si>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</si>
  <si>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</si>
  <si>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</si>
  <si>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</si>
  <si>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</si>
  <si>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</si>
  <si>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</si>
  <si>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</si>
  <si>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</si>
  <si>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</si>
  <si>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</si>
  <si>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</si>
  <si>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</si>
  <si>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</si>
  <si>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</si>
  <si>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</si>
  <si>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</si>
  <si>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</si>
  <si>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</si>
  <si>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</si>
  <si>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</si>
  <si>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</si>
  <si>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</si>
  <si>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</si>
  <si>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</si>
  <si>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</si>
  <si>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</si>
  <si>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</si>
  <si>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</si>
  <si>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</si>
  <si>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</si>
  <si>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</si>
  <si>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</si>
  <si>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</si>
  <si>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</si>
  <si>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</si>
  <si>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</si>
  <si>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</si>
  <si>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</si>
  <si>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</si>
  <si>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</si>
  <si>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</si>
  <si>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</si>
  <si>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</si>
  <si>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</si>
  <si>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</si>
  <si>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</si>
  <si>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</si>
  <si>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</si>
  <si>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</si>
  <si>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</si>
  <si>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</si>
  <si>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</si>
  <si>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</si>
  <si>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</si>
  <si>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</si>
  <si>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</si>
  <si>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</si>
  <si>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</si>
  <si>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</si>
  <si>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</si>
  <si>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</si>
  <si>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</si>
  <si>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</si>
  <si>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</si>
  <si>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</si>
  <si>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</si>
  <si>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</si>
  <si>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</si>
  <si>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</si>
  <si>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</si>
  <si>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</si>
  <si>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</si>
  <si>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</si>
  <si>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</si>
  <si>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</si>
  <si>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</si>
  <si>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</si>
  <si>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</si>
  <si>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</si>
  <si>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</si>
  <si>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</si>
  <si>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</si>
  <si>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</si>
  <si>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</si>
  <si>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</si>
  <si>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</si>
  <si>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</si>
  <si>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</si>
  <si>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</si>
  <si>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</si>
  <si>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</si>
  <si>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</si>
  <si>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</si>
  <si>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</si>
  <si>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</si>
  <si>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</si>
  <si>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</si>
  <si>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</si>
  <si>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</si>
  <si>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</si>
  <si>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</si>
  <si>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</si>
  <si>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</si>
  <si>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</si>
  <si>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</si>
  <si>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</si>
  <si>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</si>
  <si>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</si>
  <si>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</si>
  <si>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</si>
  <si>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</si>
  <si>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</si>
  <si>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</si>
  <si>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</si>
  <si>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</si>
  <si>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</si>
  <si>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</si>
  <si>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</si>
  <si>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</si>
  <si>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</si>
  <si>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</si>
  <si>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</si>
  <si>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</si>
  <si>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</si>
  <si>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</si>
  <si>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</si>
  <si>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</si>
  <si>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</si>
  <si>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</si>
  <si>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</si>
  <si>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</si>
  <si>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</si>
  <si>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</si>
  <si>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</si>
  <si>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</si>
  <si>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</si>
  <si>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</si>
  <si>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</si>
  <si>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</si>
  <si>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</si>
  <si>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</si>
  <si>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</si>
  <si>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</si>
  <si>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</si>
  <si>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</si>
  <si>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</si>
  <si>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</si>
  <si>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</si>
  <si>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</si>
  <si>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</si>
  <si>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</si>
  <si>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</si>
  <si>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</si>
  <si>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</si>
  <si>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</si>
  <si>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</si>
  <si>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</si>
  <si>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</si>
  <si>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</si>
  <si>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</si>
  <si>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</si>
  <si>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</si>
  <si>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</si>
  <si>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</si>
  <si>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</si>
  <si>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</si>
  <si>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</si>
  <si>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</si>
  <si>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</si>
  <si>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</si>
  <si>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</si>
  <si>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</si>
  <si>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</si>
  <si>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</si>
  <si>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</si>
  <si>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</si>
  <si>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</si>
  <si>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</si>
  <si>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</si>
  <si>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</si>
  <si>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</si>
  <si>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</si>
  <si>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</si>
  <si>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</si>
  <si>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</si>
  <si>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</si>
  <si>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</si>
  <si>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</si>
  <si>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</si>
  <si>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</si>
  <si>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</si>
  <si>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</si>
  <si>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</si>
  <si>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</si>
  <si>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</si>
  <si>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</si>
  <si>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</si>
  <si>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</si>
  <si>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</si>
  <si>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</si>
  <si>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</si>
  <si>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</si>
  <si>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</si>
  <si>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</si>
  <si>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</si>
  <si>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</si>
  <si>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</si>
  <si>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</si>
  <si>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</si>
  <si>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</si>
  <si>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</si>
  <si>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</si>
  <si>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</si>
  <si>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</si>
  <si>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</si>
  <si>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</si>
  <si>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</si>
  <si>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</si>
  <si>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</si>
  <si>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</si>
  <si>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</si>
  <si>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</si>
  <si>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</si>
  <si>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</si>
  <si>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</si>
  <si>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</si>
  <si>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</si>
  <si>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</si>
  <si>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</si>
  <si>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</si>
  <si>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</si>
  <si>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</si>
  <si>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</si>
  <si>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</si>
  <si>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</si>
  <si>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</si>
  <si>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</si>
  <si>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</si>
  <si>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</si>
  <si>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</si>
  <si>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</si>
  <si>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</si>
  <si>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</si>
  <si>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</si>
  <si>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</si>
  <si>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</si>
  <si>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</si>
  <si>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</si>
  <si>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</si>
  <si>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</si>
  <si>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</si>
  <si>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</si>
  <si>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</si>
  <si>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</si>
  <si>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</si>
  <si>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</si>
  <si>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</si>
  <si>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</si>
  <si>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</si>
  <si>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</si>
  <si>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</si>
  <si>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</si>
  <si>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</si>
  <si>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</si>
  <si>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</si>
  <si>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</si>
  <si>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</si>
  <si>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</si>
  <si>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</si>
  <si>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</si>
  <si>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</si>
  <si>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</si>
  <si>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</si>
  <si>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</si>
  <si>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</si>
  <si>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</si>
  <si>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</si>
  <si>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</si>
  <si>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</si>
  <si>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</si>
  <si>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</si>
  <si>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</si>
  <si>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</si>
  <si>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</si>
  <si>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</si>
  <si>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</si>
  <si>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</si>
  <si>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</si>
  <si>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</si>
  <si>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</si>
  <si>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</si>
  <si>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</si>
  <si>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</si>
  <si>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</si>
  <si>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</si>
  <si>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</si>
  <si>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</si>
  <si>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</si>
  <si>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</si>
  <si>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</si>
  <si>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</si>
  <si>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</si>
  <si>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</si>
  <si>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</si>
  <si>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</si>
  <si>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</si>
  <si>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</si>
  <si>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</si>
  <si>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</si>
  <si>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</si>
  <si>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</si>
  <si>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</si>
  <si>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</si>
  <si>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</si>
  <si>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</si>
  <si>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</si>
  <si>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</si>
  <si>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</si>
  <si>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</si>
  <si>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</si>
  <si>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</si>
  <si>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</si>
  <si>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</si>
  <si>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</si>
  <si>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</si>
  <si>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</si>
  <si>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</si>
  <si>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</si>
  <si>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</si>
  <si>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</si>
  <si>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</si>
  <si>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</si>
  <si>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</si>
  <si>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</si>
  <si>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</si>
  <si>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</si>
  <si>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</si>
  <si>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</si>
  <si>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</si>
  <si>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</si>
  <si>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</si>
  <si>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</si>
  <si>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</si>
  <si>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</si>
  <si>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</si>
  <si>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</si>
  <si>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</si>
  <si>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</si>
  <si>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</si>
  <si>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</si>
  <si>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</si>
  <si>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</si>
  <si>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</si>
  <si>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</si>
  <si>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</si>
  <si>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</si>
  <si>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</si>
  <si>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</si>
  <si>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</si>
  <si>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</si>
  <si>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</si>
  <si>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</si>
  <si>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</si>
  <si>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</si>
  <si>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</si>
  <si>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</si>
  <si>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</si>
  <si>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</si>
  <si>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</si>
  <si>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</si>
  <si>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</si>
  <si>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</si>
  <si>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</si>
  <si>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</si>
  <si>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</si>
  <si>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</si>
  <si>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</si>
  <si>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</si>
  <si>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</si>
  <si>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</si>
  <si>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</si>
  <si>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</si>
  <si>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</si>
  <si>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</si>
  <si>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</si>
  <si>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</si>
  <si>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</si>
  <si>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</si>
  <si>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</si>
  <si>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</si>
  <si>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</si>
  <si>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</si>
  <si>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</si>
  <si>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</si>
  <si>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</si>
  <si>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</si>
  <si>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</si>
  <si>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</si>
  <si>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</si>
  <si>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</si>
  <si>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</si>
  <si>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</si>
  <si>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</si>
  <si>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</si>
  <si>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</si>
  <si>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</si>
  <si>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</si>
  <si>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</si>
  <si>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</si>
  <si>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</si>
  <si>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</si>
  <si>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</si>
  <si>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</si>
  <si>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</si>
  <si>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</si>
  <si>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</si>
  <si>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</si>
  <si>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</si>
  <si>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</si>
  <si>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</si>
  <si>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</si>
  <si>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</si>
  <si>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</si>
  <si>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</si>
  <si>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</si>
  <si>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</si>
  <si>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</si>
  <si>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</si>
  <si>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</si>
  <si>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</si>
  <si>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</si>
  <si>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</si>
  <si>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</si>
  <si>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</si>
  <si>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</si>
  <si>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</si>
  <si>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</si>
  <si>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</si>
  <si>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</si>
  <si>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</si>
  <si>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</si>
  <si>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</si>
  <si>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</si>
  <si>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</si>
  <si>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</si>
  <si>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</si>
  <si>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</si>
  <si>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</si>
  <si>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</si>
  <si>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</si>
  <si>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</si>
  <si>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</si>
  <si>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</si>
  <si>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</si>
  <si>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</si>
  <si>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</si>
  <si>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</si>
  <si>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</si>
  <si>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</si>
  <si>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</si>
  <si>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</si>
  <si>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</si>
  <si>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</si>
  <si>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</si>
  <si>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</si>
  <si>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</si>
  <si>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</si>
  <si>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</si>
  <si>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</si>
  <si>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</si>
  <si>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</si>
  <si>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</si>
  <si>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</si>
  <si>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</si>
  <si>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</si>
  <si>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</si>
  <si>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</si>
  <si>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</si>
  <si>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</si>
  <si>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</si>
  <si>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</si>
  <si>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</si>
  <si>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</si>
  <si>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</si>
  <si>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</si>
  <si>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</si>
  <si>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</si>
  <si>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</si>
  <si>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</si>
  <si>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</si>
  <si>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</si>
  <si>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</si>
  <si>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</si>
  <si>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</si>
  <si>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</si>
  <si>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</si>
  <si>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</si>
  <si>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</si>
  <si>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</si>
  <si>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</si>
  <si>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</si>
  <si>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</si>
  <si>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</si>
  <si>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</si>
  <si>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</si>
  <si>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</si>
  <si>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</si>
  <si>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</si>
  <si>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</si>
  <si>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</si>
  <si>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</si>
  <si>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</si>
  <si>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</si>
  <si>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</si>
  <si>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</si>
  <si>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</si>
  <si>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</si>
  <si>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</si>
  <si>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</si>
  <si>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</si>
  <si>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</si>
  <si>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</si>
  <si>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</si>
  <si>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</si>
  <si>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</si>
  <si>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</si>
  <si>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</si>
  <si>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</si>
  <si>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</si>
  <si>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</si>
  <si>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</si>
  <si>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</si>
  <si>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</si>
  <si>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</si>
  <si>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</si>
  <si>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</si>
  <si>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</si>
  <si>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</si>
  <si>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</si>
  <si>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</si>
  <si>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</si>
  <si>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</si>
  <si>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</si>
  <si>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</si>
  <si>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</si>
  <si>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</si>
  <si>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</si>
  <si>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</si>
  <si>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</si>
  <si>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</si>
  <si>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</si>
  <si>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</si>
  <si>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</si>
  <si>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</si>
  <si>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</si>
  <si>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</si>
  <si>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</si>
  <si>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</si>
  <si>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</si>
  <si>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</si>
  <si>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</si>
  <si>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</si>
  <si>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</si>
  <si>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</si>
  <si>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</si>
  <si>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</si>
  <si>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</si>
  <si>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</si>
  <si>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</si>
  <si>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</si>
  <si>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</si>
  <si>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</si>
  <si>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</si>
  <si>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</si>
  <si>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</si>
  <si>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</si>
  <si>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</si>
  <si>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</si>
  <si>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</si>
  <si>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</si>
  <si>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</t>
  </si>
  <si>
    <t>Sub-Categaory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</si>
  <si>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</si>
  <si>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</si>
  <si>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</si>
  <si>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</si>
  <si>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</si>
  <si>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</si>
  <si>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</si>
  <si>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</si>
  <si>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</si>
  <si>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</si>
  <si>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</si>
  <si>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</si>
  <si>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</si>
  <si>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</si>
  <si>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</si>
  <si>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</si>
  <si>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</si>
  <si>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</si>
  <si>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</si>
  <si>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</si>
  <si>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</si>
  <si>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</si>
  <si>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</si>
  <si>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</si>
  <si>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</si>
  <si>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</si>
  <si>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</si>
  <si>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</si>
  <si>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</si>
  <si>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</si>
  <si>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</si>
  <si>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</si>
  <si>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</si>
  <si>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</si>
  <si>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</si>
  <si>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</si>
  <si>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</si>
  <si>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</si>
  <si>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</si>
  <si>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</si>
  <si>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</si>
  <si>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</si>
  <si>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</si>
  <si>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</si>
  <si>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</si>
  <si>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</si>
  <si>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</si>
  <si>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</si>
  <si>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</si>
  <si>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</si>
  <si>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</si>
  <si>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</si>
  <si>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Percentage_Funded</t>
  </si>
  <si>
    <t>Average_Donation</t>
  </si>
  <si>
    <t>Count of Category</t>
  </si>
  <si>
    <t>Column Labels</t>
  </si>
  <si>
    <t>Count of Sub-Categaory</t>
  </si>
  <si>
    <t>(All)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</si>
  <si>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</si>
  <si>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</si>
  <si>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</si>
  <si>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</si>
  <si>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</si>
  <si>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</si>
  <si>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</si>
  <si>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</si>
  <si>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</si>
  <si>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</si>
  <si>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</si>
  <si>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</si>
  <si>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</si>
  <si>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</si>
  <si>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Count of state</t>
  </si>
  <si>
    <t>Years</t>
  </si>
  <si>
    <t>Goal</t>
  </si>
  <si>
    <t>Number Successful</t>
  </si>
  <si>
    <t>Number Failed</t>
  </si>
  <si>
    <t>Number Canceled</t>
  </si>
  <si>
    <t>Total Projects</t>
  </si>
  <si>
    <t>Percentage Succesful</t>
  </si>
  <si>
    <t>Percentage Failed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</si>
  <si>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</si>
  <si>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</si>
  <si>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</si>
  <si>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</si>
  <si>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</si>
  <si>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</si>
  <si>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</si>
  <si>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</si>
  <si>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</si>
  <si>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</si>
  <si>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</si>
  <si>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</si>
  <si>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</si>
  <si>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</si>
  <si>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Backers_count</t>
  </si>
  <si>
    <t>Successful</t>
  </si>
  <si>
    <t>Mean</t>
  </si>
  <si>
    <t>Median</t>
  </si>
  <si>
    <t>Min</t>
  </si>
  <si>
    <t>Max</t>
  </si>
  <si>
    <t>Variance</t>
  </si>
  <si>
    <t>STD Dev</t>
  </si>
  <si>
    <t>Std Dev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</si>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</sst>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A0101"/>
      <name val="Arial"/>
      <family val="2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8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1" fillId="0" borderId="0" xfId="0" applyFont="1" applyFill="1" applyAlignment="1">
      <alignment horizontal="center"/>
    </xf>
    <xf numFmtId="0" fontId="1" fillId="0" borderId="0" xfId="0" applyFont="1" applyFill="1" applyAlignment="1">
      <alignment horizontal="center" wrapText="1"/>
    </xf>
    <xf numFmtId="0" fontId="0" fillId="0" borderId="0" xfId="0" applyFill="1"/>
    <xf numFmtId="0" fontId="1" fillId="2" borderId="0" xfId="0" applyNumberFormat="1" applyFont="1" applyFill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Fill="1" applyAlignment="1">
      <alignment horizontal="center"/>
    </xf>
    <xf numFmtId="14" fontId="2" fillId="0" borderId="0" xfId="0" applyNumberFormat="1" applyFont="1"/>
    <xf numFmtId="14" fontId="0" fillId="0" borderId="0" xfId="0" applyNumberFormat="1" applyAlignment="1">
      <alignment horizontal="left"/>
    </xf>
    <xf numFmtId="9" fontId="0" fillId="0" borderId="0" xfId="1" applyFont="1"/>
    <xf numFmtId="2" fontId="0" fillId="0" borderId="0" xfId="0" applyNumberFormat="1"/>
  </cellXfs>
  <cellStyles count="2">
    <cellStyle name="Normal" xfId="0" builtinId="0"/>
    <cellStyle name="Percent" xfId="1" builtinId="5"/>
  </cellStyles>
  <dxfs count="9">
    <dxf>
      <font>
        <color rgb="FF9C5700"/>
      </font>
      <fill>
        <patternFill>
          <bgColor rgb="FFFFEB9C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8" tint="-0.24994659260841701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[KickStarterAnalysisData.xlsx]CategoryCount!PivotTable12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CategoryCount!$B$3:$B$4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CategoryCount!$A$5:$A$14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CategoryCount!$B$5:$B$14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E8-4F0E-8D29-E13997CA21FB}"/>
            </c:ext>
          </c:extLst>
        </c:ser>
        <c:ser>
          <c:idx val="1"/>
          <c:order val="1"/>
          <c:tx>
            <c:strRef>
              <c:f>CategoryCount!$C$3:$C$4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CategoryCount!$A$5:$A$14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CategoryCount!$C$5:$C$14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E8-4F0E-8D29-E13997CA21FB}"/>
            </c:ext>
          </c:extLst>
        </c:ser>
        <c:ser>
          <c:idx val="2"/>
          <c:order val="2"/>
          <c:tx>
            <c:strRef>
              <c:f>CategoryCount!$D$3:$D$4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CategoryCount!$A$5:$A$14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CategoryCount!$D$5:$D$14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E8-4F0E-8D29-E13997CA21FB}"/>
            </c:ext>
          </c:extLst>
        </c:ser>
        <c:ser>
          <c:idx val="3"/>
          <c:order val="3"/>
          <c:tx>
            <c:strRef>
              <c:f>CategoryCount!$E$3:$E$4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CategoryCount!$A$5:$A$14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CategoryCount!$E$5:$E$14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EE8-4F0E-8D29-E13997CA2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3462800"/>
        <c:axId val="1279899008"/>
      </c:barChart>
      <c:catAx>
        <c:axId val="157346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9899008"/>
        <c:crosses val="autoZero"/>
        <c:auto val="1"/>
        <c:lblAlgn val="ctr"/>
        <c:lblOffset val="100"/>
        <c:noMultiLvlLbl val="0"/>
      </c:catAx>
      <c:valAx>
        <c:axId val="127989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346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[KickStarterAnalysisData.xlsx]SubCategoryCount!PivotTable13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SubCategoryCount!$B$4:$B$5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SubCategoryCount!$A$6:$A$47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SubCategoryCount!$B$6:$B$47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53-41F8-8120-CBDB6975E277}"/>
            </c:ext>
          </c:extLst>
        </c:ser>
        <c:ser>
          <c:idx val="1"/>
          <c:order val="1"/>
          <c:tx>
            <c:strRef>
              <c:f>SubCategoryCount!$C$4:$C$5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SubCategoryCount!$A$6:$A$47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SubCategoryCount!$C$6:$C$47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8C-458D-A1AD-F9278AEB40B3}"/>
            </c:ext>
          </c:extLst>
        </c:ser>
        <c:ser>
          <c:idx val="2"/>
          <c:order val="2"/>
          <c:tx>
            <c:strRef>
              <c:f>SubCategoryCount!$D$4:$D$5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SubCategoryCount!$A$6:$A$47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SubCategoryCount!$D$6:$D$47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43-4EC3-AEDF-95B23202B29B}"/>
            </c:ext>
          </c:extLst>
        </c:ser>
        <c:ser>
          <c:idx val="3"/>
          <c:order val="3"/>
          <c:tx>
            <c:strRef>
              <c:f>SubCategoryCount!$E$4:$E$5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SubCategoryCount!$A$6:$A$47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SubCategoryCount!$E$6:$E$47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43-4EC3-AEDF-95B23202B2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74865936"/>
        <c:axId val="1732601104"/>
      </c:barChart>
      <c:catAx>
        <c:axId val="1674865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2601104"/>
        <c:crosses val="autoZero"/>
        <c:auto val="1"/>
        <c:lblAlgn val="ctr"/>
        <c:lblOffset val="100"/>
        <c:noMultiLvlLbl val="0"/>
      </c:catAx>
      <c:valAx>
        <c:axId val="173260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4865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[KickStarterAnalysisData.xlsx]CountbyDate!PivotTable14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CountbyDate!$B$4:$B$5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CountbyDate!$A$6:$A$18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CountbyDate!$B$6:$B$18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0C-4AA2-B079-9C9B2142641E}"/>
            </c:ext>
          </c:extLst>
        </c:ser>
        <c:ser>
          <c:idx val="1"/>
          <c:order val="1"/>
          <c:tx>
            <c:strRef>
              <c:f>CountbyDate!$C$4:$C$5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CountbyDate!$A$6:$A$18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CountbyDate!$C$6:$C$18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0C-4AA2-B079-9C9B2142641E}"/>
            </c:ext>
          </c:extLst>
        </c:ser>
        <c:ser>
          <c:idx val="2"/>
          <c:order val="2"/>
          <c:tx>
            <c:strRef>
              <c:f>CountbyDate!$D$4:$D$5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CountbyDate!$A$6:$A$18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CountbyDate!$D$6:$D$18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0C-4AA2-B079-9C9B2142641E}"/>
            </c:ext>
          </c:extLst>
        </c:ser>
        <c:ser>
          <c:idx val="3"/>
          <c:order val="3"/>
          <c:tx>
            <c:strRef>
              <c:f>CountbyDate!$E$4:$E$5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CountbyDate!$A$6:$A$18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CountbyDate!$E$6:$E$18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0C-4AA2-B079-9C9B214264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1130192"/>
        <c:axId val="1732610256"/>
      </c:lineChart>
      <c:catAx>
        <c:axId val="1671130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2610256"/>
        <c:crosses val="autoZero"/>
        <c:auto val="1"/>
        <c:lblAlgn val="ctr"/>
        <c:lblOffset val="100"/>
        <c:noMultiLvlLbl val="0"/>
      </c:catAx>
      <c:valAx>
        <c:axId val="173261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113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A4A-40A7-8BFC-4F6D7FED5A10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A4A-40A7-8BFC-4F6D7FED5A10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A4A-40A7-8BFC-4F6D7FED5A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6445871"/>
        <c:axId val="81196337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Bonus1!$A$2:$A$13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Bonus1!$B$2:$B$13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A4A-40A7-8BFC-4F6D7FED5A10}"/>
                  </c:ext>
                </c:extLst>
              </c15:ser>
            </c15:filteredLineSeries>
            <c15:filteredLineSeries>
              <c15:ser>
                <c:idx val="1"/>
                <c:order val="1"/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A4A-40A7-8BFC-4F6D7FED5A10}"/>
                  </c:ext>
                </c:extLst>
              </c15:ser>
            </c15:filteredLineSeries>
            <c15:filteredLineSeries>
              <c15:ser>
                <c:idx val="2"/>
                <c:order val="2"/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A4A-40A7-8BFC-4F6D7FED5A10}"/>
                  </c:ext>
                </c:extLst>
              </c15:ser>
            </c15:filteredLineSeries>
            <c15:filteredLineSeries>
              <c15:ser>
                <c:idx val="3"/>
                <c:order val="3"/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A4A-40A7-8BFC-4F6D7FED5A10}"/>
                  </c:ext>
                </c:extLst>
              </c15:ser>
            </c15:filteredLineSeries>
          </c:ext>
        </c:extLst>
      </c:lineChart>
      <c:catAx>
        <c:axId val="926445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963375"/>
        <c:crosses val="autoZero"/>
        <c:auto val="1"/>
        <c:lblAlgn val="ctr"/>
        <c:lblOffset val="100"/>
        <c:noMultiLvlLbl val="0"/>
      </c:catAx>
      <c:valAx>
        <c:axId val="811963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445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185737</xdr:colOff>
      <xdr:row>1</xdr:row>
      <xdr:rowOff>38100</xdr:rowOff>
    </xdr:from>
    <xdr:to>
      <xdr:col>20</xdr:col>
      <xdr:colOff>28575</xdr:colOff>
      <xdr:row>25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787D8E-1F4C-464C-BC20-8F36D14709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461961</xdr:colOff>
      <xdr:row>1</xdr:row>
      <xdr:rowOff>85725</xdr:rowOff>
    </xdr:from>
    <xdr:to>
      <xdr:col>19</xdr:col>
      <xdr:colOff>476249</xdr:colOff>
      <xdr:row>25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C21898-1905-4755-854D-24BB5B7B8C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280986</xdr:colOff>
      <xdr:row>2</xdr:row>
      <xdr:rowOff>133350</xdr:rowOff>
    </xdr:from>
    <xdr:to>
      <xdr:col>20</xdr:col>
      <xdr:colOff>228599</xdr:colOff>
      <xdr:row>24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34ED42-112E-415B-8E7C-82C4437267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1557336</xdr:colOff>
      <xdr:row>15</xdr:row>
      <xdr:rowOff>57149</xdr:rowOff>
    </xdr:from>
    <xdr:to>
      <xdr:col>10</xdr:col>
      <xdr:colOff>342899</xdr:colOff>
      <xdr:row>33</xdr:row>
      <xdr:rowOff>47624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418382-D585-497E-959B-7CC2A18F60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ll Taylor" refreshedDate="44075.848356365743" createdVersion="6" refreshedVersion="6" minRefreshableVersion="3" recordCount="4114" xr:uid="{9CA9F3F6-877B-4F54-B085-3F42CF24E770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_Funded" numFmtId="10">
      <sharedItems containsSemiMixedTypes="0" containsString="0" containsNumber="1" minValue="0" maxValue="22603"/>
    </cacheField>
    <cacheField name="Average_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a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ll Taylor" refreshedDate="44075.864040393521" createdVersion="6" refreshedVersion="6" minRefreshableVersion="3" recordCount="4114" xr:uid="{6006237E-AB05-4DAA-8A73-197BD0F0C044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_Funded" numFmtId="10">
      <sharedItems containsSemiMixedTypes="0" containsString="0" containsNumber="1" minValue="0" maxValue="22603"/>
    </cacheField>
    <cacheField name="Average_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a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7128E7-D6AE-45AB-903E-14F7CEDFCAF9}" name="PivotTable1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3BAAF9-F25D-443E-876D-18030B66F553}" name="PivotTable1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a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E53A92-67F9-483B-AF12-966AFDA7FE9E}" name="PivotTable1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D1" zoomScale="70" zoomScaleNormal="70" workbookViewId="0">
      <selection activeCell="R2" sqref="R2:R4115"/>
    </sheetView>
  </sheetViews>
  <sheetFormatPr defaultRowHeight="15" x14ac:dyDescent="0.25"/>
  <cols>
    <col min="2" max="2" width="38.42578125" style="1" customWidth="1"/>
    <col min="3" max="3" width="40.28515625" style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5.42578125" style="3" bestFit="1" customWidth="1"/>
    <col min="16" max="16" width="23.140625" bestFit="1" customWidth="1"/>
    <col min="17" max="17" width="13.42578125" bestFit="1" customWidth="1"/>
    <col min="18" max="18" width="18.28515625" bestFit="1" customWidth="1"/>
    <col min="19" max="19" width="30.5703125" bestFit="1" customWidth="1"/>
    <col min="20" max="20" width="28.7109375" style="12" bestFit="1" customWidth="1"/>
  </cols>
  <sheetData>
    <row r="1" spans="1:20" s="6" customFormat="1" x14ac:dyDescent="0.25">
      <c r="A1" s="4" t="s">
        <v>0</v>
      </c>
      <c r="B1" s="5" t="s">
        <v>1</v>
      </c>
      <c r="C1" s="5" t="s">
        <v>4110</v>
      </c>
      <c r="D1" s="4" t="s">
        <v>8216</v>
      </c>
      <c r="E1" s="4" t="s">
        <v>8217</v>
      </c>
      <c r="F1" s="4" t="s">
        <v>8218</v>
      </c>
      <c r="G1" s="4" t="s">
        <v>8223</v>
      </c>
      <c r="H1" s="4" t="s">
        <v>8245</v>
      </c>
      <c r="I1" s="4" t="s">
        <v>8259</v>
      </c>
      <c r="J1" s="4" t="s">
        <v>8260</v>
      </c>
      <c r="K1" s="4" t="s">
        <v>8261</v>
      </c>
      <c r="L1" s="4" t="s">
        <v>8262</v>
      </c>
      <c r="M1" s="4" t="s">
        <v>8263</v>
      </c>
      <c r="N1" s="4" t="s">
        <v>8264</v>
      </c>
      <c r="O1" s="7" t="s">
        <v>8360</v>
      </c>
      <c r="P1" s="4" t="s">
        <v>8361</v>
      </c>
      <c r="Q1" s="4" t="s">
        <v>8306</v>
      </c>
      <c r="R1" t="s">
        <v>8307</v>
      </c>
      <c r="S1" s="4" t="s">
        <v>8366</v>
      </c>
      <c r="T1" s="13" t="s">
        <v>8367</v>
      </c>
    </row>
    <row r="2" spans="1:20" ht="60" x14ac:dyDescent="0.25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3">
        <f>E2/D2</f>
        <v>1.3685882352941177</v>
      </c>
      <c r="P2" s="8">
        <f>IF(L2,E2/L2,0)</f>
        <v>63.917582417582416</v>
      </c>
      <c r="Q2" t="str">
        <f>LEFT(N2,FIND("/",N2) -1)</f>
        <v>film &amp; video</v>
      </c>
      <c r="R2" t="str">
        <f>RIGHT(N2, LEN(N2)- FIND("/", N2))</f>
        <v>television</v>
      </c>
      <c r="S2" s="12">
        <f>(((J2/60)/60)/24)+DATE(1970,1,1)</f>
        <v>42177.007071759261</v>
      </c>
      <c r="T2" s="14">
        <f>(((I2/60)/60)/24)+DATE(1970,1,1)</f>
        <v>42208.125</v>
      </c>
    </row>
    <row r="3" spans="1:20" ht="30" x14ac:dyDescent="0.25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3">
        <f t="shared" ref="O3:O66" si="0">E3/D3</f>
        <v>1.4260827250608272</v>
      </c>
      <c r="P3" s="8">
        <f t="shared" ref="P3:P66" si="1">IF(L3,E3/L3,0)</f>
        <v>185.48101265822785</v>
      </c>
      <c r="Q3" t="str">
        <f t="shared" ref="Q3:Q66" si="2">LEFT(N3,FIND("/",N3) -1)</f>
        <v>film &amp; video</v>
      </c>
      <c r="R3" t="str">
        <f t="shared" ref="R3:R66" si="3">RIGHT(N3, LEN(N3)- FIND("/", N3))</f>
        <v>television</v>
      </c>
      <c r="S3" s="12">
        <f t="shared" ref="S3:S66" si="4">(((J3/60)/60)/24)+DATE(1970,1,1)</f>
        <v>42766.600497685184</v>
      </c>
      <c r="T3" s="14">
        <f t="shared" ref="T3:T66" si="5">(((I3/60)/60)/24)+DATE(1970,1,1)</f>
        <v>42796.600497685184</v>
      </c>
    </row>
    <row r="4" spans="1:20" ht="45" x14ac:dyDescent="0.25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3">
        <f t="shared" si="0"/>
        <v>1.05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4">
        <f t="shared" si="5"/>
        <v>42415.702349537038</v>
      </c>
    </row>
    <row r="5" spans="1:20" ht="30" x14ac:dyDescent="0.25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3">
        <f t="shared" si="0"/>
        <v>1.0389999999999999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4">
        <f t="shared" si="5"/>
        <v>41858.515127314815</v>
      </c>
    </row>
    <row r="6" spans="1:20" ht="60" x14ac:dyDescent="0.25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3">
        <f t="shared" si="0"/>
        <v>1.2299154545454545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4">
        <f t="shared" si="5"/>
        <v>42357.834247685183</v>
      </c>
    </row>
    <row r="7" spans="1:20" ht="45" x14ac:dyDescent="0.25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3">
        <f t="shared" si="0"/>
        <v>1.0977744436109027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4">
        <f t="shared" si="5"/>
        <v>42580.232638888891</v>
      </c>
    </row>
    <row r="8" spans="1:20" ht="60" x14ac:dyDescent="0.25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3">
        <f t="shared" si="0"/>
        <v>1.064875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4">
        <f t="shared" si="5"/>
        <v>41804.072337962964</v>
      </c>
    </row>
    <row r="9" spans="1:20" ht="60" x14ac:dyDescent="0.25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3">
        <f t="shared" si="0"/>
        <v>1.0122222222222221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4">
        <f t="shared" si="5"/>
        <v>42556.047071759262</v>
      </c>
    </row>
    <row r="10" spans="1:20" ht="30" x14ac:dyDescent="0.25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3">
        <f t="shared" si="0"/>
        <v>1.0004342857142856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4">
        <f t="shared" si="5"/>
        <v>42475.875</v>
      </c>
    </row>
    <row r="11" spans="1:20" ht="45" x14ac:dyDescent="0.25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3">
        <f t="shared" si="0"/>
        <v>1.2599800000000001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4">
        <f t="shared" si="5"/>
        <v>42477.103518518517</v>
      </c>
    </row>
    <row r="12" spans="1:20" ht="60" x14ac:dyDescent="0.25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3">
        <f t="shared" si="0"/>
        <v>1.0049999999999999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4">
        <f t="shared" si="5"/>
        <v>41815.068043981482</v>
      </c>
    </row>
    <row r="13" spans="1:20" ht="60" x14ac:dyDescent="0.25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3">
        <f t="shared" si="0"/>
        <v>1.2050000000000001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4">
        <f t="shared" si="5"/>
        <v>42604.125</v>
      </c>
    </row>
    <row r="14" spans="1:20" ht="60" x14ac:dyDescent="0.25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3">
        <f t="shared" si="0"/>
        <v>1.6529333333333334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4">
        <f t="shared" si="5"/>
        <v>41836.125</v>
      </c>
    </row>
    <row r="15" spans="1:20" ht="45" x14ac:dyDescent="0.25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3">
        <f t="shared" si="0"/>
        <v>1.5997142857142856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4">
        <f t="shared" si="5"/>
        <v>42544.852083333331</v>
      </c>
    </row>
    <row r="16" spans="1:20" ht="30" x14ac:dyDescent="0.25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3">
        <f t="shared" si="0"/>
        <v>1.0093333333333334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4">
        <f t="shared" si="5"/>
        <v>41833.582638888889</v>
      </c>
    </row>
    <row r="17" spans="1:20" ht="45" x14ac:dyDescent="0.25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3">
        <f t="shared" si="0"/>
        <v>1.0660000000000001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4">
        <f t="shared" si="5"/>
        <v>42274.843055555553</v>
      </c>
    </row>
    <row r="18" spans="1:20" ht="60" x14ac:dyDescent="0.25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3">
        <f t="shared" si="0"/>
        <v>1.0024166666666667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4">
        <f t="shared" si="5"/>
        <v>41806.229166666664</v>
      </c>
    </row>
    <row r="19" spans="1:20" ht="60" x14ac:dyDescent="0.25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3">
        <f t="shared" si="0"/>
        <v>1.0066666666666666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4">
        <f t="shared" si="5"/>
        <v>41947.773402777777</v>
      </c>
    </row>
    <row r="20" spans="1:20" ht="45" x14ac:dyDescent="0.25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3">
        <f t="shared" si="0"/>
        <v>1.0632110000000001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4">
        <f t="shared" si="5"/>
        <v>41899.542314814818</v>
      </c>
    </row>
    <row r="21" spans="1:20" ht="60" x14ac:dyDescent="0.25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3">
        <f t="shared" si="0"/>
        <v>1.4529411764705882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4">
        <f t="shared" si="5"/>
        <v>42205.816365740742</v>
      </c>
    </row>
    <row r="22" spans="1:20" ht="45" x14ac:dyDescent="0.25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3">
        <f t="shared" si="0"/>
        <v>1.002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4">
        <f t="shared" si="5"/>
        <v>42260.758240740746</v>
      </c>
    </row>
    <row r="23" spans="1:20" ht="45" x14ac:dyDescent="0.25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3">
        <f t="shared" si="0"/>
        <v>1.0913513513513513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4">
        <f t="shared" si="5"/>
        <v>41908.627187500002</v>
      </c>
    </row>
    <row r="24" spans="1:20" ht="30" x14ac:dyDescent="0.25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3">
        <f t="shared" si="0"/>
        <v>1.1714285714285715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4">
        <f t="shared" si="5"/>
        <v>42005.332638888889</v>
      </c>
    </row>
    <row r="25" spans="1:20" ht="45" x14ac:dyDescent="0.25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3">
        <f t="shared" si="0"/>
        <v>1.1850000000000001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4">
        <f t="shared" si="5"/>
        <v>42124.638888888891</v>
      </c>
    </row>
    <row r="26" spans="1:20" ht="30" x14ac:dyDescent="0.25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3">
        <f t="shared" si="0"/>
        <v>1.0880768571428572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4">
        <f t="shared" si="5"/>
        <v>42262.818750000006</v>
      </c>
    </row>
    <row r="27" spans="1:20" ht="60" x14ac:dyDescent="0.25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3">
        <f t="shared" si="0"/>
        <v>1.3333333333333333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4">
        <f t="shared" si="5"/>
        <v>42378.025011574078</v>
      </c>
    </row>
    <row r="28" spans="1:20" ht="45" x14ac:dyDescent="0.25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3">
        <f t="shared" si="0"/>
        <v>1.552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4">
        <f t="shared" si="5"/>
        <v>41868.515555555554</v>
      </c>
    </row>
    <row r="29" spans="1:20" ht="45" x14ac:dyDescent="0.25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3">
        <f t="shared" si="0"/>
        <v>1.1172500000000001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4">
        <f t="shared" si="5"/>
        <v>41959.206400462965</v>
      </c>
    </row>
    <row r="30" spans="1:20" ht="30" x14ac:dyDescent="0.25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3">
        <f t="shared" si="0"/>
        <v>1.0035000000000001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4">
        <f t="shared" si="5"/>
        <v>42354.96393518518</v>
      </c>
    </row>
    <row r="31" spans="1:20" ht="60" x14ac:dyDescent="0.25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3">
        <f t="shared" si="0"/>
        <v>1.2333333333333334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4">
        <f t="shared" si="5"/>
        <v>41842.67324074074</v>
      </c>
    </row>
    <row r="32" spans="1:20" ht="45" x14ac:dyDescent="0.25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3">
        <f t="shared" si="0"/>
        <v>1.0129975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4">
        <f t="shared" si="5"/>
        <v>41872.292997685188</v>
      </c>
    </row>
    <row r="33" spans="1:20" ht="45" x14ac:dyDescent="0.25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3">
        <f t="shared" si="0"/>
        <v>1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4">
        <f t="shared" si="5"/>
        <v>42394.79206018518</v>
      </c>
    </row>
    <row r="34" spans="1:20" ht="60" x14ac:dyDescent="0.25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3">
        <f t="shared" si="0"/>
        <v>1.0024604569420035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4">
        <f t="shared" si="5"/>
        <v>42503.165972222225</v>
      </c>
    </row>
    <row r="35" spans="1:20" ht="60" x14ac:dyDescent="0.25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3">
        <f t="shared" si="0"/>
        <v>1.0209523809523811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4">
        <f t="shared" si="5"/>
        <v>42316.702557870376</v>
      </c>
    </row>
    <row r="36" spans="1:20" ht="60" x14ac:dyDescent="0.25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3">
        <f t="shared" si="0"/>
        <v>1.3046153846153845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4">
        <f t="shared" si="5"/>
        <v>41856.321770833332</v>
      </c>
    </row>
    <row r="37" spans="1:20" ht="45" x14ac:dyDescent="0.25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3">
        <f t="shared" si="0"/>
        <v>1.665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4">
        <f t="shared" si="5"/>
        <v>42122</v>
      </c>
    </row>
    <row r="38" spans="1:20" ht="30" x14ac:dyDescent="0.25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3">
        <f t="shared" si="0"/>
        <v>1.4215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4">
        <f t="shared" si="5"/>
        <v>42098.265335648146</v>
      </c>
    </row>
    <row r="39" spans="1:20" ht="60" x14ac:dyDescent="0.25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3">
        <f t="shared" si="0"/>
        <v>1.8344090909090909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4">
        <f t="shared" si="5"/>
        <v>42062.693043981482</v>
      </c>
    </row>
    <row r="40" spans="1:20" ht="45" x14ac:dyDescent="0.25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3">
        <f t="shared" si="0"/>
        <v>1.1004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4">
        <f t="shared" si="5"/>
        <v>41405.057222222218</v>
      </c>
    </row>
    <row r="41" spans="1:20" ht="60" x14ac:dyDescent="0.25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3">
        <f t="shared" si="0"/>
        <v>1.3098000000000001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4">
        <f t="shared" si="5"/>
        <v>41784.957638888889</v>
      </c>
    </row>
    <row r="42" spans="1:20" ht="60" x14ac:dyDescent="0.25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3">
        <f t="shared" si="0"/>
        <v>1.0135000000000001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4">
        <f t="shared" si="5"/>
        <v>41809.166666666664</v>
      </c>
    </row>
    <row r="43" spans="1:20" ht="60" x14ac:dyDescent="0.25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3">
        <f t="shared" si="0"/>
        <v>1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4">
        <f t="shared" si="5"/>
        <v>41917.568912037037</v>
      </c>
    </row>
    <row r="44" spans="1:20" ht="60" x14ac:dyDescent="0.25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3">
        <f t="shared" si="0"/>
        <v>1.4185714285714286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4">
        <f t="shared" si="5"/>
        <v>42001.639189814814</v>
      </c>
    </row>
    <row r="45" spans="1:20" ht="60" x14ac:dyDescent="0.25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3">
        <f t="shared" si="0"/>
        <v>3.0865999999999998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4">
        <f t="shared" si="5"/>
        <v>41833</v>
      </c>
    </row>
    <row r="46" spans="1:20" ht="60" x14ac:dyDescent="0.25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3">
        <f t="shared" si="0"/>
        <v>1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4">
        <f t="shared" si="5"/>
        <v>41919.098807870374</v>
      </c>
    </row>
    <row r="47" spans="1:20" ht="45" x14ac:dyDescent="0.25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3">
        <f t="shared" si="0"/>
        <v>1.2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4">
        <f t="shared" si="5"/>
        <v>42487.623923611114</v>
      </c>
    </row>
    <row r="48" spans="1:20" ht="45" x14ac:dyDescent="0.25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3">
        <f t="shared" si="0"/>
        <v>1.0416666666666667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4">
        <f t="shared" si="5"/>
        <v>42353.964976851858</v>
      </c>
    </row>
    <row r="49" spans="1:20" ht="60" x14ac:dyDescent="0.25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3">
        <f t="shared" si="0"/>
        <v>1.0761100000000001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4">
        <f t="shared" si="5"/>
        <v>41992.861192129625</v>
      </c>
    </row>
    <row r="50" spans="1:20" ht="60" x14ac:dyDescent="0.25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3">
        <f t="shared" si="0"/>
        <v>1.0794999999999999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4">
        <f t="shared" si="5"/>
        <v>42064.5</v>
      </c>
    </row>
    <row r="51" spans="1:20" ht="30" x14ac:dyDescent="0.25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3">
        <f t="shared" si="0"/>
        <v>1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4">
        <f t="shared" si="5"/>
        <v>42301.176446759258</v>
      </c>
    </row>
    <row r="52" spans="1:20" ht="45" x14ac:dyDescent="0.25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3">
        <f t="shared" si="0"/>
        <v>1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4">
        <f t="shared" si="5"/>
        <v>42034.708333333328</v>
      </c>
    </row>
    <row r="53" spans="1:20" ht="60" x14ac:dyDescent="0.25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3">
        <f t="shared" si="0"/>
        <v>1.2801818181818181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4">
        <f t="shared" si="5"/>
        <v>42226.928668981483</v>
      </c>
    </row>
    <row r="54" spans="1:20" ht="45" x14ac:dyDescent="0.25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3">
        <f t="shared" si="0"/>
        <v>1.1620999999999999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4">
        <f t="shared" si="5"/>
        <v>41837.701921296299</v>
      </c>
    </row>
    <row r="55" spans="1:20" ht="30" x14ac:dyDescent="0.25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3">
        <f t="shared" si="0"/>
        <v>1.0963333333333334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4">
        <f t="shared" si="5"/>
        <v>41733.916666666664</v>
      </c>
    </row>
    <row r="56" spans="1:20" ht="60" x14ac:dyDescent="0.25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3">
        <f t="shared" si="0"/>
        <v>1.01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4">
        <f t="shared" si="5"/>
        <v>42363.713206018518</v>
      </c>
    </row>
    <row r="57" spans="1:20" ht="45" x14ac:dyDescent="0.25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3">
        <f t="shared" si="0"/>
        <v>1.2895348837209302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4">
        <f t="shared" si="5"/>
        <v>42517.968935185185</v>
      </c>
    </row>
    <row r="58" spans="1:20" ht="45" x14ac:dyDescent="0.25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3">
        <f t="shared" si="0"/>
        <v>1.0726249999999999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4">
        <f t="shared" si="5"/>
        <v>42163.666666666672</v>
      </c>
    </row>
    <row r="59" spans="1:20" ht="60" x14ac:dyDescent="0.25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3">
        <f t="shared" si="0"/>
        <v>1.0189999999999999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4">
        <f t="shared" si="5"/>
        <v>42119.83289351852</v>
      </c>
    </row>
    <row r="60" spans="1:20" ht="45" x14ac:dyDescent="0.25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3">
        <f t="shared" si="0"/>
        <v>1.0290999999999999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4">
        <f t="shared" si="5"/>
        <v>41962.786712962959</v>
      </c>
    </row>
    <row r="61" spans="1:20" ht="60" x14ac:dyDescent="0.25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3">
        <f t="shared" si="0"/>
        <v>1.0012570000000001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4">
        <f t="shared" si="5"/>
        <v>42261.875</v>
      </c>
    </row>
    <row r="62" spans="1:20" ht="45" x14ac:dyDescent="0.25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3">
        <f t="shared" si="0"/>
        <v>1.0329622222222221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4">
        <f t="shared" si="5"/>
        <v>41721</v>
      </c>
    </row>
    <row r="63" spans="1:20" ht="60" x14ac:dyDescent="0.25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3">
        <f t="shared" si="0"/>
        <v>1.4830000000000001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4">
        <f t="shared" si="5"/>
        <v>41431.814317129632</v>
      </c>
    </row>
    <row r="64" spans="1:20" ht="60" x14ac:dyDescent="0.25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3">
        <f t="shared" si="0"/>
        <v>1.5473333333333332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4">
        <f t="shared" si="5"/>
        <v>41336.799513888887</v>
      </c>
    </row>
    <row r="65" spans="1:20" ht="45" x14ac:dyDescent="0.25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3">
        <f t="shared" si="0"/>
        <v>1.1351849999999999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4">
        <f t="shared" si="5"/>
        <v>41636.207638888889</v>
      </c>
    </row>
    <row r="66" spans="1:20" ht="60" x14ac:dyDescent="0.25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3">
        <f t="shared" si="0"/>
        <v>1.7333333333333334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4">
        <f t="shared" si="5"/>
        <v>41463.01829861111</v>
      </c>
    </row>
    <row r="67" spans="1:20" ht="45" x14ac:dyDescent="0.25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3">
        <f t="shared" ref="O67:O130" si="6">E67/D67</f>
        <v>1.0752857142857142</v>
      </c>
      <c r="P67" s="8">
        <f t="shared" ref="P67:P130" si="7">IF(L67,E67/L67,0)</f>
        <v>132.05263157894737</v>
      </c>
      <c r="Q67" t="str">
        <f t="shared" ref="Q67:Q130" si="8">LEFT(N67,FIND("/",N67) -1)</f>
        <v>film &amp; video</v>
      </c>
      <c r="R67" t="str">
        <f t="shared" ref="R67:R130" si="9">RIGHT(N67, LEN(N67)- FIND("/", N67))</f>
        <v>shorts</v>
      </c>
      <c r="S67" s="12">
        <f t="shared" ref="S67:S130" si="10">(((J67/60)/60)/24)+DATE(1970,1,1)</f>
        <v>41835.821226851855</v>
      </c>
      <c r="T67" s="14">
        <f t="shared" ref="T67:T130" si="11">(((I67/60)/60)/24)+DATE(1970,1,1)</f>
        <v>41862.249305555553</v>
      </c>
    </row>
    <row r="68" spans="1:20" ht="30" x14ac:dyDescent="0.25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3">
        <f t="shared" si="6"/>
        <v>1.1859999999999999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4">
        <f t="shared" si="11"/>
        <v>42569.849768518514</v>
      </c>
    </row>
    <row r="69" spans="1:20" ht="45" x14ac:dyDescent="0.25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3">
        <f t="shared" si="6"/>
        <v>1.1625000000000001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4">
        <f t="shared" si="11"/>
        <v>41105.583379629628</v>
      </c>
    </row>
    <row r="70" spans="1:20" ht="60" x14ac:dyDescent="0.25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3">
        <f t="shared" si="6"/>
        <v>1.2716666666666667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4">
        <f t="shared" si="11"/>
        <v>41693.569340277776</v>
      </c>
    </row>
    <row r="71" spans="1:20" ht="60" x14ac:dyDescent="0.25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3">
        <f t="shared" si="6"/>
        <v>1.109423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4">
        <f t="shared" si="11"/>
        <v>40818.290972222225</v>
      </c>
    </row>
    <row r="72" spans="1:20" ht="60" x14ac:dyDescent="0.25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3">
        <f t="shared" si="6"/>
        <v>1.272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4">
        <f t="shared" si="11"/>
        <v>40790.896354166667</v>
      </c>
    </row>
    <row r="73" spans="1:20" ht="45" x14ac:dyDescent="0.25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3">
        <f t="shared" si="6"/>
        <v>1.2394444444444443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4">
        <f t="shared" si="11"/>
        <v>41057.271493055552</v>
      </c>
    </row>
    <row r="74" spans="1:20" ht="60" x14ac:dyDescent="0.25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3">
        <f t="shared" si="6"/>
        <v>1.084090909090909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4">
        <f t="shared" si="11"/>
        <v>41228</v>
      </c>
    </row>
    <row r="75" spans="1:20" ht="60" x14ac:dyDescent="0.25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3">
        <f t="shared" si="6"/>
        <v>1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4">
        <f t="shared" si="11"/>
        <v>40666.165972222225</v>
      </c>
    </row>
    <row r="76" spans="1:20" ht="60" x14ac:dyDescent="0.25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3">
        <f t="shared" si="6"/>
        <v>1.1293199999999999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4">
        <f t="shared" si="11"/>
        <v>42390.487210648149</v>
      </c>
    </row>
    <row r="77" spans="1:20" ht="45" x14ac:dyDescent="0.25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3">
        <f t="shared" si="6"/>
        <v>1.1542857142857144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4">
        <f t="shared" si="11"/>
        <v>41387.209166666667</v>
      </c>
    </row>
    <row r="78" spans="1:20" ht="60" x14ac:dyDescent="0.25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3">
        <f t="shared" si="6"/>
        <v>1.5333333333333334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4">
        <f t="shared" si="11"/>
        <v>40904.733310185184</v>
      </c>
    </row>
    <row r="79" spans="1:20" ht="45" x14ac:dyDescent="0.25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3">
        <f t="shared" si="6"/>
        <v>3.9249999999999998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4">
        <f t="shared" si="11"/>
        <v>41050.124305555553</v>
      </c>
    </row>
    <row r="80" spans="1:20" ht="105" x14ac:dyDescent="0.25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3">
        <f t="shared" si="6"/>
        <v>27.02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4">
        <f t="shared" si="11"/>
        <v>42614.730567129634</v>
      </c>
    </row>
    <row r="81" spans="1:20" ht="45" x14ac:dyDescent="0.25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3">
        <f t="shared" si="6"/>
        <v>1.27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4">
        <f t="shared" si="11"/>
        <v>41754.776539351849</v>
      </c>
    </row>
    <row r="82" spans="1:20" ht="45" x14ac:dyDescent="0.25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3">
        <f t="shared" si="6"/>
        <v>1.0725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4">
        <f t="shared" si="11"/>
        <v>41618.083981481483</v>
      </c>
    </row>
    <row r="83" spans="1:20" ht="60" x14ac:dyDescent="0.25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3">
        <f t="shared" si="6"/>
        <v>1.98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4">
        <f t="shared" si="11"/>
        <v>41104.126388888886</v>
      </c>
    </row>
    <row r="84" spans="1:20" ht="60" x14ac:dyDescent="0.25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3">
        <f t="shared" si="6"/>
        <v>1.0001249999999999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4">
        <f t="shared" si="11"/>
        <v>40825.820150462961</v>
      </c>
    </row>
    <row r="85" spans="1:20" ht="60" x14ac:dyDescent="0.25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3">
        <f t="shared" si="6"/>
        <v>1.0249999999999999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4">
        <f t="shared" si="11"/>
        <v>42057.479166666672</v>
      </c>
    </row>
    <row r="86" spans="1:20" ht="45" x14ac:dyDescent="0.25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3">
        <f t="shared" si="6"/>
        <v>1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4">
        <f t="shared" si="11"/>
        <v>40678.757939814815</v>
      </c>
    </row>
    <row r="87" spans="1:20" ht="60" x14ac:dyDescent="0.25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3">
        <f t="shared" si="6"/>
        <v>1.2549999999999999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4">
        <f t="shared" si="11"/>
        <v>40809.125428240739</v>
      </c>
    </row>
    <row r="88" spans="1:20" ht="75" x14ac:dyDescent="0.25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3">
        <f t="shared" si="6"/>
        <v>1.0646666666666667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4">
        <f t="shared" si="11"/>
        <v>42365.59774305555</v>
      </c>
    </row>
    <row r="89" spans="1:20" ht="45" x14ac:dyDescent="0.25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3">
        <f t="shared" si="6"/>
        <v>1.046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4">
        <f t="shared" si="11"/>
        <v>40332.070138888892</v>
      </c>
    </row>
    <row r="90" spans="1:20" ht="60" x14ac:dyDescent="0.25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3">
        <f t="shared" si="6"/>
        <v>1.0285714285714285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4">
        <f t="shared" si="11"/>
        <v>41812.65892361111</v>
      </c>
    </row>
    <row r="91" spans="1:20" ht="45" x14ac:dyDescent="0.25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3">
        <f t="shared" si="6"/>
        <v>1.1506666666666667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4">
        <f t="shared" si="11"/>
        <v>41427.752222222225</v>
      </c>
    </row>
    <row r="92" spans="1:20" ht="30" x14ac:dyDescent="0.25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3">
        <f t="shared" si="6"/>
        <v>1.004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4">
        <f t="shared" si="11"/>
        <v>40736.297442129631</v>
      </c>
    </row>
    <row r="93" spans="1:20" ht="45" x14ac:dyDescent="0.25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3">
        <f t="shared" si="6"/>
        <v>1.2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4">
        <f t="shared" si="11"/>
        <v>40680.402361111112</v>
      </c>
    </row>
    <row r="94" spans="1:20" ht="60" x14ac:dyDescent="0.25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3">
        <f t="shared" si="6"/>
        <v>1.052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4">
        <f t="shared" si="11"/>
        <v>42767.333333333328</v>
      </c>
    </row>
    <row r="95" spans="1:20" ht="60" x14ac:dyDescent="0.25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3">
        <f t="shared" si="6"/>
        <v>1.1060000000000001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4">
        <f t="shared" si="11"/>
        <v>41093.875</v>
      </c>
    </row>
    <row r="96" spans="1:20" ht="45" x14ac:dyDescent="0.25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3">
        <f t="shared" si="6"/>
        <v>1.04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4">
        <f t="shared" si="11"/>
        <v>41736.717847222222</v>
      </c>
    </row>
    <row r="97" spans="1:20" ht="60" x14ac:dyDescent="0.25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3">
        <f t="shared" si="6"/>
        <v>1.3142857142857143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4">
        <f t="shared" si="11"/>
        <v>40965.005104166667</v>
      </c>
    </row>
    <row r="98" spans="1:20" ht="60" x14ac:dyDescent="0.25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3">
        <f t="shared" si="6"/>
        <v>1.1466666666666667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4">
        <f t="shared" si="11"/>
        <v>40391.125</v>
      </c>
    </row>
    <row r="99" spans="1:20" ht="45" x14ac:dyDescent="0.25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3">
        <f t="shared" si="6"/>
        <v>1.0625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4">
        <f t="shared" si="11"/>
        <v>40736.135208333333</v>
      </c>
    </row>
    <row r="100" spans="1:20" ht="45" x14ac:dyDescent="0.25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3">
        <f t="shared" si="6"/>
        <v>1.0625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4">
        <f t="shared" si="11"/>
        <v>41250.979166666664</v>
      </c>
    </row>
    <row r="101" spans="1:20" ht="45" x14ac:dyDescent="0.25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3">
        <f t="shared" si="6"/>
        <v>1.0601933333333333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4">
        <f t="shared" si="11"/>
        <v>41661.902766203704</v>
      </c>
    </row>
    <row r="102" spans="1:20" ht="60" x14ac:dyDescent="0.25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3">
        <f t="shared" si="6"/>
        <v>1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4">
        <f t="shared" si="11"/>
        <v>41217.794976851852</v>
      </c>
    </row>
    <row r="103" spans="1:20" ht="60" x14ac:dyDescent="0.25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3">
        <f t="shared" si="6"/>
        <v>1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4">
        <f t="shared" si="11"/>
        <v>41298.776736111111</v>
      </c>
    </row>
    <row r="104" spans="1:20" ht="60" x14ac:dyDescent="0.25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3">
        <f t="shared" si="6"/>
        <v>1.2775000000000001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4">
        <f t="shared" si="11"/>
        <v>40535.131168981483</v>
      </c>
    </row>
    <row r="105" spans="1:20" ht="45" x14ac:dyDescent="0.25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3">
        <f t="shared" si="6"/>
        <v>1.0515384615384615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4">
        <f t="shared" si="11"/>
        <v>41705.805902777778</v>
      </c>
    </row>
    <row r="106" spans="1:20" ht="30" x14ac:dyDescent="0.25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3">
        <f t="shared" si="6"/>
        <v>1.2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4">
        <f t="shared" si="11"/>
        <v>40636.041666666664</v>
      </c>
    </row>
    <row r="107" spans="1:20" ht="45" x14ac:dyDescent="0.25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3">
        <f t="shared" si="6"/>
        <v>1.074090909090909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4">
        <f t="shared" si="11"/>
        <v>42504</v>
      </c>
    </row>
    <row r="108" spans="1:20" ht="15.75" x14ac:dyDescent="0.25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3">
        <f t="shared" si="6"/>
        <v>1.0049999999999999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4">
        <f t="shared" si="11"/>
        <v>41001.776631944449</v>
      </c>
    </row>
    <row r="109" spans="1:20" ht="60" x14ac:dyDescent="0.25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3">
        <f t="shared" si="6"/>
        <v>1.0246666666666666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4">
        <f t="shared" si="11"/>
        <v>40657.982488425929</v>
      </c>
    </row>
    <row r="110" spans="1:20" ht="45" x14ac:dyDescent="0.25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3">
        <f t="shared" si="6"/>
        <v>2.4666666666666668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4">
        <f t="shared" si="11"/>
        <v>41425.613078703704</v>
      </c>
    </row>
    <row r="111" spans="1:20" ht="45" x14ac:dyDescent="0.25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3">
        <f t="shared" si="6"/>
        <v>2.1949999999999998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4">
        <f t="shared" si="11"/>
        <v>40600.025810185187</v>
      </c>
    </row>
    <row r="112" spans="1:20" ht="45" x14ac:dyDescent="0.25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3">
        <f t="shared" si="6"/>
        <v>1.3076923076923077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4">
        <f t="shared" si="11"/>
        <v>41592.249305555553</v>
      </c>
    </row>
    <row r="113" spans="1:20" ht="45" x14ac:dyDescent="0.25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3">
        <f t="shared" si="6"/>
        <v>1.5457142857142858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4">
        <f t="shared" si="11"/>
        <v>42155.333182870367</v>
      </c>
    </row>
    <row r="114" spans="1:20" ht="60" x14ac:dyDescent="0.25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3">
        <f t="shared" si="6"/>
        <v>1.04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4">
        <f t="shared" si="11"/>
        <v>41742.083333333336</v>
      </c>
    </row>
    <row r="115" spans="1:20" ht="30" x14ac:dyDescent="0.25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3">
        <f t="shared" si="6"/>
        <v>1.41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4">
        <f t="shared" si="11"/>
        <v>40761.625</v>
      </c>
    </row>
    <row r="116" spans="1:20" ht="60" x14ac:dyDescent="0.25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3">
        <f t="shared" si="6"/>
        <v>1.0333333333333334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4">
        <f t="shared" si="11"/>
        <v>40921.27416666667</v>
      </c>
    </row>
    <row r="117" spans="1:20" ht="30" x14ac:dyDescent="0.25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3">
        <f t="shared" si="6"/>
        <v>1.4044444444444444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4">
        <f t="shared" si="11"/>
        <v>40943.738935185182</v>
      </c>
    </row>
    <row r="118" spans="1:20" ht="60" x14ac:dyDescent="0.25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3">
        <f t="shared" si="6"/>
        <v>1.1365714285714286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4">
        <f t="shared" si="11"/>
        <v>40641.455497685187</v>
      </c>
    </row>
    <row r="119" spans="1:20" ht="60" x14ac:dyDescent="0.25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3">
        <f t="shared" si="6"/>
        <v>1.0049377777777779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4">
        <f t="shared" si="11"/>
        <v>40338.791666666664</v>
      </c>
    </row>
    <row r="120" spans="1:20" ht="45" x14ac:dyDescent="0.25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3">
        <f t="shared" si="6"/>
        <v>1.1303159999999999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4">
        <f t="shared" si="11"/>
        <v>40753.053657407407</v>
      </c>
    </row>
    <row r="121" spans="1:20" ht="60" x14ac:dyDescent="0.25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3">
        <f t="shared" si="6"/>
        <v>1.0455692307692308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4">
        <f t="shared" si="11"/>
        <v>40768.958333333336</v>
      </c>
    </row>
    <row r="122" spans="1:20" ht="60" x14ac:dyDescent="0.25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3">
        <f t="shared" si="6"/>
        <v>1.4285714285714287E-4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4">
        <f t="shared" si="11"/>
        <v>42646.049849537041</v>
      </c>
    </row>
    <row r="123" spans="1:20" ht="60" x14ac:dyDescent="0.25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3">
        <f t="shared" si="6"/>
        <v>3.3333333333333332E-4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4">
        <f t="shared" si="11"/>
        <v>42112.427777777775</v>
      </c>
    </row>
    <row r="124" spans="1:20" ht="45" x14ac:dyDescent="0.25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3">
        <f t="shared" si="6"/>
        <v>0</v>
      </c>
      <c r="P124" s="8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4">
        <f t="shared" si="11"/>
        <v>42653.431793981479</v>
      </c>
    </row>
    <row r="125" spans="1:20" ht="60" x14ac:dyDescent="0.25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3">
        <f t="shared" si="6"/>
        <v>2.7454545454545453E-3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4">
        <f t="shared" si="11"/>
        <v>41940.916666666664</v>
      </c>
    </row>
    <row r="126" spans="1:20" ht="45" x14ac:dyDescent="0.25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3">
        <f t="shared" si="6"/>
        <v>0</v>
      </c>
      <c r="P126" s="8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4">
        <f t="shared" si="11"/>
        <v>42139.928726851853</v>
      </c>
    </row>
    <row r="127" spans="1:20" ht="60" x14ac:dyDescent="0.25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3">
        <f t="shared" si="6"/>
        <v>0.14000000000000001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4">
        <f t="shared" si="11"/>
        <v>42769.993981481486</v>
      </c>
    </row>
    <row r="128" spans="1:20" ht="60" x14ac:dyDescent="0.25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3">
        <f t="shared" si="6"/>
        <v>5.5480000000000002E-2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4">
        <f t="shared" si="11"/>
        <v>42166.083333333328</v>
      </c>
    </row>
    <row r="129" spans="1:20" ht="60" x14ac:dyDescent="0.25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3">
        <f t="shared" si="6"/>
        <v>2.375E-2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4">
        <f t="shared" si="11"/>
        <v>42097.582650462966</v>
      </c>
    </row>
    <row r="130" spans="1:20" ht="30" x14ac:dyDescent="0.25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3">
        <f t="shared" si="6"/>
        <v>1.8669999999999999E-2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4">
        <f t="shared" si="11"/>
        <v>42663.22792824074</v>
      </c>
    </row>
    <row r="131" spans="1:20" ht="60" x14ac:dyDescent="0.25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3">
        <f t="shared" ref="O131:O194" si="12">E131/D131</f>
        <v>0</v>
      </c>
      <c r="P131" s="8">
        <f t="shared" ref="P131:P194" si="13">IF(L131,E131/L131,0)</f>
        <v>0</v>
      </c>
      <c r="Q131" t="str">
        <f t="shared" ref="Q131:Q194" si="14">LEFT(N131,FIND("/",N131) -1)</f>
        <v>film &amp; video</v>
      </c>
      <c r="R131" t="str">
        <f t="shared" ref="R131:R194" si="15">RIGHT(N131, LEN(N131)- FIND("/", N131))</f>
        <v>science fiction</v>
      </c>
      <c r="S131" s="12">
        <f t="shared" ref="S131:S194" si="16">(((J131/60)/60)/24)+DATE(1970,1,1)</f>
        <v>41882.937303240738</v>
      </c>
      <c r="T131" s="14">
        <f t="shared" ref="T131:T194" si="17">(((I131/60)/60)/24)+DATE(1970,1,1)</f>
        <v>41942.937303240738</v>
      </c>
    </row>
    <row r="132" spans="1:20" ht="60" x14ac:dyDescent="0.25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3">
        <f t="shared" si="12"/>
        <v>0</v>
      </c>
      <c r="P132" s="8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4">
        <f t="shared" si="17"/>
        <v>41806.844444444447</v>
      </c>
    </row>
    <row r="133" spans="1:20" ht="15.75" x14ac:dyDescent="0.25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3">
        <f t="shared" si="12"/>
        <v>0</v>
      </c>
      <c r="P133" s="8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4">
        <f t="shared" si="17"/>
        <v>42557</v>
      </c>
    </row>
    <row r="134" spans="1:20" ht="60" x14ac:dyDescent="0.25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3">
        <f t="shared" si="12"/>
        <v>9.5687499999999995E-2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4">
        <f t="shared" si="17"/>
        <v>41950.854247685187</v>
      </c>
    </row>
    <row r="135" spans="1:20" ht="45" x14ac:dyDescent="0.25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3">
        <f t="shared" si="12"/>
        <v>0</v>
      </c>
      <c r="P135" s="8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4">
        <f t="shared" si="17"/>
        <v>42521.729861111111</v>
      </c>
    </row>
    <row r="136" spans="1:20" ht="30" x14ac:dyDescent="0.25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3">
        <f t="shared" si="12"/>
        <v>0</v>
      </c>
      <c r="P136" s="8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4">
        <f t="shared" si="17"/>
        <v>42251.708333333328</v>
      </c>
    </row>
    <row r="137" spans="1:20" ht="45" x14ac:dyDescent="0.25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3">
        <f t="shared" si="12"/>
        <v>0.13433333333333333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4">
        <f t="shared" si="17"/>
        <v>41821.791666666664</v>
      </c>
    </row>
    <row r="138" spans="1:20" ht="60" x14ac:dyDescent="0.25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3">
        <f t="shared" si="12"/>
        <v>0</v>
      </c>
      <c r="P138" s="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4">
        <f t="shared" si="17"/>
        <v>42140.427777777775</v>
      </c>
    </row>
    <row r="139" spans="1:20" ht="60" x14ac:dyDescent="0.25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3">
        <f t="shared" si="12"/>
        <v>0</v>
      </c>
      <c r="P139" s="8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4">
        <f t="shared" si="17"/>
        <v>42289.573993055557</v>
      </c>
    </row>
    <row r="140" spans="1:20" ht="60" x14ac:dyDescent="0.25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3">
        <f t="shared" si="12"/>
        <v>3.1413333333333335E-2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4">
        <f t="shared" si="17"/>
        <v>42217.207638888889</v>
      </c>
    </row>
    <row r="141" spans="1:20" ht="45" x14ac:dyDescent="0.25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3">
        <f t="shared" si="12"/>
        <v>1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4">
        <f t="shared" si="17"/>
        <v>42197.920972222222</v>
      </c>
    </row>
    <row r="142" spans="1:20" ht="60" x14ac:dyDescent="0.25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3">
        <f t="shared" si="12"/>
        <v>0</v>
      </c>
      <c r="P142" s="8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4">
        <f t="shared" si="17"/>
        <v>42083.15662037037</v>
      </c>
    </row>
    <row r="143" spans="1:20" ht="45" x14ac:dyDescent="0.25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3">
        <f t="shared" si="12"/>
        <v>0.10775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4">
        <f t="shared" si="17"/>
        <v>42155.153043981481</v>
      </c>
    </row>
    <row r="144" spans="1:20" ht="60" x14ac:dyDescent="0.25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3">
        <f t="shared" si="12"/>
        <v>3.3333333333333335E-3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4">
        <f t="shared" si="17"/>
        <v>41959.934930555552</v>
      </c>
    </row>
    <row r="145" spans="1:20" ht="60" x14ac:dyDescent="0.25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3">
        <f t="shared" si="12"/>
        <v>0</v>
      </c>
      <c r="P145" s="8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4">
        <f t="shared" si="17"/>
        <v>42616.246527777781</v>
      </c>
    </row>
    <row r="146" spans="1:20" ht="45" x14ac:dyDescent="0.25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3">
        <f t="shared" si="12"/>
        <v>0.27600000000000002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4">
        <f t="shared" si="17"/>
        <v>42107.72074074074</v>
      </c>
    </row>
    <row r="147" spans="1:20" ht="60" x14ac:dyDescent="0.25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3">
        <f t="shared" si="12"/>
        <v>7.5111111111111115E-2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4">
        <f t="shared" si="17"/>
        <v>42227.542268518519</v>
      </c>
    </row>
    <row r="148" spans="1:20" ht="60" x14ac:dyDescent="0.25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3">
        <f t="shared" si="12"/>
        <v>5.7499999999999999E-3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4">
        <f t="shared" si="17"/>
        <v>42753.016180555554</v>
      </c>
    </row>
    <row r="149" spans="1:20" ht="30" x14ac:dyDescent="0.25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3">
        <f t="shared" si="12"/>
        <v>0</v>
      </c>
      <c r="P149" s="8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4">
        <f t="shared" si="17"/>
        <v>42012.762499999997</v>
      </c>
    </row>
    <row r="150" spans="1:20" ht="60" x14ac:dyDescent="0.25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3">
        <f t="shared" si="12"/>
        <v>8.0000000000000004E-4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4">
        <f t="shared" si="17"/>
        <v>42427.281666666662</v>
      </c>
    </row>
    <row r="151" spans="1:20" ht="60" x14ac:dyDescent="0.25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3">
        <f t="shared" si="12"/>
        <v>9.1999999999999998E-3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4">
        <f t="shared" si="17"/>
        <v>41998.333333333328</v>
      </c>
    </row>
    <row r="152" spans="1:20" ht="45" x14ac:dyDescent="0.25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3">
        <f t="shared" si="12"/>
        <v>0.23163076923076922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4">
        <f t="shared" si="17"/>
        <v>42150.161828703705</v>
      </c>
    </row>
    <row r="153" spans="1:20" ht="60" x14ac:dyDescent="0.25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3">
        <f t="shared" si="12"/>
        <v>5.5999999999999995E-4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4">
        <f t="shared" si="17"/>
        <v>42173.550821759258</v>
      </c>
    </row>
    <row r="154" spans="1:20" ht="30" x14ac:dyDescent="0.25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3">
        <f t="shared" si="12"/>
        <v>7.8947368421052633E-5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4">
        <f t="shared" si="17"/>
        <v>41905.077546296299</v>
      </c>
    </row>
    <row r="155" spans="1:20" ht="45" x14ac:dyDescent="0.25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3">
        <f t="shared" si="12"/>
        <v>7.1799999999999998E-3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4">
        <f t="shared" si="17"/>
        <v>41975.627824074079</v>
      </c>
    </row>
    <row r="156" spans="1:20" ht="45" x14ac:dyDescent="0.25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3">
        <f t="shared" si="12"/>
        <v>2.6666666666666668E-2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4">
        <f t="shared" si="17"/>
        <v>42158.547395833331</v>
      </c>
    </row>
    <row r="157" spans="1:20" ht="60" x14ac:dyDescent="0.25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3">
        <f t="shared" si="12"/>
        <v>6.0000000000000002E-5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4">
        <f t="shared" si="17"/>
        <v>42208.559432870374</v>
      </c>
    </row>
    <row r="158" spans="1:20" ht="60" x14ac:dyDescent="0.25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3">
        <f t="shared" si="12"/>
        <v>5.0999999999999997E-2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4">
        <f t="shared" si="17"/>
        <v>41854.124953703707</v>
      </c>
    </row>
    <row r="159" spans="1:20" ht="45" x14ac:dyDescent="0.25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3">
        <f t="shared" si="12"/>
        <v>2.671118530884808E-3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4">
        <f t="shared" si="17"/>
        <v>42426.911712962959</v>
      </c>
    </row>
    <row r="160" spans="1:20" ht="60" x14ac:dyDescent="0.25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3">
        <f t="shared" si="12"/>
        <v>0</v>
      </c>
      <c r="P160" s="8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4">
        <f t="shared" si="17"/>
        <v>41934.07671296296</v>
      </c>
    </row>
    <row r="161" spans="1:20" ht="60" x14ac:dyDescent="0.25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3">
        <f t="shared" si="12"/>
        <v>2.0000000000000002E-5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4">
        <f t="shared" si="17"/>
        <v>42554.434548611112</v>
      </c>
    </row>
    <row r="162" spans="1:20" ht="60" x14ac:dyDescent="0.25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3">
        <f t="shared" si="12"/>
        <v>0</v>
      </c>
      <c r="P162" s="8">
        <f t="shared" si="13"/>
        <v>0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4">
        <f t="shared" si="17"/>
        <v>42231.913090277783</v>
      </c>
    </row>
    <row r="163" spans="1:20" ht="60" x14ac:dyDescent="0.25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3">
        <f t="shared" si="12"/>
        <v>1E-4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4">
        <f t="shared" si="17"/>
        <v>41822.687442129631</v>
      </c>
    </row>
    <row r="164" spans="1:20" ht="45" x14ac:dyDescent="0.25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3">
        <f t="shared" si="12"/>
        <v>0.15535714285714286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4">
        <f t="shared" si="17"/>
        <v>41867.987500000003</v>
      </c>
    </row>
    <row r="165" spans="1:20" ht="60" x14ac:dyDescent="0.25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3">
        <f t="shared" si="12"/>
        <v>0</v>
      </c>
      <c r="P165" s="8">
        <f t="shared" si="13"/>
        <v>0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4">
        <f t="shared" si="17"/>
        <v>42278</v>
      </c>
    </row>
    <row r="166" spans="1:20" ht="60" x14ac:dyDescent="0.25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3">
        <f t="shared" si="12"/>
        <v>5.3333333333333332E-3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4">
        <f t="shared" si="17"/>
        <v>41901.762743055559</v>
      </c>
    </row>
    <row r="167" spans="1:20" ht="30" x14ac:dyDescent="0.25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3">
        <f t="shared" si="12"/>
        <v>0</v>
      </c>
      <c r="P167" s="8">
        <f t="shared" si="13"/>
        <v>0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4">
        <f t="shared" si="17"/>
        <v>42381.658842592587</v>
      </c>
    </row>
    <row r="168" spans="1:20" ht="45" x14ac:dyDescent="0.25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3">
        <f t="shared" si="12"/>
        <v>0.6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4">
        <f t="shared" si="17"/>
        <v>42751.075949074075</v>
      </c>
    </row>
    <row r="169" spans="1:20" ht="45" x14ac:dyDescent="0.25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3">
        <f t="shared" si="12"/>
        <v>1E-4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4">
        <f t="shared" si="17"/>
        <v>42220.927488425921</v>
      </c>
    </row>
    <row r="170" spans="1:20" ht="60" x14ac:dyDescent="0.25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3">
        <f t="shared" si="12"/>
        <v>4.0625000000000001E-2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4">
        <f t="shared" si="17"/>
        <v>42082.793634259258</v>
      </c>
    </row>
    <row r="171" spans="1:20" ht="60" x14ac:dyDescent="0.25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3">
        <f t="shared" si="12"/>
        <v>0.224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4">
        <f t="shared" si="17"/>
        <v>41930.505312499998</v>
      </c>
    </row>
    <row r="172" spans="1:20" ht="60" x14ac:dyDescent="0.25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3">
        <f t="shared" si="12"/>
        <v>3.2500000000000001E-2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4">
        <f t="shared" si="17"/>
        <v>42246.227777777778</v>
      </c>
    </row>
    <row r="173" spans="1:20" ht="45" x14ac:dyDescent="0.25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3">
        <f t="shared" si="12"/>
        <v>2.0000000000000002E-5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4">
        <f t="shared" si="17"/>
        <v>42594.180717592593</v>
      </c>
    </row>
    <row r="174" spans="1:20" ht="45" x14ac:dyDescent="0.25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3">
        <f t="shared" si="12"/>
        <v>0</v>
      </c>
      <c r="P174" s="8">
        <f t="shared" si="13"/>
        <v>0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4">
        <f t="shared" si="17"/>
        <v>42082.353275462956</v>
      </c>
    </row>
    <row r="175" spans="1:20" ht="45" x14ac:dyDescent="0.25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3">
        <f t="shared" si="12"/>
        <v>0</v>
      </c>
      <c r="P175" s="8">
        <f t="shared" si="13"/>
        <v>0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4">
        <f t="shared" si="17"/>
        <v>42063.573009259257</v>
      </c>
    </row>
    <row r="176" spans="1:20" ht="60" x14ac:dyDescent="0.25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3">
        <f t="shared" si="12"/>
        <v>0</v>
      </c>
      <c r="P176" s="8">
        <f t="shared" si="13"/>
        <v>0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4">
        <f t="shared" si="17"/>
        <v>42132.758981481486</v>
      </c>
    </row>
    <row r="177" spans="1:20" ht="60" x14ac:dyDescent="0.25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3">
        <f t="shared" si="12"/>
        <v>6.4850000000000005E-2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4">
        <f t="shared" si="17"/>
        <v>41880.777905092589</v>
      </c>
    </row>
    <row r="178" spans="1:20" ht="60" x14ac:dyDescent="0.25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3">
        <f t="shared" si="12"/>
        <v>0</v>
      </c>
      <c r="P178" s="8">
        <f t="shared" si="13"/>
        <v>0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4">
        <f t="shared" si="17"/>
        <v>42221.824062500003</v>
      </c>
    </row>
    <row r="179" spans="1:20" ht="30" x14ac:dyDescent="0.25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3">
        <f t="shared" si="12"/>
        <v>0.4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4">
        <f t="shared" si="17"/>
        <v>42087.00608796296</v>
      </c>
    </row>
    <row r="180" spans="1:20" ht="45" x14ac:dyDescent="0.25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3">
        <f t="shared" si="12"/>
        <v>0</v>
      </c>
      <c r="P180" s="8">
        <f t="shared" si="13"/>
        <v>0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4">
        <f t="shared" si="17"/>
        <v>42334.997048611112</v>
      </c>
    </row>
    <row r="181" spans="1:20" ht="30" x14ac:dyDescent="0.25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3">
        <f t="shared" si="12"/>
        <v>0.2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4">
        <f t="shared" si="17"/>
        <v>42433.080497685187</v>
      </c>
    </row>
    <row r="182" spans="1:20" ht="45" x14ac:dyDescent="0.25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3">
        <f t="shared" si="12"/>
        <v>0.33416666666666667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4">
        <f t="shared" si="17"/>
        <v>42107.791666666672</v>
      </c>
    </row>
    <row r="183" spans="1:20" ht="60" x14ac:dyDescent="0.25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3">
        <f t="shared" si="12"/>
        <v>0.21092608822670172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4">
        <f t="shared" si="17"/>
        <v>42177.741840277777</v>
      </c>
    </row>
    <row r="184" spans="1:20" ht="60" x14ac:dyDescent="0.25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3">
        <f t="shared" si="12"/>
        <v>0</v>
      </c>
      <c r="P184" s="8">
        <f t="shared" si="13"/>
        <v>0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4">
        <f t="shared" si="17"/>
        <v>42742.011944444443</v>
      </c>
    </row>
    <row r="185" spans="1:20" ht="15.75" x14ac:dyDescent="0.25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3">
        <f t="shared" si="12"/>
        <v>0.35855999999999999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4">
        <f t="shared" si="17"/>
        <v>41969.851967592593</v>
      </c>
    </row>
    <row r="186" spans="1:20" ht="60" x14ac:dyDescent="0.25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3">
        <f t="shared" si="12"/>
        <v>3.4000000000000002E-2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4">
        <f t="shared" si="17"/>
        <v>41883.165972222225</v>
      </c>
    </row>
    <row r="187" spans="1:20" ht="15.75" x14ac:dyDescent="0.25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3">
        <f t="shared" si="12"/>
        <v>5.5E-2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4">
        <f t="shared" si="17"/>
        <v>42600.91133101852</v>
      </c>
    </row>
    <row r="188" spans="1:20" ht="60" x14ac:dyDescent="0.25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3">
        <f t="shared" si="12"/>
        <v>0</v>
      </c>
      <c r="P188" s="8">
        <f t="shared" si="13"/>
        <v>0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4">
        <f t="shared" si="17"/>
        <v>42797.833333333328</v>
      </c>
    </row>
    <row r="189" spans="1:20" ht="45" x14ac:dyDescent="0.25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3">
        <f t="shared" si="12"/>
        <v>0.16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4">
        <f t="shared" si="17"/>
        <v>42206.290972222225</v>
      </c>
    </row>
    <row r="190" spans="1:20" ht="60" x14ac:dyDescent="0.25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3">
        <f t="shared" si="12"/>
        <v>0</v>
      </c>
      <c r="P190" s="8">
        <f t="shared" si="13"/>
        <v>0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4">
        <f t="shared" si="17"/>
        <v>41887.18304398148</v>
      </c>
    </row>
    <row r="191" spans="1:20" ht="60" x14ac:dyDescent="0.25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3">
        <f t="shared" si="12"/>
        <v>6.8999999999999997E-4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4">
        <f t="shared" si="17"/>
        <v>42616.690706018519</v>
      </c>
    </row>
    <row r="192" spans="1:20" ht="15.75" x14ac:dyDescent="0.25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3">
        <f t="shared" si="12"/>
        <v>4.1666666666666666E-3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4">
        <f t="shared" si="17"/>
        <v>42537.650995370372</v>
      </c>
    </row>
    <row r="193" spans="1:20" ht="45" x14ac:dyDescent="0.25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3">
        <f t="shared" si="12"/>
        <v>0.05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4">
        <f t="shared" si="17"/>
        <v>42279.441412037035</v>
      </c>
    </row>
    <row r="194" spans="1:20" ht="60" x14ac:dyDescent="0.25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3">
        <f t="shared" si="12"/>
        <v>1.7E-5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4">
        <f t="shared" si="17"/>
        <v>41929.792037037041</v>
      </c>
    </row>
    <row r="195" spans="1:20" ht="60" x14ac:dyDescent="0.25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3">
        <f t="shared" ref="O195:O258" si="18">E195/D195</f>
        <v>0</v>
      </c>
      <c r="P195" s="8">
        <f t="shared" ref="P195:P258" si="19">IF(L195,E195/L195,0)</f>
        <v>0</v>
      </c>
      <c r="Q195" t="str">
        <f t="shared" ref="Q195:Q258" si="20">LEFT(N195,FIND("/",N195) -1)</f>
        <v>film &amp; video</v>
      </c>
      <c r="R195" t="str">
        <f t="shared" ref="R195:R258" si="21">RIGHT(N195, LEN(N195)- FIND("/", N195))</f>
        <v>drama</v>
      </c>
      <c r="S195" s="12">
        <f t="shared" ref="S195:S258" si="22">(((J195/60)/60)/24)+DATE(1970,1,1)</f>
        <v>41911.934791666667</v>
      </c>
      <c r="T195" s="14">
        <f t="shared" ref="T195:T258" si="23">(((I195/60)/60)/24)+DATE(1970,1,1)</f>
        <v>41971.976458333331</v>
      </c>
    </row>
    <row r="196" spans="1:20" ht="45" x14ac:dyDescent="0.25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3">
        <f t="shared" si="18"/>
        <v>1.1999999999999999E-3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4">
        <f t="shared" si="23"/>
        <v>42435.996886574074</v>
      </c>
    </row>
    <row r="197" spans="1:20" ht="45" x14ac:dyDescent="0.25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3">
        <f t="shared" si="18"/>
        <v>0</v>
      </c>
      <c r="P197" s="8">
        <f t="shared" si="19"/>
        <v>0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4">
        <f t="shared" si="23"/>
        <v>42195.67050925926</v>
      </c>
    </row>
    <row r="198" spans="1:20" ht="45" x14ac:dyDescent="0.25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3">
        <f t="shared" si="18"/>
        <v>0.41857142857142859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4">
        <f t="shared" si="23"/>
        <v>42287.875</v>
      </c>
    </row>
    <row r="199" spans="1:20" ht="60" x14ac:dyDescent="0.25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3">
        <f t="shared" si="18"/>
        <v>0.1048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4">
        <f t="shared" si="23"/>
        <v>42783.875</v>
      </c>
    </row>
    <row r="200" spans="1:20" ht="60" x14ac:dyDescent="0.25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3">
        <f t="shared" si="18"/>
        <v>1.116E-2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4">
        <f t="shared" si="23"/>
        <v>41917.383356481485</v>
      </c>
    </row>
    <row r="201" spans="1:20" ht="60" x14ac:dyDescent="0.25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3">
        <f t="shared" si="18"/>
        <v>0</v>
      </c>
      <c r="P201" s="8">
        <f t="shared" si="19"/>
        <v>0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4">
        <f t="shared" si="23"/>
        <v>42614.123865740738</v>
      </c>
    </row>
    <row r="202" spans="1:20" ht="45" x14ac:dyDescent="0.25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3">
        <f t="shared" si="18"/>
        <v>0.26192500000000002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4">
        <f t="shared" si="23"/>
        <v>41897.083368055559</v>
      </c>
    </row>
    <row r="203" spans="1:20" ht="60" x14ac:dyDescent="0.25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3">
        <f t="shared" si="18"/>
        <v>0.58461538461538465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4">
        <f t="shared" si="23"/>
        <v>42043.818622685183</v>
      </c>
    </row>
    <row r="204" spans="1:20" ht="15.75" x14ac:dyDescent="0.25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3">
        <f t="shared" si="18"/>
        <v>0</v>
      </c>
      <c r="P204" s="8">
        <f t="shared" si="19"/>
        <v>0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4">
        <f t="shared" si="23"/>
        <v>42285.874305555553</v>
      </c>
    </row>
    <row r="205" spans="1:20" ht="60" x14ac:dyDescent="0.25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3">
        <f t="shared" si="18"/>
        <v>0.2984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4">
        <f t="shared" si="23"/>
        <v>42033.847962962958</v>
      </c>
    </row>
    <row r="206" spans="1:20" ht="60" x14ac:dyDescent="0.25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3">
        <f t="shared" si="18"/>
        <v>0.50721666666666665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4">
        <f t="shared" si="23"/>
        <v>42586.583368055552</v>
      </c>
    </row>
    <row r="207" spans="1:20" ht="45" x14ac:dyDescent="0.25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3">
        <f t="shared" si="18"/>
        <v>0.16250000000000001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4">
        <f t="shared" si="23"/>
        <v>42283.632199074069</v>
      </c>
    </row>
    <row r="208" spans="1:20" ht="45" x14ac:dyDescent="0.25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3">
        <f t="shared" si="18"/>
        <v>0</v>
      </c>
      <c r="P208" s="8">
        <f t="shared" si="19"/>
        <v>0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4">
        <f t="shared" si="23"/>
        <v>42588.004432870366</v>
      </c>
    </row>
    <row r="209" spans="1:20" ht="45" x14ac:dyDescent="0.25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3">
        <f t="shared" si="18"/>
        <v>0.15214285714285714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4">
        <f t="shared" si="23"/>
        <v>42008.197199074071</v>
      </c>
    </row>
    <row r="210" spans="1:20" ht="60" x14ac:dyDescent="0.25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3">
        <f t="shared" si="18"/>
        <v>0</v>
      </c>
      <c r="P210" s="8">
        <f t="shared" si="19"/>
        <v>0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4">
        <f t="shared" si="23"/>
        <v>41989.369988425926</v>
      </c>
    </row>
    <row r="211" spans="1:20" ht="60" x14ac:dyDescent="0.25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3">
        <f t="shared" si="18"/>
        <v>0</v>
      </c>
      <c r="P211" s="8">
        <f t="shared" si="19"/>
        <v>0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4">
        <f t="shared" si="23"/>
        <v>42195.922858796301</v>
      </c>
    </row>
    <row r="212" spans="1:20" ht="60" x14ac:dyDescent="0.25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3">
        <f t="shared" si="18"/>
        <v>0.2525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4">
        <f t="shared" si="23"/>
        <v>42278.208333333328</v>
      </c>
    </row>
    <row r="213" spans="1:20" ht="60" x14ac:dyDescent="0.25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3">
        <f t="shared" si="18"/>
        <v>0.44600000000000001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4">
        <f t="shared" si="23"/>
        <v>42266.159918981488</v>
      </c>
    </row>
    <row r="214" spans="1:20" ht="45" x14ac:dyDescent="0.25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3">
        <f t="shared" si="18"/>
        <v>1.5873015873015873E-4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4">
        <f t="shared" si="23"/>
        <v>42476.839351851857</v>
      </c>
    </row>
    <row r="215" spans="1:20" ht="45" x14ac:dyDescent="0.25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3">
        <f t="shared" si="18"/>
        <v>4.0000000000000002E-4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4">
        <f t="shared" si="23"/>
        <v>42232.587974537033</v>
      </c>
    </row>
    <row r="216" spans="1:20" ht="60" x14ac:dyDescent="0.25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3">
        <f t="shared" si="18"/>
        <v>8.0000000000000007E-5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4">
        <f t="shared" si="23"/>
        <v>42069.64061342593</v>
      </c>
    </row>
    <row r="217" spans="1:20" ht="60" x14ac:dyDescent="0.25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3">
        <f t="shared" si="18"/>
        <v>2.2727272727272726E-3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4">
        <f t="shared" si="23"/>
        <v>42417.999305555553</v>
      </c>
    </row>
    <row r="218" spans="1:20" ht="60" x14ac:dyDescent="0.25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3">
        <f t="shared" si="18"/>
        <v>0.55698440000000005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4">
        <f t="shared" si="23"/>
        <v>42116.917094907403</v>
      </c>
    </row>
    <row r="219" spans="1:20" ht="15.75" x14ac:dyDescent="0.25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3">
        <f t="shared" si="18"/>
        <v>0.11942999999999999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4">
        <f t="shared" si="23"/>
        <v>42001.64061342593</v>
      </c>
    </row>
    <row r="220" spans="1:20" ht="60" x14ac:dyDescent="0.25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3">
        <f t="shared" si="18"/>
        <v>0.02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4">
        <f t="shared" si="23"/>
        <v>42139.628344907411</v>
      </c>
    </row>
    <row r="221" spans="1:20" ht="45" x14ac:dyDescent="0.25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3">
        <f t="shared" si="18"/>
        <v>0.17630000000000001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4">
        <f t="shared" si="23"/>
        <v>42461.290972222225</v>
      </c>
    </row>
    <row r="222" spans="1:20" ht="45" x14ac:dyDescent="0.25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3">
        <f t="shared" si="18"/>
        <v>7.1999999999999998E-3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4">
        <f t="shared" si="23"/>
        <v>42236.837499999994</v>
      </c>
    </row>
    <row r="223" spans="1:20" ht="30" x14ac:dyDescent="0.25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3">
        <f t="shared" si="18"/>
        <v>0</v>
      </c>
      <c r="P223" s="8">
        <f t="shared" si="19"/>
        <v>0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4">
        <f t="shared" si="23"/>
        <v>42091.79587962963</v>
      </c>
    </row>
    <row r="224" spans="1:20" ht="60" x14ac:dyDescent="0.25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3">
        <f t="shared" si="18"/>
        <v>0.13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4">
        <f t="shared" si="23"/>
        <v>42090.110416666663</v>
      </c>
    </row>
    <row r="225" spans="1:20" ht="60" x14ac:dyDescent="0.25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3">
        <f t="shared" si="18"/>
        <v>0</v>
      </c>
      <c r="P225" s="8">
        <f t="shared" si="19"/>
        <v>0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4">
        <f t="shared" si="23"/>
        <v>42512.045138888891</v>
      </c>
    </row>
    <row r="226" spans="1:20" ht="60" x14ac:dyDescent="0.25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3">
        <f t="shared" si="18"/>
        <v>0</v>
      </c>
      <c r="P226" s="8">
        <f t="shared" si="19"/>
        <v>0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4">
        <f t="shared" si="23"/>
        <v>42195.235254629632</v>
      </c>
    </row>
    <row r="227" spans="1:20" ht="45" x14ac:dyDescent="0.25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3">
        <f t="shared" si="18"/>
        <v>0</v>
      </c>
      <c r="P227" s="8">
        <f t="shared" si="19"/>
        <v>0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4">
        <f t="shared" si="23"/>
        <v>42468.919606481482</v>
      </c>
    </row>
    <row r="228" spans="1:20" ht="45" x14ac:dyDescent="0.25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3">
        <f t="shared" si="18"/>
        <v>8.6206896551724137E-3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4">
        <f t="shared" si="23"/>
        <v>42155.395138888889</v>
      </c>
    </row>
    <row r="229" spans="1:20" ht="45" x14ac:dyDescent="0.25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3">
        <f t="shared" si="18"/>
        <v>0</v>
      </c>
      <c r="P229" s="8">
        <f t="shared" si="19"/>
        <v>0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4">
        <f t="shared" si="23"/>
        <v>42194.893993055557</v>
      </c>
    </row>
    <row r="230" spans="1:20" ht="30" x14ac:dyDescent="0.25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3">
        <f t="shared" si="18"/>
        <v>0</v>
      </c>
      <c r="P230" s="8">
        <f t="shared" si="19"/>
        <v>0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4">
        <f t="shared" si="23"/>
        <v>42156.686400462961</v>
      </c>
    </row>
    <row r="231" spans="1:20" ht="60" x14ac:dyDescent="0.25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3">
        <f t="shared" si="18"/>
        <v>0</v>
      </c>
      <c r="P231" s="8">
        <f t="shared" si="19"/>
        <v>0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4">
        <f t="shared" si="23"/>
        <v>42413.933993055558</v>
      </c>
    </row>
    <row r="232" spans="1:20" ht="60" x14ac:dyDescent="0.25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3">
        <f t="shared" si="18"/>
        <v>4.0000000000000001E-3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4">
        <f t="shared" si="23"/>
        <v>42159.777210648142</v>
      </c>
    </row>
    <row r="233" spans="1:20" ht="60" x14ac:dyDescent="0.25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3">
        <f t="shared" si="18"/>
        <v>0</v>
      </c>
      <c r="P233" s="8">
        <f t="shared" si="19"/>
        <v>0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4">
        <f t="shared" si="23"/>
        <v>42371.958923611113</v>
      </c>
    </row>
    <row r="234" spans="1:20" ht="60" x14ac:dyDescent="0.25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3">
        <f t="shared" si="18"/>
        <v>2.75E-2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4">
        <f t="shared" si="23"/>
        <v>42062.82576388889</v>
      </c>
    </row>
    <row r="235" spans="1:20" ht="45" x14ac:dyDescent="0.25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3">
        <f t="shared" si="18"/>
        <v>0</v>
      </c>
      <c r="P235" s="8">
        <f t="shared" si="19"/>
        <v>0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4">
        <f t="shared" si="23"/>
        <v>42642.911712962959</v>
      </c>
    </row>
    <row r="236" spans="1:20" ht="60" x14ac:dyDescent="0.25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3">
        <f t="shared" si="18"/>
        <v>0.40100000000000002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4">
        <f t="shared" si="23"/>
        <v>42176.035405092596</v>
      </c>
    </row>
    <row r="237" spans="1:20" ht="45" x14ac:dyDescent="0.25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3">
        <f t="shared" si="18"/>
        <v>0</v>
      </c>
      <c r="P237" s="8">
        <f t="shared" si="19"/>
        <v>0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4">
        <f t="shared" si="23"/>
        <v>42194.908530092594</v>
      </c>
    </row>
    <row r="238" spans="1:20" ht="60" x14ac:dyDescent="0.25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3">
        <f t="shared" si="18"/>
        <v>0</v>
      </c>
      <c r="P238" s="8">
        <f t="shared" si="19"/>
        <v>0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4">
        <f t="shared" si="23"/>
        <v>42374</v>
      </c>
    </row>
    <row r="239" spans="1:20" ht="30" x14ac:dyDescent="0.25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3">
        <f t="shared" si="18"/>
        <v>3.3333333333333335E-3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4">
        <f t="shared" si="23"/>
        <v>42437.577187499999</v>
      </c>
    </row>
    <row r="240" spans="1:20" ht="60" x14ac:dyDescent="0.25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3">
        <f t="shared" si="18"/>
        <v>0</v>
      </c>
      <c r="P240" s="8">
        <f t="shared" si="19"/>
        <v>0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4">
        <f t="shared" si="23"/>
        <v>42734.375</v>
      </c>
    </row>
    <row r="241" spans="1:20" ht="45" x14ac:dyDescent="0.25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3">
        <f t="shared" si="18"/>
        <v>0.25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4">
        <f t="shared" si="23"/>
        <v>42316.5</v>
      </c>
    </row>
    <row r="242" spans="1:20" ht="60" x14ac:dyDescent="0.25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3">
        <f t="shared" si="18"/>
        <v>1.0763413333333334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4">
        <f t="shared" si="23"/>
        <v>41399.708460648151</v>
      </c>
    </row>
    <row r="243" spans="1:20" ht="60" x14ac:dyDescent="0.25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3">
        <f t="shared" si="18"/>
        <v>1.1263736263736264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4">
        <f t="shared" si="23"/>
        <v>41994.697962962964</v>
      </c>
    </row>
    <row r="244" spans="1:20" ht="45" x14ac:dyDescent="0.25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3">
        <f t="shared" si="18"/>
        <v>1.1346153846153846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4">
        <f t="shared" si="23"/>
        <v>40897.492939814816</v>
      </c>
    </row>
    <row r="245" spans="1:20" ht="45" x14ac:dyDescent="0.25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3">
        <f t="shared" si="18"/>
        <v>1.0259199999999999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4">
        <f t="shared" si="23"/>
        <v>41692.047500000001</v>
      </c>
    </row>
    <row r="246" spans="1:20" ht="60" x14ac:dyDescent="0.25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3">
        <f t="shared" si="18"/>
        <v>1.1375714285714287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4">
        <f t="shared" si="23"/>
        <v>40253.29583333333</v>
      </c>
    </row>
    <row r="247" spans="1:20" ht="60" x14ac:dyDescent="0.25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3">
        <f t="shared" si="18"/>
        <v>1.0371999999999999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4">
        <f t="shared" si="23"/>
        <v>41137.053067129629</v>
      </c>
    </row>
    <row r="248" spans="1:20" ht="45" x14ac:dyDescent="0.25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3">
        <f t="shared" si="18"/>
        <v>3.0546000000000002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4">
        <f t="shared" si="23"/>
        <v>40530.405150462961</v>
      </c>
    </row>
    <row r="249" spans="1:20" ht="60" x14ac:dyDescent="0.25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3">
        <f t="shared" si="18"/>
        <v>1.341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4">
        <f t="shared" si="23"/>
        <v>40467.152083333334</v>
      </c>
    </row>
    <row r="250" spans="1:20" ht="60" x14ac:dyDescent="0.25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3">
        <f t="shared" si="18"/>
        <v>1.0133294117647058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4">
        <f t="shared" si="23"/>
        <v>40915.774409722224</v>
      </c>
    </row>
    <row r="251" spans="1:20" ht="60" x14ac:dyDescent="0.25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3">
        <f t="shared" si="18"/>
        <v>1.1292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4">
        <f t="shared" si="23"/>
        <v>40412.736111111109</v>
      </c>
    </row>
    <row r="252" spans="1:20" ht="60" x14ac:dyDescent="0.25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3">
        <f t="shared" si="18"/>
        <v>1.0558333333333334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4">
        <f t="shared" si="23"/>
        <v>41431.565868055557</v>
      </c>
    </row>
    <row r="253" spans="1:20" ht="45" x14ac:dyDescent="0.25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3">
        <f t="shared" si="18"/>
        <v>1.2557142857142858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4">
        <f t="shared" si="23"/>
        <v>41045.791666666664</v>
      </c>
    </row>
    <row r="254" spans="1:20" ht="45" x14ac:dyDescent="0.25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3">
        <f t="shared" si="18"/>
        <v>1.8455999999999999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4">
        <f t="shared" si="23"/>
        <v>40330.165972222225</v>
      </c>
    </row>
    <row r="255" spans="1:20" ht="60" x14ac:dyDescent="0.25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3">
        <f t="shared" si="18"/>
        <v>1.0073333333333334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4">
        <f t="shared" si="23"/>
        <v>40954.650868055556</v>
      </c>
    </row>
    <row r="256" spans="1:20" ht="45" x14ac:dyDescent="0.25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3">
        <f t="shared" si="18"/>
        <v>1.1694724999999999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4">
        <f t="shared" si="23"/>
        <v>42294.083333333328</v>
      </c>
    </row>
    <row r="257" spans="1:20" ht="30" x14ac:dyDescent="0.25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3">
        <f t="shared" si="18"/>
        <v>1.0673325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4">
        <f t="shared" si="23"/>
        <v>40618.48474537037</v>
      </c>
    </row>
    <row r="258" spans="1:20" ht="60" x14ac:dyDescent="0.25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3">
        <f t="shared" si="18"/>
        <v>1.391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4">
        <f t="shared" si="23"/>
        <v>41349.769293981481</v>
      </c>
    </row>
    <row r="259" spans="1:20" ht="60" x14ac:dyDescent="0.25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3">
        <f t="shared" ref="O259:O322" si="24">E259/D259</f>
        <v>1.0672648571428571</v>
      </c>
      <c r="P259" s="8">
        <f t="shared" ref="P259:P322" si="25">IF(L259,E259/L259,0)</f>
        <v>66.70405357142856</v>
      </c>
      <c r="Q259" t="str">
        <f t="shared" ref="Q259:Q322" si="26">LEFT(N259,FIND("/",N259) -1)</f>
        <v>film &amp; video</v>
      </c>
      <c r="R259" t="str">
        <f t="shared" ref="R259:R322" si="27">RIGHT(N259, LEN(N259)- FIND("/", N259))</f>
        <v>documentary</v>
      </c>
      <c r="S259" s="12">
        <f t="shared" ref="S259:S322" si="28">(((J259/60)/60)/24)+DATE(1970,1,1)</f>
        <v>42479.626875000002</v>
      </c>
      <c r="T259" s="14">
        <f t="shared" ref="T259:T322" si="29">(((I259/60)/60)/24)+DATE(1970,1,1)</f>
        <v>42509.626875000002</v>
      </c>
    </row>
    <row r="260" spans="1:20" ht="60" x14ac:dyDescent="0.25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3">
        <f t="shared" si="24"/>
        <v>1.9114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4">
        <f t="shared" si="29"/>
        <v>40712.051689814813</v>
      </c>
    </row>
    <row r="261" spans="1:20" ht="60" x14ac:dyDescent="0.25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3">
        <f t="shared" si="24"/>
        <v>1.3193789333333332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4">
        <f t="shared" si="29"/>
        <v>42102.738067129627</v>
      </c>
    </row>
    <row r="262" spans="1:20" ht="45" x14ac:dyDescent="0.25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3">
        <f t="shared" si="24"/>
        <v>1.0640000000000001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4">
        <f t="shared" si="29"/>
        <v>40376.415972222225</v>
      </c>
    </row>
    <row r="263" spans="1:20" ht="45" x14ac:dyDescent="0.25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3">
        <f t="shared" si="24"/>
        <v>1.0740000000000001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4">
        <f t="shared" si="29"/>
        <v>41067.621527777781</v>
      </c>
    </row>
    <row r="264" spans="1:20" ht="30" x14ac:dyDescent="0.25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3">
        <f t="shared" si="24"/>
        <v>2.4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4">
        <f t="shared" si="29"/>
        <v>40600.24800925926</v>
      </c>
    </row>
    <row r="265" spans="1:20" ht="60" x14ac:dyDescent="0.25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3">
        <f t="shared" si="24"/>
        <v>1.1808107999999999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4">
        <f t="shared" si="29"/>
        <v>41179.954791666663</v>
      </c>
    </row>
    <row r="266" spans="1:20" ht="60" x14ac:dyDescent="0.25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3">
        <f t="shared" si="24"/>
        <v>1.1819999999999999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4">
        <f t="shared" si="29"/>
        <v>41040.620312500003</v>
      </c>
    </row>
    <row r="267" spans="1:20" ht="60" x14ac:dyDescent="0.25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3">
        <f t="shared" si="24"/>
        <v>1.111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4">
        <f t="shared" si="29"/>
        <v>40308.844444444447</v>
      </c>
    </row>
    <row r="268" spans="1:20" ht="60" x14ac:dyDescent="0.25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3">
        <f t="shared" si="24"/>
        <v>1.4550000000000001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4">
        <f t="shared" si="29"/>
        <v>40291.160416666666</v>
      </c>
    </row>
    <row r="269" spans="1:20" ht="45" x14ac:dyDescent="0.25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3">
        <f t="shared" si="24"/>
        <v>1.3162883248730965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4">
        <f t="shared" si="29"/>
        <v>41815.452534722222</v>
      </c>
    </row>
    <row r="270" spans="1:20" ht="60" x14ac:dyDescent="0.25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3">
        <f t="shared" si="24"/>
        <v>1.1140000000000001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4">
        <f t="shared" si="29"/>
        <v>40854.194189814814</v>
      </c>
    </row>
    <row r="271" spans="1:20" ht="60" x14ac:dyDescent="0.25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3">
        <f t="shared" si="24"/>
        <v>1.4723377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4">
        <f t="shared" si="29"/>
        <v>42788.197013888886</v>
      </c>
    </row>
    <row r="272" spans="1:20" ht="45" x14ac:dyDescent="0.25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3">
        <f t="shared" si="24"/>
        <v>1.5260869565217392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4">
        <f t="shared" si="29"/>
        <v>40688.166666666664</v>
      </c>
    </row>
    <row r="273" spans="1:20" ht="60" x14ac:dyDescent="0.25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3">
        <f t="shared" si="24"/>
        <v>1.0468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4">
        <f t="shared" si="29"/>
        <v>41641.333333333336</v>
      </c>
    </row>
    <row r="274" spans="1:20" ht="60" x14ac:dyDescent="0.25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3">
        <f t="shared" si="24"/>
        <v>1.7743366666666667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4">
        <f t="shared" si="29"/>
        <v>40296.78402777778</v>
      </c>
    </row>
    <row r="275" spans="1:20" ht="60" x14ac:dyDescent="0.25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3">
        <f t="shared" si="24"/>
        <v>1.077758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4">
        <f t="shared" si="29"/>
        <v>40727.498449074075</v>
      </c>
    </row>
    <row r="276" spans="1:20" ht="60" x14ac:dyDescent="0.25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3">
        <f t="shared" si="24"/>
        <v>1.56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4">
        <f t="shared" si="29"/>
        <v>41004.290972222225</v>
      </c>
    </row>
    <row r="277" spans="1:20" ht="45" x14ac:dyDescent="0.25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3">
        <f t="shared" si="24"/>
        <v>1.08395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4">
        <f t="shared" si="29"/>
        <v>41223.073680555557</v>
      </c>
    </row>
    <row r="278" spans="1:20" ht="60" x14ac:dyDescent="0.25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3">
        <f t="shared" si="24"/>
        <v>1.476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4">
        <f t="shared" si="29"/>
        <v>41027.040208333332</v>
      </c>
    </row>
    <row r="279" spans="1:20" ht="60" x14ac:dyDescent="0.25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3">
        <f t="shared" si="24"/>
        <v>1.1038153846153846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4">
        <f t="shared" si="29"/>
        <v>42147.891423611116</v>
      </c>
    </row>
    <row r="280" spans="1:20" ht="45" x14ac:dyDescent="0.25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3">
        <f t="shared" si="24"/>
        <v>1.5034814814814814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4">
        <f t="shared" si="29"/>
        <v>41194.040960648148</v>
      </c>
    </row>
    <row r="281" spans="1:20" ht="60" x14ac:dyDescent="0.25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3">
        <f t="shared" si="24"/>
        <v>1.5731829411764706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4">
        <f t="shared" si="29"/>
        <v>42793.084027777775</v>
      </c>
    </row>
    <row r="282" spans="1:20" ht="60" x14ac:dyDescent="0.25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3">
        <f t="shared" si="24"/>
        <v>1.5614399999999999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4">
        <f t="shared" si="29"/>
        <v>41789.590682870366</v>
      </c>
    </row>
    <row r="283" spans="1:20" ht="60" x14ac:dyDescent="0.25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3">
        <f t="shared" si="24"/>
        <v>1.2058763636363636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4">
        <f t="shared" si="29"/>
        <v>40035.80972222222</v>
      </c>
    </row>
    <row r="284" spans="1:20" ht="45" x14ac:dyDescent="0.25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3">
        <f t="shared" si="24"/>
        <v>1.0118888888888888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4">
        <f t="shared" si="29"/>
        <v>40231.916666666664</v>
      </c>
    </row>
    <row r="285" spans="1:20" ht="30" x14ac:dyDescent="0.25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3">
        <f t="shared" si="24"/>
        <v>1.142725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4">
        <f t="shared" si="29"/>
        <v>40695.207638888889</v>
      </c>
    </row>
    <row r="286" spans="1:20" ht="60" x14ac:dyDescent="0.25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3">
        <f t="shared" si="24"/>
        <v>1.0462615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4">
        <f t="shared" si="29"/>
        <v>40929.738194444442</v>
      </c>
    </row>
    <row r="287" spans="1:20" ht="45" x14ac:dyDescent="0.25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3">
        <f t="shared" si="24"/>
        <v>2.2882507142857142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4">
        <f t="shared" si="29"/>
        <v>41536.756111111114</v>
      </c>
    </row>
    <row r="288" spans="1:20" ht="60" x14ac:dyDescent="0.25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3">
        <f t="shared" si="24"/>
        <v>1.0915333333333332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4">
        <f t="shared" si="29"/>
        <v>41358.774583333332</v>
      </c>
    </row>
    <row r="289" spans="1:20" ht="30" x14ac:dyDescent="0.25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3">
        <f t="shared" si="24"/>
        <v>1.7629999999999999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4">
        <f t="shared" si="29"/>
        <v>41215.166666666664</v>
      </c>
    </row>
    <row r="290" spans="1:20" ht="60" x14ac:dyDescent="0.25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3">
        <f t="shared" si="24"/>
        <v>1.0321061999999999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4">
        <f t="shared" si="29"/>
        <v>41086.168900462959</v>
      </c>
    </row>
    <row r="291" spans="1:20" ht="60" x14ac:dyDescent="0.25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3">
        <f t="shared" si="24"/>
        <v>1.0482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4">
        <f t="shared" si="29"/>
        <v>41580.456412037034</v>
      </c>
    </row>
    <row r="292" spans="1:20" ht="45" x14ac:dyDescent="0.25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3">
        <f t="shared" si="24"/>
        <v>1.0668444444444445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4">
        <f t="shared" si="29"/>
        <v>40576.332638888889</v>
      </c>
    </row>
    <row r="293" spans="1:20" ht="45" x14ac:dyDescent="0.25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3">
        <f t="shared" si="24"/>
        <v>1.2001999999999999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4">
        <f t="shared" si="29"/>
        <v>41395.000694444447</v>
      </c>
    </row>
    <row r="294" spans="1:20" ht="60" x14ac:dyDescent="0.25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3">
        <f t="shared" si="24"/>
        <v>1.0150693333333334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4">
        <f t="shared" si="29"/>
        <v>40845.165972222225</v>
      </c>
    </row>
    <row r="295" spans="1:20" ht="60" x14ac:dyDescent="0.25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3">
        <f t="shared" si="24"/>
        <v>1.0138461538461538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4">
        <f t="shared" si="29"/>
        <v>41749.667986111112</v>
      </c>
    </row>
    <row r="296" spans="1:20" ht="90" x14ac:dyDescent="0.25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3">
        <f t="shared" si="24"/>
        <v>1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4">
        <f t="shared" si="29"/>
        <v>40378.666666666664</v>
      </c>
    </row>
    <row r="297" spans="1:20" ht="60" x14ac:dyDescent="0.25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3">
        <f t="shared" si="24"/>
        <v>1.3310911999999999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4">
        <f t="shared" si="29"/>
        <v>41579</v>
      </c>
    </row>
    <row r="298" spans="1:20" ht="45" x14ac:dyDescent="0.25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3">
        <f t="shared" si="24"/>
        <v>1.187262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4">
        <f t="shared" si="29"/>
        <v>41159.475497685184</v>
      </c>
    </row>
    <row r="299" spans="1:20" ht="60" x14ac:dyDescent="0.25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3">
        <f t="shared" si="24"/>
        <v>1.0064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4">
        <f t="shared" si="29"/>
        <v>42125.165972222225</v>
      </c>
    </row>
    <row r="300" spans="1:20" ht="30" x14ac:dyDescent="0.25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3">
        <f t="shared" si="24"/>
        <v>1.089324126984127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4">
        <f t="shared" si="29"/>
        <v>41768.875</v>
      </c>
    </row>
    <row r="301" spans="1:20" ht="60" x14ac:dyDescent="0.25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3">
        <f t="shared" si="24"/>
        <v>1.789525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4">
        <f t="shared" si="29"/>
        <v>40499.266898148147</v>
      </c>
    </row>
    <row r="302" spans="1:20" ht="60" x14ac:dyDescent="0.25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3">
        <f t="shared" si="24"/>
        <v>1.0172264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4">
        <f t="shared" si="29"/>
        <v>40657.959930555553</v>
      </c>
    </row>
    <row r="303" spans="1:20" ht="45" x14ac:dyDescent="0.25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3">
        <f t="shared" si="24"/>
        <v>1.1873499999999999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4">
        <f t="shared" si="29"/>
        <v>41352.696006944447</v>
      </c>
    </row>
    <row r="304" spans="1:20" ht="60" x14ac:dyDescent="0.25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3">
        <f t="shared" si="24"/>
        <v>1.0045999999999999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4">
        <f t="shared" si="29"/>
        <v>40963.856921296298</v>
      </c>
    </row>
    <row r="305" spans="1:20" ht="45" x14ac:dyDescent="0.25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3">
        <f t="shared" si="24"/>
        <v>1.3746666666666667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4">
        <f t="shared" si="29"/>
        <v>41062.071134259262</v>
      </c>
    </row>
    <row r="306" spans="1:20" ht="30" x14ac:dyDescent="0.25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3">
        <f t="shared" si="24"/>
        <v>2.3164705882352941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4">
        <f t="shared" si="29"/>
        <v>41153.083333333336</v>
      </c>
    </row>
    <row r="307" spans="1:20" ht="45" x14ac:dyDescent="0.25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3">
        <f t="shared" si="24"/>
        <v>1.3033333333333332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4">
        <f t="shared" si="29"/>
        <v>40978.630196759259</v>
      </c>
    </row>
    <row r="308" spans="1:20" ht="30" x14ac:dyDescent="0.25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3">
        <f t="shared" si="24"/>
        <v>2.9289999999999998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4">
        <f t="shared" si="29"/>
        <v>41353.795520833337</v>
      </c>
    </row>
    <row r="309" spans="1:20" ht="15.75" x14ac:dyDescent="0.25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3">
        <f t="shared" si="24"/>
        <v>1.1131818181818183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4">
        <f t="shared" si="29"/>
        <v>41312.944456018515</v>
      </c>
    </row>
    <row r="310" spans="1:20" ht="60" x14ac:dyDescent="0.25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3">
        <f t="shared" si="24"/>
        <v>1.0556666666666668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4">
        <f t="shared" si="29"/>
        <v>40612.694560185184</v>
      </c>
    </row>
    <row r="311" spans="1:20" ht="60" x14ac:dyDescent="0.25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3">
        <f t="shared" si="24"/>
        <v>1.1894444444444445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4">
        <f t="shared" si="29"/>
        <v>41155.751550925925</v>
      </c>
    </row>
    <row r="312" spans="1:20" ht="45" x14ac:dyDescent="0.25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3">
        <f t="shared" si="24"/>
        <v>1.04129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4">
        <f t="shared" si="29"/>
        <v>40836.083333333336</v>
      </c>
    </row>
    <row r="313" spans="1:20" ht="45" x14ac:dyDescent="0.25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3">
        <f t="shared" si="24"/>
        <v>1.0410165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4">
        <f t="shared" si="29"/>
        <v>40909.332638888889</v>
      </c>
    </row>
    <row r="314" spans="1:20" ht="60" x14ac:dyDescent="0.25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3">
        <f t="shared" si="24"/>
        <v>1.1187499999999999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4">
        <f t="shared" si="29"/>
        <v>41378.877685185187</v>
      </c>
    </row>
    <row r="315" spans="1:20" ht="60" x14ac:dyDescent="0.25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3">
        <f t="shared" si="24"/>
        <v>1.0473529411764706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4">
        <f t="shared" si="29"/>
        <v>40401.665972222225</v>
      </c>
    </row>
    <row r="316" spans="1:20" ht="60" x14ac:dyDescent="0.25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3">
        <f t="shared" si="24"/>
        <v>3.8515000000000001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4">
        <f t="shared" si="29"/>
        <v>41334.833194444444</v>
      </c>
    </row>
    <row r="317" spans="1:20" ht="45" x14ac:dyDescent="0.25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3">
        <f t="shared" si="24"/>
        <v>1.01248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4">
        <f t="shared" si="29"/>
        <v>41143.77238425926</v>
      </c>
    </row>
    <row r="318" spans="1:20" ht="45" x14ac:dyDescent="0.25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3">
        <f t="shared" si="24"/>
        <v>1.1377333333333333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4">
        <f t="shared" si="29"/>
        <v>41984.207638888889</v>
      </c>
    </row>
    <row r="319" spans="1:20" ht="45" x14ac:dyDescent="0.25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3">
        <f t="shared" si="24"/>
        <v>1.0080333333333333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4">
        <f t="shared" si="29"/>
        <v>41619.676886574074</v>
      </c>
    </row>
    <row r="320" spans="1:20" ht="45" x14ac:dyDescent="0.25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3">
        <f t="shared" si="24"/>
        <v>2.8332000000000002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4">
        <f t="shared" si="29"/>
        <v>41359.997118055559</v>
      </c>
    </row>
    <row r="321" spans="1:20" ht="60" x14ac:dyDescent="0.25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3">
        <f t="shared" si="24"/>
        <v>1.1268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4">
        <f t="shared" si="29"/>
        <v>40211.332638888889</v>
      </c>
    </row>
    <row r="322" spans="1:20" ht="60" x14ac:dyDescent="0.25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3">
        <f t="shared" si="24"/>
        <v>1.0658000000000001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4">
        <f t="shared" si="29"/>
        <v>42360.958333333328</v>
      </c>
    </row>
    <row r="323" spans="1:20" ht="45" x14ac:dyDescent="0.25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3">
        <f t="shared" ref="O323:O386" si="30">E323/D323</f>
        <v>1.0266285714285714</v>
      </c>
      <c r="P323" s="8">
        <f t="shared" ref="P323:P386" si="31">IF(L323,E323/L323,0)</f>
        <v>106.62314540059347</v>
      </c>
      <c r="Q323" t="str">
        <f t="shared" ref="Q323:Q386" si="32">LEFT(N323,FIND("/",N323) -1)</f>
        <v>film &amp; video</v>
      </c>
      <c r="R323" t="str">
        <f t="shared" ref="R323:R386" si="33">RIGHT(N323, LEN(N323)- FIND("/", N323))</f>
        <v>documentary</v>
      </c>
      <c r="S323" s="12">
        <f t="shared" ref="S323:S386" si="34">(((J323/60)/60)/24)+DATE(1970,1,1)</f>
        <v>42647.446597222224</v>
      </c>
      <c r="T323" s="14">
        <f t="shared" ref="T323:T386" si="35">(((I323/60)/60)/24)+DATE(1970,1,1)</f>
        <v>42682.488263888896</v>
      </c>
    </row>
    <row r="324" spans="1:20" ht="45" x14ac:dyDescent="0.25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3">
        <f t="shared" si="30"/>
        <v>1.0791200000000001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4">
        <f t="shared" si="35"/>
        <v>42503.57</v>
      </c>
    </row>
    <row r="325" spans="1:20" ht="60" x14ac:dyDescent="0.25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3">
        <f t="shared" si="30"/>
        <v>1.2307407407407407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4">
        <f t="shared" si="35"/>
        <v>42725.332638888889</v>
      </c>
    </row>
    <row r="326" spans="1:20" ht="45" x14ac:dyDescent="0.25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3">
        <f t="shared" si="30"/>
        <v>1.016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4">
        <f t="shared" si="35"/>
        <v>42217.626250000001</v>
      </c>
    </row>
    <row r="327" spans="1:20" ht="45" x14ac:dyDescent="0.25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3">
        <f t="shared" si="30"/>
        <v>1.04396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4">
        <f t="shared" si="35"/>
        <v>42724.187881944439</v>
      </c>
    </row>
    <row r="328" spans="1:20" ht="45" x14ac:dyDescent="0.25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3">
        <f t="shared" si="30"/>
        <v>1.1292973333333334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4">
        <f t="shared" si="35"/>
        <v>42808.956250000003</v>
      </c>
    </row>
    <row r="329" spans="1:20" ht="60" x14ac:dyDescent="0.25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3">
        <f t="shared" si="30"/>
        <v>1.3640000000000001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4">
        <f t="shared" si="35"/>
        <v>42085.333333333328</v>
      </c>
    </row>
    <row r="330" spans="1:20" ht="45" x14ac:dyDescent="0.25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3">
        <f t="shared" si="30"/>
        <v>1.036144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4">
        <f t="shared" si="35"/>
        <v>42309.166666666672</v>
      </c>
    </row>
    <row r="331" spans="1:20" ht="45" x14ac:dyDescent="0.25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3">
        <f t="shared" si="30"/>
        <v>1.0549999999999999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4">
        <f t="shared" si="35"/>
        <v>42315.166666666672</v>
      </c>
    </row>
    <row r="332" spans="1:20" ht="60" x14ac:dyDescent="0.25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3">
        <f t="shared" si="30"/>
        <v>1.0182857142857142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4">
        <f t="shared" si="35"/>
        <v>41411.165972222225</v>
      </c>
    </row>
    <row r="333" spans="1:20" ht="45" x14ac:dyDescent="0.25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3">
        <f t="shared" si="30"/>
        <v>1.0660499999999999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4">
        <f t="shared" si="35"/>
        <v>42538.581412037034</v>
      </c>
    </row>
    <row r="334" spans="1:20" ht="60" x14ac:dyDescent="0.25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3">
        <f t="shared" si="30"/>
        <v>1.13015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4">
        <f t="shared" si="35"/>
        <v>42305.333333333328</v>
      </c>
    </row>
    <row r="335" spans="1:20" ht="60" x14ac:dyDescent="0.25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3">
        <f t="shared" si="30"/>
        <v>1.252275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4">
        <f t="shared" si="35"/>
        <v>42467.59480324074</v>
      </c>
    </row>
    <row r="336" spans="1:20" ht="60" x14ac:dyDescent="0.25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3">
        <f t="shared" si="30"/>
        <v>1.0119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4">
        <f t="shared" si="35"/>
        <v>42139.791666666672</v>
      </c>
    </row>
    <row r="337" spans="1:20" ht="60" x14ac:dyDescent="0.25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3">
        <f t="shared" si="30"/>
        <v>1.0276470588235294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4">
        <f t="shared" si="35"/>
        <v>42132.916666666672</v>
      </c>
    </row>
    <row r="338" spans="1:20" ht="45" x14ac:dyDescent="0.25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3">
        <f t="shared" si="30"/>
        <v>1.1683911999999999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4">
        <f t="shared" si="35"/>
        <v>42321.637939814813</v>
      </c>
    </row>
    <row r="339" spans="1:20" ht="60" x14ac:dyDescent="0.25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3">
        <f t="shared" si="30"/>
        <v>1.0116833333333335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4">
        <f t="shared" si="35"/>
        <v>42077.086898148147</v>
      </c>
    </row>
    <row r="340" spans="1:20" ht="60" x14ac:dyDescent="0.25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3">
        <f t="shared" si="30"/>
        <v>1.1013360000000001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4">
        <f t="shared" si="35"/>
        <v>42616.041666666672</v>
      </c>
    </row>
    <row r="341" spans="1:20" ht="45" x14ac:dyDescent="0.25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3">
        <f t="shared" si="30"/>
        <v>1.0808333333333333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4">
        <f t="shared" si="35"/>
        <v>42123.760046296295</v>
      </c>
    </row>
    <row r="342" spans="1:20" ht="45" x14ac:dyDescent="0.25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3">
        <f t="shared" si="30"/>
        <v>1.2502285714285715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4">
        <f t="shared" si="35"/>
        <v>42802.875</v>
      </c>
    </row>
    <row r="343" spans="1:20" ht="60" x14ac:dyDescent="0.25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3">
        <f t="shared" si="30"/>
        <v>1.0671428571428572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4">
        <f t="shared" si="35"/>
        <v>41913.165972222225</v>
      </c>
    </row>
    <row r="344" spans="1:20" ht="30" x14ac:dyDescent="0.25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3">
        <f t="shared" si="30"/>
        <v>1.0036639999999999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4">
        <f t="shared" si="35"/>
        <v>42489.780844907407</v>
      </c>
    </row>
    <row r="345" spans="1:20" ht="60" x14ac:dyDescent="0.25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3">
        <f t="shared" si="30"/>
        <v>1.0202863333333334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4">
        <f t="shared" si="35"/>
        <v>41957.125</v>
      </c>
    </row>
    <row r="346" spans="1:20" ht="60" x14ac:dyDescent="0.25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3">
        <f t="shared" si="30"/>
        <v>1.0208358208955224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4">
        <f t="shared" si="35"/>
        <v>42156.097222222219</v>
      </c>
    </row>
    <row r="347" spans="1:20" ht="45" x14ac:dyDescent="0.25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3">
        <f t="shared" si="30"/>
        <v>1.2327586206896552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4">
        <f t="shared" si="35"/>
        <v>42144.944328703699</v>
      </c>
    </row>
    <row r="348" spans="1:20" ht="60" x14ac:dyDescent="0.25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3">
        <f t="shared" si="30"/>
        <v>1.7028880000000002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4">
        <f t="shared" si="35"/>
        <v>42291.500243055561</v>
      </c>
    </row>
    <row r="349" spans="1:20" ht="60" x14ac:dyDescent="0.25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3">
        <f t="shared" si="30"/>
        <v>1.1159049999999999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4">
        <f t="shared" si="35"/>
        <v>42322.537141203706</v>
      </c>
    </row>
    <row r="350" spans="1:20" ht="60" x14ac:dyDescent="0.25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3">
        <f t="shared" si="30"/>
        <v>1.03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4">
        <f t="shared" si="35"/>
        <v>42237.58699074074</v>
      </c>
    </row>
    <row r="351" spans="1:20" ht="45" x14ac:dyDescent="0.25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3">
        <f t="shared" si="30"/>
        <v>1.0663570159857905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4">
        <f t="shared" si="35"/>
        <v>42790.498935185184</v>
      </c>
    </row>
    <row r="352" spans="1:20" ht="45" x14ac:dyDescent="0.25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3">
        <f t="shared" si="30"/>
        <v>1.1476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4">
        <f t="shared" si="35"/>
        <v>42624.165972222225</v>
      </c>
    </row>
    <row r="353" spans="1:20" ht="60" x14ac:dyDescent="0.25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3">
        <f t="shared" si="30"/>
        <v>1.2734117647058822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4">
        <f t="shared" si="35"/>
        <v>42467.923078703709</v>
      </c>
    </row>
    <row r="354" spans="1:20" ht="60" x14ac:dyDescent="0.25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3">
        <f t="shared" si="30"/>
        <v>1.1656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4">
        <f t="shared" si="35"/>
        <v>41920.167453703703</v>
      </c>
    </row>
    <row r="355" spans="1:20" ht="60" x14ac:dyDescent="0.25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3">
        <f t="shared" si="30"/>
        <v>1.0861819426615318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4">
        <f t="shared" si="35"/>
        <v>42327.833553240736</v>
      </c>
    </row>
    <row r="356" spans="1:20" ht="60" x14ac:dyDescent="0.25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3">
        <f t="shared" si="30"/>
        <v>1.0394285714285714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4">
        <f t="shared" si="35"/>
        <v>42468.786122685182</v>
      </c>
    </row>
    <row r="357" spans="1:20" ht="45" x14ac:dyDescent="0.25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3">
        <f t="shared" si="30"/>
        <v>1.1625714285714286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4">
        <f t="shared" si="35"/>
        <v>41974.3355787037</v>
      </c>
    </row>
    <row r="358" spans="1:20" ht="45" x14ac:dyDescent="0.25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3">
        <f t="shared" si="30"/>
        <v>1.0269239999999999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4">
        <f t="shared" si="35"/>
        <v>42445.761493055557</v>
      </c>
    </row>
    <row r="359" spans="1:20" ht="60" x14ac:dyDescent="0.25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3">
        <f t="shared" si="30"/>
        <v>1.74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4">
        <f t="shared" si="35"/>
        <v>42118.222187499996</v>
      </c>
    </row>
    <row r="360" spans="1:20" ht="45" x14ac:dyDescent="0.25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3">
        <f t="shared" si="30"/>
        <v>1.03088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4">
        <f t="shared" si="35"/>
        <v>42536.625</v>
      </c>
    </row>
    <row r="361" spans="1:20" ht="45" x14ac:dyDescent="0.25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3">
        <f t="shared" si="30"/>
        <v>1.0485537190082646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4">
        <f t="shared" si="35"/>
        <v>41957.216666666667</v>
      </c>
    </row>
    <row r="362" spans="1:20" ht="60" x14ac:dyDescent="0.25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3">
        <f t="shared" si="30"/>
        <v>1.0137499999999999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4">
        <f t="shared" si="35"/>
        <v>42208.132638888885</v>
      </c>
    </row>
    <row r="363" spans="1:20" ht="60" x14ac:dyDescent="0.25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3">
        <f t="shared" si="30"/>
        <v>1.1107699999999998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4">
        <f t="shared" si="35"/>
        <v>41966.042893518519</v>
      </c>
    </row>
    <row r="364" spans="1:20" ht="60" x14ac:dyDescent="0.25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3">
        <f t="shared" si="30"/>
        <v>1.2415933781686497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4">
        <f t="shared" si="35"/>
        <v>41859</v>
      </c>
    </row>
    <row r="365" spans="1:20" ht="60" x14ac:dyDescent="0.25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3">
        <f t="shared" si="30"/>
        <v>1.0133333333333334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4">
        <f t="shared" si="35"/>
        <v>40300.806944444441</v>
      </c>
    </row>
    <row r="366" spans="1:20" ht="60" x14ac:dyDescent="0.25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3">
        <f t="shared" si="30"/>
        <v>1.1016142857142857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4">
        <f t="shared" si="35"/>
        <v>41811.165972222225</v>
      </c>
    </row>
    <row r="367" spans="1:20" ht="45" x14ac:dyDescent="0.25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3">
        <f t="shared" si="30"/>
        <v>1.0397333333333334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4">
        <f t="shared" si="35"/>
        <v>41698.606469907405</v>
      </c>
    </row>
    <row r="368" spans="1:20" ht="45" x14ac:dyDescent="0.25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3">
        <f t="shared" si="30"/>
        <v>1.013157894736842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4">
        <f t="shared" si="35"/>
        <v>41049.793032407404</v>
      </c>
    </row>
    <row r="369" spans="1:20" ht="60" x14ac:dyDescent="0.25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3">
        <f t="shared" si="30"/>
        <v>1.033501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4">
        <f t="shared" si="35"/>
        <v>41395.207638888889</v>
      </c>
    </row>
    <row r="370" spans="1:20" ht="60" x14ac:dyDescent="0.25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3">
        <f t="shared" si="30"/>
        <v>1.04112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4">
        <f t="shared" si="35"/>
        <v>42078.563912037032</v>
      </c>
    </row>
    <row r="371" spans="1:20" ht="60" x14ac:dyDescent="0.25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3">
        <f t="shared" si="30"/>
        <v>1.1015569230769231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4">
        <f t="shared" si="35"/>
        <v>40923.551724537036</v>
      </c>
    </row>
    <row r="372" spans="1:20" ht="60" x14ac:dyDescent="0.25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3">
        <f t="shared" si="30"/>
        <v>1.2202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4">
        <f t="shared" si="35"/>
        <v>42741.795138888891</v>
      </c>
    </row>
    <row r="373" spans="1:20" ht="60" x14ac:dyDescent="0.25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3">
        <f t="shared" si="30"/>
        <v>1.1416866666666667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4">
        <f t="shared" si="35"/>
        <v>41306.767812500002</v>
      </c>
    </row>
    <row r="374" spans="1:20" ht="30" x14ac:dyDescent="0.25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3">
        <f t="shared" si="30"/>
        <v>1.2533333333333334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4">
        <f t="shared" si="35"/>
        <v>42465.666666666672</v>
      </c>
    </row>
    <row r="375" spans="1:20" ht="45" x14ac:dyDescent="0.25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3">
        <f t="shared" si="30"/>
        <v>1.0666666666666667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4">
        <f t="shared" si="35"/>
        <v>41108.91201388889</v>
      </c>
    </row>
    <row r="376" spans="1:20" ht="60" x14ac:dyDescent="0.25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3">
        <f t="shared" si="30"/>
        <v>1.3065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4">
        <f t="shared" si="35"/>
        <v>40802.889247685183</v>
      </c>
    </row>
    <row r="377" spans="1:20" ht="60" x14ac:dyDescent="0.25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3">
        <f t="shared" si="30"/>
        <v>1.2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4">
        <f t="shared" si="35"/>
        <v>41699.720833333333</v>
      </c>
    </row>
    <row r="378" spans="1:20" ht="60" x14ac:dyDescent="0.25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3">
        <f t="shared" si="30"/>
        <v>1.0595918367346939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4">
        <f t="shared" si="35"/>
        <v>42607.452731481477</v>
      </c>
    </row>
    <row r="379" spans="1:20" ht="45" x14ac:dyDescent="0.25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3">
        <f t="shared" si="30"/>
        <v>1.1439999999999999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4">
        <f t="shared" si="35"/>
        <v>42322.292361111111</v>
      </c>
    </row>
    <row r="380" spans="1:20" ht="60" x14ac:dyDescent="0.25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3">
        <f t="shared" si="30"/>
        <v>1.1176666666666666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4">
        <f t="shared" si="35"/>
        <v>42394.994444444441</v>
      </c>
    </row>
    <row r="381" spans="1:20" ht="60" x14ac:dyDescent="0.25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3">
        <f t="shared" si="30"/>
        <v>1.1608000000000001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4">
        <f t="shared" si="35"/>
        <v>41032.688333333332</v>
      </c>
    </row>
    <row r="382" spans="1:20" ht="60" x14ac:dyDescent="0.25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3">
        <f t="shared" si="30"/>
        <v>1.415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4">
        <f t="shared" si="35"/>
        <v>42392.719814814816</v>
      </c>
    </row>
    <row r="383" spans="1:20" ht="45" x14ac:dyDescent="0.25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3">
        <f t="shared" si="30"/>
        <v>1.0472999999999999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4">
        <f t="shared" si="35"/>
        <v>41120.208333333336</v>
      </c>
    </row>
    <row r="384" spans="1:20" ht="60" x14ac:dyDescent="0.25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3">
        <f t="shared" si="30"/>
        <v>2.5583333333333331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4">
        <f t="shared" si="35"/>
        <v>41158.709490740745</v>
      </c>
    </row>
    <row r="385" spans="1:20" ht="60" x14ac:dyDescent="0.25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3">
        <f t="shared" si="30"/>
        <v>2.0670670670670672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4">
        <f t="shared" si="35"/>
        <v>41778.117581018516</v>
      </c>
    </row>
    <row r="386" spans="1:20" ht="60" x14ac:dyDescent="0.25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3">
        <f t="shared" si="30"/>
        <v>1.1210500000000001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4">
        <f t="shared" si="35"/>
        <v>42010.781793981485</v>
      </c>
    </row>
    <row r="387" spans="1:20" ht="60" x14ac:dyDescent="0.25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3">
        <f t="shared" ref="O387:O450" si="36">E387/D387</f>
        <v>1.05982</v>
      </c>
      <c r="P387" s="8">
        <f t="shared" ref="P387:P450" si="37">IF(L387,E387/L387,0)</f>
        <v>111.79535864978902</v>
      </c>
      <c r="Q387" t="str">
        <f t="shared" ref="Q387:Q450" si="38">LEFT(N387,FIND("/",N387) -1)</f>
        <v>film &amp; video</v>
      </c>
      <c r="R387" t="str">
        <f t="shared" ref="R387:R450" si="39">RIGHT(N387, LEN(N387)- FIND("/", N387))</f>
        <v>documentary</v>
      </c>
      <c r="S387" s="12">
        <f t="shared" ref="S387:S450" si="40">(((J387/60)/60)/24)+DATE(1970,1,1)</f>
        <v>41934.584502314814</v>
      </c>
      <c r="T387" s="14">
        <f t="shared" ref="T387:T450" si="41">(((I387/60)/60)/24)+DATE(1970,1,1)</f>
        <v>41964.626168981486</v>
      </c>
    </row>
    <row r="388" spans="1:20" ht="60" x14ac:dyDescent="0.25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3">
        <f t="shared" si="36"/>
        <v>1.0016666666666667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4">
        <f t="shared" si="41"/>
        <v>42226.951284722221</v>
      </c>
    </row>
    <row r="389" spans="1:20" ht="60" x14ac:dyDescent="0.25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3">
        <f t="shared" si="36"/>
        <v>2.1398947368421051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4">
        <f t="shared" si="41"/>
        <v>42231.25</v>
      </c>
    </row>
    <row r="390" spans="1:20" ht="45" x14ac:dyDescent="0.25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3">
        <f t="shared" si="36"/>
        <v>1.2616000000000001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4">
        <f t="shared" si="41"/>
        <v>42579.076157407413</v>
      </c>
    </row>
    <row r="391" spans="1:20" ht="60" x14ac:dyDescent="0.25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3">
        <f t="shared" si="36"/>
        <v>1.8153547058823529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4">
        <f t="shared" si="41"/>
        <v>41705.957638888889</v>
      </c>
    </row>
    <row r="392" spans="1:20" ht="45" x14ac:dyDescent="0.25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3">
        <f t="shared" si="36"/>
        <v>1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4">
        <f t="shared" si="41"/>
        <v>42132.036712962959</v>
      </c>
    </row>
    <row r="393" spans="1:20" ht="45" x14ac:dyDescent="0.25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3">
        <f t="shared" si="36"/>
        <v>1.0061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4">
        <f t="shared" si="41"/>
        <v>40895.040972222225</v>
      </c>
    </row>
    <row r="394" spans="1:20" ht="60" x14ac:dyDescent="0.25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3">
        <f t="shared" si="36"/>
        <v>1.009027027027027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4">
        <f t="shared" si="41"/>
        <v>40794.125</v>
      </c>
    </row>
    <row r="395" spans="1:20" ht="45" x14ac:dyDescent="0.25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3">
        <f t="shared" si="36"/>
        <v>1.10446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4">
        <f t="shared" si="41"/>
        <v>41557.708935185183</v>
      </c>
    </row>
    <row r="396" spans="1:20" ht="60" x14ac:dyDescent="0.25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3">
        <f t="shared" si="36"/>
        <v>1.118936170212766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4">
        <f t="shared" si="41"/>
        <v>42477.776412037041</v>
      </c>
    </row>
    <row r="397" spans="1:20" ht="45" x14ac:dyDescent="0.25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3">
        <f t="shared" si="36"/>
        <v>1.0804450000000001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4">
        <f t="shared" si="41"/>
        <v>41026.897222222222</v>
      </c>
    </row>
    <row r="398" spans="1:20" ht="45" x14ac:dyDescent="0.25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3">
        <f t="shared" si="36"/>
        <v>1.0666666666666667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4">
        <f t="shared" si="41"/>
        <v>41097.564884259256</v>
      </c>
    </row>
    <row r="399" spans="1:20" ht="60" x14ac:dyDescent="0.25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3">
        <f t="shared" si="36"/>
        <v>1.0390027322404372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4">
        <f t="shared" si="41"/>
        <v>40422.155555555553</v>
      </c>
    </row>
    <row r="400" spans="1:20" ht="45" x14ac:dyDescent="0.25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3">
        <f t="shared" si="36"/>
        <v>1.2516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4">
        <f t="shared" si="41"/>
        <v>42123.793124999997</v>
      </c>
    </row>
    <row r="401" spans="1:20" ht="60" x14ac:dyDescent="0.25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3">
        <f t="shared" si="36"/>
        <v>1.0680499999999999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4">
        <f t="shared" si="41"/>
        <v>42718.5</v>
      </c>
    </row>
    <row r="402" spans="1:20" ht="45" x14ac:dyDescent="0.25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3">
        <f t="shared" si="36"/>
        <v>1.1230249999999999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4">
        <f t="shared" si="41"/>
        <v>41776.145833333336</v>
      </c>
    </row>
    <row r="403" spans="1:20" ht="60" x14ac:dyDescent="0.25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3">
        <f t="shared" si="36"/>
        <v>1.0381199999999999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4">
        <f t="shared" si="41"/>
        <v>40762.842245370368</v>
      </c>
    </row>
    <row r="404" spans="1:20" ht="60" x14ac:dyDescent="0.25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3">
        <f t="shared" si="36"/>
        <v>1.4165000000000001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4">
        <f t="shared" si="41"/>
        <v>42313.58121527778</v>
      </c>
    </row>
    <row r="405" spans="1:20" ht="45" x14ac:dyDescent="0.25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3">
        <f t="shared" si="36"/>
        <v>1.0526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4">
        <f t="shared" si="41"/>
        <v>40765.297222222223</v>
      </c>
    </row>
    <row r="406" spans="1:20" ht="45" x14ac:dyDescent="0.25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3">
        <f t="shared" si="36"/>
        <v>1.0309142857142857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4">
        <f t="shared" si="41"/>
        <v>41675.961111111108</v>
      </c>
    </row>
    <row r="407" spans="1:20" ht="45" x14ac:dyDescent="0.25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3">
        <f t="shared" si="36"/>
        <v>1.0765957446808512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4">
        <f t="shared" si="41"/>
        <v>41704.08494212963</v>
      </c>
    </row>
    <row r="408" spans="1:20" ht="60" x14ac:dyDescent="0.25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3">
        <f t="shared" si="36"/>
        <v>1.0770464285714285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4">
        <f t="shared" si="41"/>
        <v>40672.249305555553</v>
      </c>
    </row>
    <row r="409" spans="1:20" ht="45" x14ac:dyDescent="0.25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3">
        <f t="shared" si="36"/>
        <v>1.0155000000000001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4">
        <f t="shared" si="41"/>
        <v>40866.912615740745</v>
      </c>
    </row>
    <row r="410" spans="1:20" ht="45" x14ac:dyDescent="0.25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3">
        <f t="shared" si="36"/>
        <v>1.0143766666666667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4">
        <f t="shared" si="41"/>
        <v>41583.777662037035</v>
      </c>
    </row>
    <row r="411" spans="1:20" ht="45" x14ac:dyDescent="0.25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3">
        <f t="shared" si="36"/>
        <v>1.3680000000000001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4">
        <f t="shared" si="41"/>
        <v>42573.862777777773</v>
      </c>
    </row>
    <row r="412" spans="1:20" ht="45" x14ac:dyDescent="0.25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3">
        <f t="shared" si="36"/>
        <v>1.2829999999999999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4">
        <f t="shared" si="41"/>
        <v>42173.981446759266</v>
      </c>
    </row>
    <row r="413" spans="1:20" ht="60" x14ac:dyDescent="0.25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3">
        <f t="shared" si="36"/>
        <v>1.0105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4">
        <f t="shared" si="41"/>
        <v>41630.208333333336</v>
      </c>
    </row>
    <row r="414" spans="1:20" ht="60" x14ac:dyDescent="0.25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3">
        <f t="shared" si="36"/>
        <v>1.2684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4">
        <f t="shared" si="41"/>
        <v>41115.742800925924</v>
      </c>
    </row>
    <row r="415" spans="1:20" ht="45" x14ac:dyDescent="0.25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3">
        <f t="shared" si="36"/>
        <v>1.0508593749999999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4">
        <f t="shared" si="41"/>
        <v>41109.877442129626</v>
      </c>
    </row>
    <row r="416" spans="1:20" ht="60" x14ac:dyDescent="0.25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3">
        <f t="shared" si="36"/>
        <v>1.0285405405405406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4">
        <f t="shared" si="41"/>
        <v>41559.063252314816</v>
      </c>
    </row>
    <row r="417" spans="1:20" ht="60" x14ac:dyDescent="0.25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3">
        <f t="shared" si="36"/>
        <v>1.0214714285714286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4">
        <f t="shared" si="41"/>
        <v>41929.5</v>
      </c>
    </row>
    <row r="418" spans="1:20" ht="45" x14ac:dyDescent="0.25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3">
        <f t="shared" si="36"/>
        <v>1.2021700000000002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4">
        <f t="shared" si="41"/>
        <v>41678.396192129629</v>
      </c>
    </row>
    <row r="419" spans="1:20" ht="60" x14ac:dyDescent="0.25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3">
        <f t="shared" si="36"/>
        <v>1.0024761904761905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4">
        <f t="shared" si="41"/>
        <v>41372.189583333333</v>
      </c>
    </row>
    <row r="420" spans="1:20" ht="60" x14ac:dyDescent="0.25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3">
        <f t="shared" si="36"/>
        <v>1.0063392857142857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4">
        <f t="shared" si="41"/>
        <v>42208.282372685186</v>
      </c>
    </row>
    <row r="421" spans="1:20" ht="45" x14ac:dyDescent="0.25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3">
        <f t="shared" si="36"/>
        <v>1.004375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4">
        <f t="shared" si="41"/>
        <v>41454.842442129629</v>
      </c>
    </row>
    <row r="422" spans="1:20" ht="60" x14ac:dyDescent="0.25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3">
        <f t="shared" si="36"/>
        <v>4.3939393939393936E-3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4">
        <f t="shared" si="41"/>
        <v>41712.194803240738</v>
      </c>
    </row>
    <row r="423" spans="1:20" ht="60" x14ac:dyDescent="0.25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3">
        <f t="shared" si="36"/>
        <v>2.0066666666666667E-2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4">
        <f t="shared" si="41"/>
        <v>42237.491388888884</v>
      </c>
    </row>
    <row r="424" spans="1:20" ht="60" x14ac:dyDescent="0.25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3">
        <f t="shared" si="36"/>
        <v>1.0749999999999999E-2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4">
        <f t="shared" si="41"/>
        <v>41893.260381944441</v>
      </c>
    </row>
    <row r="425" spans="1:20" ht="45" x14ac:dyDescent="0.25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3">
        <f t="shared" si="36"/>
        <v>7.6499999999999997E-3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4">
        <f t="shared" si="41"/>
        <v>41430.92627314815</v>
      </c>
    </row>
    <row r="426" spans="1:20" ht="45" x14ac:dyDescent="0.25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3">
        <f t="shared" si="36"/>
        <v>6.7966666666666675E-2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4">
        <f t="shared" si="41"/>
        <v>40994.334479166668</v>
      </c>
    </row>
    <row r="427" spans="1:20" ht="60" x14ac:dyDescent="0.25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3">
        <f t="shared" si="36"/>
        <v>1.2E-4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4">
        <f t="shared" si="41"/>
        <v>42335.902824074074</v>
      </c>
    </row>
    <row r="428" spans="1:20" ht="60" x14ac:dyDescent="0.25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3">
        <f t="shared" si="36"/>
        <v>1.3299999999999999E-2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4">
        <f t="shared" si="41"/>
        <v>42430.711967592593</v>
      </c>
    </row>
    <row r="429" spans="1:20" ht="60" x14ac:dyDescent="0.25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3">
        <f t="shared" si="36"/>
        <v>0</v>
      </c>
      <c r="P429" s="8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4">
        <f t="shared" si="41"/>
        <v>42299.790972222225</v>
      </c>
    </row>
    <row r="430" spans="1:20" ht="30" x14ac:dyDescent="0.25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3">
        <f t="shared" si="36"/>
        <v>5.6333333333333332E-2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4">
        <f t="shared" si="41"/>
        <v>41806.916666666664</v>
      </c>
    </row>
    <row r="431" spans="1:20" ht="60" x14ac:dyDescent="0.25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3">
        <f t="shared" si="36"/>
        <v>0</v>
      </c>
      <c r="P431" s="8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4">
        <f t="shared" si="41"/>
        <v>40144.207638888889</v>
      </c>
    </row>
    <row r="432" spans="1:20" ht="45" x14ac:dyDescent="0.25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3">
        <f t="shared" si="36"/>
        <v>2.4E-2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4">
        <f t="shared" si="41"/>
        <v>41528.107256944444</v>
      </c>
    </row>
    <row r="433" spans="1:20" ht="45" x14ac:dyDescent="0.25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3">
        <f t="shared" si="36"/>
        <v>0.13833333333333334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4">
        <f t="shared" si="41"/>
        <v>42556.871331018512</v>
      </c>
    </row>
    <row r="434" spans="1:20" ht="60" x14ac:dyDescent="0.25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3">
        <f t="shared" si="36"/>
        <v>9.5000000000000001E-2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4">
        <f t="shared" si="41"/>
        <v>42298.726631944446</v>
      </c>
    </row>
    <row r="435" spans="1:20" ht="60" x14ac:dyDescent="0.25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3">
        <f t="shared" si="36"/>
        <v>0</v>
      </c>
      <c r="P435" s="8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4">
        <f t="shared" si="41"/>
        <v>42288.629884259266</v>
      </c>
    </row>
    <row r="436" spans="1:20" ht="60" x14ac:dyDescent="0.25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3">
        <f t="shared" si="36"/>
        <v>0.05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4">
        <f t="shared" si="41"/>
        <v>41609.876180555555</v>
      </c>
    </row>
    <row r="437" spans="1:20" ht="60" x14ac:dyDescent="0.25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3">
        <f t="shared" si="36"/>
        <v>2.7272727272727273E-5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4">
        <f t="shared" si="41"/>
        <v>41530.747453703705</v>
      </c>
    </row>
    <row r="438" spans="1:20" ht="45" x14ac:dyDescent="0.25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3">
        <f t="shared" si="36"/>
        <v>0</v>
      </c>
      <c r="P438" s="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4">
        <f t="shared" si="41"/>
        <v>41486.36241898148</v>
      </c>
    </row>
    <row r="439" spans="1:20" ht="45" x14ac:dyDescent="0.25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3">
        <f t="shared" si="36"/>
        <v>0</v>
      </c>
      <c r="P439" s="8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4">
        <f t="shared" si="41"/>
        <v>42651.31858796296</v>
      </c>
    </row>
    <row r="440" spans="1:20" ht="45" x14ac:dyDescent="0.25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3">
        <f t="shared" si="36"/>
        <v>9.3799999999999994E-2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4">
        <f t="shared" si="41"/>
        <v>42326.302754629629</v>
      </c>
    </row>
    <row r="441" spans="1:20" ht="60" x14ac:dyDescent="0.25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3">
        <f t="shared" si="36"/>
        <v>0</v>
      </c>
      <c r="P441" s="8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4">
        <f t="shared" si="41"/>
        <v>41929.761782407404</v>
      </c>
    </row>
    <row r="442" spans="1:20" ht="45" x14ac:dyDescent="0.25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3">
        <f t="shared" si="36"/>
        <v>1E-3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4">
        <f t="shared" si="41"/>
        <v>42453.943900462968</v>
      </c>
    </row>
    <row r="443" spans="1:20" ht="60" x14ac:dyDescent="0.25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3">
        <f t="shared" si="36"/>
        <v>0</v>
      </c>
      <c r="P443" s="8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4">
        <f t="shared" si="41"/>
        <v>41580.793935185182</v>
      </c>
    </row>
    <row r="444" spans="1:20" ht="15.75" x14ac:dyDescent="0.25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3">
        <f t="shared" si="36"/>
        <v>0.39358823529411763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4">
        <f t="shared" si="41"/>
        <v>42054.888692129629</v>
      </c>
    </row>
    <row r="445" spans="1:20" ht="45" x14ac:dyDescent="0.25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3">
        <f t="shared" si="36"/>
        <v>1E-3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4">
        <f t="shared" si="41"/>
        <v>41680.015057870369</v>
      </c>
    </row>
    <row r="446" spans="1:20" ht="45" x14ac:dyDescent="0.25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3">
        <f t="shared" si="36"/>
        <v>0.05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4">
        <f t="shared" si="41"/>
        <v>40954.906956018516</v>
      </c>
    </row>
    <row r="447" spans="1:20" ht="45" x14ac:dyDescent="0.25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3">
        <f t="shared" si="36"/>
        <v>3.3333333333333335E-5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4">
        <f t="shared" si="41"/>
        <v>42145.335358796292</v>
      </c>
    </row>
    <row r="448" spans="1:20" ht="60" x14ac:dyDescent="0.25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3">
        <f t="shared" si="36"/>
        <v>7.2952380952380949E-2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4">
        <f t="shared" si="41"/>
        <v>42067.083564814813</v>
      </c>
    </row>
    <row r="449" spans="1:20" ht="60" x14ac:dyDescent="0.25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3">
        <f t="shared" si="36"/>
        <v>1.6666666666666666E-4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4">
        <f t="shared" si="41"/>
        <v>41356.513460648144</v>
      </c>
    </row>
    <row r="450" spans="1:20" ht="60" x14ac:dyDescent="0.25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3">
        <f t="shared" si="36"/>
        <v>3.2804E-2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4">
        <f t="shared" si="41"/>
        <v>41773.758043981477</v>
      </c>
    </row>
    <row r="451" spans="1:20" ht="60" x14ac:dyDescent="0.25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3">
        <f t="shared" ref="O451:O514" si="42">E451/D451</f>
        <v>2.2499999999999999E-2</v>
      </c>
      <c r="P451" s="8">
        <f t="shared" ref="P451:P514" si="43">IF(L451,E451/L451,0)</f>
        <v>9</v>
      </c>
      <c r="Q451" t="str">
        <f t="shared" ref="Q451:Q514" si="44">LEFT(N451,FIND("/",N451) -1)</f>
        <v>film &amp; video</v>
      </c>
      <c r="R451" t="str">
        <f t="shared" ref="R451:R514" si="45">RIGHT(N451, LEN(N451)- FIND("/", N451))</f>
        <v>animation</v>
      </c>
      <c r="S451" s="12">
        <f t="shared" ref="S451:S514" si="46">(((J451/60)/60)/24)+DATE(1970,1,1)</f>
        <v>41534.568113425928</v>
      </c>
      <c r="T451" s="14">
        <f t="shared" ref="T451:T514" si="47">(((I451/60)/60)/24)+DATE(1970,1,1)</f>
        <v>41564.568113425928</v>
      </c>
    </row>
    <row r="452" spans="1:20" ht="60" x14ac:dyDescent="0.25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3">
        <f t="shared" si="42"/>
        <v>7.92E-3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4">
        <f t="shared" si="47"/>
        <v>41684.946759259255</v>
      </c>
    </row>
    <row r="453" spans="1:20" ht="60" x14ac:dyDescent="0.25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3">
        <f t="shared" si="42"/>
        <v>0</v>
      </c>
      <c r="P453" s="8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4">
        <f t="shared" si="47"/>
        <v>41664.715173611112</v>
      </c>
    </row>
    <row r="454" spans="1:20" ht="45" x14ac:dyDescent="0.25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3">
        <f t="shared" si="42"/>
        <v>0.64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4">
        <f t="shared" si="47"/>
        <v>42137.703877314809</v>
      </c>
    </row>
    <row r="455" spans="1:20" ht="60" x14ac:dyDescent="0.25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3">
        <f t="shared" si="42"/>
        <v>2.740447957839262E-4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4">
        <f t="shared" si="47"/>
        <v>42054.824988425928</v>
      </c>
    </row>
    <row r="456" spans="1:20" ht="45" x14ac:dyDescent="0.25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3">
        <f t="shared" si="42"/>
        <v>8.2000000000000007E-3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4">
        <f t="shared" si="47"/>
        <v>41969.551388888889</v>
      </c>
    </row>
    <row r="457" spans="1:20" ht="60" x14ac:dyDescent="0.25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3">
        <f t="shared" si="42"/>
        <v>6.9230769230769226E-4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4">
        <f t="shared" si="47"/>
        <v>41016.021527777775</v>
      </c>
    </row>
    <row r="458" spans="1:20" ht="60" x14ac:dyDescent="0.25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3">
        <f t="shared" si="42"/>
        <v>6.8631863186318634E-3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4">
        <f t="shared" si="47"/>
        <v>41569.165972222225</v>
      </c>
    </row>
    <row r="459" spans="1:20" ht="60" x14ac:dyDescent="0.25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3">
        <f t="shared" si="42"/>
        <v>0</v>
      </c>
      <c r="P459" s="8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4">
        <f t="shared" si="47"/>
        <v>41867.767500000002</v>
      </c>
    </row>
    <row r="460" spans="1:20" ht="45" x14ac:dyDescent="0.25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3">
        <f t="shared" si="42"/>
        <v>8.2100000000000006E-2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4">
        <f t="shared" si="47"/>
        <v>41408.69976851852</v>
      </c>
    </row>
    <row r="461" spans="1:20" ht="60" x14ac:dyDescent="0.25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3">
        <f t="shared" si="42"/>
        <v>6.4102564102564103E-4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4">
        <f t="shared" si="47"/>
        <v>40860.682025462964</v>
      </c>
    </row>
    <row r="462" spans="1:20" ht="30" x14ac:dyDescent="0.25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3">
        <f t="shared" si="42"/>
        <v>2.9411764705882353E-3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4">
        <f t="shared" si="47"/>
        <v>41791.166666666664</v>
      </c>
    </row>
    <row r="463" spans="1:20" ht="60" x14ac:dyDescent="0.25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3">
        <f t="shared" si="42"/>
        <v>0</v>
      </c>
      <c r="P463" s="8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4">
        <f t="shared" si="47"/>
        <v>41427.84684027778</v>
      </c>
    </row>
    <row r="464" spans="1:20" ht="60" x14ac:dyDescent="0.25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3">
        <f t="shared" si="42"/>
        <v>0</v>
      </c>
      <c r="P464" s="8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4">
        <f t="shared" si="47"/>
        <v>40765.126631944448</v>
      </c>
    </row>
    <row r="465" spans="1:20" ht="45" x14ac:dyDescent="0.25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3">
        <f t="shared" si="42"/>
        <v>2.2727272727272728E-2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4">
        <f t="shared" si="47"/>
        <v>40810.710104166668</v>
      </c>
    </row>
    <row r="466" spans="1:20" ht="45" x14ac:dyDescent="0.25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3">
        <f t="shared" si="42"/>
        <v>9.9009900990099011E-4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4">
        <f t="shared" si="47"/>
        <v>42508.848784722228</v>
      </c>
    </row>
    <row r="467" spans="1:20" ht="30" x14ac:dyDescent="0.25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3">
        <f t="shared" si="42"/>
        <v>0.26953125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4">
        <f t="shared" si="47"/>
        <v>41817.120069444441</v>
      </c>
    </row>
    <row r="468" spans="1:20" ht="45" x14ac:dyDescent="0.25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3">
        <f t="shared" si="42"/>
        <v>7.6E-3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4">
        <f t="shared" si="47"/>
        <v>41159.942870370374</v>
      </c>
    </row>
    <row r="469" spans="1:20" ht="60" x14ac:dyDescent="0.25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3">
        <f t="shared" si="42"/>
        <v>0.21575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4">
        <f t="shared" si="47"/>
        <v>41180.679791666669</v>
      </c>
    </row>
    <row r="470" spans="1:20" ht="60" x14ac:dyDescent="0.25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3">
        <f t="shared" si="42"/>
        <v>0</v>
      </c>
      <c r="P470" s="8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4">
        <f t="shared" si="47"/>
        <v>41101.160474537035</v>
      </c>
    </row>
    <row r="471" spans="1:20" ht="30" x14ac:dyDescent="0.25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3">
        <f t="shared" si="42"/>
        <v>0</v>
      </c>
      <c r="P471" s="8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4">
        <f t="shared" si="47"/>
        <v>41887.989861111113</v>
      </c>
    </row>
    <row r="472" spans="1:20" ht="60" x14ac:dyDescent="0.25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3">
        <f t="shared" si="42"/>
        <v>1.0200000000000001E-2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4">
        <f t="shared" si="47"/>
        <v>41655.166666666664</v>
      </c>
    </row>
    <row r="473" spans="1:20" ht="60" x14ac:dyDescent="0.25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3">
        <f t="shared" si="42"/>
        <v>0.11892727272727273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4">
        <f t="shared" si="47"/>
        <v>41748.680312500001</v>
      </c>
    </row>
    <row r="474" spans="1:20" ht="60" x14ac:dyDescent="0.25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3">
        <f t="shared" si="42"/>
        <v>0.17624999999999999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4">
        <f t="shared" si="47"/>
        <v>41874.922662037039</v>
      </c>
    </row>
    <row r="475" spans="1:20" ht="45" x14ac:dyDescent="0.25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3">
        <f t="shared" si="42"/>
        <v>2.87E-2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4">
        <f t="shared" si="47"/>
        <v>41899.698136574072</v>
      </c>
    </row>
    <row r="476" spans="1:20" ht="45" x14ac:dyDescent="0.25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3">
        <f t="shared" si="42"/>
        <v>3.0303030303030303E-4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4">
        <f t="shared" si="47"/>
        <v>42783.329039351855</v>
      </c>
    </row>
    <row r="477" spans="1:20" ht="60" x14ac:dyDescent="0.25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3">
        <f t="shared" si="42"/>
        <v>0</v>
      </c>
      <c r="P477" s="8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4">
        <f t="shared" si="47"/>
        <v>42130.086145833338</v>
      </c>
    </row>
    <row r="478" spans="1:20" ht="30" x14ac:dyDescent="0.25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3">
        <f t="shared" si="42"/>
        <v>2.2302681818181819E-2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4">
        <f t="shared" si="47"/>
        <v>41793.165972222225</v>
      </c>
    </row>
    <row r="479" spans="1:20" ht="60" x14ac:dyDescent="0.25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3">
        <f t="shared" si="42"/>
        <v>0</v>
      </c>
      <c r="P479" s="8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4">
        <f t="shared" si="47"/>
        <v>41047.83488425926</v>
      </c>
    </row>
    <row r="480" spans="1:20" ht="45" x14ac:dyDescent="0.25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3">
        <f t="shared" si="42"/>
        <v>0</v>
      </c>
      <c r="P480" s="8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4">
        <f t="shared" si="47"/>
        <v>42095.869317129633</v>
      </c>
    </row>
    <row r="481" spans="1:20" ht="45" x14ac:dyDescent="0.25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3">
        <f t="shared" si="42"/>
        <v>0.3256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4">
        <f t="shared" si="47"/>
        <v>41964.449479166666</v>
      </c>
    </row>
    <row r="482" spans="1:20" ht="60" x14ac:dyDescent="0.25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3">
        <f t="shared" si="42"/>
        <v>0.19409999999999999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4">
        <f t="shared" si="47"/>
        <v>41495.500173611108</v>
      </c>
    </row>
    <row r="483" spans="1:20" ht="60" x14ac:dyDescent="0.25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3">
        <f t="shared" si="42"/>
        <v>6.0999999999999999E-2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4">
        <f t="shared" si="47"/>
        <v>41192.672326388885</v>
      </c>
    </row>
    <row r="484" spans="1:20" ht="45" x14ac:dyDescent="0.25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3">
        <f t="shared" si="42"/>
        <v>1E-3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4">
        <f t="shared" si="47"/>
        <v>42474.606944444444</v>
      </c>
    </row>
    <row r="485" spans="1:20" ht="60" x14ac:dyDescent="0.25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3">
        <f t="shared" si="42"/>
        <v>0.502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4">
        <f t="shared" si="47"/>
        <v>41303.197592592594</v>
      </c>
    </row>
    <row r="486" spans="1:20" ht="60" x14ac:dyDescent="0.25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3">
        <f t="shared" si="42"/>
        <v>1.8625E-3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4">
        <f t="shared" si="47"/>
        <v>42313.981157407412</v>
      </c>
    </row>
    <row r="487" spans="1:20" ht="45" x14ac:dyDescent="0.25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3">
        <f t="shared" si="42"/>
        <v>0.21906971229845085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4">
        <f t="shared" si="47"/>
        <v>41411.50577546296</v>
      </c>
    </row>
    <row r="488" spans="1:20" ht="60" x14ac:dyDescent="0.25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3">
        <f t="shared" si="42"/>
        <v>9.0909090909090904E-5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4">
        <f t="shared" si="47"/>
        <v>41791.94258101852</v>
      </c>
    </row>
    <row r="489" spans="1:20" ht="60" x14ac:dyDescent="0.25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3">
        <f t="shared" si="42"/>
        <v>0</v>
      </c>
      <c r="P489" s="8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4">
        <f t="shared" si="47"/>
        <v>42729.636504629627</v>
      </c>
    </row>
    <row r="490" spans="1:20" ht="45" x14ac:dyDescent="0.25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3">
        <f t="shared" si="42"/>
        <v>0</v>
      </c>
      <c r="P490" s="8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4">
        <f t="shared" si="47"/>
        <v>42744.054398148146</v>
      </c>
    </row>
    <row r="491" spans="1:20" ht="45" x14ac:dyDescent="0.25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3">
        <f t="shared" si="42"/>
        <v>2.8667813379201833E-3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4">
        <f t="shared" si="47"/>
        <v>40913.481249999997</v>
      </c>
    </row>
    <row r="492" spans="1:20" ht="15.75" x14ac:dyDescent="0.25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3">
        <f t="shared" si="42"/>
        <v>0</v>
      </c>
      <c r="P492" s="8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4">
        <f t="shared" si="47"/>
        <v>41143.968576388892</v>
      </c>
    </row>
    <row r="493" spans="1:20" ht="45" x14ac:dyDescent="0.25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3">
        <f t="shared" si="42"/>
        <v>0</v>
      </c>
      <c r="P493" s="8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4">
        <f t="shared" si="47"/>
        <v>42396.982627314821</v>
      </c>
    </row>
    <row r="494" spans="1:20" ht="60" x14ac:dyDescent="0.25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3">
        <f t="shared" si="42"/>
        <v>0</v>
      </c>
      <c r="P494" s="8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4">
        <f t="shared" si="47"/>
        <v>42656.03506944445</v>
      </c>
    </row>
    <row r="495" spans="1:20" ht="45" x14ac:dyDescent="0.25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3">
        <f t="shared" si="42"/>
        <v>0</v>
      </c>
      <c r="P495" s="8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4">
        <f t="shared" si="47"/>
        <v>42144.726134259254</v>
      </c>
    </row>
    <row r="496" spans="1:20" ht="60" x14ac:dyDescent="0.25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3">
        <f t="shared" si="42"/>
        <v>1.5499999999999999E-3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4">
        <f t="shared" si="47"/>
        <v>41823.125</v>
      </c>
    </row>
    <row r="497" spans="1:20" ht="45" x14ac:dyDescent="0.25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3">
        <f t="shared" si="42"/>
        <v>0</v>
      </c>
      <c r="P497" s="8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4">
        <f t="shared" si="47"/>
        <v>42201.827604166669</v>
      </c>
    </row>
    <row r="498" spans="1:20" ht="45" x14ac:dyDescent="0.25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3">
        <f t="shared" si="42"/>
        <v>1.6666666666666667E-5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4">
        <f t="shared" si="47"/>
        <v>41680.93141203704</v>
      </c>
    </row>
    <row r="499" spans="1:20" ht="15.75" x14ac:dyDescent="0.25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3">
        <f t="shared" si="42"/>
        <v>6.6964285714285711E-3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4">
        <f t="shared" si="47"/>
        <v>41998.208333333328</v>
      </c>
    </row>
    <row r="500" spans="1:20" ht="45" x14ac:dyDescent="0.25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3">
        <f t="shared" si="42"/>
        <v>4.5985132395404561E-2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4">
        <f t="shared" si="47"/>
        <v>40900.762141203704</v>
      </c>
    </row>
    <row r="501" spans="1:20" ht="60" x14ac:dyDescent="0.25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3">
        <f t="shared" si="42"/>
        <v>9.5500000000000002E-2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4">
        <f t="shared" si="47"/>
        <v>40098.874305555553</v>
      </c>
    </row>
    <row r="502" spans="1:20" ht="60" x14ac:dyDescent="0.25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3">
        <f t="shared" si="42"/>
        <v>3.307692307692308E-2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4">
        <f t="shared" si="47"/>
        <v>40306.927777777775</v>
      </c>
    </row>
    <row r="503" spans="1:20" ht="60" x14ac:dyDescent="0.25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3">
        <f t="shared" si="42"/>
        <v>0</v>
      </c>
      <c r="P503" s="8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4">
        <f t="shared" si="47"/>
        <v>40733.234386574077</v>
      </c>
    </row>
    <row r="504" spans="1:20" ht="60" x14ac:dyDescent="0.25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3">
        <f t="shared" si="42"/>
        <v>1.15E-2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4">
        <f t="shared" si="47"/>
        <v>40986.511863425927</v>
      </c>
    </row>
    <row r="505" spans="1:20" ht="60" x14ac:dyDescent="0.25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3">
        <f t="shared" si="42"/>
        <v>1.7538461538461537E-2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4">
        <f t="shared" si="47"/>
        <v>42021.526655092588</v>
      </c>
    </row>
    <row r="506" spans="1:20" ht="60" x14ac:dyDescent="0.25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3">
        <f t="shared" si="42"/>
        <v>1.3673469387755101E-2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4">
        <f t="shared" si="47"/>
        <v>41009.941979166666</v>
      </c>
    </row>
    <row r="507" spans="1:20" ht="45" x14ac:dyDescent="0.25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3">
        <f t="shared" si="42"/>
        <v>4.3333333333333331E-3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4">
        <f t="shared" si="47"/>
        <v>42363.098217592589</v>
      </c>
    </row>
    <row r="508" spans="1:20" ht="45" x14ac:dyDescent="0.25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3">
        <f t="shared" si="42"/>
        <v>1.25E-3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4">
        <f t="shared" si="47"/>
        <v>41496.552314814813</v>
      </c>
    </row>
    <row r="509" spans="1:20" ht="60" x14ac:dyDescent="0.25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3">
        <f t="shared" si="42"/>
        <v>3.2000000000000001E-2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4">
        <f t="shared" si="47"/>
        <v>41201.958993055552</v>
      </c>
    </row>
    <row r="510" spans="1:20" ht="60" x14ac:dyDescent="0.25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3">
        <f t="shared" si="42"/>
        <v>8.0000000000000002E-3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4">
        <f t="shared" si="47"/>
        <v>41054.593055555553</v>
      </c>
    </row>
    <row r="511" spans="1:20" ht="45" x14ac:dyDescent="0.25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3">
        <f t="shared" si="42"/>
        <v>2E-3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4">
        <f t="shared" si="47"/>
        <v>42183.631597222222</v>
      </c>
    </row>
    <row r="512" spans="1:20" ht="45" x14ac:dyDescent="0.25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3">
        <f t="shared" si="42"/>
        <v>0</v>
      </c>
      <c r="P512" s="8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4">
        <f t="shared" si="47"/>
        <v>42430.176377314812</v>
      </c>
    </row>
    <row r="513" spans="1:20" ht="45" x14ac:dyDescent="0.25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3">
        <f t="shared" si="42"/>
        <v>0.03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4">
        <f t="shared" si="47"/>
        <v>41370.261365740742</v>
      </c>
    </row>
    <row r="514" spans="1:20" ht="60" x14ac:dyDescent="0.25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3">
        <f t="shared" si="42"/>
        <v>1.3749999999999999E-3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4">
        <f t="shared" si="47"/>
        <v>42694.783877314811</v>
      </c>
    </row>
    <row r="515" spans="1:20" ht="45" x14ac:dyDescent="0.25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3">
        <f t="shared" ref="O515:O578" si="48">E515/D515</f>
        <v>0.13924</v>
      </c>
      <c r="P515" s="8">
        <f t="shared" ref="P515:P578" si="49">IF(L515,E515/L515,0)</f>
        <v>102.38235294117646</v>
      </c>
      <c r="Q515" t="str">
        <f t="shared" ref="Q515:Q578" si="50">LEFT(N515,FIND("/",N515) -1)</f>
        <v>film &amp; video</v>
      </c>
      <c r="R515" t="str">
        <f t="shared" ref="R515:R578" si="51">RIGHT(N515, LEN(N515)- FIND("/", N515))</f>
        <v>animation</v>
      </c>
      <c r="S515" s="12">
        <f t="shared" ref="S515:S578" si="52">(((J515/60)/60)/24)+DATE(1970,1,1)</f>
        <v>42552.653993055559</v>
      </c>
      <c r="T515" s="14">
        <f t="shared" ref="T515:T578" si="53">(((I515/60)/60)/24)+DATE(1970,1,1)</f>
        <v>42597.291666666672</v>
      </c>
    </row>
    <row r="516" spans="1:20" ht="45" x14ac:dyDescent="0.25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3">
        <f t="shared" si="48"/>
        <v>3.3333333333333333E-2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4">
        <f t="shared" si="53"/>
        <v>41860.613969907405</v>
      </c>
    </row>
    <row r="517" spans="1:20" ht="45" x14ac:dyDescent="0.25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3">
        <f t="shared" si="48"/>
        <v>0.25413402061855672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4">
        <f t="shared" si="53"/>
        <v>42367.490752314814</v>
      </c>
    </row>
    <row r="518" spans="1:20" ht="30" x14ac:dyDescent="0.25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3">
        <f t="shared" si="48"/>
        <v>0</v>
      </c>
      <c r="P518" s="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4">
        <f t="shared" si="53"/>
        <v>42151.778703703705</v>
      </c>
    </row>
    <row r="519" spans="1:20" ht="60" x14ac:dyDescent="0.25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3">
        <f t="shared" si="48"/>
        <v>1.3666666666666667E-2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4">
        <f t="shared" si="53"/>
        <v>42768.615289351852</v>
      </c>
    </row>
    <row r="520" spans="1:20" ht="60" x14ac:dyDescent="0.25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3">
        <f t="shared" si="48"/>
        <v>0</v>
      </c>
      <c r="P520" s="8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4">
        <f t="shared" si="53"/>
        <v>42253.615277777775</v>
      </c>
    </row>
    <row r="521" spans="1:20" ht="45" x14ac:dyDescent="0.25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3">
        <f t="shared" si="48"/>
        <v>0.22881426547787684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4">
        <f t="shared" si="53"/>
        <v>41248.391446759262</v>
      </c>
    </row>
    <row r="522" spans="1:20" ht="60" x14ac:dyDescent="0.25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3">
        <f t="shared" si="48"/>
        <v>1.0209999999999999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4">
        <f t="shared" si="53"/>
        <v>42348.702094907407</v>
      </c>
    </row>
    <row r="523" spans="1:20" ht="60" x14ac:dyDescent="0.25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3">
        <f t="shared" si="48"/>
        <v>1.0464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4">
        <f t="shared" si="53"/>
        <v>42675.207638888889</v>
      </c>
    </row>
    <row r="524" spans="1:20" ht="45" x14ac:dyDescent="0.25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3">
        <f t="shared" si="48"/>
        <v>1.1466666666666667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4">
        <f t="shared" si="53"/>
        <v>42449.999131944445</v>
      </c>
    </row>
    <row r="525" spans="1:20" ht="60" x14ac:dyDescent="0.25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3">
        <f t="shared" si="48"/>
        <v>1.206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4">
        <f t="shared" si="53"/>
        <v>42268.13282407407</v>
      </c>
    </row>
    <row r="526" spans="1:20" ht="60" x14ac:dyDescent="0.25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3">
        <f t="shared" si="48"/>
        <v>1.0867285714285715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4">
        <f t="shared" si="53"/>
        <v>42522.717233796298</v>
      </c>
    </row>
    <row r="527" spans="1:20" ht="60" x14ac:dyDescent="0.25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3">
        <f t="shared" si="48"/>
        <v>1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4">
        <f t="shared" si="53"/>
        <v>41895.400937500002</v>
      </c>
    </row>
    <row r="528" spans="1:20" ht="45" x14ac:dyDescent="0.25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3">
        <f t="shared" si="48"/>
        <v>1.1399999999999999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4">
        <f t="shared" si="53"/>
        <v>42223.708333333328</v>
      </c>
    </row>
    <row r="529" spans="1:20" ht="60" x14ac:dyDescent="0.25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3">
        <f t="shared" si="48"/>
        <v>1.0085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4">
        <f t="shared" si="53"/>
        <v>42783.670138888891</v>
      </c>
    </row>
    <row r="530" spans="1:20" ht="30" x14ac:dyDescent="0.25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3">
        <f t="shared" si="48"/>
        <v>1.1565217391304348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4">
        <f t="shared" si="53"/>
        <v>42176.888888888891</v>
      </c>
    </row>
    <row r="531" spans="1:20" ht="60" x14ac:dyDescent="0.25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3">
        <f t="shared" si="48"/>
        <v>1.3041666666666667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4">
        <f t="shared" si="53"/>
        <v>42746.208333333328</v>
      </c>
    </row>
    <row r="532" spans="1:20" ht="60" x14ac:dyDescent="0.25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3">
        <f t="shared" si="48"/>
        <v>1.0778267254038179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4">
        <f t="shared" si="53"/>
        <v>42179.083333333328</v>
      </c>
    </row>
    <row r="533" spans="1:20" ht="60" x14ac:dyDescent="0.25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3">
        <f t="shared" si="48"/>
        <v>1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4">
        <f t="shared" si="53"/>
        <v>42721.290972222225</v>
      </c>
    </row>
    <row r="534" spans="1:20" ht="60" x14ac:dyDescent="0.25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3">
        <f t="shared" si="48"/>
        <v>1.2324999999999999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4">
        <f t="shared" si="53"/>
        <v>42503.007037037038</v>
      </c>
    </row>
    <row r="535" spans="1:20" ht="60" x14ac:dyDescent="0.25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3">
        <f t="shared" si="48"/>
        <v>1.002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4">
        <f t="shared" si="53"/>
        <v>42506.43478009259</v>
      </c>
    </row>
    <row r="536" spans="1:20" ht="60" x14ac:dyDescent="0.25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3">
        <f t="shared" si="48"/>
        <v>1.0466666666666666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4">
        <f t="shared" si="53"/>
        <v>42309.958333333328</v>
      </c>
    </row>
    <row r="537" spans="1:20" ht="45" x14ac:dyDescent="0.25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3">
        <f t="shared" si="48"/>
        <v>1.0249999999999999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4">
        <f t="shared" si="53"/>
        <v>42741.545196759253</v>
      </c>
    </row>
    <row r="538" spans="1:20" ht="60" x14ac:dyDescent="0.25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3">
        <f t="shared" si="48"/>
        <v>1.1825757575757576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4">
        <f t="shared" si="53"/>
        <v>42219.75</v>
      </c>
    </row>
    <row r="539" spans="1:20" ht="60" x14ac:dyDescent="0.25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3">
        <f t="shared" si="48"/>
        <v>1.2050000000000001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4">
        <f t="shared" si="53"/>
        <v>42312.810081018513</v>
      </c>
    </row>
    <row r="540" spans="1:20" ht="60" x14ac:dyDescent="0.25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3">
        <f t="shared" si="48"/>
        <v>3.0242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4">
        <f t="shared" si="53"/>
        <v>42503.794710648144</v>
      </c>
    </row>
    <row r="541" spans="1:20" ht="45" x14ac:dyDescent="0.25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3">
        <f t="shared" si="48"/>
        <v>1.00644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4">
        <f t="shared" si="53"/>
        <v>42556.049849537041</v>
      </c>
    </row>
    <row r="542" spans="1:20" ht="60" x14ac:dyDescent="0.25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3">
        <f t="shared" si="48"/>
        <v>6.666666666666667E-5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4">
        <f t="shared" si="53"/>
        <v>42039.817199074074</v>
      </c>
    </row>
    <row r="543" spans="1:20" ht="45" x14ac:dyDescent="0.25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3">
        <f t="shared" si="48"/>
        <v>5.5555555555555558E-3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4">
        <f t="shared" si="53"/>
        <v>42306.046689814815</v>
      </c>
    </row>
    <row r="544" spans="1:20" ht="45" x14ac:dyDescent="0.25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3">
        <f t="shared" si="48"/>
        <v>3.9999999999999998E-6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4">
        <f t="shared" si="53"/>
        <v>42493.695787037039</v>
      </c>
    </row>
    <row r="545" spans="1:20" ht="60" x14ac:dyDescent="0.25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3">
        <f t="shared" si="48"/>
        <v>3.1818181818181819E-3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4">
        <f t="shared" si="53"/>
        <v>41944.092152777775</v>
      </c>
    </row>
    <row r="546" spans="1:20" ht="60" x14ac:dyDescent="0.25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3">
        <f t="shared" si="48"/>
        <v>1.2E-2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4">
        <f t="shared" si="53"/>
        <v>42555.656944444447</v>
      </c>
    </row>
    <row r="547" spans="1:20" ht="60" x14ac:dyDescent="0.25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3">
        <f t="shared" si="48"/>
        <v>0.27383999999999997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4">
        <f t="shared" si="53"/>
        <v>42323.634131944447</v>
      </c>
    </row>
    <row r="548" spans="1:20" ht="60" x14ac:dyDescent="0.25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3">
        <f t="shared" si="48"/>
        <v>8.6666666666666663E-4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4">
        <f t="shared" si="53"/>
        <v>42294.667997685188</v>
      </c>
    </row>
    <row r="549" spans="1:20" ht="60" x14ac:dyDescent="0.25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3">
        <f t="shared" si="48"/>
        <v>0</v>
      </c>
      <c r="P549" s="8">
        <f t="shared" si="49"/>
        <v>0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4">
        <f t="shared" si="53"/>
        <v>42410.696342592593</v>
      </c>
    </row>
    <row r="550" spans="1:20" ht="45" x14ac:dyDescent="0.25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3">
        <f t="shared" si="48"/>
        <v>8.9999999999999998E-4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4">
        <f t="shared" si="53"/>
        <v>42306.903333333335</v>
      </c>
    </row>
    <row r="551" spans="1:20" ht="60" x14ac:dyDescent="0.25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3">
        <f t="shared" si="48"/>
        <v>2.7199999999999998E-2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4">
        <f t="shared" si="53"/>
        <v>42193.636828703704</v>
      </c>
    </row>
    <row r="552" spans="1:20" ht="60" x14ac:dyDescent="0.25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3">
        <f t="shared" si="48"/>
        <v>7.0000000000000001E-3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4">
        <f t="shared" si="53"/>
        <v>42766.208333333328</v>
      </c>
    </row>
    <row r="553" spans="1:20" ht="60" x14ac:dyDescent="0.25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3">
        <f t="shared" si="48"/>
        <v>5.0413333333333331E-2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4">
        <f t="shared" si="53"/>
        <v>42217.745138888888</v>
      </c>
    </row>
    <row r="554" spans="1:20" ht="45" x14ac:dyDescent="0.25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3">
        <f t="shared" si="48"/>
        <v>0</v>
      </c>
      <c r="P554" s="8">
        <f t="shared" si="49"/>
        <v>0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4">
        <f t="shared" si="53"/>
        <v>42378.616851851853</v>
      </c>
    </row>
    <row r="555" spans="1:20" ht="45" x14ac:dyDescent="0.25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3">
        <f t="shared" si="48"/>
        <v>4.9199999999999999E-3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4">
        <f t="shared" si="53"/>
        <v>41957.761469907404</v>
      </c>
    </row>
    <row r="556" spans="1:20" ht="60" x14ac:dyDescent="0.25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3">
        <f t="shared" si="48"/>
        <v>0.36589147286821705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4">
        <f t="shared" si="53"/>
        <v>41931.684861111113</v>
      </c>
    </row>
    <row r="557" spans="1:20" ht="60" x14ac:dyDescent="0.25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3">
        <f t="shared" si="48"/>
        <v>0</v>
      </c>
      <c r="P557" s="8">
        <f t="shared" si="49"/>
        <v>0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4">
        <f t="shared" si="53"/>
        <v>42533.353506944448</v>
      </c>
    </row>
    <row r="558" spans="1:20" ht="30" x14ac:dyDescent="0.25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3">
        <f t="shared" si="48"/>
        <v>2.5000000000000001E-2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4">
        <f t="shared" si="53"/>
        <v>42375.860150462962</v>
      </c>
    </row>
    <row r="559" spans="1:20" ht="60" x14ac:dyDescent="0.25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3">
        <f t="shared" si="48"/>
        <v>9.1066666666666674E-3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4">
        <f t="shared" si="53"/>
        <v>42706.983831018515</v>
      </c>
    </row>
    <row r="560" spans="1:20" ht="60" x14ac:dyDescent="0.25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3">
        <f t="shared" si="48"/>
        <v>0</v>
      </c>
      <c r="P560" s="8">
        <f t="shared" si="49"/>
        <v>0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4">
        <f t="shared" si="53"/>
        <v>42087.841493055559</v>
      </c>
    </row>
    <row r="561" spans="1:20" ht="60" x14ac:dyDescent="0.25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3">
        <f t="shared" si="48"/>
        <v>2.0833333333333335E-4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4">
        <f t="shared" si="53"/>
        <v>42351.283101851848</v>
      </c>
    </row>
    <row r="562" spans="1:20" ht="45" x14ac:dyDescent="0.25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3">
        <f t="shared" si="48"/>
        <v>1.2E-4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4">
        <f t="shared" si="53"/>
        <v>41990.771354166667</v>
      </c>
    </row>
    <row r="563" spans="1:20" ht="60" x14ac:dyDescent="0.25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3">
        <f t="shared" si="48"/>
        <v>3.6666666666666666E-3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4">
        <f t="shared" si="53"/>
        <v>42303.658715277779</v>
      </c>
    </row>
    <row r="564" spans="1:20" ht="60" x14ac:dyDescent="0.25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3">
        <f t="shared" si="48"/>
        <v>0</v>
      </c>
      <c r="P564" s="8">
        <f t="shared" si="49"/>
        <v>0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4">
        <f t="shared" si="53"/>
        <v>42722.389062500006</v>
      </c>
    </row>
    <row r="565" spans="1:20" ht="60" x14ac:dyDescent="0.25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3">
        <f t="shared" si="48"/>
        <v>9.0666666666666662E-4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4">
        <f t="shared" si="53"/>
        <v>42052.069988425923</v>
      </c>
    </row>
    <row r="566" spans="1:20" ht="60" x14ac:dyDescent="0.25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3">
        <f t="shared" si="48"/>
        <v>5.5555555555555558E-5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4">
        <f t="shared" si="53"/>
        <v>42441.942997685182</v>
      </c>
    </row>
    <row r="567" spans="1:20" ht="60" x14ac:dyDescent="0.25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3">
        <f t="shared" si="48"/>
        <v>0</v>
      </c>
      <c r="P567" s="8">
        <f t="shared" si="49"/>
        <v>0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4">
        <f t="shared" si="53"/>
        <v>42195.785289351858</v>
      </c>
    </row>
    <row r="568" spans="1:20" ht="60" x14ac:dyDescent="0.25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3">
        <f t="shared" si="48"/>
        <v>2.0000000000000001E-4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4">
        <f t="shared" si="53"/>
        <v>42565.68440972222</v>
      </c>
    </row>
    <row r="569" spans="1:20" ht="60" x14ac:dyDescent="0.25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3">
        <f t="shared" si="48"/>
        <v>0</v>
      </c>
      <c r="P569" s="8">
        <f t="shared" si="49"/>
        <v>0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4">
        <f t="shared" si="53"/>
        <v>42005.842523148152</v>
      </c>
    </row>
    <row r="570" spans="1:20" ht="75" x14ac:dyDescent="0.25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3">
        <f t="shared" si="48"/>
        <v>0.01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4">
        <f t="shared" si="53"/>
        <v>42385.458333333328</v>
      </c>
    </row>
    <row r="571" spans="1:20" ht="45" x14ac:dyDescent="0.25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3">
        <f t="shared" si="48"/>
        <v>8.0000000000000002E-3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4">
        <f t="shared" si="53"/>
        <v>42370.847361111111</v>
      </c>
    </row>
    <row r="572" spans="1:20" ht="30" x14ac:dyDescent="0.25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3">
        <f t="shared" si="48"/>
        <v>1.6705882352941177E-3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4">
        <f t="shared" si="53"/>
        <v>42418.798252314817</v>
      </c>
    </row>
    <row r="573" spans="1:20" ht="60" x14ac:dyDescent="0.25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3">
        <f t="shared" si="48"/>
        <v>4.2399999999999998E-3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4">
        <f t="shared" si="53"/>
        <v>42212.165972222225</v>
      </c>
    </row>
    <row r="574" spans="1:20" ht="60" x14ac:dyDescent="0.25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3">
        <f t="shared" si="48"/>
        <v>0</v>
      </c>
      <c r="P574" s="8">
        <f t="shared" si="49"/>
        <v>0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4">
        <f t="shared" si="53"/>
        <v>42312.757962962962</v>
      </c>
    </row>
    <row r="575" spans="1:20" ht="60" x14ac:dyDescent="0.25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3">
        <f t="shared" si="48"/>
        <v>3.892538925389254E-3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4">
        <f t="shared" si="53"/>
        <v>42022.05</v>
      </c>
    </row>
    <row r="576" spans="1:20" ht="60" x14ac:dyDescent="0.25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3">
        <f t="shared" si="48"/>
        <v>7.1556350626118068E-3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4">
        <f t="shared" si="53"/>
        <v>42662.443368055552</v>
      </c>
    </row>
    <row r="577" spans="1:20" ht="60" x14ac:dyDescent="0.25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3">
        <f t="shared" si="48"/>
        <v>4.3166666666666666E-3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4">
        <f t="shared" si="53"/>
        <v>42168.692627314813</v>
      </c>
    </row>
    <row r="578" spans="1:20" ht="45" x14ac:dyDescent="0.25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3">
        <f t="shared" si="48"/>
        <v>1.2500000000000001E-5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4">
        <f t="shared" si="53"/>
        <v>42091.43</v>
      </c>
    </row>
    <row r="579" spans="1:20" ht="60" x14ac:dyDescent="0.25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3">
        <f t="shared" ref="O579:O642" si="54">E579/D579</f>
        <v>2E-3</v>
      </c>
      <c r="P579" s="8">
        <f t="shared" ref="P579:P642" si="55">IF(L579,E579/L579,0)</f>
        <v>10</v>
      </c>
      <c r="Q579" t="str">
        <f t="shared" ref="Q579:Q642" si="56">LEFT(N579,FIND("/",N579) -1)</f>
        <v>technology</v>
      </c>
      <c r="R579" t="str">
        <f t="shared" ref="R579:R642" si="57">RIGHT(N579, LEN(N579)- FIND("/", N579))</f>
        <v>web</v>
      </c>
      <c r="S579" s="12">
        <f t="shared" ref="S579:S642" si="58">(((J579/60)/60)/24)+DATE(1970,1,1)</f>
        <v>42450.589143518519</v>
      </c>
      <c r="T579" s="14">
        <f t="shared" ref="T579:T642" si="59">(((I579/60)/60)/24)+DATE(1970,1,1)</f>
        <v>42510.589143518519</v>
      </c>
    </row>
    <row r="580" spans="1:20" ht="30" x14ac:dyDescent="0.25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3">
        <f t="shared" si="54"/>
        <v>1.12E-4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4">
        <f t="shared" si="59"/>
        <v>42254.578622685185</v>
      </c>
    </row>
    <row r="581" spans="1:20" ht="45" x14ac:dyDescent="0.25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3">
        <f t="shared" si="54"/>
        <v>1.4583333333333334E-2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4">
        <f t="shared" si="59"/>
        <v>41998.852118055554</v>
      </c>
    </row>
    <row r="582" spans="1:20" ht="60" x14ac:dyDescent="0.25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3">
        <f t="shared" si="54"/>
        <v>3.3333333333333332E-4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4">
        <f t="shared" si="59"/>
        <v>42635.908182870371</v>
      </c>
    </row>
    <row r="583" spans="1:20" ht="60" x14ac:dyDescent="0.25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3">
        <f t="shared" si="54"/>
        <v>0</v>
      </c>
      <c r="P583" s="8">
        <f t="shared" si="55"/>
        <v>0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4">
        <f t="shared" si="59"/>
        <v>42218.012777777782</v>
      </c>
    </row>
    <row r="584" spans="1:20" ht="60" x14ac:dyDescent="0.25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3">
        <f t="shared" si="54"/>
        <v>0</v>
      </c>
      <c r="P584" s="8">
        <f t="shared" si="55"/>
        <v>0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4">
        <f t="shared" si="59"/>
        <v>42078.75</v>
      </c>
    </row>
    <row r="585" spans="1:20" ht="45" x14ac:dyDescent="0.25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3">
        <f t="shared" si="54"/>
        <v>1.1111111111111112E-4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4">
        <f t="shared" si="59"/>
        <v>42082.896840277783</v>
      </c>
    </row>
    <row r="586" spans="1:20" ht="45" x14ac:dyDescent="0.25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3">
        <f t="shared" si="54"/>
        <v>0.01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4">
        <f t="shared" si="59"/>
        <v>42079.674953703703</v>
      </c>
    </row>
    <row r="587" spans="1:20" ht="45" x14ac:dyDescent="0.25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3">
        <f t="shared" si="54"/>
        <v>0</v>
      </c>
      <c r="P587" s="8">
        <f t="shared" si="55"/>
        <v>0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4">
        <f t="shared" si="59"/>
        <v>42339</v>
      </c>
    </row>
    <row r="588" spans="1:20" ht="45" x14ac:dyDescent="0.25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3">
        <f t="shared" si="54"/>
        <v>5.5999999999999999E-3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4">
        <f t="shared" si="59"/>
        <v>42050.854247685187</v>
      </c>
    </row>
    <row r="589" spans="1:20" ht="75" x14ac:dyDescent="0.25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3">
        <f t="shared" si="54"/>
        <v>9.0833333333333335E-2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4">
        <f t="shared" si="59"/>
        <v>42110.757326388892</v>
      </c>
    </row>
    <row r="590" spans="1:20" ht="60" x14ac:dyDescent="0.25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3">
        <f t="shared" si="54"/>
        <v>3.3444444444444443E-2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4">
        <f t="shared" si="59"/>
        <v>42691.811180555553</v>
      </c>
    </row>
    <row r="591" spans="1:20" ht="15.75" x14ac:dyDescent="0.25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3">
        <f t="shared" si="54"/>
        <v>1.3333333333333334E-4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4">
        <f t="shared" si="59"/>
        <v>42193.614571759259</v>
      </c>
    </row>
    <row r="592" spans="1:20" ht="60" x14ac:dyDescent="0.25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3">
        <f t="shared" si="54"/>
        <v>4.4600000000000001E-2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4">
        <f t="shared" si="59"/>
        <v>42408.542361111111</v>
      </c>
    </row>
    <row r="593" spans="1:20" ht="45" x14ac:dyDescent="0.25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3">
        <f t="shared" si="54"/>
        <v>6.0999999999999997E-4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4">
        <f t="shared" si="59"/>
        <v>42207.543171296296</v>
      </c>
    </row>
    <row r="594" spans="1:20" ht="60" x14ac:dyDescent="0.25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3">
        <f t="shared" si="54"/>
        <v>3.3333333333333333E-2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4">
        <f t="shared" si="59"/>
        <v>41976.232175925921</v>
      </c>
    </row>
    <row r="595" spans="1:20" ht="60" x14ac:dyDescent="0.25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3">
        <f t="shared" si="54"/>
        <v>0.23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4">
        <f t="shared" si="59"/>
        <v>42100.635937500003</v>
      </c>
    </row>
    <row r="596" spans="1:20" ht="30" x14ac:dyDescent="0.25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3">
        <f t="shared" si="54"/>
        <v>1.0399999999999999E-3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4">
        <f t="shared" si="59"/>
        <v>42476.780162037037</v>
      </c>
    </row>
    <row r="597" spans="1:20" ht="60" x14ac:dyDescent="0.25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3">
        <f t="shared" si="54"/>
        <v>4.2599999999999999E-3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4">
        <f t="shared" si="59"/>
        <v>42128.069884259254</v>
      </c>
    </row>
    <row r="598" spans="1:20" ht="45" x14ac:dyDescent="0.25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3">
        <f t="shared" si="54"/>
        <v>2.9999999999999997E-4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4">
        <f t="shared" si="59"/>
        <v>42676.896898148145</v>
      </c>
    </row>
    <row r="599" spans="1:20" ht="45" x14ac:dyDescent="0.25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3">
        <f t="shared" si="54"/>
        <v>2.6666666666666666E-3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4">
        <f t="shared" si="59"/>
        <v>42582.666666666672</v>
      </c>
    </row>
    <row r="600" spans="1:20" ht="30" x14ac:dyDescent="0.25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3">
        <f t="shared" si="54"/>
        <v>0.34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4">
        <f t="shared" si="59"/>
        <v>41978.00209490741</v>
      </c>
    </row>
    <row r="601" spans="1:20" ht="60" x14ac:dyDescent="0.25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3">
        <f t="shared" si="54"/>
        <v>6.2E-4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4">
        <f t="shared" si="59"/>
        <v>42071.636111111111</v>
      </c>
    </row>
    <row r="602" spans="1:20" ht="30" x14ac:dyDescent="0.25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3">
        <f t="shared" si="54"/>
        <v>0.02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4">
        <f t="shared" si="59"/>
        <v>42133.798171296294</v>
      </c>
    </row>
    <row r="603" spans="1:20" ht="60" x14ac:dyDescent="0.25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3">
        <f t="shared" si="54"/>
        <v>1.4E-2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4">
        <f t="shared" si="59"/>
        <v>41999.858090277776</v>
      </c>
    </row>
    <row r="604" spans="1:20" ht="45" x14ac:dyDescent="0.25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3">
        <f t="shared" si="54"/>
        <v>0</v>
      </c>
      <c r="P604" s="8">
        <f t="shared" si="55"/>
        <v>0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4">
        <f t="shared" si="59"/>
        <v>42173.79415509259</v>
      </c>
    </row>
    <row r="605" spans="1:20" ht="45" x14ac:dyDescent="0.25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3">
        <f t="shared" si="54"/>
        <v>3.9334666666666664E-2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4">
        <f t="shared" si="59"/>
        <v>41865.639155092591</v>
      </c>
    </row>
    <row r="606" spans="1:20" ht="60" x14ac:dyDescent="0.25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3">
        <f t="shared" si="54"/>
        <v>0</v>
      </c>
      <c r="P606" s="8">
        <f t="shared" si="55"/>
        <v>0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4">
        <f t="shared" si="59"/>
        <v>41879.035370370373</v>
      </c>
    </row>
    <row r="607" spans="1:20" ht="30" x14ac:dyDescent="0.25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3">
        <f t="shared" si="54"/>
        <v>2.6200000000000001E-2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4">
        <f t="shared" si="59"/>
        <v>42239.357731481476</v>
      </c>
    </row>
    <row r="608" spans="1:20" ht="60" x14ac:dyDescent="0.25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3">
        <f t="shared" si="54"/>
        <v>2E-3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4">
        <f t="shared" si="59"/>
        <v>42148.625</v>
      </c>
    </row>
    <row r="609" spans="1:20" ht="60" x14ac:dyDescent="0.25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3">
        <f t="shared" si="54"/>
        <v>0</v>
      </c>
      <c r="P609" s="8">
        <f t="shared" si="55"/>
        <v>0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4">
        <f t="shared" si="59"/>
        <v>42330.867314814815</v>
      </c>
    </row>
    <row r="610" spans="1:20" ht="60" x14ac:dyDescent="0.25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3">
        <f t="shared" si="54"/>
        <v>9.7400000000000004E-3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4">
        <f t="shared" si="59"/>
        <v>42170.921064814815</v>
      </c>
    </row>
    <row r="611" spans="1:20" ht="60" x14ac:dyDescent="0.25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3">
        <f t="shared" si="54"/>
        <v>6.41025641025641E-3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4">
        <f t="shared" si="59"/>
        <v>42337.075740740736</v>
      </c>
    </row>
    <row r="612" spans="1:20" ht="45" x14ac:dyDescent="0.25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3">
        <f t="shared" si="54"/>
        <v>0</v>
      </c>
      <c r="P612" s="8">
        <f t="shared" si="55"/>
        <v>0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4">
        <f t="shared" si="59"/>
        <v>42116.83085648148</v>
      </c>
    </row>
    <row r="613" spans="1:20" ht="60" x14ac:dyDescent="0.25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3">
        <f t="shared" si="54"/>
        <v>0</v>
      </c>
      <c r="P613" s="8">
        <f t="shared" si="55"/>
        <v>0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4">
        <f t="shared" si="59"/>
        <v>42388.560613425929</v>
      </c>
    </row>
    <row r="614" spans="1:20" ht="30" x14ac:dyDescent="0.25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3">
        <f t="shared" si="54"/>
        <v>0</v>
      </c>
      <c r="P614" s="8">
        <f t="shared" si="55"/>
        <v>0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4">
        <f t="shared" si="59"/>
        <v>42615.031782407401</v>
      </c>
    </row>
    <row r="615" spans="1:20" ht="60" x14ac:dyDescent="0.25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3">
        <f t="shared" si="54"/>
        <v>0.21363333333333334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4">
        <f t="shared" si="59"/>
        <v>42278.207638888889</v>
      </c>
    </row>
    <row r="616" spans="1:20" ht="45" x14ac:dyDescent="0.25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3">
        <f t="shared" si="54"/>
        <v>0</v>
      </c>
      <c r="P616" s="8">
        <f t="shared" si="55"/>
        <v>0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4">
        <f t="shared" si="59"/>
        <v>42545.061805555553</v>
      </c>
    </row>
    <row r="617" spans="1:20" ht="45" x14ac:dyDescent="0.25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3">
        <f t="shared" si="54"/>
        <v>0</v>
      </c>
      <c r="P617" s="8">
        <f t="shared" si="55"/>
        <v>0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4">
        <f t="shared" si="59"/>
        <v>42272.122210648144</v>
      </c>
    </row>
    <row r="618" spans="1:20" ht="60" x14ac:dyDescent="0.25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3">
        <f t="shared" si="54"/>
        <v>0</v>
      </c>
      <c r="P618" s="8">
        <f t="shared" si="55"/>
        <v>0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4">
        <f t="shared" si="59"/>
        <v>42791.376238425932</v>
      </c>
    </row>
    <row r="619" spans="1:20" ht="60" x14ac:dyDescent="0.25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3">
        <f t="shared" si="54"/>
        <v>0.03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4">
        <f t="shared" si="59"/>
        <v>42132.343090277776</v>
      </c>
    </row>
    <row r="620" spans="1:20" ht="60" x14ac:dyDescent="0.25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3">
        <f t="shared" si="54"/>
        <v>0</v>
      </c>
      <c r="P620" s="8">
        <f t="shared" si="55"/>
        <v>0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4">
        <f t="shared" si="59"/>
        <v>42347.810219907406</v>
      </c>
    </row>
    <row r="621" spans="1:20" ht="30" x14ac:dyDescent="0.25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3">
        <f t="shared" si="54"/>
        <v>3.9999999999999998E-7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4">
        <f t="shared" si="59"/>
        <v>41968.692013888889</v>
      </c>
    </row>
    <row r="622" spans="1:20" ht="45" x14ac:dyDescent="0.25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3">
        <f t="shared" si="54"/>
        <v>0.01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4">
        <f t="shared" si="59"/>
        <v>41876.716874999998</v>
      </c>
    </row>
    <row r="623" spans="1:20" ht="60" x14ac:dyDescent="0.25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3">
        <f t="shared" si="54"/>
        <v>1.044E-2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4">
        <f t="shared" si="59"/>
        <v>42558.987696759257</v>
      </c>
    </row>
    <row r="624" spans="1:20" ht="60" x14ac:dyDescent="0.25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3">
        <f t="shared" si="54"/>
        <v>5.6833333333333333E-2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4">
        <f t="shared" si="59"/>
        <v>42552.774745370371</v>
      </c>
    </row>
    <row r="625" spans="1:20" ht="60" x14ac:dyDescent="0.25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3">
        <f t="shared" si="54"/>
        <v>0</v>
      </c>
      <c r="P625" s="8">
        <f t="shared" si="55"/>
        <v>0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4">
        <f t="shared" si="59"/>
        <v>42152.009224537032</v>
      </c>
    </row>
    <row r="626" spans="1:20" ht="45" x14ac:dyDescent="0.25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3">
        <f t="shared" si="54"/>
        <v>0</v>
      </c>
      <c r="P626" s="8">
        <f t="shared" si="55"/>
        <v>0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4">
        <f t="shared" si="59"/>
        <v>42138.988900462966</v>
      </c>
    </row>
    <row r="627" spans="1:20" ht="60" x14ac:dyDescent="0.25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3">
        <f t="shared" si="54"/>
        <v>0</v>
      </c>
      <c r="P627" s="8">
        <f t="shared" si="55"/>
        <v>0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4">
        <f t="shared" si="59"/>
        <v>42820.853900462964</v>
      </c>
    </row>
    <row r="628" spans="1:20" ht="60" x14ac:dyDescent="0.25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3">
        <f t="shared" si="54"/>
        <v>0.17380000000000001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4">
        <f t="shared" si="59"/>
        <v>42231.556944444441</v>
      </c>
    </row>
    <row r="629" spans="1:20" ht="60" x14ac:dyDescent="0.25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3">
        <f t="shared" si="54"/>
        <v>2.0000000000000001E-4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4">
        <f t="shared" si="59"/>
        <v>42443.958333333328</v>
      </c>
    </row>
    <row r="630" spans="1:20" ht="45" x14ac:dyDescent="0.25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3">
        <f t="shared" si="54"/>
        <v>0</v>
      </c>
      <c r="P630" s="8">
        <f t="shared" si="55"/>
        <v>0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4">
        <f t="shared" si="59"/>
        <v>41833.692789351851</v>
      </c>
    </row>
    <row r="631" spans="1:20" ht="60" x14ac:dyDescent="0.25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3">
        <f t="shared" si="54"/>
        <v>1.75E-3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4">
        <f t="shared" si="59"/>
        <v>42504.637824074074</v>
      </c>
    </row>
    <row r="632" spans="1:20" ht="60" x14ac:dyDescent="0.25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3">
        <f t="shared" si="54"/>
        <v>8.3340278356529708E-4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4">
        <f t="shared" si="59"/>
        <v>42253.215277777781</v>
      </c>
    </row>
    <row r="633" spans="1:20" ht="45" x14ac:dyDescent="0.25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3">
        <f t="shared" si="54"/>
        <v>1.38E-2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4">
        <f t="shared" si="59"/>
        <v>42518.772326388891</v>
      </c>
    </row>
    <row r="634" spans="1:20" ht="45" x14ac:dyDescent="0.25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3">
        <f t="shared" si="54"/>
        <v>0</v>
      </c>
      <c r="P634" s="8">
        <f t="shared" si="55"/>
        <v>0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4">
        <f t="shared" si="59"/>
        <v>42333.700983796298</v>
      </c>
    </row>
    <row r="635" spans="1:20" ht="45" x14ac:dyDescent="0.25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3">
        <f t="shared" si="54"/>
        <v>0.1245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4">
        <f t="shared" si="59"/>
        <v>42538.958333333328</v>
      </c>
    </row>
    <row r="636" spans="1:20" ht="45" x14ac:dyDescent="0.25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3">
        <f t="shared" si="54"/>
        <v>2.0000000000000001E-4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4">
        <f t="shared" si="59"/>
        <v>42061.928576388891</v>
      </c>
    </row>
    <row r="637" spans="1:20" ht="30" x14ac:dyDescent="0.25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3">
        <f t="shared" si="54"/>
        <v>8.0000000000000007E-5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4">
        <f t="shared" si="59"/>
        <v>42106.092152777783</v>
      </c>
    </row>
    <row r="638" spans="1:20" ht="45" x14ac:dyDescent="0.25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3">
        <f t="shared" si="54"/>
        <v>2E-3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4">
        <f t="shared" si="59"/>
        <v>42161.44930555555</v>
      </c>
    </row>
    <row r="639" spans="1:20" ht="60" x14ac:dyDescent="0.25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3">
        <f t="shared" si="54"/>
        <v>0</v>
      </c>
      <c r="P639" s="8">
        <f t="shared" si="55"/>
        <v>0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4">
        <f t="shared" si="59"/>
        <v>42791.961111111115</v>
      </c>
    </row>
    <row r="640" spans="1:20" ht="15.75" x14ac:dyDescent="0.25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3">
        <f t="shared" si="54"/>
        <v>9.0000000000000006E-5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4">
        <f t="shared" si="59"/>
        <v>42819.55164351852</v>
      </c>
    </row>
    <row r="641" spans="1:20" ht="30" x14ac:dyDescent="0.25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3">
        <f t="shared" si="54"/>
        <v>9.9999999999999995E-7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4">
        <f t="shared" si="59"/>
        <v>41925.583275462966</v>
      </c>
    </row>
    <row r="642" spans="1:20" ht="60" x14ac:dyDescent="0.25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3">
        <f t="shared" si="54"/>
        <v>1.4428571428571428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42683.420312500006</v>
      </c>
      <c r="T642" s="14">
        <f t="shared" si="59"/>
        <v>42698.958333333328</v>
      </c>
    </row>
    <row r="643" spans="1:20" ht="60" x14ac:dyDescent="0.25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3">
        <f t="shared" ref="O643:O706" si="60">E643/D643</f>
        <v>1.1916249999999999</v>
      </c>
      <c r="P643" s="8">
        <f t="shared" ref="P643:P706" si="61">IF(L643,E643/L643,0)</f>
        <v>151.31746031746033</v>
      </c>
      <c r="Q643" t="str">
        <f t="shared" ref="Q643:Q706" si="62">LEFT(N643,FIND("/",N643) -1)</f>
        <v>technology</v>
      </c>
      <c r="R643" t="str">
        <f t="shared" ref="R643:R706" si="63">RIGHT(N643, LEN(N643)- FIND("/", N643))</f>
        <v>wearables</v>
      </c>
      <c r="S643" s="12">
        <f t="shared" ref="S643:S706" si="64">(((J643/60)/60)/24)+DATE(1970,1,1)</f>
        <v>42199.57</v>
      </c>
      <c r="T643" s="14">
        <f t="shared" ref="T643:T706" si="65">(((I643/60)/60)/24)+DATE(1970,1,1)</f>
        <v>42229.57</v>
      </c>
    </row>
    <row r="644" spans="1:20" ht="60" x14ac:dyDescent="0.25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3">
        <f t="shared" si="60"/>
        <v>14.604850000000001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4">
        <f t="shared" si="65"/>
        <v>42235.651319444441</v>
      </c>
    </row>
    <row r="645" spans="1:20" ht="45" x14ac:dyDescent="0.25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3">
        <f t="shared" si="60"/>
        <v>1.0580799999999999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4">
        <f t="shared" si="65"/>
        <v>42155.642071759255</v>
      </c>
    </row>
    <row r="646" spans="1:20" ht="60" x14ac:dyDescent="0.25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3">
        <f t="shared" si="60"/>
        <v>3.0011791999999997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4">
        <f t="shared" si="65"/>
        <v>41941.041666666664</v>
      </c>
    </row>
    <row r="647" spans="1:20" ht="30" x14ac:dyDescent="0.25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3">
        <f>E647/D647</f>
        <v>2.7869999999999999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4">
        <f t="shared" si="65"/>
        <v>42594.026319444441</v>
      </c>
    </row>
    <row r="648" spans="1:20" ht="60" x14ac:dyDescent="0.25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3">
        <f t="shared" si="60"/>
        <v>1.3187625000000001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4">
        <f t="shared" si="65"/>
        <v>41862.852627314816</v>
      </c>
    </row>
    <row r="649" spans="1:20" ht="60" x14ac:dyDescent="0.25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3">
        <f t="shared" si="60"/>
        <v>1.0705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4">
        <f t="shared" si="65"/>
        <v>42446.726261574076</v>
      </c>
    </row>
    <row r="650" spans="1:20" ht="30" x14ac:dyDescent="0.25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3">
        <f t="shared" si="60"/>
        <v>1.2682285714285715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4">
        <f t="shared" si="65"/>
        <v>41926.693379629629</v>
      </c>
    </row>
    <row r="651" spans="1:20" ht="60" x14ac:dyDescent="0.25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3">
        <f t="shared" si="60"/>
        <v>1.3996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4">
        <f t="shared" si="65"/>
        <v>41898.912187499998</v>
      </c>
    </row>
    <row r="652" spans="1:20" ht="60" x14ac:dyDescent="0.25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3">
        <f t="shared" si="60"/>
        <v>1.1240000000000001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4">
        <f t="shared" si="65"/>
        <v>41992.078518518523</v>
      </c>
    </row>
    <row r="653" spans="1:20" ht="60" x14ac:dyDescent="0.25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3">
        <f t="shared" si="60"/>
        <v>1.00528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4">
        <f t="shared" si="65"/>
        <v>41986.017488425925</v>
      </c>
    </row>
    <row r="654" spans="1:20" ht="60" x14ac:dyDescent="0.25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3">
        <f t="shared" si="60"/>
        <v>1.0046666666666666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4">
        <f t="shared" si="65"/>
        <v>42705.732060185182</v>
      </c>
    </row>
    <row r="655" spans="1:20" ht="60" x14ac:dyDescent="0.25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3">
        <f t="shared" si="60"/>
        <v>1.4144600000000001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4">
        <f t="shared" si="65"/>
        <v>42236.618518518517</v>
      </c>
    </row>
    <row r="656" spans="1:20" ht="60" x14ac:dyDescent="0.25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3">
        <f t="shared" si="60"/>
        <v>2.6729166666666666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4">
        <f t="shared" si="65"/>
        <v>42193.957326388889</v>
      </c>
    </row>
    <row r="657" spans="1:20" ht="45" x14ac:dyDescent="0.25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3">
        <f t="shared" si="60"/>
        <v>1.4688749999999999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4">
        <f t="shared" si="65"/>
        <v>42075.915648148148</v>
      </c>
    </row>
    <row r="658" spans="1:20" ht="60" x14ac:dyDescent="0.25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3">
        <f t="shared" si="60"/>
        <v>2.1356000000000002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4">
        <f t="shared" si="65"/>
        <v>42477.762951388882</v>
      </c>
    </row>
    <row r="659" spans="1:20" ht="60" x14ac:dyDescent="0.25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3">
        <f t="shared" si="60"/>
        <v>1.2569999999999999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4">
        <f t="shared" si="65"/>
        <v>42361.84574074074</v>
      </c>
    </row>
    <row r="660" spans="1:20" ht="60" x14ac:dyDescent="0.25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3">
        <f t="shared" si="60"/>
        <v>1.0446206037108834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4">
        <f t="shared" si="65"/>
        <v>42211.75</v>
      </c>
    </row>
    <row r="661" spans="1:20" ht="15.75" x14ac:dyDescent="0.25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3">
        <f t="shared" si="60"/>
        <v>1.0056666666666667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4">
        <f t="shared" si="65"/>
        <v>42239.593692129631</v>
      </c>
    </row>
    <row r="662" spans="1:20" ht="60" x14ac:dyDescent="0.25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3">
        <f t="shared" si="60"/>
        <v>3.058E-2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4">
        <f t="shared" si="65"/>
        <v>41952.783321759263</v>
      </c>
    </row>
    <row r="663" spans="1:20" ht="45" x14ac:dyDescent="0.25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3">
        <f t="shared" si="60"/>
        <v>9.4999999999999998E-3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4">
        <f t="shared" si="65"/>
        <v>42666.645358796297</v>
      </c>
    </row>
    <row r="664" spans="1:20" ht="45" x14ac:dyDescent="0.25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3">
        <f t="shared" si="60"/>
        <v>4.0000000000000001E-3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4">
        <f t="shared" si="65"/>
        <v>42020.438043981485</v>
      </c>
    </row>
    <row r="665" spans="1:20" ht="60" x14ac:dyDescent="0.25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3">
        <f t="shared" si="60"/>
        <v>3.5000000000000001E-3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4">
        <f t="shared" si="65"/>
        <v>42203.843240740738</v>
      </c>
    </row>
    <row r="666" spans="1:20" ht="60" x14ac:dyDescent="0.25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3">
        <f t="shared" si="60"/>
        <v>7.5333333333333335E-2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4">
        <f t="shared" si="65"/>
        <v>42107.666377314818</v>
      </c>
    </row>
    <row r="667" spans="1:20" ht="60" x14ac:dyDescent="0.25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3">
        <f t="shared" si="60"/>
        <v>0.18640000000000001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4">
        <f t="shared" si="65"/>
        <v>42748.711354166662</v>
      </c>
    </row>
    <row r="668" spans="1:20" ht="60" x14ac:dyDescent="0.25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3">
        <f t="shared" si="60"/>
        <v>4.0000000000000003E-5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4">
        <f t="shared" si="65"/>
        <v>41868.832152777781</v>
      </c>
    </row>
    <row r="669" spans="1:20" ht="60" x14ac:dyDescent="0.25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3">
        <f t="shared" si="60"/>
        <v>0.1002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4">
        <f t="shared" si="65"/>
        <v>42672.373414351852</v>
      </c>
    </row>
    <row r="670" spans="1:20" ht="45" x14ac:dyDescent="0.25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3">
        <f t="shared" si="60"/>
        <v>4.5600000000000002E-2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4">
        <f t="shared" si="65"/>
        <v>42135.831273148149</v>
      </c>
    </row>
    <row r="671" spans="1:20" ht="60" x14ac:dyDescent="0.25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3">
        <f t="shared" si="60"/>
        <v>0.21507499999999999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4">
        <f t="shared" si="65"/>
        <v>42557.625671296293</v>
      </c>
    </row>
    <row r="672" spans="1:20" ht="60" x14ac:dyDescent="0.25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3">
        <f t="shared" si="60"/>
        <v>0.29276666666666668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4">
        <f t="shared" si="65"/>
        <v>42540.340277777781</v>
      </c>
    </row>
    <row r="673" spans="1:20" ht="60" x14ac:dyDescent="0.25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3">
        <f t="shared" si="60"/>
        <v>0.39426666666666665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4">
        <f t="shared" si="65"/>
        <v>42018.166666666672</v>
      </c>
    </row>
    <row r="674" spans="1:20" ht="60" x14ac:dyDescent="0.25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3">
        <f t="shared" si="60"/>
        <v>0.21628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4">
        <f t="shared" si="65"/>
        <v>42005.207638888889</v>
      </c>
    </row>
    <row r="675" spans="1:20" ht="60" x14ac:dyDescent="0.25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3">
        <f t="shared" si="60"/>
        <v>2.0500000000000002E-3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4">
        <f t="shared" si="65"/>
        <v>41883.840474537035</v>
      </c>
    </row>
    <row r="676" spans="1:20" ht="30" x14ac:dyDescent="0.25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3">
        <f t="shared" si="60"/>
        <v>2.9999999999999997E-4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4">
        <f t="shared" si="65"/>
        <v>41863.116053240738</v>
      </c>
    </row>
    <row r="677" spans="1:20" ht="60" x14ac:dyDescent="0.25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3">
        <f t="shared" si="60"/>
        <v>0.14849999999999999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4">
        <f t="shared" si="65"/>
        <v>42005.290972222225</v>
      </c>
    </row>
    <row r="678" spans="1:20" ht="60" x14ac:dyDescent="0.25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3">
        <f t="shared" si="60"/>
        <v>1.4710000000000001E-2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4">
        <f t="shared" si="65"/>
        <v>42042.768298611118</v>
      </c>
    </row>
    <row r="679" spans="1:20" ht="75" x14ac:dyDescent="0.25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3">
        <f t="shared" si="60"/>
        <v>0.25584000000000001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4">
        <f t="shared" si="65"/>
        <v>42549.403877314813</v>
      </c>
    </row>
    <row r="680" spans="1:20" ht="60" x14ac:dyDescent="0.25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3">
        <f t="shared" si="60"/>
        <v>3.8206896551724136E-2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4">
        <f t="shared" si="65"/>
        <v>42511.376597222217</v>
      </c>
    </row>
    <row r="681" spans="1:20" ht="60" x14ac:dyDescent="0.25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3">
        <f t="shared" si="60"/>
        <v>0.15485964912280703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4">
        <f t="shared" si="65"/>
        <v>42616.695706018523</v>
      </c>
    </row>
    <row r="682" spans="1:20" ht="60" x14ac:dyDescent="0.25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3">
        <f t="shared" si="60"/>
        <v>0.25912000000000002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4">
        <f t="shared" si="65"/>
        <v>41899.501516203702</v>
      </c>
    </row>
    <row r="683" spans="1:20" ht="60" x14ac:dyDescent="0.25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3">
        <f t="shared" si="60"/>
        <v>4.0000000000000002E-4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4">
        <f t="shared" si="65"/>
        <v>42669.805601851855</v>
      </c>
    </row>
    <row r="684" spans="1:20" ht="45" x14ac:dyDescent="0.25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3">
        <f t="shared" si="60"/>
        <v>1.06E-3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4">
        <f t="shared" si="65"/>
        <v>42808.723634259266</v>
      </c>
    </row>
    <row r="685" spans="1:20" ht="60" x14ac:dyDescent="0.25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3">
        <f t="shared" si="60"/>
        <v>8.5142857142857138E-3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4">
        <f t="shared" si="65"/>
        <v>42674.900046296301</v>
      </c>
    </row>
    <row r="686" spans="1:20" ht="30" x14ac:dyDescent="0.25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3">
        <f t="shared" si="60"/>
        <v>7.4837500000000001E-2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4">
        <f t="shared" si="65"/>
        <v>41845.125</v>
      </c>
    </row>
    <row r="687" spans="1:20" ht="60" x14ac:dyDescent="0.25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3">
        <f t="shared" si="60"/>
        <v>0.27650000000000002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4">
        <f t="shared" si="65"/>
        <v>42016.866574074069</v>
      </c>
    </row>
    <row r="688" spans="1:20" ht="60" x14ac:dyDescent="0.25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3">
        <f t="shared" si="60"/>
        <v>0</v>
      </c>
      <c r="P688" s="8">
        <f t="shared" si="61"/>
        <v>0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4">
        <f t="shared" si="65"/>
        <v>42219.673263888893</v>
      </c>
    </row>
    <row r="689" spans="1:20" ht="60" x14ac:dyDescent="0.25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3">
        <f t="shared" si="60"/>
        <v>3.5499999999999997E-2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4">
        <f t="shared" si="65"/>
        <v>42771.750613425931</v>
      </c>
    </row>
    <row r="690" spans="1:20" ht="60" x14ac:dyDescent="0.25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3">
        <f t="shared" si="60"/>
        <v>0.72989999999999999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4">
        <f t="shared" si="65"/>
        <v>42292.104780092588</v>
      </c>
    </row>
    <row r="691" spans="1:20" ht="60" x14ac:dyDescent="0.25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3">
        <f t="shared" si="60"/>
        <v>0.57648750000000004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4">
        <f t="shared" si="65"/>
        <v>42712.207638888889</v>
      </c>
    </row>
    <row r="692" spans="1:20" ht="30" x14ac:dyDescent="0.25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3">
        <f t="shared" si="60"/>
        <v>0.1234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4">
        <f t="shared" si="65"/>
        <v>42622.25</v>
      </c>
    </row>
    <row r="693" spans="1:20" ht="45" x14ac:dyDescent="0.25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3">
        <f t="shared" si="60"/>
        <v>5.1999999999999998E-3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4">
        <f t="shared" si="65"/>
        <v>42186.028310185182</v>
      </c>
    </row>
    <row r="694" spans="1:20" ht="60" x14ac:dyDescent="0.25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3">
        <f t="shared" si="60"/>
        <v>6.5299999999999997E-2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4">
        <f t="shared" si="65"/>
        <v>42726.37572916667</v>
      </c>
    </row>
    <row r="695" spans="1:20" ht="45" x14ac:dyDescent="0.25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3">
        <f t="shared" si="60"/>
        <v>0.35338000000000003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4">
        <f t="shared" si="65"/>
        <v>42124.808182870373</v>
      </c>
    </row>
    <row r="696" spans="1:20" ht="60" x14ac:dyDescent="0.25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3">
        <f t="shared" si="60"/>
        <v>3.933333333333333E-3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4">
        <f t="shared" si="65"/>
        <v>42767.663877314815</v>
      </c>
    </row>
    <row r="697" spans="1:20" ht="60" x14ac:dyDescent="0.25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3">
        <f t="shared" si="60"/>
        <v>1.06E-2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4">
        <f t="shared" si="65"/>
        <v>41943.521064814813</v>
      </c>
    </row>
    <row r="698" spans="1:20" ht="30" x14ac:dyDescent="0.25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3">
        <f t="shared" si="60"/>
        <v>5.7142857142857145E-6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4">
        <f t="shared" si="65"/>
        <v>41845.927106481482</v>
      </c>
    </row>
    <row r="699" spans="1:20" ht="60" x14ac:dyDescent="0.25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3">
        <f t="shared" si="60"/>
        <v>0.46379999999999999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4">
        <f t="shared" si="65"/>
        <v>42403.523020833338</v>
      </c>
    </row>
    <row r="700" spans="1:20" ht="60" x14ac:dyDescent="0.25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3">
        <f t="shared" si="60"/>
        <v>0.15390000000000001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4">
        <f t="shared" si="65"/>
        <v>41900.083333333336</v>
      </c>
    </row>
    <row r="701" spans="1:20" ht="60" x14ac:dyDescent="0.25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3">
        <f t="shared" si="60"/>
        <v>0.824221076923077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4">
        <f t="shared" si="65"/>
        <v>41600.666666666664</v>
      </c>
    </row>
    <row r="702" spans="1:20" ht="60" x14ac:dyDescent="0.25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3">
        <f t="shared" si="60"/>
        <v>2.6866666666666667E-2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4">
        <f t="shared" si="65"/>
        <v>42745.688437500001</v>
      </c>
    </row>
    <row r="703" spans="1:20" ht="60" x14ac:dyDescent="0.25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3">
        <f t="shared" si="60"/>
        <v>0.26600000000000001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4">
        <f t="shared" si="65"/>
        <v>41843.662962962961</v>
      </c>
    </row>
    <row r="704" spans="1:20" ht="60" x14ac:dyDescent="0.25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3">
        <f t="shared" si="60"/>
        <v>0.30813400000000002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4">
        <f t="shared" si="65"/>
        <v>42698.768368055549</v>
      </c>
    </row>
    <row r="705" spans="1:20" ht="45" x14ac:dyDescent="0.25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3">
        <f t="shared" si="60"/>
        <v>5.5800000000000002E-2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4">
        <f t="shared" si="65"/>
        <v>42766.98055555555</v>
      </c>
    </row>
    <row r="706" spans="1:20" ht="45" x14ac:dyDescent="0.25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3">
        <f t="shared" si="60"/>
        <v>8.7454545454545458E-3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4">
        <f t="shared" si="65"/>
        <v>42786.192916666667</v>
      </c>
    </row>
    <row r="707" spans="1:20" ht="30" x14ac:dyDescent="0.25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3">
        <f t="shared" ref="O707:O770" si="66">E707/D707</f>
        <v>9.7699999999999992E-3</v>
      </c>
      <c r="P707" s="8">
        <f t="shared" ref="P707:P770" si="67">IF(L707,E707/L707,0)</f>
        <v>195.4</v>
      </c>
      <c r="Q707" t="str">
        <f t="shared" ref="Q707:Q770" si="68">LEFT(N707,FIND("/",N707) -1)</f>
        <v>technology</v>
      </c>
      <c r="R707" t="str">
        <f t="shared" ref="R707:R770" si="69">RIGHT(N707, LEN(N707)- FIND("/", N707))</f>
        <v>wearables</v>
      </c>
      <c r="S707" s="12">
        <f t="shared" ref="S707:S770" si="70">(((J707/60)/60)/24)+DATE(1970,1,1)</f>
        <v>42726.491643518515</v>
      </c>
      <c r="T707" s="14">
        <f t="shared" ref="T707:T770" si="71">(((I707/60)/60)/24)+DATE(1970,1,1)</f>
        <v>42756.491643518515</v>
      </c>
    </row>
    <row r="708" spans="1:20" ht="60" x14ac:dyDescent="0.25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3">
        <f t="shared" si="66"/>
        <v>0</v>
      </c>
      <c r="P708" s="8">
        <f t="shared" si="67"/>
        <v>0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4">
        <f t="shared" si="71"/>
        <v>42718.777083333334</v>
      </c>
    </row>
    <row r="709" spans="1:20" ht="60" x14ac:dyDescent="0.25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3">
        <f t="shared" si="66"/>
        <v>0.78927352941176465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4">
        <f t="shared" si="71"/>
        <v>42736.663506944446</v>
      </c>
    </row>
    <row r="710" spans="1:20" ht="60" x14ac:dyDescent="0.25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3">
        <f t="shared" si="66"/>
        <v>0.22092500000000001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4">
        <f t="shared" si="71"/>
        <v>41895.581018518518</v>
      </c>
    </row>
    <row r="711" spans="1:20" ht="30" x14ac:dyDescent="0.25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3">
        <f t="shared" si="66"/>
        <v>4.0666666666666663E-3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4">
        <f t="shared" si="71"/>
        <v>41978.041192129633</v>
      </c>
    </row>
    <row r="712" spans="1:20" ht="45" x14ac:dyDescent="0.25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3">
        <f t="shared" si="66"/>
        <v>0</v>
      </c>
      <c r="P712" s="8">
        <f t="shared" si="67"/>
        <v>0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4">
        <f t="shared" si="71"/>
        <v>41871.030555555553</v>
      </c>
    </row>
    <row r="713" spans="1:20" ht="60" x14ac:dyDescent="0.25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3">
        <f t="shared" si="66"/>
        <v>0.33790999999999999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4">
        <f t="shared" si="71"/>
        <v>42718.500787037032</v>
      </c>
    </row>
    <row r="714" spans="1:20" ht="60" x14ac:dyDescent="0.25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3">
        <f t="shared" si="66"/>
        <v>2.1649484536082476E-3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4">
        <f t="shared" si="71"/>
        <v>42414.680925925932</v>
      </c>
    </row>
    <row r="715" spans="1:20" ht="60" x14ac:dyDescent="0.25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3">
        <f t="shared" si="66"/>
        <v>7.9600000000000001E-3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4">
        <f t="shared" si="71"/>
        <v>42526.529305555552</v>
      </c>
    </row>
    <row r="716" spans="1:20" ht="45" x14ac:dyDescent="0.25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3">
        <f t="shared" si="66"/>
        <v>0.14993333333333334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4">
        <f t="shared" si="71"/>
        <v>42794.787986111114</v>
      </c>
    </row>
    <row r="717" spans="1:20" ht="60" x14ac:dyDescent="0.25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3">
        <f t="shared" si="66"/>
        <v>5.0509090909090906E-2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4">
        <f t="shared" si="71"/>
        <v>42313.132407407407</v>
      </c>
    </row>
    <row r="718" spans="1:20" ht="45" x14ac:dyDescent="0.25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3">
        <f t="shared" si="66"/>
        <v>0.10214285714285715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4">
        <f t="shared" si="71"/>
        <v>41974</v>
      </c>
    </row>
    <row r="719" spans="1:20" ht="30" x14ac:dyDescent="0.25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3">
        <f t="shared" si="66"/>
        <v>3.0500000000000002E-3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4">
        <f t="shared" si="71"/>
        <v>41887.854189814818</v>
      </c>
    </row>
    <row r="720" spans="1:20" ht="60" x14ac:dyDescent="0.25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3">
        <f t="shared" si="66"/>
        <v>7.4999999999999997E-3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4">
        <f t="shared" si="71"/>
        <v>42784.249305555553</v>
      </c>
    </row>
    <row r="721" spans="1:20" ht="60" x14ac:dyDescent="0.25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3">
        <f t="shared" si="66"/>
        <v>1.2933333333333333E-2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4">
        <f t="shared" si="71"/>
        <v>42423.040231481486</v>
      </c>
    </row>
    <row r="722" spans="1:20" ht="45" x14ac:dyDescent="0.25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3">
        <f t="shared" si="66"/>
        <v>1.4394736842105262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4">
        <f t="shared" si="71"/>
        <v>40937.649201388893</v>
      </c>
    </row>
    <row r="723" spans="1:20" ht="60" x14ac:dyDescent="0.25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3">
        <f t="shared" si="66"/>
        <v>1.2210975609756098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4">
        <f t="shared" si="71"/>
        <v>41852.571840277778</v>
      </c>
    </row>
    <row r="724" spans="1:20" ht="60" x14ac:dyDescent="0.25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3">
        <f t="shared" si="66"/>
        <v>1.3202400000000001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4">
        <f t="shared" si="71"/>
        <v>41007.76363425926</v>
      </c>
    </row>
    <row r="725" spans="1:20" ht="45" x14ac:dyDescent="0.25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3">
        <f t="shared" si="66"/>
        <v>1.0938000000000001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4">
        <f t="shared" si="71"/>
        <v>42215.165972222225</v>
      </c>
    </row>
    <row r="726" spans="1:20" ht="60" x14ac:dyDescent="0.25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3">
        <f t="shared" si="66"/>
        <v>1.0547157142857144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4">
        <f t="shared" si="71"/>
        <v>40724.638460648144</v>
      </c>
    </row>
    <row r="727" spans="1:20" ht="45" x14ac:dyDescent="0.25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3">
        <f t="shared" si="66"/>
        <v>1.0035000000000001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4">
        <f t="shared" si="71"/>
        <v>42351.626296296294</v>
      </c>
    </row>
    <row r="728" spans="1:20" ht="60" x14ac:dyDescent="0.25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3">
        <f t="shared" si="66"/>
        <v>1.014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4">
        <f t="shared" si="71"/>
        <v>41376.042673611111</v>
      </c>
    </row>
    <row r="729" spans="1:20" ht="60" x14ac:dyDescent="0.25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3">
        <f t="shared" si="66"/>
        <v>1.5551428571428572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4">
        <f t="shared" si="71"/>
        <v>41288.888888888891</v>
      </c>
    </row>
    <row r="730" spans="1:20" ht="45" x14ac:dyDescent="0.25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3">
        <f t="shared" si="66"/>
        <v>1.05566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4">
        <f t="shared" si="71"/>
        <v>40776.837465277778</v>
      </c>
    </row>
    <row r="731" spans="1:20" ht="60" x14ac:dyDescent="0.25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3">
        <f t="shared" si="66"/>
        <v>1.3065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4">
        <f t="shared" si="71"/>
        <v>41171.185891203706</v>
      </c>
    </row>
    <row r="732" spans="1:20" ht="30" x14ac:dyDescent="0.25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3">
        <f t="shared" si="66"/>
        <v>1.3219000000000001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4">
        <f t="shared" si="71"/>
        <v>40884.745266203703</v>
      </c>
    </row>
    <row r="733" spans="1:20" ht="45" x14ac:dyDescent="0.25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3">
        <f t="shared" si="66"/>
        <v>1.26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4">
        <f t="shared" si="71"/>
        <v>40930.25</v>
      </c>
    </row>
    <row r="734" spans="1:20" ht="60" x14ac:dyDescent="0.25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3">
        <f t="shared" si="66"/>
        <v>1.6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4">
        <f t="shared" si="71"/>
        <v>41546.424317129626</v>
      </c>
    </row>
    <row r="735" spans="1:20" ht="60" x14ac:dyDescent="0.25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3">
        <f t="shared" si="66"/>
        <v>1.2048000000000001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4">
        <f t="shared" si="71"/>
        <v>41628.420046296298</v>
      </c>
    </row>
    <row r="736" spans="1:20" ht="45" x14ac:dyDescent="0.25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3">
        <f t="shared" si="66"/>
        <v>1.2552941176470589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4">
        <f t="shared" si="71"/>
        <v>42133.208333333328</v>
      </c>
    </row>
    <row r="737" spans="1:20" ht="45" x14ac:dyDescent="0.25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3">
        <f t="shared" si="66"/>
        <v>1.1440638297872341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4">
        <f t="shared" si="71"/>
        <v>41977.027083333334</v>
      </c>
    </row>
    <row r="738" spans="1:20" ht="60" x14ac:dyDescent="0.25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3">
        <f t="shared" si="66"/>
        <v>3.151388888888889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4">
        <f t="shared" si="71"/>
        <v>41599.207638888889</v>
      </c>
    </row>
    <row r="739" spans="1:20" ht="60" x14ac:dyDescent="0.25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3">
        <f t="shared" si="66"/>
        <v>1.224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4">
        <f t="shared" si="71"/>
        <v>41684.833333333336</v>
      </c>
    </row>
    <row r="740" spans="1:20" ht="30" x14ac:dyDescent="0.25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3">
        <f t="shared" si="66"/>
        <v>1.0673333333333332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4">
        <f t="shared" si="71"/>
        <v>41974.207638888889</v>
      </c>
    </row>
    <row r="741" spans="1:20" ht="60" x14ac:dyDescent="0.25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3">
        <f t="shared" si="66"/>
        <v>1.5833333333333333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4">
        <f t="shared" si="71"/>
        <v>41862.502650462964</v>
      </c>
    </row>
    <row r="742" spans="1:20" ht="60" x14ac:dyDescent="0.25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3">
        <f t="shared" si="66"/>
        <v>1.0740000000000001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4">
        <f t="shared" si="71"/>
        <v>42176.146782407406</v>
      </c>
    </row>
    <row r="743" spans="1:20" ht="30" x14ac:dyDescent="0.25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3">
        <f t="shared" si="66"/>
        <v>1.0226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4">
        <f t="shared" si="71"/>
        <v>41436.648217592592</v>
      </c>
    </row>
    <row r="744" spans="1:20" ht="60" x14ac:dyDescent="0.25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3">
        <f t="shared" si="66"/>
        <v>1.1071428571428572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4">
        <f t="shared" si="71"/>
        <v>41719.876296296294</v>
      </c>
    </row>
    <row r="745" spans="1:20" ht="60" x14ac:dyDescent="0.25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3">
        <f t="shared" si="66"/>
        <v>1.48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4">
        <f t="shared" si="71"/>
        <v>41015.875</v>
      </c>
    </row>
    <row r="746" spans="1:20" ht="45" x14ac:dyDescent="0.25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3">
        <f t="shared" si="66"/>
        <v>1.0232000000000001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4">
        <f t="shared" si="71"/>
        <v>41256.95721064815</v>
      </c>
    </row>
    <row r="747" spans="1:20" ht="60" x14ac:dyDescent="0.25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3">
        <f t="shared" si="66"/>
        <v>1.7909909909909909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4">
        <f t="shared" si="71"/>
        <v>41397.572280092594</v>
      </c>
    </row>
    <row r="748" spans="1:20" ht="30" x14ac:dyDescent="0.25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3">
        <f t="shared" si="66"/>
        <v>1.1108135252761968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4">
        <f t="shared" si="71"/>
        <v>41175.165972222225</v>
      </c>
    </row>
    <row r="749" spans="1:20" ht="60" x14ac:dyDescent="0.25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3">
        <f t="shared" si="66"/>
        <v>1.0004285714285714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4">
        <f t="shared" si="71"/>
        <v>42019.454166666663</v>
      </c>
    </row>
    <row r="750" spans="1:20" ht="45" x14ac:dyDescent="0.25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3">
        <f t="shared" si="66"/>
        <v>1.0024999999999999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4">
        <f t="shared" si="71"/>
        <v>41861.846828703703</v>
      </c>
    </row>
    <row r="751" spans="1:20" ht="60" x14ac:dyDescent="0.25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3">
        <f t="shared" si="66"/>
        <v>1.0556000000000001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4">
        <f t="shared" si="71"/>
        <v>42763.94131944445</v>
      </c>
    </row>
    <row r="752" spans="1:20" ht="60" x14ac:dyDescent="0.25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3">
        <f t="shared" si="66"/>
        <v>1.0258775877587758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4">
        <f t="shared" si="71"/>
        <v>41329.878148148149</v>
      </c>
    </row>
    <row r="753" spans="1:20" ht="45" x14ac:dyDescent="0.25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3">
        <f t="shared" si="66"/>
        <v>1.1850000000000001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4">
        <f t="shared" si="71"/>
        <v>40759.630497685182</v>
      </c>
    </row>
    <row r="754" spans="1:20" ht="60" x14ac:dyDescent="0.25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3">
        <f t="shared" si="66"/>
        <v>1.117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4">
        <f t="shared" si="71"/>
        <v>42659.458333333328</v>
      </c>
    </row>
    <row r="755" spans="1:20" ht="60" x14ac:dyDescent="0.25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3">
        <f t="shared" si="66"/>
        <v>1.28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4">
        <f t="shared" si="71"/>
        <v>42049.590173611112</v>
      </c>
    </row>
    <row r="756" spans="1:20" ht="60" x14ac:dyDescent="0.25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3">
        <f t="shared" si="66"/>
        <v>1.0375000000000001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4">
        <f t="shared" si="71"/>
        <v>41279.749085648145</v>
      </c>
    </row>
    <row r="757" spans="1:20" ht="45" x14ac:dyDescent="0.25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3">
        <f t="shared" si="66"/>
        <v>1.0190760000000001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4">
        <f t="shared" si="71"/>
        <v>41414.02847222222</v>
      </c>
    </row>
    <row r="758" spans="1:20" ht="45" x14ac:dyDescent="0.25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3">
        <f t="shared" si="66"/>
        <v>1.177142857142857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4">
        <f t="shared" si="71"/>
        <v>40651.725219907406</v>
      </c>
    </row>
    <row r="759" spans="1:20" ht="60" x14ac:dyDescent="0.25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3">
        <f t="shared" si="66"/>
        <v>2.38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4">
        <f t="shared" si="71"/>
        <v>41249.054560185185</v>
      </c>
    </row>
    <row r="760" spans="1:20" ht="45" x14ac:dyDescent="0.25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3">
        <f t="shared" si="66"/>
        <v>1.02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4">
        <f t="shared" si="71"/>
        <v>40459.836435185185</v>
      </c>
    </row>
    <row r="761" spans="1:20" ht="45" x14ac:dyDescent="0.25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3">
        <f t="shared" si="66"/>
        <v>1.0192000000000001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4">
        <f t="shared" si="71"/>
        <v>41829.330312500002</v>
      </c>
    </row>
    <row r="762" spans="1:20" ht="60" x14ac:dyDescent="0.25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3">
        <f t="shared" si="66"/>
        <v>0</v>
      </c>
      <c r="P762" s="8">
        <f t="shared" si="67"/>
        <v>0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4">
        <f t="shared" si="71"/>
        <v>42700.805706018517</v>
      </c>
    </row>
    <row r="763" spans="1:20" ht="45" x14ac:dyDescent="0.25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3">
        <f t="shared" si="66"/>
        <v>4.7E-2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4">
        <f t="shared" si="71"/>
        <v>41672.751458333332</v>
      </c>
    </row>
    <row r="764" spans="1:20" ht="45" x14ac:dyDescent="0.25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3">
        <f t="shared" si="66"/>
        <v>0</v>
      </c>
      <c r="P764" s="8">
        <f t="shared" si="67"/>
        <v>0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4">
        <f t="shared" si="71"/>
        <v>42708.25</v>
      </c>
    </row>
    <row r="765" spans="1:20" ht="45" x14ac:dyDescent="0.25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3">
        <f t="shared" si="66"/>
        <v>1.1655011655011655E-3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4">
        <f t="shared" si="71"/>
        <v>41501.446851851848</v>
      </c>
    </row>
    <row r="766" spans="1:20" ht="45" x14ac:dyDescent="0.25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3">
        <f t="shared" si="66"/>
        <v>0</v>
      </c>
      <c r="P766" s="8">
        <f t="shared" si="67"/>
        <v>0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4">
        <f t="shared" si="71"/>
        <v>42257.173159722224</v>
      </c>
    </row>
    <row r="767" spans="1:20" ht="60" x14ac:dyDescent="0.25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3">
        <f t="shared" si="66"/>
        <v>0.36014285714285715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4">
        <f t="shared" si="71"/>
        <v>41931.542638888888</v>
      </c>
    </row>
    <row r="768" spans="1:20" ht="60" x14ac:dyDescent="0.25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3">
        <f t="shared" si="66"/>
        <v>0</v>
      </c>
      <c r="P768" s="8">
        <f t="shared" si="67"/>
        <v>0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4">
        <f t="shared" si="71"/>
        <v>42051.783368055556</v>
      </c>
    </row>
    <row r="769" spans="1:20" ht="75" x14ac:dyDescent="0.25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3">
        <f t="shared" si="66"/>
        <v>3.5400000000000001E-2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4">
        <f t="shared" si="71"/>
        <v>42145.143634259264</v>
      </c>
    </row>
    <row r="770" spans="1:20" ht="60" x14ac:dyDescent="0.25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3">
        <f t="shared" si="66"/>
        <v>0</v>
      </c>
      <c r="P770" s="8">
        <f t="shared" si="67"/>
        <v>0</v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4">
        <f t="shared" si="71"/>
        <v>41624.207060185188</v>
      </c>
    </row>
    <row r="771" spans="1:20" ht="60" x14ac:dyDescent="0.25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3">
        <f t="shared" ref="O771:O834" si="72">E771/D771</f>
        <v>0.41399999999999998</v>
      </c>
      <c r="P771" s="8">
        <f t="shared" ref="P771:P834" si="73">IF(L771,E771/L771,0)</f>
        <v>31.846153846153847</v>
      </c>
      <c r="Q771" t="str">
        <f t="shared" ref="Q771:Q834" si="74">LEFT(N771,FIND("/",N771) -1)</f>
        <v>publishing</v>
      </c>
      <c r="R771" t="str">
        <f t="shared" ref="R771:R834" si="75">RIGHT(N771, LEN(N771)- FIND("/", N771))</f>
        <v>fiction</v>
      </c>
      <c r="S771" s="12">
        <f t="shared" ref="S771:S834" si="76">(((J771/60)/60)/24)+DATE(1970,1,1)</f>
        <v>41604.996458333335</v>
      </c>
      <c r="T771" s="14">
        <f t="shared" ref="T771:T834" si="77">(((I771/60)/60)/24)+DATE(1970,1,1)</f>
        <v>41634.996458333335</v>
      </c>
    </row>
    <row r="772" spans="1:20" ht="60" x14ac:dyDescent="0.25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3">
        <f t="shared" si="72"/>
        <v>0</v>
      </c>
      <c r="P772" s="8">
        <f t="shared" si="73"/>
        <v>0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4">
        <f t="shared" si="77"/>
        <v>41329.999641203707</v>
      </c>
    </row>
    <row r="773" spans="1:20" ht="45" x14ac:dyDescent="0.25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3">
        <f t="shared" si="72"/>
        <v>2.631578947368421E-4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4">
        <f t="shared" si="77"/>
        <v>42399.824097222227</v>
      </c>
    </row>
    <row r="774" spans="1:20" ht="60" x14ac:dyDescent="0.25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3">
        <f t="shared" si="72"/>
        <v>3.3333333333333333E-2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4">
        <f t="shared" si="77"/>
        <v>40118.165972222225</v>
      </c>
    </row>
    <row r="775" spans="1:20" ht="60" x14ac:dyDescent="0.25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3">
        <f t="shared" si="72"/>
        <v>8.5129023676509714E-3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4">
        <f t="shared" si="77"/>
        <v>42134.959027777775</v>
      </c>
    </row>
    <row r="776" spans="1:20" ht="60" x14ac:dyDescent="0.25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3">
        <f t="shared" si="72"/>
        <v>0.70199999999999996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4">
        <f t="shared" si="77"/>
        <v>41693.780300925922</v>
      </c>
    </row>
    <row r="777" spans="1:20" ht="45" x14ac:dyDescent="0.25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3">
        <f t="shared" si="72"/>
        <v>1.7000000000000001E-2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4">
        <f t="shared" si="77"/>
        <v>40893.060127314813</v>
      </c>
    </row>
    <row r="778" spans="1:20" ht="60" x14ac:dyDescent="0.25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3">
        <f t="shared" si="72"/>
        <v>0.51400000000000001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4">
        <f t="shared" si="77"/>
        <v>42288.208333333328</v>
      </c>
    </row>
    <row r="779" spans="1:20" ht="60" x14ac:dyDescent="0.25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3">
        <f t="shared" si="72"/>
        <v>7.0000000000000001E-3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4">
        <f t="shared" si="77"/>
        <v>41486.981215277774</v>
      </c>
    </row>
    <row r="780" spans="1:20" ht="45" x14ac:dyDescent="0.25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3">
        <f t="shared" si="72"/>
        <v>4.0000000000000001E-3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4">
        <f t="shared" si="77"/>
        <v>41759.702314814815</v>
      </c>
    </row>
    <row r="781" spans="1:20" ht="60" x14ac:dyDescent="0.25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3">
        <f t="shared" si="72"/>
        <v>2.6666666666666668E-2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4">
        <f t="shared" si="77"/>
        <v>40466.166666666664</v>
      </c>
    </row>
    <row r="782" spans="1:20" ht="45" x14ac:dyDescent="0.25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3">
        <f t="shared" si="72"/>
        <v>1.04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4">
        <f t="shared" si="77"/>
        <v>40666.673900462964</v>
      </c>
    </row>
    <row r="783" spans="1:20" ht="45" x14ac:dyDescent="0.25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3">
        <f t="shared" si="72"/>
        <v>1.3315375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4">
        <f t="shared" si="77"/>
        <v>41433.000856481485</v>
      </c>
    </row>
    <row r="784" spans="1:20" ht="45" x14ac:dyDescent="0.25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3">
        <f t="shared" si="72"/>
        <v>1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4">
        <f t="shared" si="77"/>
        <v>41146.758125</v>
      </c>
    </row>
    <row r="785" spans="1:20" ht="60" x14ac:dyDescent="0.25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3">
        <f t="shared" si="72"/>
        <v>1.4813333333333334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4">
        <f t="shared" si="77"/>
        <v>41026.916666666664</v>
      </c>
    </row>
    <row r="786" spans="1:20" ht="60" x14ac:dyDescent="0.25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3">
        <f t="shared" si="72"/>
        <v>1.0249999999999999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4">
        <f t="shared" si="77"/>
        <v>41715.107858796298</v>
      </c>
    </row>
    <row r="787" spans="1:20" ht="60" x14ac:dyDescent="0.25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3">
        <f t="shared" si="72"/>
        <v>1.8062799999999999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4">
        <f t="shared" si="77"/>
        <v>41333.593923611108</v>
      </c>
    </row>
    <row r="788" spans="1:20" ht="45" x14ac:dyDescent="0.25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3">
        <f t="shared" si="72"/>
        <v>1.4279999999999999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4">
        <f t="shared" si="77"/>
        <v>41040.657638888886</v>
      </c>
    </row>
    <row r="789" spans="1:20" ht="60" x14ac:dyDescent="0.25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3">
        <f t="shared" si="72"/>
        <v>1.1416666666666666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4">
        <f t="shared" si="77"/>
        <v>41579.627615740741</v>
      </c>
    </row>
    <row r="790" spans="1:20" ht="60" x14ac:dyDescent="0.25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3">
        <f t="shared" si="72"/>
        <v>2.03505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4">
        <f t="shared" si="77"/>
        <v>41097.165972222225</v>
      </c>
    </row>
    <row r="791" spans="1:20" ht="45" x14ac:dyDescent="0.25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3">
        <f t="shared" si="72"/>
        <v>1.0941176470588236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4">
        <f t="shared" si="77"/>
        <v>41295.332638888889</v>
      </c>
    </row>
    <row r="792" spans="1:20" ht="60" x14ac:dyDescent="0.25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3">
        <f t="shared" si="72"/>
        <v>1.443746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4">
        <f t="shared" si="77"/>
        <v>41306.047905092593</v>
      </c>
    </row>
    <row r="793" spans="1:20" ht="60" x14ac:dyDescent="0.25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3">
        <f t="shared" si="72"/>
        <v>1.0386666666666666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4">
        <f t="shared" si="77"/>
        <v>41591.249305555553</v>
      </c>
    </row>
    <row r="794" spans="1:20" ht="30" x14ac:dyDescent="0.25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3">
        <f t="shared" si="72"/>
        <v>1.0044440000000001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4">
        <f t="shared" si="77"/>
        <v>41585.915312500001</v>
      </c>
    </row>
    <row r="795" spans="1:20" ht="60" x14ac:dyDescent="0.25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3">
        <f t="shared" si="72"/>
        <v>1.0277927272727272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4">
        <f t="shared" si="77"/>
        <v>41458.207638888889</v>
      </c>
    </row>
    <row r="796" spans="1:20" ht="60" x14ac:dyDescent="0.25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3">
        <f t="shared" si="72"/>
        <v>1.0531250000000001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4">
        <f t="shared" si="77"/>
        <v>40791.712500000001</v>
      </c>
    </row>
    <row r="797" spans="1:20" ht="60" x14ac:dyDescent="0.25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3">
        <f t="shared" si="72"/>
        <v>1.1178571428571429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4">
        <f t="shared" si="77"/>
        <v>41006.207638888889</v>
      </c>
    </row>
    <row r="798" spans="1:20" ht="60" x14ac:dyDescent="0.25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3">
        <f t="shared" si="72"/>
        <v>1.0135000000000001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4">
        <f t="shared" si="77"/>
        <v>41532.881944444445</v>
      </c>
    </row>
    <row r="799" spans="1:20" ht="60" x14ac:dyDescent="0.25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3">
        <f t="shared" si="72"/>
        <v>1.0753333333333333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4">
        <f t="shared" si="77"/>
        <v>41028.166666666664</v>
      </c>
    </row>
    <row r="800" spans="1:20" ht="45" x14ac:dyDescent="0.25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3">
        <f t="shared" si="72"/>
        <v>1.1488571428571428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4">
        <f t="shared" si="77"/>
        <v>41912.590127314819</v>
      </c>
    </row>
    <row r="801" spans="1:20" ht="60" x14ac:dyDescent="0.25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3">
        <f t="shared" si="72"/>
        <v>1.0002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4">
        <f t="shared" si="77"/>
        <v>41026.667199074072</v>
      </c>
    </row>
    <row r="802" spans="1:20" ht="45" x14ac:dyDescent="0.25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3">
        <f t="shared" si="72"/>
        <v>1.5213333333333334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4">
        <f t="shared" si="77"/>
        <v>41893.433495370373</v>
      </c>
    </row>
    <row r="803" spans="1:20" ht="45" x14ac:dyDescent="0.25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3">
        <f t="shared" si="72"/>
        <v>1.1152149999999998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4">
        <f t="shared" si="77"/>
        <v>40725.795370370368</v>
      </c>
    </row>
    <row r="804" spans="1:20" ht="60" x14ac:dyDescent="0.25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3">
        <f t="shared" si="72"/>
        <v>1.0133333333333334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4">
        <f t="shared" si="77"/>
        <v>41169.170138888891</v>
      </c>
    </row>
    <row r="805" spans="1:20" ht="60" x14ac:dyDescent="0.25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3">
        <f t="shared" si="72"/>
        <v>1.232608695652174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4">
        <f t="shared" si="77"/>
        <v>40692.041666666664</v>
      </c>
    </row>
    <row r="806" spans="1:20" ht="60" x14ac:dyDescent="0.25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3">
        <f t="shared" si="72"/>
        <v>1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4">
        <f t="shared" si="77"/>
        <v>40747.165972222225</v>
      </c>
    </row>
    <row r="807" spans="1:20" ht="45" x14ac:dyDescent="0.25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3">
        <f t="shared" si="72"/>
        <v>1.05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4">
        <f t="shared" si="77"/>
        <v>40740.958333333336</v>
      </c>
    </row>
    <row r="808" spans="1:20" ht="30" x14ac:dyDescent="0.25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3">
        <f t="shared" si="72"/>
        <v>1.0443750000000001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4">
        <f t="shared" si="77"/>
        <v>40793.691423611112</v>
      </c>
    </row>
    <row r="809" spans="1:20" ht="30" x14ac:dyDescent="0.25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3">
        <f t="shared" si="72"/>
        <v>1.05125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4">
        <f t="shared" si="77"/>
        <v>42795.083333333328</v>
      </c>
    </row>
    <row r="810" spans="1:20" ht="60" x14ac:dyDescent="0.25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3">
        <f t="shared" si="72"/>
        <v>1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4">
        <f t="shared" si="77"/>
        <v>41995.207638888889</v>
      </c>
    </row>
    <row r="811" spans="1:20" ht="45" x14ac:dyDescent="0.25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3">
        <f t="shared" si="72"/>
        <v>1.03775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4">
        <f t="shared" si="77"/>
        <v>41658.833680555559</v>
      </c>
    </row>
    <row r="812" spans="1:20" ht="60" x14ac:dyDescent="0.25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3">
        <f t="shared" si="72"/>
        <v>1.05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4">
        <f t="shared" si="77"/>
        <v>41153.056273148148</v>
      </c>
    </row>
    <row r="813" spans="1:20" ht="45" x14ac:dyDescent="0.25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3">
        <f t="shared" si="72"/>
        <v>1.04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4">
        <f t="shared" si="77"/>
        <v>41465.702777777777</v>
      </c>
    </row>
    <row r="814" spans="1:20" ht="60" x14ac:dyDescent="0.25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3">
        <f t="shared" si="72"/>
        <v>1.5183333333333333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4">
        <f t="shared" si="77"/>
        <v>41334.581944444442</v>
      </c>
    </row>
    <row r="815" spans="1:20" ht="30" x14ac:dyDescent="0.25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3">
        <f t="shared" si="72"/>
        <v>1.59996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4">
        <f t="shared" si="77"/>
        <v>41110.960243055553</v>
      </c>
    </row>
    <row r="816" spans="1:20" ht="60" x14ac:dyDescent="0.25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3">
        <f t="shared" si="72"/>
        <v>1.2729999999999999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4">
        <f t="shared" si="77"/>
        <v>40694.75277777778</v>
      </c>
    </row>
    <row r="817" spans="1:20" ht="30" x14ac:dyDescent="0.25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3">
        <f t="shared" si="72"/>
        <v>1.07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4">
        <f t="shared" si="77"/>
        <v>41944.917858796296</v>
      </c>
    </row>
    <row r="818" spans="1:20" ht="45" x14ac:dyDescent="0.25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3">
        <f t="shared" si="72"/>
        <v>1.1512214285714286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4">
        <f t="shared" si="77"/>
        <v>41373.270833333336</v>
      </c>
    </row>
    <row r="819" spans="1:20" ht="45" x14ac:dyDescent="0.25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3">
        <f t="shared" si="72"/>
        <v>1.3711066666666665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4">
        <f t="shared" si="77"/>
        <v>40979.207638888889</v>
      </c>
    </row>
    <row r="820" spans="1:20" ht="60" x14ac:dyDescent="0.25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3">
        <f t="shared" si="72"/>
        <v>1.5571428571428572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4">
        <f t="shared" si="77"/>
        <v>41128.709027777775</v>
      </c>
    </row>
    <row r="821" spans="1:20" ht="30" x14ac:dyDescent="0.25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3">
        <f t="shared" si="72"/>
        <v>1.0874999999999999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4">
        <f t="shared" si="77"/>
        <v>41629.197222222225</v>
      </c>
    </row>
    <row r="822" spans="1:20" ht="45" x14ac:dyDescent="0.25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3">
        <f t="shared" si="72"/>
        <v>1.3405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4">
        <f t="shared" si="77"/>
        <v>41799.208333333336</v>
      </c>
    </row>
    <row r="823" spans="1:20" ht="45" x14ac:dyDescent="0.25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3">
        <f t="shared" si="72"/>
        <v>1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4">
        <f t="shared" si="77"/>
        <v>42128.167361111111</v>
      </c>
    </row>
    <row r="824" spans="1:20" ht="45" x14ac:dyDescent="0.25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3">
        <f t="shared" si="72"/>
        <v>1.1916666666666667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4">
        <f t="shared" si="77"/>
        <v>41187.947337962964</v>
      </c>
    </row>
    <row r="825" spans="1:20" ht="45" x14ac:dyDescent="0.25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3">
        <f t="shared" si="72"/>
        <v>1.7949999999999999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4">
        <f t="shared" si="77"/>
        <v>42085.931157407409</v>
      </c>
    </row>
    <row r="826" spans="1:20" ht="60" x14ac:dyDescent="0.25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3">
        <f t="shared" si="72"/>
        <v>1.3438124999999999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4">
        <f t="shared" si="77"/>
        <v>40286.290972222225</v>
      </c>
    </row>
    <row r="827" spans="1:20" ht="45" x14ac:dyDescent="0.25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3">
        <f t="shared" si="72"/>
        <v>1.0043200000000001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4">
        <f t="shared" si="77"/>
        <v>41211.306527777779</v>
      </c>
    </row>
    <row r="828" spans="1:20" ht="45" x14ac:dyDescent="0.25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3">
        <f t="shared" si="72"/>
        <v>1.0145454545454546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4">
        <f t="shared" si="77"/>
        <v>40993.996874999997</v>
      </c>
    </row>
    <row r="829" spans="1:20" ht="60" x14ac:dyDescent="0.25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3">
        <f t="shared" si="72"/>
        <v>1.0333333333333334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4">
        <f t="shared" si="77"/>
        <v>40953.825694444444</v>
      </c>
    </row>
    <row r="830" spans="1:20" ht="60" x14ac:dyDescent="0.25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3">
        <f t="shared" si="72"/>
        <v>1.07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4">
        <f t="shared" si="77"/>
        <v>41085.683333333334</v>
      </c>
    </row>
    <row r="831" spans="1:20" ht="60" x14ac:dyDescent="0.25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3">
        <f t="shared" si="72"/>
        <v>1.04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4">
        <f t="shared" si="77"/>
        <v>42564.801388888889</v>
      </c>
    </row>
    <row r="832" spans="1:20" ht="45" x14ac:dyDescent="0.25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3">
        <f t="shared" si="72"/>
        <v>1.0783333333333334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4">
        <f t="shared" si="77"/>
        <v>41355.484085648146</v>
      </c>
    </row>
    <row r="833" spans="1:20" ht="45" x14ac:dyDescent="0.25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3">
        <f t="shared" si="72"/>
        <v>2.3333333333333335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4">
        <f t="shared" si="77"/>
        <v>41026.646921296298</v>
      </c>
    </row>
    <row r="834" spans="1:20" ht="60" x14ac:dyDescent="0.25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3">
        <f t="shared" si="72"/>
        <v>1.0060706666666666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4">
        <f t="shared" si="77"/>
        <v>40929.342361111114</v>
      </c>
    </row>
    <row r="835" spans="1:20" ht="15.75" x14ac:dyDescent="0.25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3">
        <f t="shared" ref="O835:O898" si="78">E835/D835</f>
        <v>1.0166666666666666</v>
      </c>
      <c r="P835" s="8">
        <f t="shared" ref="P835:P898" si="79">IF(L835,E835/L835,0)</f>
        <v>148.78048780487805</v>
      </c>
      <c r="Q835" t="str">
        <f t="shared" ref="Q835:Q898" si="80">LEFT(N835,FIND("/",N835) -1)</f>
        <v>music</v>
      </c>
      <c r="R835" t="str">
        <f t="shared" ref="R835:R898" si="81">RIGHT(N835, LEN(N835)- FIND("/", N835))</f>
        <v>rock</v>
      </c>
      <c r="S835" s="12">
        <f t="shared" ref="S835:S898" si="82">(((J835/60)/60)/24)+DATE(1970,1,1)</f>
        <v>41718.878182870372</v>
      </c>
      <c r="T835" s="14">
        <f t="shared" ref="T835:T898" si="83">(((I835/60)/60)/24)+DATE(1970,1,1)</f>
        <v>41748.878182870372</v>
      </c>
    </row>
    <row r="836" spans="1:20" ht="60" x14ac:dyDescent="0.25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3">
        <f t="shared" si="78"/>
        <v>1.3101818181818181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4">
        <f t="shared" si="83"/>
        <v>41456.165972222225</v>
      </c>
    </row>
    <row r="837" spans="1:20" ht="60" x14ac:dyDescent="0.25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3">
        <f t="shared" si="78"/>
        <v>1.1725000000000001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4">
        <f t="shared" si="83"/>
        <v>41048.125</v>
      </c>
    </row>
    <row r="838" spans="1:20" ht="15.75" x14ac:dyDescent="0.25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3">
        <f t="shared" si="78"/>
        <v>1.009304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4">
        <f t="shared" si="83"/>
        <v>41554.056921296295</v>
      </c>
    </row>
    <row r="839" spans="1:20" ht="45" x14ac:dyDescent="0.25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3">
        <f t="shared" si="78"/>
        <v>1.218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4">
        <f t="shared" si="83"/>
        <v>41760.998402777775</v>
      </c>
    </row>
    <row r="840" spans="1:20" ht="60" x14ac:dyDescent="0.25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3">
        <f t="shared" si="78"/>
        <v>1.454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4">
        <f t="shared" si="83"/>
        <v>40925.897974537038</v>
      </c>
    </row>
    <row r="841" spans="1:20" ht="45" x14ac:dyDescent="0.25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3">
        <f t="shared" si="78"/>
        <v>1.166166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4">
        <f t="shared" si="83"/>
        <v>41174.763379629629</v>
      </c>
    </row>
    <row r="842" spans="1:20" ht="45" x14ac:dyDescent="0.25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3">
        <f t="shared" si="78"/>
        <v>1.2041660000000001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4">
        <f t="shared" si="83"/>
        <v>42637.226701388892</v>
      </c>
    </row>
    <row r="843" spans="1:20" ht="60" x14ac:dyDescent="0.25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3">
        <f t="shared" si="78"/>
        <v>1.0132000000000001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4">
        <f t="shared" si="83"/>
        <v>41953.88035879629</v>
      </c>
    </row>
    <row r="844" spans="1:20" ht="45" x14ac:dyDescent="0.25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3">
        <f t="shared" si="78"/>
        <v>1.0431999999999999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4">
        <f t="shared" si="83"/>
        <v>41561.165972222225</v>
      </c>
    </row>
    <row r="845" spans="1:20" ht="60" x14ac:dyDescent="0.25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3">
        <f t="shared" si="78"/>
        <v>2.6713333333333331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4">
        <f t="shared" si="83"/>
        <v>42712.333333333328</v>
      </c>
    </row>
    <row r="846" spans="1:20" ht="60" x14ac:dyDescent="0.25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3">
        <f t="shared" si="78"/>
        <v>1.9413333333333334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4">
        <f t="shared" si="83"/>
        <v>41944.207638888889</v>
      </c>
    </row>
    <row r="847" spans="1:20" ht="45" x14ac:dyDescent="0.25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3">
        <f t="shared" si="78"/>
        <v>1.203802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4">
        <f t="shared" si="83"/>
        <v>42618.165972222225</v>
      </c>
    </row>
    <row r="848" spans="1:20" ht="45" x14ac:dyDescent="0.25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3">
        <f t="shared" si="78"/>
        <v>1.2200090909090908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4">
        <f t="shared" si="83"/>
        <v>41708.583333333336</v>
      </c>
    </row>
    <row r="849" spans="1:20" ht="30" x14ac:dyDescent="0.25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3">
        <f t="shared" si="78"/>
        <v>1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4">
        <f t="shared" si="83"/>
        <v>42195.79833333334</v>
      </c>
    </row>
    <row r="850" spans="1:20" ht="45" x14ac:dyDescent="0.25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3">
        <f t="shared" si="78"/>
        <v>1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4">
        <f t="shared" si="83"/>
        <v>42108.792048611111</v>
      </c>
    </row>
    <row r="851" spans="1:20" ht="60" x14ac:dyDescent="0.25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3">
        <f t="shared" si="78"/>
        <v>1.1990000000000001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4">
        <f t="shared" si="83"/>
        <v>42079.107222222221</v>
      </c>
    </row>
    <row r="852" spans="1:20" ht="45" x14ac:dyDescent="0.25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3">
        <f t="shared" si="78"/>
        <v>1.55175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4">
        <f t="shared" si="83"/>
        <v>42485.207638888889</v>
      </c>
    </row>
    <row r="853" spans="1:20" ht="45" x14ac:dyDescent="0.25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3">
        <f t="shared" si="78"/>
        <v>1.3045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4">
        <f t="shared" si="83"/>
        <v>42582.822916666672</v>
      </c>
    </row>
    <row r="854" spans="1:20" ht="30" x14ac:dyDescent="0.25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3">
        <f t="shared" si="78"/>
        <v>1.0497142857142858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4">
        <f t="shared" si="83"/>
        <v>42667.875</v>
      </c>
    </row>
    <row r="855" spans="1:20" ht="45" x14ac:dyDescent="0.25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3">
        <f t="shared" si="78"/>
        <v>1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4">
        <f t="shared" si="83"/>
        <v>42051.832280092596</v>
      </c>
    </row>
    <row r="856" spans="1:20" ht="45" x14ac:dyDescent="0.25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3">
        <f t="shared" si="78"/>
        <v>1.1822050359712231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4">
        <f t="shared" si="83"/>
        <v>42732.212337962963</v>
      </c>
    </row>
    <row r="857" spans="1:20" ht="45" x14ac:dyDescent="0.25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3">
        <f t="shared" si="78"/>
        <v>1.0344827586206897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4">
        <f t="shared" si="83"/>
        <v>42575.125196759262</v>
      </c>
    </row>
    <row r="858" spans="1:20" ht="60" x14ac:dyDescent="0.25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3">
        <f t="shared" si="78"/>
        <v>2.1800000000000002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4">
        <f t="shared" si="83"/>
        <v>42668.791666666672</v>
      </c>
    </row>
    <row r="859" spans="1:20" ht="45" x14ac:dyDescent="0.25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3">
        <f t="shared" si="78"/>
        <v>1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4">
        <f t="shared" si="83"/>
        <v>42333.623043981483</v>
      </c>
    </row>
    <row r="860" spans="1:20" ht="60" x14ac:dyDescent="0.25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3">
        <f t="shared" si="78"/>
        <v>1.4400583333333332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4">
        <f t="shared" si="83"/>
        <v>42109.957638888889</v>
      </c>
    </row>
    <row r="861" spans="1:20" ht="45" x14ac:dyDescent="0.25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3">
        <f t="shared" si="78"/>
        <v>1.0467500000000001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4">
        <f t="shared" si="83"/>
        <v>42159</v>
      </c>
    </row>
    <row r="862" spans="1:20" ht="60" x14ac:dyDescent="0.25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3">
        <f t="shared" si="78"/>
        <v>0.18142857142857144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4">
        <f t="shared" si="83"/>
        <v>41600.524456018517</v>
      </c>
    </row>
    <row r="863" spans="1:20" ht="45" x14ac:dyDescent="0.25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3">
        <f t="shared" si="78"/>
        <v>2.2444444444444444E-2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4">
        <f t="shared" si="83"/>
        <v>42629.965324074074</v>
      </c>
    </row>
    <row r="864" spans="1:20" ht="45" x14ac:dyDescent="0.25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3">
        <f t="shared" si="78"/>
        <v>3.3999999999999998E-3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4">
        <f t="shared" si="83"/>
        <v>41589.596620370372</v>
      </c>
    </row>
    <row r="865" spans="1:20" ht="45" x14ac:dyDescent="0.25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3">
        <f t="shared" si="78"/>
        <v>4.4999999999999998E-2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4">
        <f t="shared" si="83"/>
        <v>40951.117662037039</v>
      </c>
    </row>
    <row r="866" spans="1:20" ht="45" x14ac:dyDescent="0.25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3">
        <f t="shared" si="78"/>
        <v>0.41538461538461541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4">
        <f t="shared" si="83"/>
        <v>41563.415972222225</v>
      </c>
    </row>
    <row r="867" spans="1:20" ht="60" x14ac:dyDescent="0.25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3">
        <f t="shared" si="78"/>
        <v>2.0454545454545454E-2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4">
        <f t="shared" si="83"/>
        <v>41290.77311342593</v>
      </c>
    </row>
    <row r="868" spans="1:20" ht="45" x14ac:dyDescent="0.25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3">
        <f t="shared" si="78"/>
        <v>0.18285714285714286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4">
        <f t="shared" si="83"/>
        <v>42063.631944444445</v>
      </c>
    </row>
    <row r="869" spans="1:20" ht="60" x14ac:dyDescent="0.25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3">
        <f t="shared" si="78"/>
        <v>0.2402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4">
        <f t="shared" si="83"/>
        <v>40148.207638888889</v>
      </c>
    </row>
    <row r="870" spans="1:20" ht="60" x14ac:dyDescent="0.25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3">
        <f t="shared" si="78"/>
        <v>1.1111111111111111E-3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4">
        <f t="shared" si="83"/>
        <v>41646.027754629627</v>
      </c>
    </row>
    <row r="871" spans="1:20" ht="60" x14ac:dyDescent="0.25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3">
        <f t="shared" si="78"/>
        <v>0.11818181818181818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4">
        <f t="shared" si="83"/>
        <v>41372.803900462961</v>
      </c>
    </row>
    <row r="872" spans="1:20" ht="60" x14ac:dyDescent="0.25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3">
        <f t="shared" si="78"/>
        <v>3.0999999999999999E-3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4">
        <f t="shared" si="83"/>
        <v>41518.022256944445</v>
      </c>
    </row>
    <row r="873" spans="1:20" ht="60" x14ac:dyDescent="0.25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3">
        <f t="shared" si="78"/>
        <v>5.4166666666666669E-2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4">
        <f t="shared" si="83"/>
        <v>41607.602951388886</v>
      </c>
    </row>
    <row r="874" spans="1:20" ht="45" x14ac:dyDescent="0.25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3">
        <f t="shared" si="78"/>
        <v>8.1250000000000003E-3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4">
        <f t="shared" si="83"/>
        <v>40612.825543981482</v>
      </c>
    </row>
    <row r="875" spans="1:20" ht="45" x14ac:dyDescent="0.25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3">
        <f t="shared" si="78"/>
        <v>1.2857142857142857E-2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4">
        <f t="shared" si="83"/>
        <v>41224.208796296298</v>
      </c>
    </row>
    <row r="876" spans="1:20" ht="60" x14ac:dyDescent="0.25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3">
        <f t="shared" si="78"/>
        <v>0.24333333333333335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4">
        <f t="shared" si="83"/>
        <v>41398.583726851852</v>
      </c>
    </row>
    <row r="877" spans="1:20" ht="60" x14ac:dyDescent="0.25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3">
        <f t="shared" si="78"/>
        <v>0</v>
      </c>
      <c r="P877" s="8">
        <f t="shared" si="79"/>
        <v>0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4">
        <f t="shared" si="83"/>
        <v>42268.723738425921</v>
      </c>
    </row>
    <row r="878" spans="1:20" ht="30" x14ac:dyDescent="0.25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3">
        <f t="shared" si="78"/>
        <v>0.40799492385786801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4">
        <f t="shared" si="83"/>
        <v>41309.496840277774</v>
      </c>
    </row>
    <row r="879" spans="1:20" ht="60" x14ac:dyDescent="0.25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3">
        <f t="shared" si="78"/>
        <v>0.67549999999999999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4">
        <f t="shared" si="83"/>
        <v>41627.788888888892</v>
      </c>
    </row>
    <row r="880" spans="1:20" ht="60" x14ac:dyDescent="0.25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3">
        <f t="shared" si="78"/>
        <v>1.2999999999999999E-2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4">
        <f t="shared" si="83"/>
        <v>40535.232916666668</v>
      </c>
    </row>
    <row r="881" spans="1:20" ht="60" x14ac:dyDescent="0.25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3">
        <f t="shared" si="78"/>
        <v>0.30666666666666664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4">
        <f t="shared" si="83"/>
        <v>41058.829918981479</v>
      </c>
    </row>
    <row r="882" spans="1:20" ht="60" x14ac:dyDescent="0.25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3">
        <f t="shared" si="78"/>
        <v>2.9894179894179893E-2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4">
        <f t="shared" si="83"/>
        <v>41212.32104166667</v>
      </c>
    </row>
    <row r="883" spans="1:20" ht="45" x14ac:dyDescent="0.25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3">
        <f t="shared" si="78"/>
        <v>8.0000000000000002E-3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4">
        <f t="shared" si="83"/>
        <v>40922.25099537037</v>
      </c>
    </row>
    <row r="884" spans="1:20" ht="60" x14ac:dyDescent="0.25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3">
        <f t="shared" si="78"/>
        <v>0.20133333333333334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4">
        <f t="shared" si="83"/>
        <v>40792.860532407409</v>
      </c>
    </row>
    <row r="885" spans="1:20" ht="60" x14ac:dyDescent="0.25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3">
        <f t="shared" si="78"/>
        <v>0.4002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4">
        <f t="shared" si="83"/>
        <v>42431.935590277775</v>
      </c>
    </row>
    <row r="886" spans="1:20" ht="45" x14ac:dyDescent="0.25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3">
        <f t="shared" si="78"/>
        <v>0.01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4">
        <f t="shared" si="83"/>
        <v>41041.104861111111</v>
      </c>
    </row>
    <row r="887" spans="1:20" ht="45" x14ac:dyDescent="0.25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3">
        <f t="shared" si="78"/>
        <v>0.75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4">
        <f t="shared" si="83"/>
        <v>42734.941099537042</v>
      </c>
    </row>
    <row r="888" spans="1:20" ht="60" x14ac:dyDescent="0.25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3">
        <f t="shared" si="78"/>
        <v>0.41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4">
        <f t="shared" si="83"/>
        <v>42628.870520833334</v>
      </c>
    </row>
    <row r="889" spans="1:20" ht="60" x14ac:dyDescent="0.25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3">
        <f t="shared" si="78"/>
        <v>0</v>
      </c>
      <c r="P889" s="8">
        <f t="shared" si="79"/>
        <v>0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4">
        <f t="shared" si="83"/>
        <v>41056.958969907406</v>
      </c>
    </row>
    <row r="890" spans="1:20" ht="60" x14ac:dyDescent="0.25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3">
        <f t="shared" si="78"/>
        <v>7.1999999999999995E-2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4">
        <f t="shared" si="83"/>
        <v>40787.25</v>
      </c>
    </row>
    <row r="891" spans="1:20" ht="45" x14ac:dyDescent="0.25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3">
        <f t="shared" si="78"/>
        <v>9.4412800000000005E-2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4">
        <f t="shared" si="83"/>
        <v>41917.784062500003</v>
      </c>
    </row>
    <row r="892" spans="1:20" ht="60" x14ac:dyDescent="0.25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3">
        <f t="shared" si="78"/>
        <v>4.1666666666666664E-2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4">
        <f t="shared" si="83"/>
        <v>41599.740497685183</v>
      </c>
    </row>
    <row r="893" spans="1:20" ht="60" x14ac:dyDescent="0.25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3">
        <f t="shared" si="78"/>
        <v>3.2500000000000001E-2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4">
        <f t="shared" si="83"/>
        <v>41872.031597222223</v>
      </c>
    </row>
    <row r="894" spans="1:20" ht="60" x14ac:dyDescent="0.25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3">
        <f t="shared" si="78"/>
        <v>0.40749999999999997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4">
        <f t="shared" si="83"/>
        <v>40391.166666666664</v>
      </c>
    </row>
    <row r="895" spans="1:20" ht="45" x14ac:dyDescent="0.25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3">
        <f t="shared" si="78"/>
        <v>0.1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4">
        <f t="shared" si="83"/>
        <v>42095.856053240743</v>
      </c>
    </row>
    <row r="896" spans="1:20" ht="60" x14ac:dyDescent="0.25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3">
        <f t="shared" si="78"/>
        <v>0.39169999999999999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4">
        <f t="shared" si="83"/>
        <v>42526.981597222228</v>
      </c>
    </row>
    <row r="897" spans="1:20" ht="60" x14ac:dyDescent="0.25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3">
        <f t="shared" si="78"/>
        <v>2.4375000000000001E-2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4">
        <f t="shared" si="83"/>
        <v>40476.127650462964</v>
      </c>
    </row>
    <row r="898" spans="1:20" ht="60" x14ac:dyDescent="0.25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3">
        <f t="shared" si="78"/>
        <v>0.4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42218.872986111113</v>
      </c>
      <c r="T898" s="14">
        <f t="shared" si="83"/>
        <v>42244.166666666672</v>
      </c>
    </row>
    <row r="899" spans="1:20" ht="60" x14ac:dyDescent="0.25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3">
        <f t="shared" ref="O899:O962" si="84">E899/D899</f>
        <v>0</v>
      </c>
      <c r="P899" s="8">
        <f t="shared" ref="P899:P962" si="85">IF(L899,E899/L899,0)</f>
        <v>0</v>
      </c>
      <c r="Q899" t="str">
        <f t="shared" ref="Q899:Q962" si="86">LEFT(N899,FIND("/",N899) -1)</f>
        <v>music</v>
      </c>
      <c r="R899" t="str">
        <f t="shared" ref="R899:R962" si="87">RIGHT(N899, LEN(N899)- FIND("/", N899))</f>
        <v>indie rock</v>
      </c>
      <c r="S899" s="12">
        <f t="shared" ref="S899:S962" si="88">(((J899/60)/60)/24)+DATE(1970,1,1)</f>
        <v>41211.688750000001</v>
      </c>
      <c r="T899" s="14">
        <f t="shared" ref="T899:T962" si="89">(((I899/60)/60)/24)+DATE(1970,1,1)</f>
        <v>41241.730416666665</v>
      </c>
    </row>
    <row r="900" spans="1:20" ht="60" x14ac:dyDescent="0.25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3">
        <f t="shared" si="84"/>
        <v>2.8000000000000001E-2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4">
        <f t="shared" si="89"/>
        <v>40923.758217592593</v>
      </c>
    </row>
    <row r="901" spans="1:20" ht="45" x14ac:dyDescent="0.25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3">
        <f t="shared" si="84"/>
        <v>0.37333333333333335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4">
        <f t="shared" si="89"/>
        <v>40691.099097222221</v>
      </c>
    </row>
    <row r="902" spans="1:20" ht="45" x14ac:dyDescent="0.25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3">
        <f t="shared" si="84"/>
        <v>4.1999999999999997E-3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4">
        <f t="shared" si="89"/>
        <v>42459.807893518519</v>
      </c>
    </row>
    <row r="903" spans="1:20" ht="60" x14ac:dyDescent="0.25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3">
        <f t="shared" si="84"/>
        <v>0</v>
      </c>
      <c r="P903" s="8">
        <f t="shared" si="85"/>
        <v>0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4">
        <f t="shared" si="89"/>
        <v>40337.799305555556</v>
      </c>
    </row>
    <row r="904" spans="1:20" ht="60" x14ac:dyDescent="0.25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3">
        <f t="shared" si="84"/>
        <v>3.0000000000000001E-3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4">
        <f t="shared" si="89"/>
        <v>41881.645833333336</v>
      </c>
    </row>
    <row r="905" spans="1:20" ht="45" x14ac:dyDescent="0.25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3">
        <f t="shared" si="84"/>
        <v>3.2000000000000001E-2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4">
        <f t="shared" si="89"/>
        <v>41175.100694444445</v>
      </c>
    </row>
    <row r="906" spans="1:20" ht="45" x14ac:dyDescent="0.25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3">
        <f t="shared" si="84"/>
        <v>3.0200000000000001E-3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4">
        <f t="shared" si="89"/>
        <v>42372.080289351856</v>
      </c>
    </row>
    <row r="907" spans="1:20" ht="45" x14ac:dyDescent="0.25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3">
        <f t="shared" si="84"/>
        <v>3.0153846153846153E-2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4">
        <f t="shared" si="89"/>
        <v>40567.239884259259</v>
      </c>
    </row>
    <row r="908" spans="1:20" ht="30" x14ac:dyDescent="0.25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3">
        <f t="shared" si="84"/>
        <v>0</v>
      </c>
      <c r="P908" s="8">
        <f t="shared" si="85"/>
        <v>0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4">
        <f t="shared" si="89"/>
        <v>41711.148032407407</v>
      </c>
    </row>
    <row r="909" spans="1:20" ht="45" x14ac:dyDescent="0.25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3">
        <f t="shared" si="84"/>
        <v>0</v>
      </c>
      <c r="P909" s="8">
        <f t="shared" si="85"/>
        <v>0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4">
        <f t="shared" si="89"/>
        <v>40797.192395833335</v>
      </c>
    </row>
    <row r="910" spans="1:20" ht="45" x14ac:dyDescent="0.25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3">
        <f t="shared" si="84"/>
        <v>0</v>
      </c>
      <c r="P910" s="8">
        <f t="shared" si="85"/>
        <v>0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4">
        <f t="shared" si="89"/>
        <v>40386.207638888889</v>
      </c>
    </row>
    <row r="911" spans="1:20" ht="60" x14ac:dyDescent="0.25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3">
        <f t="shared" si="84"/>
        <v>3.2500000000000001E-2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4">
        <f t="shared" si="89"/>
        <v>41113.166666666664</v>
      </c>
    </row>
    <row r="912" spans="1:20" ht="45" x14ac:dyDescent="0.25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3">
        <f t="shared" si="84"/>
        <v>0.22363636363636363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4">
        <f t="shared" si="89"/>
        <v>42797.545358796298</v>
      </c>
    </row>
    <row r="913" spans="1:20" ht="60" x14ac:dyDescent="0.25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3">
        <f t="shared" si="84"/>
        <v>0</v>
      </c>
      <c r="P913" s="8">
        <f t="shared" si="85"/>
        <v>0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4">
        <f t="shared" si="89"/>
        <v>41663.005150462966</v>
      </c>
    </row>
    <row r="914" spans="1:20" ht="45" x14ac:dyDescent="0.25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3">
        <f t="shared" si="84"/>
        <v>8.5714285714285719E-3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4">
        <f t="shared" si="89"/>
        <v>41254.151006944441</v>
      </c>
    </row>
    <row r="915" spans="1:20" ht="60" x14ac:dyDescent="0.25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3">
        <f t="shared" si="84"/>
        <v>6.6066666666666662E-2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4">
        <f t="shared" si="89"/>
        <v>41034.139108796298</v>
      </c>
    </row>
    <row r="916" spans="1:20" ht="45" x14ac:dyDescent="0.25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3">
        <f t="shared" si="84"/>
        <v>0</v>
      </c>
      <c r="P916" s="8">
        <f t="shared" si="85"/>
        <v>0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4">
        <f t="shared" si="89"/>
        <v>41146.763275462967</v>
      </c>
    </row>
    <row r="917" spans="1:20" ht="45" x14ac:dyDescent="0.25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3">
        <f t="shared" si="84"/>
        <v>5.7692307692307696E-2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4">
        <f t="shared" si="89"/>
        <v>40969.207638888889</v>
      </c>
    </row>
    <row r="918" spans="1:20" ht="45" x14ac:dyDescent="0.25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3">
        <f t="shared" si="84"/>
        <v>0</v>
      </c>
      <c r="P918" s="8">
        <f t="shared" si="85"/>
        <v>0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4">
        <f t="shared" si="89"/>
        <v>40473.208333333336</v>
      </c>
    </row>
    <row r="919" spans="1:20" ht="60" x14ac:dyDescent="0.25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3">
        <f t="shared" si="84"/>
        <v>6.0000000000000001E-3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4">
        <f t="shared" si="89"/>
        <v>41834.104166666664</v>
      </c>
    </row>
    <row r="920" spans="1:20" ht="60" x14ac:dyDescent="0.25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3">
        <f t="shared" si="84"/>
        <v>5.0256410256410255E-2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4">
        <f t="shared" si="89"/>
        <v>41974.957881944443</v>
      </c>
    </row>
    <row r="921" spans="1:20" ht="15.75" x14ac:dyDescent="0.25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3">
        <f t="shared" si="84"/>
        <v>5.0000000000000001E-3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4">
        <f t="shared" si="89"/>
        <v>41262.641724537039</v>
      </c>
    </row>
    <row r="922" spans="1:20" ht="45" x14ac:dyDescent="0.25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3">
        <f t="shared" si="84"/>
        <v>0</v>
      </c>
      <c r="P922" s="8">
        <f t="shared" si="85"/>
        <v>0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4">
        <f t="shared" si="89"/>
        <v>41592.713217592594</v>
      </c>
    </row>
    <row r="923" spans="1:20" ht="60" x14ac:dyDescent="0.25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3">
        <f t="shared" si="84"/>
        <v>0.309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4">
        <f t="shared" si="89"/>
        <v>40889.212685185186</v>
      </c>
    </row>
    <row r="924" spans="1:20" ht="45" x14ac:dyDescent="0.25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3">
        <f t="shared" si="84"/>
        <v>0.21037037037037037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4">
        <f t="shared" si="89"/>
        <v>41913.530011574076</v>
      </c>
    </row>
    <row r="925" spans="1:20" ht="60" x14ac:dyDescent="0.25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3">
        <f t="shared" si="84"/>
        <v>2.1999999999999999E-2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4">
        <f t="shared" si="89"/>
        <v>41965.001423611116</v>
      </c>
    </row>
    <row r="926" spans="1:20" ht="60" x14ac:dyDescent="0.25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3">
        <f t="shared" si="84"/>
        <v>0.109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4">
        <f t="shared" si="89"/>
        <v>41318.942928240744</v>
      </c>
    </row>
    <row r="927" spans="1:20" ht="45" x14ac:dyDescent="0.25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3">
        <f t="shared" si="84"/>
        <v>2.6666666666666668E-2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4">
        <f t="shared" si="89"/>
        <v>41605.922581018516</v>
      </c>
    </row>
    <row r="928" spans="1:20" ht="60" x14ac:dyDescent="0.25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3">
        <f t="shared" si="84"/>
        <v>0</v>
      </c>
      <c r="P928" s="8">
        <f t="shared" si="85"/>
        <v>0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4">
        <f t="shared" si="89"/>
        <v>40367.944444444445</v>
      </c>
    </row>
    <row r="929" spans="1:20" ht="30" x14ac:dyDescent="0.25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3">
        <f t="shared" si="84"/>
        <v>0</v>
      </c>
      <c r="P929" s="8">
        <f t="shared" si="85"/>
        <v>0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4">
        <f t="shared" si="89"/>
        <v>41043.822858796295</v>
      </c>
    </row>
    <row r="930" spans="1:20" ht="45" x14ac:dyDescent="0.25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3">
        <f t="shared" si="84"/>
        <v>0.10862068965517241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4">
        <f t="shared" si="89"/>
        <v>41231</v>
      </c>
    </row>
    <row r="931" spans="1:20" ht="45" x14ac:dyDescent="0.25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3">
        <f t="shared" si="84"/>
        <v>0</v>
      </c>
      <c r="P931" s="8">
        <f t="shared" si="85"/>
        <v>0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4">
        <f t="shared" si="89"/>
        <v>41008.196400462963</v>
      </c>
    </row>
    <row r="932" spans="1:20" ht="60" x14ac:dyDescent="0.25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3">
        <f t="shared" si="84"/>
        <v>0.38333333333333336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4">
        <f t="shared" si="89"/>
        <v>40354.897222222222</v>
      </c>
    </row>
    <row r="933" spans="1:20" ht="45" x14ac:dyDescent="0.25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3">
        <f t="shared" si="84"/>
        <v>6.5500000000000003E-2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4">
        <f t="shared" si="89"/>
        <v>41714.916666666664</v>
      </c>
    </row>
    <row r="934" spans="1:20" ht="45" x14ac:dyDescent="0.25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3">
        <f t="shared" si="84"/>
        <v>0.14536842105263159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4">
        <f t="shared" si="89"/>
        <v>41355.927604166667</v>
      </c>
    </row>
    <row r="935" spans="1:20" ht="60" x14ac:dyDescent="0.25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3">
        <f t="shared" si="84"/>
        <v>0.06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4">
        <f t="shared" si="89"/>
        <v>41771.169085648151</v>
      </c>
    </row>
    <row r="936" spans="1:20" ht="60" x14ac:dyDescent="0.25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3">
        <f t="shared" si="84"/>
        <v>0.30399999999999999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4">
        <f t="shared" si="89"/>
        <v>41763.25</v>
      </c>
    </row>
    <row r="937" spans="1:20" ht="60" x14ac:dyDescent="0.25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3">
        <f t="shared" si="84"/>
        <v>1.4285714285714285E-2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4">
        <f t="shared" si="89"/>
        <v>42398.333668981482</v>
      </c>
    </row>
    <row r="938" spans="1:20" ht="45" x14ac:dyDescent="0.25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3">
        <f t="shared" si="84"/>
        <v>0</v>
      </c>
      <c r="P938" s="8">
        <f t="shared" si="85"/>
        <v>0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4">
        <f t="shared" si="89"/>
        <v>40926.833333333336</v>
      </c>
    </row>
    <row r="939" spans="1:20" ht="45" x14ac:dyDescent="0.25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3">
        <f t="shared" si="84"/>
        <v>1.1428571428571429E-2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4">
        <f t="shared" si="89"/>
        <v>41581.839780092596</v>
      </c>
    </row>
    <row r="940" spans="1:20" ht="45" x14ac:dyDescent="0.25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3">
        <f t="shared" si="84"/>
        <v>3.5714285714285713E-3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4">
        <f t="shared" si="89"/>
        <v>41154.479722222226</v>
      </c>
    </row>
    <row r="941" spans="1:20" ht="60" x14ac:dyDescent="0.25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3">
        <f t="shared" si="84"/>
        <v>1.4545454545454545E-2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4">
        <f t="shared" si="89"/>
        <v>41455.831944444442</v>
      </c>
    </row>
    <row r="942" spans="1:20" ht="45" x14ac:dyDescent="0.25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3">
        <f t="shared" si="84"/>
        <v>0.17155555555555554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4">
        <f t="shared" si="89"/>
        <v>42227.008402777778</v>
      </c>
    </row>
    <row r="943" spans="1:20" ht="60" x14ac:dyDescent="0.25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3">
        <f t="shared" si="84"/>
        <v>2.3220000000000001E-2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4">
        <f t="shared" si="89"/>
        <v>42776.096585648149</v>
      </c>
    </row>
    <row r="944" spans="1:20" ht="60" x14ac:dyDescent="0.25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3">
        <f t="shared" si="84"/>
        <v>8.9066666666666669E-2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4">
        <f t="shared" si="89"/>
        <v>42418.843287037031</v>
      </c>
    </row>
    <row r="945" spans="1:20" ht="30" x14ac:dyDescent="0.25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3">
        <f t="shared" si="84"/>
        <v>9.633333333333334E-2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4">
        <f t="shared" si="89"/>
        <v>42703.709548611107</v>
      </c>
    </row>
    <row r="946" spans="1:20" ht="45" x14ac:dyDescent="0.25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3">
        <f t="shared" si="84"/>
        <v>0.13325999999999999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4">
        <f t="shared" si="89"/>
        <v>42478.583333333328</v>
      </c>
    </row>
    <row r="947" spans="1:20" ht="45" x14ac:dyDescent="0.25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3">
        <f t="shared" si="84"/>
        <v>2.4840000000000001E-2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4">
        <f t="shared" si="89"/>
        <v>42784.999305555553</v>
      </c>
    </row>
    <row r="948" spans="1:20" ht="45" x14ac:dyDescent="0.25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3">
        <f t="shared" si="84"/>
        <v>1.9066666666666666E-2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4">
        <f t="shared" si="89"/>
        <v>42622.750555555554</v>
      </c>
    </row>
    <row r="949" spans="1:20" ht="60" x14ac:dyDescent="0.25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3">
        <f t="shared" si="84"/>
        <v>0</v>
      </c>
      <c r="P949" s="8">
        <f t="shared" si="85"/>
        <v>0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4">
        <f t="shared" si="89"/>
        <v>42551.781319444446</v>
      </c>
    </row>
    <row r="950" spans="1:20" ht="60" x14ac:dyDescent="0.25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3">
        <f t="shared" si="84"/>
        <v>0.12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4">
        <f t="shared" si="89"/>
        <v>42441.828287037039</v>
      </c>
    </row>
    <row r="951" spans="1:20" ht="45" x14ac:dyDescent="0.25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3">
        <f t="shared" si="84"/>
        <v>1.3650000000000001E-2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4">
        <f t="shared" si="89"/>
        <v>42421.043703703705</v>
      </c>
    </row>
    <row r="952" spans="1:20" ht="45" x14ac:dyDescent="0.25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3">
        <f t="shared" si="84"/>
        <v>0.28039999999999998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4">
        <f t="shared" si="89"/>
        <v>42386.750706018516</v>
      </c>
    </row>
    <row r="953" spans="1:20" ht="15.75" x14ac:dyDescent="0.25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3">
        <f t="shared" si="84"/>
        <v>0.38390000000000002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4">
        <f t="shared" si="89"/>
        <v>42525.653611111105</v>
      </c>
    </row>
    <row r="954" spans="1:20" ht="30" x14ac:dyDescent="0.25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3">
        <f t="shared" si="84"/>
        <v>0.39942857142857141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4">
        <f t="shared" si="89"/>
        <v>42692.655231481483</v>
      </c>
    </row>
    <row r="955" spans="1:20" ht="45" x14ac:dyDescent="0.25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3">
        <f t="shared" si="84"/>
        <v>8.3999999999999995E-3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4">
        <f t="shared" si="89"/>
        <v>42029.164340277777</v>
      </c>
    </row>
    <row r="956" spans="1:20" ht="45" x14ac:dyDescent="0.25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3">
        <f t="shared" si="84"/>
        <v>0.43406666666666666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4">
        <f t="shared" si="89"/>
        <v>42236.833784722221</v>
      </c>
    </row>
    <row r="957" spans="1:20" ht="45" x14ac:dyDescent="0.25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3">
        <f t="shared" si="84"/>
        <v>5.6613333333333335E-2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4">
        <f t="shared" si="89"/>
        <v>42626.295138888891</v>
      </c>
    </row>
    <row r="958" spans="1:20" ht="60" x14ac:dyDescent="0.25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3">
        <f t="shared" si="84"/>
        <v>1.7219999999999999E-2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4">
        <f t="shared" si="89"/>
        <v>42120.872210648144</v>
      </c>
    </row>
    <row r="959" spans="1:20" ht="30" x14ac:dyDescent="0.25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3">
        <f t="shared" si="84"/>
        <v>1.9416666666666665E-2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4">
        <f t="shared" si="89"/>
        <v>42691.594131944439</v>
      </c>
    </row>
    <row r="960" spans="1:20" ht="60" x14ac:dyDescent="0.25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3">
        <f t="shared" si="84"/>
        <v>0.11328275684711328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4">
        <f t="shared" si="89"/>
        <v>42104.207638888889</v>
      </c>
    </row>
    <row r="961" spans="1:20" ht="60" x14ac:dyDescent="0.25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3">
        <f t="shared" si="84"/>
        <v>0.3886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4">
        <f t="shared" si="89"/>
        <v>42023.174363425926</v>
      </c>
    </row>
    <row r="962" spans="1:20" ht="45" x14ac:dyDescent="0.25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3">
        <f t="shared" si="84"/>
        <v>0.46100628930817611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4">
        <f t="shared" si="89"/>
        <v>42808.585127314815</v>
      </c>
    </row>
    <row r="963" spans="1:20" ht="45" x14ac:dyDescent="0.25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3">
        <f t="shared" ref="O963:O1026" si="90">E963/D963</f>
        <v>0.42188421052631581</v>
      </c>
      <c r="P963" s="8">
        <f t="shared" ref="P963:P1026" si="91">IF(L963,E963/L963,0)</f>
        <v>364.35454545454547</v>
      </c>
      <c r="Q963" t="str">
        <f t="shared" ref="Q963:Q1026" si="92">LEFT(N963,FIND("/",N963) -1)</f>
        <v>technology</v>
      </c>
      <c r="R963" t="str">
        <f t="shared" ref="R963:R1026" si="93">RIGHT(N963, LEN(N963)- FIND("/", N963))</f>
        <v>wearables</v>
      </c>
      <c r="S963" s="12">
        <f t="shared" ref="S963:S1026" si="94">(((J963/60)/60)/24)+DATE(1970,1,1)</f>
        <v>42740.693692129629</v>
      </c>
      <c r="T963" s="14">
        <f t="shared" ref="T963:T1026" si="95">(((I963/60)/60)/24)+DATE(1970,1,1)</f>
        <v>42786.791666666672</v>
      </c>
    </row>
    <row r="964" spans="1:20" ht="60" x14ac:dyDescent="0.25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3">
        <f t="shared" si="90"/>
        <v>0.2848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4">
        <f t="shared" si="95"/>
        <v>42411.712418981479</v>
      </c>
    </row>
    <row r="965" spans="1:20" ht="30" x14ac:dyDescent="0.25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3">
        <f t="shared" si="90"/>
        <v>1.0771428571428571E-2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4">
        <f t="shared" si="95"/>
        <v>42660.635636574079</v>
      </c>
    </row>
    <row r="966" spans="1:20" ht="60" x14ac:dyDescent="0.25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3">
        <f t="shared" si="90"/>
        <v>7.9909090909090902E-3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4">
        <f t="shared" si="95"/>
        <v>42248.628692129627</v>
      </c>
    </row>
    <row r="967" spans="1:20" ht="60" x14ac:dyDescent="0.25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3">
        <f t="shared" si="90"/>
        <v>1.192E-2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4">
        <f t="shared" si="95"/>
        <v>42669.165972222225</v>
      </c>
    </row>
    <row r="968" spans="1:20" ht="45" x14ac:dyDescent="0.25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3">
        <f t="shared" si="90"/>
        <v>0.14799999999999999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4">
        <f t="shared" si="95"/>
        <v>42649.635787037041</v>
      </c>
    </row>
    <row r="969" spans="1:20" ht="45" x14ac:dyDescent="0.25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3">
        <f t="shared" si="90"/>
        <v>0.17810000000000001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4">
        <f t="shared" si="95"/>
        <v>42482.21266203704</v>
      </c>
    </row>
    <row r="970" spans="1:20" ht="60" x14ac:dyDescent="0.25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3">
        <f t="shared" si="90"/>
        <v>1.325E-2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4">
        <f t="shared" si="95"/>
        <v>41866.847615740742</v>
      </c>
    </row>
    <row r="971" spans="1:20" ht="30" x14ac:dyDescent="0.25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3">
        <f t="shared" si="90"/>
        <v>0.46666666666666667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4">
        <f t="shared" si="95"/>
        <v>42775.30332175926</v>
      </c>
    </row>
    <row r="972" spans="1:20" ht="60" x14ac:dyDescent="0.25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3">
        <f t="shared" si="90"/>
        <v>0.4592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4">
        <f t="shared" si="95"/>
        <v>42758.207638888889</v>
      </c>
    </row>
    <row r="973" spans="1:20" ht="60" x14ac:dyDescent="0.25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3">
        <f t="shared" si="90"/>
        <v>2.2599999999999999E-3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4">
        <f t="shared" si="95"/>
        <v>42156.709027777775</v>
      </c>
    </row>
    <row r="974" spans="1:20" ht="45" x14ac:dyDescent="0.25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3">
        <f t="shared" si="90"/>
        <v>0.34625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4">
        <f t="shared" si="95"/>
        <v>41886.290972222225</v>
      </c>
    </row>
    <row r="975" spans="1:20" ht="60" x14ac:dyDescent="0.25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3">
        <f t="shared" si="90"/>
        <v>2.0549999999999999E-2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4">
        <f t="shared" si="95"/>
        <v>42317.056631944448</v>
      </c>
    </row>
    <row r="976" spans="1:20" ht="45" x14ac:dyDescent="0.25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3">
        <f t="shared" si="90"/>
        <v>5.5999999999999999E-3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4">
        <f t="shared" si="95"/>
        <v>42454.707824074074</v>
      </c>
    </row>
    <row r="977" spans="1:20" ht="60" x14ac:dyDescent="0.25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3">
        <f t="shared" si="90"/>
        <v>2.6069999999999999E-2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4">
        <f t="shared" si="95"/>
        <v>42549.696585648147</v>
      </c>
    </row>
    <row r="978" spans="1:20" ht="60" x14ac:dyDescent="0.25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3">
        <f t="shared" si="90"/>
        <v>1.9259999999999999E-2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4">
        <f t="shared" si="95"/>
        <v>42230.058993055558</v>
      </c>
    </row>
    <row r="979" spans="1:20" ht="60" x14ac:dyDescent="0.25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3">
        <f t="shared" si="90"/>
        <v>0.33666666666666667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4">
        <f t="shared" si="95"/>
        <v>42421.942094907412</v>
      </c>
    </row>
    <row r="980" spans="1:20" ht="45" x14ac:dyDescent="0.25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3">
        <f t="shared" si="90"/>
        <v>0.5626326718299024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4">
        <f t="shared" si="95"/>
        <v>42425.309039351851</v>
      </c>
    </row>
    <row r="981" spans="1:20" ht="60" x14ac:dyDescent="0.25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3">
        <f t="shared" si="90"/>
        <v>0.82817600000000002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4">
        <f t="shared" si="95"/>
        <v>42541.790972222225</v>
      </c>
    </row>
    <row r="982" spans="1:20" ht="60" x14ac:dyDescent="0.25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3">
        <f t="shared" si="90"/>
        <v>0.14860000000000001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4">
        <f t="shared" si="95"/>
        <v>41973.945856481485</v>
      </c>
    </row>
    <row r="983" spans="1:20" ht="60" x14ac:dyDescent="0.25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3">
        <f t="shared" si="90"/>
        <v>1.2375123751237513E-4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4">
        <f t="shared" si="95"/>
        <v>41860.947013888886</v>
      </c>
    </row>
    <row r="984" spans="1:20" ht="45" x14ac:dyDescent="0.25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3">
        <f t="shared" si="90"/>
        <v>1.7142857142857143E-4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4">
        <f t="shared" si="95"/>
        <v>42645.753310185188</v>
      </c>
    </row>
    <row r="985" spans="1:20" ht="60" x14ac:dyDescent="0.25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3">
        <f t="shared" si="90"/>
        <v>0.2950613611721471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4">
        <f t="shared" si="95"/>
        <v>42605.870833333334</v>
      </c>
    </row>
    <row r="986" spans="1:20" ht="90" x14ac:dyDescent="0.25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3">
        <f t="shared" si="90"/>
        <v>1.06E-2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4">
        <f t="shared" si="95"/>
        <v>42091.074166666673</v>
      </c>
    </row>
    <row r="987" spans="1:20" ht="60" x14ac:dyDescent="0.25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3">
        <f t="shared" si="90"/>
        <v>6.2933333333333327E-2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4">
        <f t="shared" si="95"/>
        <v>42369.958333333328</v>
      </c>
    </row>
    <row r="988" spans="1:20" ht="60" x14ac:dyDescent="0.25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3">
        <f t="shared" si="90"/>
        <v>0.1275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4">
        <f t="shared" si="95"/>
        <v>42379</v>
      </c>
    </row>
    <row r="989" spans="1:20" ht="45" x14ac:dyDescent="0.25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3">
        <f t="shared" si="90"/>
        <v>0.13220000000000001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4">
        <f t="shared" si="95"/>
        <v>41813.294560185182</v>
      </c>
    </row>
    <row r="990" spans="1:20" ht="60" x14ac:dyDescent="0.25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3">
        <f t="shared" si="90"/>
        <v>0</v>
      </c>
      <c r="P990" s="8">
        <f t="shared" si="91"/>
        <v>0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4">
        <f t="shared" si="95"/>
        <v>42644.356770833328</v>
      </c>
    </row>
    <row r="991" spans="1:20" ht="30" x14ac:dyDescent="0.25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3">
        <f t="shared" si="90"/>
        <v>0.16769999999999999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4">
        <f t="shared" si="95"/>
        <v>42641.933969907404</v>
      </c>
    </row>
    <row r="992" spans="1:20" ht="60" x14ac:dyDescent="0.25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3">
        <f t="shared" si="90"/>
        <v>1.0399999999999999E-3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4">
        <f t="shared" si="95"/>
        <v>41885.784305555557</v>
      </c>
    </row>
    <row r="993" spans="1:20" ht="75" x14ac:dyDescent="0.25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3">
        <f t="shared" si="90"/>
        <v>4.24E-2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4">
        <f t="shared" si="95"/>
        <v>42563.785416666666</v>
      </c>
    </row>
    <row r="994" spans="1:20" ht="45" x14ac:dyDescent="0.25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3">
        <f t="shared" si="90"/>
        <v>4.6699999999999997E-3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4">
        <f t="shared" si="95"/>
        <v>42497.883321759262</v>
      </c>
    </row>
    <row r="995" spans="1:20" ht="45" x14ac:dyDescent="0.25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3">
        <f t="shared" si="90"/>
        <v>0.25087142857142858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4">
        <f t="shared" si="95"/>
        <v>42686.208333333328</v>
      </c>
    </row>
    <row r="996" spans="1:20" ht="60" x14ac:dyDescent="0.25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3">
        <f t="shared" si="90"/>
        <v>2.3345000000000001E-2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4">
        <f t="shared" si="95"/>
        <v>41973.957638888889</v>
      </c>
    </row>
    <row r="997" spans="1:20" ht="60" x14ac:dyDescent="0.25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3">
        <f t="shared" si="90"/>
        <v>7.2599999999999998E-2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4">
        <f t="shared" si="95"/>
        <v>41972.666666666672</v>
      </c>
    </row>
    <row r="998" spans="1:20" ht="45" x14ac:dyDescent="0.25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3">
        <f t="shared" si="90"/>
        <v>1.6250000000000001E-2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4">
        <f t="shared" si="95"/>
        <v>41847.643750000003</v>
      </c>
    </row>
    <row r="999" spans="1:20" ht="30" x14ac:dyDescent="0.25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3">
        <f t="shared" si="90"/>
        <v>1.2999999999999999E-2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4">
        <f t="shared" si="95"/>
        <v>41971.144641203704</v>
      </c>
    </row>
    <row r="1000" spans="1:20" ht="45" x14ac:dyDescent="0.25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3">
        <f t="shared" si="90"/>
        <v>0.58558333333333334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4">
        <f t="shared" si="95"/>
        <v>42327.210659722223</v>
      </c>
    </row>
    <row r="1001" spans="1:20" ht="45" x14ac:dyDescent="0.25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3">
        <f t="shared" si="90"/>
        <v>7.7886666666666673E-2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4">
        <f t="shared" si="95"/>
        <v>41956.334722222222</v>
      </c>
    </row>
    <row r="1002" spans="1:20" ht="45" x14ac:dyDescent="0.25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3">
        <f t="shared" si="90"/>
        <v>2.2157147647256063E-2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4">
        <f t="shared" si="95"/>
        <v>42809.018055555556</v>
      </c>
    </row>
    <row r="1003" spans="1:20" ht="60" x14ac:dyDescent="0.25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3">
        <f t="shared" si="90"/>
        <v>1.04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4">
        <f t="shared" si="95"/>
        <v>42765.720057870371</v>
      </c>
    </row>
    <row r="1004" spans="1:20" ht="60" x14ac:dyDescent="0.25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3">
        <f t="shared" si="90"/>
        <v>0.29602960296029601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4">
        <f t="shared" si="95"/>
        <v>42355.249305555553</v>
      </c>
    </row>
    <row r="1005" spans="1:20" ht="45" x14ac:dyDescent="0.25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3">
        <f t="shared" si="90"/>
        <v>0.16055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4">
        <f t="shared" si="95"/>
        <v>42810.667372685188</v>
      </c>
    </row>
    <row r="1006" spans="1:20" ht="45" x14ac:dyDescent="0.25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3">
        <f t="shared" si="90"/>
        <v>0.82208000000000003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4">
        <f t="shared" si="95"/>
        <v>42418.708645833336</v>
      </c>
    </row>
    <row r="1007" spans="1:20" ht="45" x14ac:dyDescent="0.25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3">
        <f t="shared" si="90"/>
        <v>0.75051000000000001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4">
        <f t="shared" si="95"/>
        <v>42307.624803240738</v>
      </c>
    </row>
    <row r="1008" spans="1:20" ht="45" x14ac:dyDescent="0.25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3">
        <f t="shared" si="90"/>
        <v>5.8500000000000003E-2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4">
        <f t="shared" si="95"/>
        <v>41985.299305555556</v>
      </c>
    </row>
    <row r="1009" spans="1:20" ht="45" x14ac:dyDescent="0.25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3">
        <f t="shared" si="90"/>
        <v>0.44319999999999998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4">
        <f t="shared" si="95"/>
        <v>42718.6252662037</v>
      </c>
    </row>
    <row r="1010" spans="1:20" ht="60" x14ac:dyDescent="0.25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3">
        <f t="shared" si="90"/>
        <v>2.6737967914438501E-3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4">
        <f t="shared" si="95"/>
        <v>42732.809201388889</v>
      </c>
    </row>
    <row r="1011" spans="1:20" ht="60" x14ac:dyDescent="0.25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3">
        <f t="shared" si="90"/>
        <v>0.1313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4">
        <f t="shared" si="95"/>
        <v>42540.604699074072</v>
      </c>
    </row>
    <row r="1012" spans="1:20" ht="60" x14ac:dyDescent="0.25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3">
        <f t="shared" si="90"/>
        <v>1.9088937093275488E-3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4">
        <f t="shared" si="95"/>
        <v>42618.124305555553</v>
      </c>
    </row>
    <row r="1013" spans="1:20" ht="45" x14ac:dyDescent="0.25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3">
        <f t="shared" si="90"/>
        <v>3.7499999999999999E-3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4">
        <f t="shared" si="95"/>
        <v>41991.898090277777</v>
      </c>
    </row>
    <row r="1014" spans="1:20" ht="60" x14ac:dyDescent="0.25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3">
        <f t="shared" si="90"/>
        <v>215.35021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4">
        <f t="shared" si="95"/>
        <v>42759.440416666665</v>
      </c>
    </row>
    <row r="1015" spans="1:20" ht="60" x14ac:dyDescent="0.25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3">
        <f t="shared" si="90"/>
        <v>0.34527999999999998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4">
        <f t="shared" si="95"/>
        <v>42367.833333333328</v>
      </c>
    </row>
    <row r="1016" spans="1:20" ht="30" x14ac:dyDescent="0.25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3">
        <f t="shared" si="90"/>
        <v>0.30599999999999999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4">
        <f t="shared" si="95"/>
        <v>42005.002488425926</v>
      </c>
    </row>
    <row r="1017" spans="1:20" ht="45" x14ac:dyDescent="0.25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3">
        <f t="shared" si="90"/>
        <v>2.6666666666666668E-2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4">
        <f t="shared" si="95"/>
        <v>42333.920081018514</v>
      </c>
    </row>
    <row r="1018" spans="1:20" ht="45" x14ac:dyDescent="0.25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3">
        <f t="shared" si="90"/>
        <v>2.8420000000000001E-2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4">
        <f t="shared" si="95"/>
        <v>42467.065462962957</v>
      </c>
    </row>
    <row r="1019" spans="1:20" ht="60" x14ac:dyDescent="0.25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3">
        <f t="shared" si="90"/>
        <v>0.22878799999999999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4">
        <f t="shared" si="95"/>
        <v>42329.716840277775</v>
      </c>
    </row>
    <row r="1020" spans="1:20" ht="45" x14ac:dyDescent="0.25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3">
        <f t="shared" si="90"/>
        <v>3.1050000000000001E-2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4">
        <f t="shared" si="95"/>
        <v>42565.492280092592</v>
      </c>
    </row>
    <row r="1021" spans="1:20" ht="45" x14ac:dyDescent="0.25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3">
        <f t="shared" si="90"/>
        <v>0.47333333333333333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4">
        <f t="shared" si="95"/>
        <v>42039.973946759259</v>
      </c>
    </row>
    <row r="1022" spans="1:20" ht="60" x14ac:dyDescent="0.25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3">
        <f t="shared" si="90"/>
        <v>2.0554838709677421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4">
        <f t="shared" si="95"/>
        <v>42157.032638888893</v>
      </c>
    </row>
    <row r="1023" spans="1:20" ht="45" x14ac:dyDescent="0.25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3">
        <f t="shared" si="90"/>
        <v>3.5180366666666667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4">
        <f t="shared" si="95"/>
        <v>42294.166666666672</v>
      </c>
    </row>
    <row r="1024" spans="1:20" ht="30" x14ac:dyDescent="0.25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3">
        <f t="shared" si="90"/>
        <v>1.149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4">
        <f t="shared" si="95"/>
        <v>42141.646724537044</v>
      </c>
    </row>
    <row r="1025" spans="1:20" ht="45" x14ac:dyDescent="0.25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3">
        <f t="shared" si="90"/>
        <v>2.3715000000000002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4">
        <f t="shared" si="95"/>
        <v>42175.919687500005</v>
      </c>
    </row>
    <row r="1026" spans="1:20" ht="45" x14ac:dyDescent="0.25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3">
        <f t="shared" si="90"/>
        <v>1.1863774999999999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4">
        <f t="shared" si="95"/>
        <v>42400.580590277779</v>
      </c>
    </row>
    <row r="1027" spans="1:20" ht="45" x14ac:dyDescent="0.25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3">
        <f t="shared" ref="O1027:O1090" si="96">E1027/D1027</f>
        <v>1.099283142857143</v>
      </c>
      <c r="P1027" s="8">
        <f t="shared" ref="P1027:P1090" si="97">IF(L1027,E1027/L1027,0)</f>
        <v>71.848571428571432</v>
      </c>
      <c r="Q1027" t="str">
        <f t="shared" ref="Q1027:Q1090" si="98">LEFT(N1027,FIND("/",N1027) -1)</f>
        <v>music</v>
      </c>
      <c r="R1027" t="str">
        <f t="shared" ref="R1027:R1090" si="99">RIGHT(N1027, LEN(N1027)- FIND("/", N1027))</f>
        <v>electronic music</v>
      </c>
      <c r="S1027" s="12">
        <f t="shared" ref="S1027:S1090" si="100">(((J1027/60)/60)/24)+DATE(1970,1,1)</f>
        <v>42049.833761574075</v>
      </c>
      <c r="T1027" s="14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3">
        <f t="shared" si="96"/>
        <v>1.0000828571428571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4">
        <f t="shared" si="101"/>
        <v>42460.365925925929</v>
      </c>
    </row>
    <row r="1029" spans="1:20" ht="60" x14ac:dyDescent="0.25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3">
        <f t="shared" si="96"/>
        <v>1.0309292094387414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4">
        <f t="shared" si="101"/>
        <v>41935.034108796295</v>
      </c>
    </row>
    <row r="1030" spans="1:20" ht="45" x14ac:dyDescent="0.25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3">
        <f t="shared" si="96"/>
        <v>1.1727000000000001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4">
        <f t="shared" si="101"/>
        <v>42800.833333333328</v>
      </c>
    </row>
    <row r="1031" spans="1:20" ht="45" x14ac:dyDescent="0.25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3">
        <f t="shared" si="96"/>
        <v>1.1175999999999999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4">
        <f t="shared" si="101"/>
        <v>42098.915972222225</v>
      </c>
    </row>
    <row r="1032" spans="1:20" ht="30" x14ac:dyDescent="0.25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3">
        <f t="shared" si="96"/>
        <v>3.4209999999999998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4">
        <f t="shared" si="101"/>
        <v>42625.483206018514</v>
      </c>
    </row>
    <row r="1033" spans="1:20" ht="60" x14ac:dyDescent="0.25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3">
        <f t="shared" si="96"/>
        <v>1.0740000000000001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4">
        <f t="shared" si="101"/>
        <v>42354.764004629629</v>
      </c>
    </row>
    <row r="1034" spans="1:20" ht="15.75" x14ac:dyDescent="0.25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3">
        <f t="shared" si="96"/>
        <v>1.0849703703703704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4">
        <f t="shared" si="101"/>
        <v>42544.666956018518</v>
      </c>
    </row>
    <row r="1035" spans="1:20" ht="60" x14ac:dyDescent="0.25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3">
        <f t="shared" si="96"/>
        <v>1.0286144578313252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4">
        <f t="shared" si="101"/>
        <v>42716.732407407413</v>
      </c>
    </row>
    <row r="1036" spans="1:20" ht="45" x14ac:dyDescent="0.25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3">
        <f t="shared" si="96"/>
        <v>1.3000180000000001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4">
        <f t="shared" si="101"/>
        <v>42587.165972222225</v>
      </c>
    </row>
    <row r="1037" spans="1:20" ht="60" x14ac:dyDescent="0.25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3">
        <f t="shared" si="96"/>
        <v>1.0765217391304347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4">
        <f t="shared" si="101"/>
        <v>42046.641435185185</v>
      </c>
    </row>
    <row r="1038" spans="1:20" ht="45" x14ac:dyDescent="0.25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3">
        <f t="shared" si="96"/>
        <v>1.1236044444444444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4">
        <f t="shared" si="101"/>
        <v>41281.333333333336</v>
      </c>
    </row>
    <row r="1039" spans="1:20" ht="60" x14ac:dyDescent="0.25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3">
        <f t="shared" si="96"/>
        <v>1.0209999999999999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4">
        <f t="shared" si="101"/>
        <v>42142.208333333328</v>
      </c>
    </row>
    <row r="1040" spans="1:20" ht="45" x14ac:dyDescent="0.25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3">
        <f t="shared" si="96"/>
        <v>1.4533333333333334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4">
        <f t="shared" si="101"/>
        <v>42448.190081018518</v>
      </c>
    </row>
    <row r="1041" spans="1:20" ht="60" x14ac:dyDescent="0.25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3">
        <f t="shared" si="96"/>
        <v>1.282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4">
        <f t="shared" si="101"/>
        <v>42717.332638888889</v>
      </c>
    </row>
    <row r="1042" spans="1:20" ht="60" x14ac:dyDescent="0.25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3">
        <f t="shared" si="96"/>
        <v>2.9411764705882353E-3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4">
        <f t="shared" si="101"/>
        <v>42609.708437499998</v>
      </c>
    </row>
    <row r="1043" spans="1:20" ht="45" x14ac:dyDescent="0.25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3">
        <f t="shared" si="96"/>
        <v>0</v>
      </c>
      <c r="P1043" s="8">
        <f t="shared" si="97"/>
        <v>0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4">
        <f t="shared" si="101"/>
        <v>41851.060092592597</v>
      </c>
    </row>
    <row r="1044" spans="1:20" ht="60" x14ac:dyDescent="0.25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3">
        <f t="shared" si="96"/>
        <v>1.5384615384615385E-2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4">
        <f t="shared" si="101"/>
        <v>41894.416666666664</v>
      </c>
    </row>
    <row r="1045" spans="1:20" ht="45" x14ac:dyDescent="0.25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3">
        <f t="shared" si="96"/>
        <v>8.5370000000000001E-2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4">
        <f t="shared" si="101"/>
        <v>42144.252951388888</v>
      </c>
    </row>
    <row r="1046" spans="1:20" ht="60" x14ac:dyDescent="0.25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3">
        <f t="shared" si="96"/>
        <v>8.571428571428571E-4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4">
        <f t="shared" si="101"/>
        <v>42068.852083333331</v>
      </c>
    </row>
    <row r="1047" spans="1:20" ht="45" x14ac:dyDescent="0.25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3">
        <f t="shared" si="96"/>
        <v>2.6599999999999999E-2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4">
        <f t="shared" si="101"/>
        <v>41874.874421296299</v>
      </c>
    </row>
    <row r="1048" spans="1:20" ht="60" x14ac:dyDescent="0.25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3">
        <f t="shared" si="96"/>
        <v>0</v>
      </c>
      <c r="P1048" s="8">
        <f t="shared" si="97"/>
        <v>0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4">
        <f t="shared" si="101"/>
        <v>42364.851388888885</v>
      </c>
    </row>
    <row r="1049" spans="1:20" ht="45" x14ac:dyDescent="0.25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3">
        <f t="shared" si="96"/>
        <v>5.0000000000000001E-4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4">
        <f t="shared" si="101"/>
        <v>41948.860127314816</v>
      </c>
    </row>
    <row r="1050" spans="1:20" ht="60" x14ac:dyDescent="0.25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3">
        <f t="shared" si="96"/>
        <v>1.4133333333333333E-2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4">
        <f t="shared" si="101"/>
        <v>42638.053113425922</v>
      </c>
    </row>
    <row r="1051" spans="1:20" ht="15.75" x14ac:dyDescent="0.25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3">
        <f t="shared" si="96"/>
        <v>0</v>
      </c>
      <c r="P1051" s="8">
        <f t="shared" si="97"/>
        <v>0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4">
        <f t="shared" si="101"/>
        <v>42412.431076388893</v>
      </c>
    </row>
    <row r="1052" spans="1:20" ht="30" x14ac:dyDescent="0.25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3">
        <f t="shared" si="96"/>
        <v>0</v>
      </c>
      <c r="P1052" s="8">
        <f t="shared" si="97"/>
        <v>0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4">
        <f t="shared" si="101"/>
        <v>42261.7971875</v>
      </c>
    </row>
    <row r="1053" spans="1:20" ht="60" x14ac:dyDescent="0.25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3">
        <f t="shared" si="96"/>
        <v>0</v>
      </c>
      <c r="P1053" s="8">
        <f t="shared" si="97"/>
        <v>0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4">
        <f t="shared" si="101"/>
        <v>41878.014178240745</v>
      </c>
    </row>
    <row r="1054" spans="1:20" ht="75" x14ac:dyDescent="0.25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3">
        <f t="shared" si="96"/>
        <v>0</v>
      </c>
      <c r="P1054" s="8">
        <f t="shared" si="97"/>
        <v>0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4">
        <f t="shared" si="101"/>
        <v>42527.839583333334</v>
      </c>
    </row>
    <row r="1055" spans="1:20" ht="60" x14ac:dyDescent="0.25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3">
        <f t="shared" si="96"/>
        <v>0.01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4">
        <f t="shared" si="101"/>
        <v>42800.172824074078</v>
      </c>
    </row>
    <row r="1056" spans="1:20" ht="60" x14ac:dyDescent="0.25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3">
        <f t="shared" si="96"/>
        <v>0</v>
      </c>
      <c r="P1056" s="8">
        <f t="shared" si="97"/>
        <v>0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4">
        <f t="shared" si="101"/>
        <v>41861.916666666664</v>
      </c>
    </row>
    <row r="1057" spans="1:20" ht="60" x14ac:dyDescent="0.25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3">
        <f t="shared" si="96"/>
        <v>0</v>
      </c>
      <c r="P1057" s="8">
        <f t="shared" si="97"/>
        <v>0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4">
        <f t="shared" si="101"/>
        <v>42436.992418981477</v>
      </c>
    </row>
    <row r="1058" spans="1:20" ht="60" x14ac:dyDescent="0.25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3">
        <f t="shared" si="96"/>
        <v>0</v>
      </c>
      <c r="P1058" s="8">
        <f t="shared" si="97"/>
        <v>0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4">
        <f t="shared" si="101"/>
        <v>42118.677974537044</v>
      </c>
    </row>
    <row r="1059" spans="1:20" ht="45" x14ac:dyDescent="0.25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3">
        <f t="shared" si="96"/>
        <v>0</v>
      </c>
      <c r="P1059" s="8">
        <f t="shared" si="97"/>
        <v>0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4">
        <f t="shared" si="101"/>
        <v>42708.912997685184</v>
      </c>
    </row>
    <row r="1060" spans="1:20" ht="60" x14ac:dyDescent="0.25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3">
        <f t="shared" si="96"/>
        <v>0</v>
      </c>
      <c r="P1060" s="8">
        <f t="shared" si="97"/>
        <v>0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4">
        <f t="shared" si="101"/>
        <v>42089</v>
      </c>
    </row>
    <row r="1061" spans="1:20" ht="15.75" x14ac:dyDescent="0.25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3">
        <f t="shared" si="96"/>
        <v>0</v>
      </c>
      <c r="P1061" s="8">
        <f t="shared" si="97"/>
        <v>0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4">
        <f t="shared" si="101"/>
        <v>42076.748333333337</v>
      </c>
    </row>
    <row r="1062" spans="1:20" ht="60" x14ac:dyDescent="0.25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3">
        <f t="shared" si="96"/>
        <v>0.01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4">
        <f t="shared" si="101"/>
        <v>42109.913113425922</v>
      </c>
    </row>
    <row r="1063" spans="1:20" ht="45" x14ac:dyDescent="0.25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3">
        <f t="shared" si="96"/>
        <v>0</v>
      </c>
      <c r="P1063" s="8">
        <f t="shared" si="97"/>
        <v>0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4">
        <f t="shared" si="101"/>
        <v>42492.041666666672</v>
      </c>
    </row>
    <row r="1064" spans="1:20" ht="30" x14ac:dyDescent="0.25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3">
        <f t="shared" si="96"/>
        <v>0.95477386934673369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4">
        <f t="shared" si="101"/>
        <v>42563.807187500002</v>
      </c>
    </row>
    <row r="1065" spans="1:20" ht="60" x14ac:dyDescent="0.25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3">
        <f t="shared" si="96"/>
        <v>0</v>
      </c>
      <c r="P1065" s="8">
        <f t="shared" si="97"/>
        <v>0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4">
        <f t="shared" si="101"/>
        <v>42613.030810185184</v>
      </c>
    </row>
    <row r="1066" spans="1:20" ht="60" x14ac:dyDescent="0.25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3">
        <f t="shared" si="96"/>
        <v>8.9744444444444446E-2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4">
        <f t="shared" si="101"/>
        <v>41462.228043981479</v>
      </c>
    </row>
    <row r="1067" spans="1:20" ht="60" x14ac:dyDescent="0.25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3">
        <f t="shared" si="96"/>
        <v>2.7E-2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4">
        <f t="shared" si="101"/>
        <v>41689.381041666667</v>
      </c>
    </row>
    <row r="1068" spans="1:20" ht="45" x14ac:dyDescent="0.25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3">
        <f t="shared" si="96"/>
        <v>3.3673333333333333E-2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4">
        <f t="shared" si="101"/>
        <v>41490.962754629632</v>
      </c>
    </row>
    <row r="1069" spans="1:20" ht="60" x14ac:dyDescent="0.25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3">
        <f t="shared" si="96"/>
        <v>0.26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4">
        <f t="shared" si="101"/>
        <v>41629.855682870373</v>
      </c>
    </row>
    <row r="1070" spans="1:20" ht="60" x14ac:dyDescent="0.25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3">
        <f t="shared" si="96"/>
        <v>1.5E-3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4">
        <f t="shared" si="101"/>
        <v>42470.329444444447</v>
      </c>
    </row>
    <row r="1071" spans="1:20" ht="45" x14ac:dyDescent="0.25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3">
        <f t="shared" si="96"/>
        <v>0.38636363636363635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4">
        <f t="shared" si="101"/>
        <v>41604.271516203706</v>
      </c>
    </row>
    <row r="1072" spans="1:20" ht="45" x14ac:dyDescent="0.25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3">
        <f t="shared" si="96"/>
        <v>7.0000000000000001E-3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4">
        <f t="shared" si="101"/>
        <v>41183.011828703704</v>
      </c>
    </row>
    <row r="1073" spans="1:20" ht="60" x14ac:dyDescent="0.25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3">
        <f t="shared" si="96"/>
        <v>0</v>
      </c>
      <c r="P1073" s="8">
        <f t="shared" si="97"/>
        <v>0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4">
        <f t="shared" si="101"/>
        <v>42325.795057870375</v>
      </c>
    </row>
    <row r="1074" spans="1:20" ht="60" x14ac:dyDescent="0.25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3">
        <f t="shared" si="96"/>
        <v>6.8000000000000005E-4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4">
        <f t="shared" si="101"/>
        <v>41675.832141203704</v>
      </c>
    </row>
    <row r="1075" spans="1:20" ht="45" x14ac:dyDescent="0.25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3">
        <f t="shared" si="96"/>
        <v>1.3333333333333334E-2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4">
        <f t="shared" si="101"/>
        <v>40832.964594907404</v>
      </c>
    </row>
    <row r="1076" spans="1:20" ht="60" x14ac:dyDescent="0.25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3">
        <f t="shared" si="96"/>
        <v>6.3092592592592589E-2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4">
        <f t="shared" si="101"/>
        <v>41643.172974537039</v>
      </c>
    </row>
    <row r="1077" spans="1:20" ht="45" x14ac:dyDescent="0.25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3">
        <f t="shared" si="96"/>
        <v>4.4999999999999998E-2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4">
        <f t="shared" si="101"/>
        <v>41035.904120370367</v>
      </c>
    </row>
    <row r="1078" spans="1:20" ht="45" x14ac:dyDescent="0.25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3">
        <f t="shared" si="96"/>
        <v>0.62765333333333329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4">
        <f t="shared" si="101"/>
        <v>41893.377893518518</v>
      </c>
    </row>
    <row r="1079" spans="1:20" ht="45" x14ac:dyDescent="0.25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3">
        <f t="shared" si="96"/>
        <v>0.29376000000000002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4">
        <f t="shared" si="101"/>
        <v>42383.16679398148</v>
      </c>
    </row>
    <row r="1080" spans="1:20" ht="60" x14ac:dyDescent="0.25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3">
        <f t="shared" si="96"/>
        <v>7.4999999999999997E-2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4">
        <f t="shared" si="101"/>
        <v>40746.195844907408</v>
      </c>
    </row>
    <row r="1081" spans="1:20" ht="60" x14ac:dyDescent="0.25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3">
        <f t="shared" si="96"/>
        <v>2.6076923076923077E-2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4">
        <f t="shared" si="101"/>
        <v>42504.566388888896</v>
      </c>
    </row>
    <row r="1082" spans="1:20" ht="45" x14ac:dyDescent="0.25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3">
        <f t="shared" si="96"/>
        <v>9.1050000000000006E-2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4">
        <f t="shared" si="101"/>
        <v>41770.138113425928</v>
      </c>
    </row>
    <row r="1083" spans="1:20" ht="45" x14ac:dyDescent="0.25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3">
        <f t="shared" si="96"/>
        <v>1.7647058823529413E-4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4">
        <f t="shared" si="101"/>
        <v>42032.926990740743</v>
      </c>
    </row>
    <row r="1084" spans="1:20" ht="45" x14ac:dyDescent="0.25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3">
        <f t="shared" si="96"/>
        <v>5.5999999999999999E-3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4">
        <f t="shared" si="101"/>
        <v>41131.906111111115</v>
      </c>
    </row>
    <row r="1085" spans="1:20" ht="60" x14ac:dyDescent="0.25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3">
        <f t="shared" si="96"/>
        <v>8.2000000000000007E-3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4">
        <f t="shared" si="101"/>
        <v>41853.659525462965</v>
      </c>
    </row>
    <row r="1086" spans="1:20" ht="15.75" x14ac:dyDescent="0.25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3">
        <f t="shared" si="96"/>
        <v>0</v>
      </c>
      <c r="P1086" s="8">
        <f t="shared" si="97"/>
        <v>0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4">
        <f t="shared" si="101"/>
        <v>41859.912083333329</v>
      </c>
    </row>
    <row r="1087" spans="1:20" ht="45" x14ac:dyDescent="0.25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3">
        <f t="shared" si="96"/>
        <v>3.4200000000000001E-2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4">
        <f t="shared" si="101"/>
        <v>42443.629340277781</v>
      </c>
    </row>
    <row r="1088" spans="1:20" ht="15.75" x14ac:dyDescent="0.25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3">
        <f t="shared" si="96"/>
        <v>8.3333333333333339E-4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4">
        <f t="shared" si="101"/>
        <v>41875.866793981484</v>
      </c>
    </row>
    <row r="1089" spans="1:20" ht="60" x14ac:dyDescent="0.25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3">
        <f t="shared" si="96"/>
        <v>0</v>
      </c>
      <c r="P1089" s="8">
        <f t="shared" si="97"/>
        <v>0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4">
        <f t="shared" si="101"/>
        <v>41805.713969907411</v>
      </c>
    </row>
    <row r="1090" spans="1:20" ht="45" x14ac:dyDescent="0.25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3">
        <f t="shared" si="96"/>
        <v>0.14182977777777778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4">
        <f t="shared" si="101"/>
        <v>41753.799386574072</v>
      </c>
    </row>
    <row r="1091" spans="1:20" ht="30" x14ac:dyDescent="0.25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3">
        <f t="shared" ref="O1091:O1154" si="102">E1091/D1091</f>
        <v>7.8266666666666665E-2</v>
      </c>
      <c r="P1091" s="8">
        <f t="shared" ref="P1091:P1154" si="103">IF(L1091,E1091/L1091,0)</f>
        <v>23.959183673469386</v>
      </c>
      <c r="Q1091" t="str">
        <f t="shared" ref="Q1091:Q1154" si="104">LEFT(N1091,FIND("/",N1091) -1)</f>
        <v>games</v>
      </c>
      <c r="R1091" t="str">
        <f t="shared" ref="R1091:R1154" si="105">RIGHT(N1091, LEN(N1091)- FIND("/", N1091))</f>
        <v>video games</v>
      </c>
      <c r="S1091" s="12">
        <f t="shared" ref="S1091:S1154" si="106">(((J1091/60)/60)/24)+DATE(1970,1,1)</f>
        <v>42151.189525462964</v>
      </c>
      <c r="T1091" s="14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3">
        <f t="shared" si="102"/>
        <v>3.8464497269020693E-4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4">
        <f t="shared" si="107"/>
        <v>42153.185798611114</v>
      </c>
    </row>
    <row r="1093" spans="1:20" ht="60" x14ac:dyDescent="0.25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3">
        <f t="shared" si="102"/>
        <v>0.125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4">
        <f t="shared" si="107"/>
        <v>42470.778611111105</v>
      </c>
    </row>
    <row r="1094" spans="1:20" ht="60" x14ac:dyDescent="0.25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3">
        <f t="shared" si="102"/>
        <v>1.0500000000000001E-2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4">
        <f t="shared" si="107"/>
        <v>41280.025902777779</v>
      </c>
    </row>
    <row r="1095" spans="1:20" ht="45" x14ac:dyDescent="0.25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3">
        <f t="shared" si="102"/>
        <v>0.14083333333333334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4">
        <f t="shared" si="107"/>
        <v>42411.973807870367</v>
      </c>
    </row>
    <row r="1096" spans="1:20" ht="60" x14ac:dyDescent="0.25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3">
        <f t="shared" si="102"/>
        <v>0.18300055555555556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4">
        <f t="shared" si="107"/>
        <v>40825.713344907403</v>
      </c>
    </row>
    <row r="1097" spans="1:20" ht="60" x14ac:dyDescent="0.25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3">
        <f t="shared" si="102"/>
        <v>5.0347999999999997E-2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4">
        <f t="shared" si="107"/>
        <v>41516.537268518521</v>
      </c>
    </row>
    <row r="1098" spans="1:20" ht="60" x14ac:dyDescent="0.25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3">
        <f t="shared" si="102"/>
        <v>0.17933333333333334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4">
        <f t="shared" si="107"/>
        <v>41916.145833333336</v>
      </c>
    </row>
    <row r="1099" spans="1:20" ht="45" x14ac:dyDescent="0.25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3">
        <f t="shared" si="102"/>
        <v>4.6999999999999999E-4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4">
        <f t="shared" si="107"/>
        <v>41700.792557870373</v>
      </c>
    </row>
    <row r="1100" spans="1:20" ht="30" x14ac:dyDescent="0.25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3">
        <f t="shared" si="102"/>
        <v>7.2120000000000004E-2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4">
        <f t="shared" si="107"/>
        <v>41742.762673611112</v>
      </c>
    </row>
    <row r="1101" spans="1:20" ht="60" x14ac:dyDescent="0.25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3">
        <f t="shared" si="102"/>
        <v>5.0000000000000001E-3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4">
        <f t="shared" si="107"/>
        <v>42137.836435185185</v>
      </c>
    </row>
    <row r="1102" spans="1:20" ht="45" x14ac:dyDescent="0.25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3">
        <f t="shared" si="102"/>
        <v>2.5000000000000001E-2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4">
        <f t="shared" si="107"/>
        <v>42414.110775462963</v>
      </c>
    </row>
    <row r="1103" spans="1:20" ht="45" x14ac:dyDescent="0.25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3">
        <f t="shared" si="102"/>
        <v>4.0999999999999999E-4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4">
        <f t="shared" si="107"/>
        <v>42565.758333333331</v>
      </c>
    </row>
    <row r="1104" spans="1:20" ht="60" x14ac:dyDescent="0.25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3">
        <f t="shared" si="102"/>
        <v>5.3124999999999999E-2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4">
        <f t="shared" si="107"/>
        <v>41617.249305555553</v>
      </c>
    </row>
    <row r="1105" spans="1:20" ht="45" x14ac:dyDescent="0.25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3">
        <f t="shared" si="102"/>
        <v>1.6199999999999999E-2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4">
        <f t="shared" si="107"/>
        <v>42539.22210648148</v>
      </c>
    </row>
    <row r="1106" spans="1:20" ht="60" x14ac:dyDescent="0.25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3">
        <f t="shared" si="102"/>
        <v>4.9516666666666667E-2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4">
        <f t="shared" si="107"/>
        <v>41801.40996527778</v>
      </c>
    </row>
    <row r="1107" spans="1:20" ht="60" x14ac:dyDescent="0.25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3">
        <f t="shared" si="102"/>
        <v>1.5900000000000001E-3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4">
        <f t="shared" si="107"/>
        <v>41722.0940625</v>
      </c>
    </row>
    <row r="1108" spans="1:20" ht="45" x14ac:dyDescent="0.25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3">
        <f t="shared" si="102"/>
        <v>0.41249999999999998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4">
        <f t="shared" si="107"/>
        <v>41003.698784722219</v>
      </c>
    </row>
    <row r="1109" spans="1:20" ht="60" x14ac:dyDescent="0.25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3">
        <f t="shared" si="102"/>
        <v>0</v>
      </c>
      <c r="P1109" s="8">
        <f t="shared" si="103"/>
        <v>0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4">
        <f t="shared" si="107"/>
        <v>41843.861388888887</v>
      </c>
    </row>
    <row r="1110" spans="1:20" ht="60" x14ac:dyDescent="0.25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3">
        <f t="shared" si="102"/>
        <v>2.93E-2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4">
        <f t="shared" si="107"/>
        <v>41012.595312500001</v>
      </c>
    </row>
    <row r="1111" spans="1:20" ht="60" x14ac:dyDescent="0.25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3">
        <f t="shared" si="102"/>
        <v>4.4999999999999997E-3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4">
        <f t="shared" si="107"/>
        <v>42692.793865740736</v>
      </c>
    </row>
    <row r="1112" spans="1:20" ht="60" x14ac:dyDescent="0.25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3">
        <f t="shared" si="102"/>
        <v>5.1000000000000004E-3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4">
        <f t="shared" si="107"/>
        <v>41250.933124999996</v>
      </c>
    </row>
    <row r="1113" spans="1:20" ht="60" x14ac:dyDescent="0.25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3">
        <f t="shared" si="102"/>
        <v>4.0000000000000002E-4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4">
        <f t="shared" si="107"/>
        <v>42377.203587962969</v>
      </c>
    </row>
    <row r="1114" spans="1:20" ht="45" x14ac:dyDescent="0.25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3">
        <f t="shared" si="102"/>
        <v>0.35537409090909089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4">
        <f t="shared" si="107"/>
        <v>42023.354166666672</v>
      </c>
    </row>
    <row r="1115" spans="1:20" ht="60" x14ac:dyDescent="0.25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3">
        <f t="shared" si="102"/>
        <v>5.0000000000000001E-3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4">
        <f t="shared" si="107"/>
        <v>41865.977083333331</v>
      </c>
    </row>
    <row r="1116" spans="1:20" ht="60" x14ac:dyDescent="0.25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3">
        <f t="shared" si="102"/>
        <v>1.6666666666666668E-3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4">
        <f t="shared" si="107"/>
        <v>41556.345914351856</v>
      </c>
    </row>
    <row r="1117" spans="1:20" ht="60" x14ac:dyDescent="0.25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3">
        <f t="shared" si="102"/>
        <v>1.325E-3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4">
        <f t="shared" si="107"/>
        <v>42459.653877314813</v>
      </c>
    </row>
    <row r="1118" spans="1:20" ht="45" x14ac:dyDescent="0.25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3">
        <f t="shared" si="102"/>
        <v>3.5704000000000004E-4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4">
        <f t="shared" si="107"/>
        <v>41069.847314814811</v>
      </c>
    </row>
    <row r="1119" spans="1:20" ht="45" x14ac:dyDescent="0.25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3">
        <f t="shared" si="102"/>
        <v>8.3000000000000004E-2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4">
        <f t="shared" si="107"/>
        <v>42363.598530092597</v>
      </c>
    </row>
    <row r="1120" spans="1:20" ht="60" x14ac:dyDescent="0.25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3">
        <f t="shared" si="102"/>
        <v>2.4222222222222221E-2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4">
        <f t="shared" si="107"/>
        <v>41734.124756944446</v>
      </c>
    </row>
    <row r="1121" spans="1:20" ht="60" x14ac:dyDescent="0.25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3">
        <f t="shared" si="102"/>
        <v>2.3809523809523812E-3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4">
        <f t="shared" si="107"/>
        <v>41735.792407407411</v>
      </c>
    </row>
    <row r="1122" spans="1:20" ht="45" x14ac:dyDescent="0.25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3">
        <f t="shared" si="102"/>
        <v>0</v>
      </c>
      <c r="P1122" s="8">
        <f t="shared" si="103"/>
        <v>0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4">
        <f t="shared" si="107"/>
        <v>40844.872685185182</v>
      </c>
    </row>
    <row r="1123" spans="1:20" ht="45" x14ac:dyDescent="0.25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3">
        <f t="shared" si="102"/>
        <v>1.16E-4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4">
        <f t="shared" si="107"/>
        <v>42442.892546296294</v>
      </c>
    </row>
    <row r="1124" spans="1:20" ht="60" x14ac:dyDescent="0.25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3">
        <f t="shared" si="102"/>
        <v>0</v>
      </c>
      <c r="P1124" s="8">
        <f t="shared" si="103"/>
        <v>0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4">
        <f t="shared" si="107"/>
        <v>41424.703993055555</v>
      </c>
    </row>
    <row r="1125" spans="1:20" ht="60" x14ac:dyDescent="0.25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3">
        <f t="shared" si="102"/>
        <v>2.2000000000000001E-3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4">
        <f t="shared" si="107"/>
        <v>41748.5237037037</v>
      </c>
    </row>
    <row r="1126" spans="1:20" ht="60" x14ac:dyDescent="0.25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3">
        <f t="shared" si="102"/>
        <v>4.7222222222222223E-3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4">
        <f t="shared" si="107"/>
        <v>42124.667256944449</v>
      </c>
    </row>
    <row r="1127" spans="1:20" ht="60" x14ac:dyDescent="0.25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3">
        <f t="shared" si="102"/>
        <v>0</v>
      </c>
      <c r="P1127" s="8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4">
        <f t="shared" si="107"/>
        <v>42272.624189814815</v>
      </c>
    </row>
    <row r="1128" spans="1:20" ht="45" x14ac:dyDescent="0.25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3">
        <f t="shared" si="102"/>
        <v>5.0000000000000001E-3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4">
        <f t="shared" si="107"/>
        <v>42565.327476851846</v>
      </c>
    </row>
    <row r="1129" spans="1:20" ht="60" x14ac:dyDescent="0.25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3">
        <f t="shared" si="102"/>
        <v>1.6714285714285713E-2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4">
        <f t="shared" si="107"/>
        <v>41957.895833333328</v>
      </c>
    </row>
    <row r="1130" spans="1:20" ht="15.75" x14ac:dyDescent="0.25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3">
        <f t="shared" si="102"/>
        <v>1E-3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4">
        <f t="shared" si="107"/>
        <v>41858.649502314816</v>
      </c>
    </row>
    <row r="1131" spans="1:20" ht="45" x14ac:dyDescent="0.25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3">
        <f t="shared" si="102"/>
        <v>1.0499999999999999E-3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4">
        <f t="shared" si="107"/>
        <v>42526.264965277776</v>
      </c>
    </row>
    <row r="1132" spans="1:20" ht="60" x14ac:dyDescent="0.25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3">
        <f t="shared" si="102"/>
        <v>2.2000000000000001E-3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4">
        <f t="shared" si="107"/>
        <v>41969.038194444445</v>
      </c>
    </row>
    <row r="1133" spans="1:20" ht="60" x14ac:dyDescent="0.25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3">
        <f t="shared" si="102"/>
        <v>0</v>
      </c>
      <c r="P1133" s="8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4">
        <f t="shared" si="107"/>
        <v>42362.908194444448</v>
      </c>
    </row>
    <row r="1134" spans="1:20" ht="45" x14ac:dyDescent="0.25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3">
        <f t="shared" si="102"/>
        <v>0.14380000000000001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4">
        <f t="shared" si="107"/>
        <v>42736.115405092598</v>
      </c>
    </row>
    <row r="1135" spans="1:20" ht="60" x14ac:dyDescent="0.25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3">
        <f t="shared" si="102"/>
        <v>6.6666666666666671E-3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4">
        <f t="shared" si="107"/>
        <v>41851.407187500001</v>
      </c>
    </row>
    <row r="1136" spans="1:20" ht="45" x14ac:dyDescent="0.25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3">
        <f t="shared" si="102"/>
        <v>4.0000000000000003E-5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4">
        <f t="shared" si="107"/>
        <v>41972.189583333333</v>
      </c>
    </row>
    <row r="1137" spans="1:20" ht="60" x14ac:dyDescent="0.25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3">
        <f t="shared" si="102"/>
        <v>0.05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4">
        <f t="shared" si="107"/>
        <v>42588.989513888882</v>
      </c>
    </row>
    <row r="1138" spans="1:20" ht="45" x14ac:dyDescent="0.25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3">
        <f t="shared" si="102"/>
        <v>6.4439140811455853E-2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4">
        <f t="shared" si="107"/>
        <v>42357.671631944439</v>
      </c>
    </row>
    <row r="1139" spans="1:20" ht="60" x14ac:dyDescent="0.25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3">
        <f t="shared" si="102"/>
        <v>0.39500000000000002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4">
        <f t="shared" si="107"/>
        <v>42483.819687499999</v>
      </c>
    </row>
    <row r="1140" spans="1:20" ht="60" x14ac:dyDescent="0.25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3">
        <f t="shared" si="102"/>
        <v>3.5714285714285713E-3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4">
        <f t="shared" si="107"/>
        <v>42756.9066087963</v>
      </c>
    </row>
    <row r="1141" spans="1:20" ht="60" x14ac:dyDescent="0.25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3">
        <f t="shared" si="102"/>
        <v>6.2500000000000001E-4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4">
        <f t="shared" si="107"/>
        <v>42005.347523148142</v>
      </c>
    </row>
    <row r="1142" spans="1:20" ht="45" x14ac:dyDescent="0.25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3">
        <f t="shared" si="102"/>
        <v>0</v>
      </c>
      <c r="P1142" s="8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4">
        <f t="shared" si="107"/>
        <v>42222.462048611109</v>
      </c>
    </row>
    <row r="1143" spans="1:20" ht="15.75" x14ac:dyDescent="0.25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3">
        <f t="shared" si="102"/>
        <v>0</v>
      </c>
      <c r="P1143" s="8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4">
        <f t="shared" si="107"/>
        <v>42194.699652777781</v>
      </c>
    </row>
    <row r="1144" spans="1:20" ht="45" x14ac:dyDescent="0.25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3">
        <f t="shared" si="102"/>
        <v>0</v>
      </c>
      <c r="P1144" s="8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4">
        <f t="shared" si="107"/>
        <v>42052.006099537044</v>
      </c>
    </row>
    <row r="1145" spans="1:20" ht="60" x14ac:dyDescent="0.25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3">
        <f t="shared" si="102"/>
        <v>4.1333333333333335E-3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4">
        <f t="shared" si="107"/>
        <v>42355.19358796296</v>
      </c>
    </row>
    <row r="1146" spans="1:20" ht="45" x14ac:dyDescent="0.25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3">
        <f t="shared" si="102"/>
        <v>0</v>
      </c>
      <c r="P1146" s="8">
        <f t="shared" si="103"/>
        <v>0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4">
        <f t="shared" si="107"/>
        <v>42123.181944444441</v>
      </c>
    </row>
    <row r="1147" spans="1:20" ht="45" x14ac:dyDescent="0.25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3">
        <f t="shared" si="102"/>
        <v>1.25E-3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4">
        <f t="shared" si="107"/>
        <v>41914.747592592597</v>
      </c>
    </row>
    <row r="1148" spans="1:20" ht="45" x14ac:dyDescent="0.25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3">
        <f t="shared" si="102"/>
        <v>8.8333333333333333E-2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4">
        <f t="shared" si="107"/>
        <v>41761.9533912037</v>
      </c>
    </row>
    <row r="1149" spans="1:20" ht="60" x14ac:dyDescent="0.25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3">
        <f t="shared" si="102"/>
        <v>0</v>
      </c>
      <c r="P1149" s="8">
        <f t="shared" si="103"/>
        <v>0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4">
        <f t="shared" si="107"/>
        <v>41931.972025462965</v>
      </c>
    </row>
    <row r="1150" spans="1:20" ht="30" x14ac:dyDescent="0.25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3">
        <f t="shared" si="102"/>
        <v>4.8666666666666667E-3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4">
        <f t="shared" si="107"/>
        <v>42705.212743055556</v>
      </c>
    </row>
    <row r="1151" spans="1:20" ht="30" x14ac:dyDescent="0.25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3">
        <f t="shared" si="102"/>
        <v>1.5E-3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4">
        <f t="shared" si="107"/>
        <v>42537.71025462963</v>
      </c>
    </row>
    <row r="1152" spans="1:20" ht="30" x14ac:dyDescent="0.25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3">
        <f t="shared" si="102"/>
        <v>0.1008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4">
        <f t="shared" si="107"/>
        <v>42377.954571759255</v>
      </c>
    </row>
    <row r="1153" spans="1:20" ht="60" x14ac:dyDescent="0.25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3">
        <f t="shared" si="102"/>
        <v>0</v>
      </c>
      <c r="P1153" s="8">
        <f t="shared" si="103"/>
        <v>0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4">
        <f t="shared" si="107"/>
        <v>42254.102581018517</v>
      </c>
    </row>
    <row r="1154" spans="1:20" ht="15.75" x14ac:dyDescent="0.25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3">
        <f t="shared" si="102"/>
        <v>5.6937500000000002E-2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4">
        <f t="shared" si="107"/>
        <v>42139.709629629629</v>
      </c>
    </row>
    <row r="1155" spans="1:20" ht="30" x14ac:dyDescent="0.25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3">
        <f t="shared" ref="O1155:O1218" si="108">E1155/D1155</f>
        <v>6.2500000000000003E-3</v>
      </c>
      <c r="P1155" s="8">
        <f t="shared" ref="P1155:P1218" si="109">IF(L1155,E1155/L1155,0)</f>
        <v>50</v>
      </c>
      <c r="Q1155" t="str">
        <f t="shared" ref="Q1155:Q1218" si="110">LEFT(N1155,FIND("/",N1155) -1)</f>
        <v>food</v>
      </c>
      <c r="R1155" t="str">
        <f t="shared" ref="R1155:R1218" si="111">RIGHT(N1155, LEN(N1155)- FIND("/", N1155))</f>
        <v>food trucks</v>
      </c>
      <c r="S1155" s="12">
        <f t="shared" ref="S1155:S1218" si="112">(((J1155/60)/60)/24)+DATE(1970,1,1)</f>
        <v>42143.714178240742</v>
      </c>
      <c r="T1155" s="14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3">
        <f t="shared" si="108"/>
        <v>6.5000000000000002E-2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4">
        <f t="shared" si="113"/>
        <v>42253.108865740738</v>
      </c>
    </row>
    <row r="1157" spans="1:20" ht="60" x14ac:dyDescent="0.25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3">
        <f t="shared" si="108"/>
        <v>7.5199999999999998E-3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4">
        <f t="shared" si="113"/>
        <v>41865.763981481483</v>
      </c>
    </row>
    <row r="1158" spans="1:20" ht="45" x14ac:dyDescent="0.25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3">
        <f t="shared" si="108"/>
        <v>0</v>
      </c>
      <c r="P1158" s="8">
        <f t="shared" si="109"/>
        <v>0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4">
        <f t="shared" si="113"/>
        <v>42059.07131944444</v>
      </c>
    </row>
    <row r="1159" spans="1:20" ht="60" x14ac:dyDescent="0.25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3">
        <f t="shared" si="108"/>
        <v>1.5100000000000001E-2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4">
        <f t="shared" si="113"/>
        <v>41978.669907407413</v>
      </c>
    </row>
    <row r="1160" spans="1:20" ht="60" x14ac:dyDescent="0.25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3">
        <f t="shared" si="108"/>
        <v>4.6666666666666671E-3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4">
        <f t="shared" si="113"/>
        <v>41982.09175925926</v>
      </c>
    </row>
    <row r="1161" spans="1:20" ht="60" x14ac:dyDescent="0.25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3">
        <f t="shared" si="108"/>
        <v>0</v>
      </c>
      <c r="P1161" s="8">
        <f t="shared" si="109"/>
        <v>0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4">
        <f t="shared" si="113"/>
        <v>42185.65625</v>
      </c>
    </row>
    <row r="1162" spans="1:20" ht="45" x14ac:dyDescent="0.25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3">
        <f t="shared" si="108"/>
        <v>3.85E-2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4">
        <f t="shared" si="113"/>
        <v>42091.113263888896</v>
      </c>
    </row>
    <row r="1163" spans="1:20" ht="60" x14ac:dyDescent="0.25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3">
        <f t="shared" si="108"/>
        <v>0</v>
      </c>
      <c r="P1163" s="8">
        <f t="shared" si="109"/>
        <v>0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4">
        <f t="shared" si="113"/>
        <v>42143.629502314812</v>
      </c>
    </row>
    <row r="1164" spans="1:20" ht="60" x14ac:dyDescent="0.25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3">
        <f t="shared" si="108"/>
        <v>5.8333333333333338E-4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4">
        <f t="shared" si="113"/>
        <v>41907.683611111112</v>
      </c>
    </row>
    <row r="1165" spans="1:20" ht="60" x14ac:dyDescent="0.25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3">
        <f t="shared" si="108"/>
        <v>0</v>
      </c>
      <c r="P1165" s="8">
        <f t="shared" si="109"/>
        <v>0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4">
        <f t="shared" si="113"/>
        <v>41860.723611111112</v>
      </c>
    </row>
    <row r="1166" spans="1:20" ht="60" x14ac:dyDescent="0.25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3">
        <f t="shared" si="108"/>
        <v>0</v>
      </c>
      <c r="P1166" s="8">
        <f t="shared" si="109"/>
        <v>0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4">
        <f t="shared" si="113"/>
        <v>42539.724328703705</v>
      </c>
    </row>
    <row r="1167" spans="1:20" ht="60" x14ac:dyDescent="0.25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3">
        <f t="shared" si="108"/>
        <v>0.20705000000000001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4">
        <f t="shared" si="113"/>
        <v>41826.214467592588</v>
      </c>
    </row>
    <row r="1168" spans="1:20" ht="60" x14ac:dyDescent="0.25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3">
        <f t="shared" si="108"/>
        <v>0.19139999999999999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4">
        <f t="shared" si="113"/>
        <v>42181.166666666672</v>
      </c>
    </row>
    <row r="1169" spans="1:20" ht="45" x14ac:dyDescent="0.25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3">
        <f t="shared" si="108"/>
        <v>1.6316666666666667E-2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4">
        <f t="shared" si="113"/>
        <v>41894.734895833331</v>
      </c>
    </row>
    <row r="1170" spans="1:20" ht="45" x14ac:dyDescent="0.25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3">
        <f t="shared" si="108"/>
        <v>5.6666666666666664E-2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4">
        <f t="shared" si="113"/>
        <v>42635.053993055553</v>
      </c>
    </row>
    <row r="1171" spans="1:20" ht="45" x14ac:dyDescent="0.25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3">
        <f t="shared" si="108"/>
        <v>1.6999999999999999E-3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4">
        <f t="shared" si="113"/>
        <v>42057.353738425925</v>
      </c>
    </row>
    <row r="1172" spans="1:20" ht="45" x14ac:dyDescent="0.25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3">
        <f t="shared" si="108"/>
        <v>4.0000000000000001E-3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4">
        <f t="shared" si="113"/>
        <v>42154.893182870372</v>
      </c>
    </row>
    <row r="1173" spans="1:20" ht="45" x14ac:dyDescent="0.25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3">
        <f t="shared" si="108"/>
        <v>1E-3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4">
        <f t="shared" si="113"/>
        <v>41956.846377314811</v>
      </c>
    </row>
    <row r="1174" spans="1:20" ht="30" x14ac:dyDescent="0.25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3">
        <f t="shared" si="108"/>
        <v>0</v>
      </c>
      <c r="P1174" s="8">
        <f t="shared" si="109"/>
        <v>0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4">
        <f t="shared" si="113"/>
        <v>41871.682314814818</v>
      </c>
    </row>
    <row r="1175" spans="1:20" ht="60" x14ac:dyDescent="0.25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3">
        <f t="shared" si="108"/>
        <v>2.4000000000000001E-4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4">
        <f t="shared" si="113"/>
        <v>42219.185844907406</v>
      </c>
    </row>
    <row r="1176" spans="1:20" ht="45" x14ac:dyDescent="0.25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3">
        <f t="shared" si="108"/>
        <v>5.906666666666667E-2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4">
        <f t="shared" si="113"/>
        <v>42498.84174768519</v>
      </c>
    </row>
    <row r="1177" spans="1:20" ht="45" x14ac:dyDescent="0.25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3">
        <f t="shared" si="108"/>
        <v>2.9250000000000002E-2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4">
        <f t="shared" si="113"/>
        <v>42200.728460648148</v>
      </c>
    </row>
    <row r="1178" spans="1:20" ht="60" x14ac:dyDescent="0.25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3">
        <f t="shared" si="108"/>
        <v>5.7142857142857142E-5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4">
        <f t="shared" si="113"/>
        <v>42800.541666666672</v>
      </c>
    </row>
    <row r="1179" spans="1:20" ht="60" x14ac:dyDescent="0.25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3">
        <f t="shared" si="108"/>
        <v>0</v>
      </c>
      <c r="P1179" s="8">
        <f t="shared" si="109"/>
        <v>0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4">
        <f t="shared" si="113"/>
        <v>41927.660833333335</v>
      </c>
    </row>
    <row r="1180" spans="1:20" ht="60" x14ac:dyDescent="0.25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3">
        <f t="shared" si="108"/>
        <v>6.666666666666667E-5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4">
        <f t="shared" si="113"/>
        <v>41867.905694444446</v>
      </c>
    </row>
    <row r="1181" spans="1:20" ht="45" x14ac:dyDescent="0.25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3">
        <f t="shared" si="108"/>
        <v>5.3333333333333337E-2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4">
        <f t="shared" si="113"/>
        <v>42305.720219907409</v>
      </c>
    </row>
    <row r="1182" spans="1:20" ht="45" x14ac:dyDescent="0.25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3">
        <f t="shared" si="108"/>
        <v>0.11749999999999999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4">
        <f t="shared" si="113"/>
        <v>41818.806875000002</v>
      </c>
    </row>
    <row r="1183" spans="1:20" ht="30" x14ac:dyDescent="0.25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3">
        <f t="shared" si="108"/>
        <v>8.0000000000000007E-5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4">
        <f t="shared" si="113"/>
        <v>42064.339363425926</v>
      </c>
    </row>
    <row r="1184" spans="1:20" ht="60" x14ac:dyDescent="0.25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3">
        <f t="shared" si="108"/>
        <v>4.2000000000000003E-2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4">
        <f t="shared" si="113"/>
        <v>42747.695833333331</v>
      </c>
    </row>
    <row r="1185" spans="1:20" ht="60" x14ac:dyDescent="0.25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3">
        <f t="shared" si="108"/>
        <v>0.04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4">
        <f t="shared" si="113"/>
        <v>42676.165972222225</v>
      </c>
    </row>
    <row r="1186" spans="1:20" ht="60" x14ac:dyDescent="0.25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3">
        <f t="shared" si="108"/>
        <v>1.0493636363636363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4">
        <f t="shared" si="113"/>
        <v>42772.599664351852</v>
      </c>
    </row>
    <row r="1187" spans="1:20" ht="60" x14ac:dyDescent="0.25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3">
        <f t="shared" si="108"/>
        <v>1.0544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4">
        <f t="shared" si="113"/>
        <v>42163.166666666672</v>
      </c>
    </row>
    <row r="1188" spans="1:20" ht="60" x14ac:dyDescent="0.25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3">
        <f t="shared" si="108"/>
        <v>1.0673333333333332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4">
        <f t="shared" si="113"/>
        <v>42156.945833333331</v>
      </c>
    </row>
    <row r="1189" spans="1:20" ht="60" x14ac:dyDescent="0.25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3">
        <f t="shared" si="108"/>
        <v>1.0412571428571429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4">
        <f t="shared" si="113"/>
        <v>42141.75</v>
      </c>
    </row>
    <row r="1190" spans="1:20" ht="45" x14ac:dyDescent="0.25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3">
        <f t="shared" si="108"/>
        <v>1.6054999999999999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4">
        <f t="shared" si="113"/>
        <v>42732.700694444444</v>
      </c>
    </row>
    <row r="1191" spans="1:20" ht="60" x14ac:dyDescent="0.25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3">
        <f t="shared" si="108"/>
        <v>1.0777777777777777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4">
        <f t="shared" si="113"/>
        <v>42550.979108796295</v>
      </c>
    </row>
    <row r="1192" spans="1:20" ht="45" x14ac:dyDescent="0.25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3">
        <f t="shared" si="108"/>
        <v>1.35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4">
        <f t="shared" si="113"/>
        <v>41882.665798611109</v>
      </c>
    </row>
    <row r="1193" spans="1:20" ht="60" x14ac:dyDescent="0.25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3">
        <f t="shared" si="108"/>
        <v>1.0907407407407408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4">
        <f t="shared" si="113"/>
        <v>42449.562037037031</v>
      </c>
    </row>
    <row r="1194" spans="1:20" ht="30" x14ac:dyDescent="0.25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3">
        <f t="shared" si="108"/>
        <v>2.9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4">
        <f t="shared" si="113"/>
        <v>42777.506689814814</v>
      </c>
    </row>
    <row r="1195" spans="1:20" ht="60" x14ac:dyDescent="0.25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3">
        <f t="shared" si="108"/>
        <v>1.0395714285714286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4">
        <f t="shared" si="113"/>
        <v>42469.734409722223</v>
      </c>
    </row>
    <row r="1196" spans="1:20" ht="60" x14ac:dyDescent="0.25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3">
        <f t="shared" si="108"/>
        <v>3.2223999999999999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4">
        <f t="shared" si="113"/>
        <v>42102.488182870366</v>
      </c>
    </row>
    <row r="1197" spans="1:20" ht="60" x14ac:dyDescent="0.25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3">
        <f t="shared" si="108"/>
        <v>1.35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4">
        <f t="shared" si="113"/>
        <v>42358.375</v>
      </c>
    </row>
    <row r="1198" spans="1:20" ht="30" x14ac:dyDescent="0.25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3">
        <f t="shared" si="108"/>
        <v>2.6991034482758622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4">
        <f t="shared" si="113"/>
        <v>42356.818738425922</v>
      </c>
    </row>
    <row r="1199" spans="1:20" ht="60" x14ac:dyDescent="0.25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3">
        <f t="shared" si="108"/>
        <v>2.5329333333333333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4">
        <f t="shared" si="113"/>
        <v>42534.249305555553</v>
      </c>
    </row>
    <row r="1200" spans="1:20" ht="60" x14ac:dyDescent="0.25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3">
        <f t="shared" si="108"/>
        <v>2.6059999999999999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4">
        <f t="shared" si="113"/>
        <v>42369.125</v>
      </c>
    </row>
    <row r="1201" spans="1:20" ht="60" x14ac:dyDescent="0.25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3">
        <f t="shared" si="108"/>
        <v>1.0131677953348381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4">
        <f t="shared" si="113"/>
        <v>42193.770833333328</v>
      </c>
    </row>
    <row r="1202" spans="1:20" ht="60" x14ac:dyDescent="0.25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3">
        <f t="shared" si="108"/>
        <v>1.2560416666666667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4">
        <f t="shared" si="113"/>
        <v>42110.477500000001</v>
      </c>
    </row>
    <row r="1203" spans="1:20" ht="60" x14ac:dyDescent="0.25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3">
        <f t="shared" si="108"/>
        <v>1.0243783333333334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4">
        <f t="shared" si="113"/>
        <v>42566.60701388889</v>
      </c>
    </row>
    <row r="1204" spans="1:20" ht="60" x14ac:dyDescent="0.25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3">
        <f t="shared" si="108"/>
        <v>1.99244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4">
        <f t="shared" si="113"/>
        <v>42182.288819444439</v>
      </c>
    </row>
    <row r="1205" spans="1:20" ht="45" x14ac:dyDescent="0.25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3">
        <f t="shared" si="108"/>
        <v>1.0245398773006136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4">
        <f t="shared" si="113"/>
        <v>42155.614895833336</v>
      </c>
    </row>
    <row r="1206" spans="1:20" ht="45" x14ac:dyDescent="0.25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3">
        <f t="shared" si="108"/>
        <v>1.0294615384615384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4">
        <f t="shared" si="113"/>
        <v>42342.208333333328</v>
      </c>
    </row>
    <row r="1207" spans="1:20" ht="60" x14ac:dyDescent="0.25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3">
        <f t="shared" si="108"/>
        <v>1.0086153846153847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4">
        <f t="shared" si="113"/>
        <v>42168.506377314814</v>
      </c>
    </row>
    <row r="1208" spans="1:20" ht="60" x14ac:dyDescent="0.25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3">
        <f t="shared" si="108"/>
        <v>1.1499999999999999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4">
        <f t="shared" si="113"/>
        <v>42805.561805555553</v>
      </c>
    </row>
    <row r="1209" spans="1:20" ht="30" x14ac:dyDescent="0.25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3">
        <f t="shared" si="108"/>
        <v>1.0416766467065868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4">
        <f t="shared" si="113"/>
        <v>42460.416666666672</v>
      </c>
    </row>
    <row r="1210" spans="1:20" ht="60" x14ac:dyDescent="0.25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3">
        <f t="shared" si="108"/>
        <v>1.5529999999999999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4">
        <f t="shared" si="113"/>
        <v>42453.667407407411</v>
      </c>
    </row>
    <row r="1211" spans="1:20" ht="60" x14ac:dyDescent="0.25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3">
        <f t="shared" si="108"/>
        <v>1.06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4">
        <f t="shared" si="113"/>
        <v>42791.846122685187</v>
      </c>
    </row>
    <row r="1212" spans="1:20" ht="30" x14ac:dyDescent="0.25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3">
        <f t="shared" si="108"/>
        <v>2.5431499999999998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4">
        <f t="shared" si="113"/>
        <v>42155.875</v>
      </c>
    </row>
    <row r="1213" spans="1:20" ht="60" x14ac:dyDescent="0.25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3">
        <f t="shared" si="108"/>
        <v>1.0109999999999999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4">
        <f t="shared" si="113"/>
        <v>42530.866446759261</v>
      </c>
    </row>
    <row r="1214" spans="1:20" ht="60" x14ac:dyDescent="0.25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3">
        <f t="shared" si="108"/>
        <v>1.2904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4">
        <f t="shared" si="113"/>
        <v>42335.041666666672</v>
      </c>
    </row>
    <row r="1215" spans="1:20" ht="60" x14ac:dyDescent="0.25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3">
        <f t="shared" si="108"/>
        <v>1.0223076923076924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4">
        <f t="shared" si="113"/>
        <v>42766.755787037036</v>
      </c>
    </row>
    <row r="1216" spans="1:20" ht="60" x14ac:dyDescent="0.25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3">
        <f t="shared" si="108"/>
        <v>1.3180000000000001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4">
        <f t="shared" si="113"/>
        <v>42164.840335648143</v>
      </c>
    </row>
    <row r="1217" spans="1:20" ht="60" x14ac:dyDescent="0.25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3">
        <f t="shared" si="108"/>
        <v>7.8608020000000005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4">
        <f t="shared" si="113"/>
        <v>41789.923101851848</v>
      </c>
    </row>
    <row r="1218" spans="1:20" ht="30" x14ac:dyDescent="0.25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3">
        <f t="shared" si="108"/>
        <v>1.4570000000000001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4">
        <f t="shared" si="113"/>
        <v>42279.960416666669</v>
      </c>
    </row>
    <row r="1219" spans="1:20" ht="45" x14ac:dyDescent="0.25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3">
        <f t="shared" ref="O1219:O1282" si="114">E1219/D1219</f>
        <v>1.026</v>
      </c>
      <c r="P1219" s="8">
        <f t="shared" ref="P1219:P1282" si="115">IF(L1219,E1219/L1219,0)</f>
        <v>148.57377049180329</v>
      </c>
      <c r="Q1219" t="str">
        <f t="shared" ref="Q1219:Q1282" si="116">LEFT(N1219,FIND("/",N1219) -1)</f>
        <v>photography</v>
      </c>
      <c r="R1219" t="str">
        <f t="shared" ref="R1219:R1282" si="117">RIGHT(N1219, LEN(N1219)- FIND("/", N1219))</f>
        <v>photobooks</v>
      </c>
      <c r="S1219" s="12">
        <f t="shared" ref="S1219:S1282" si="118">(((J1219/60)/60)/24)+DATE(1970,1,1)</f>
        <v>42535.809490740736</v>
      </c>
      <c r="T1219" s="14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3">
        <f t="shared" si="114"/>
        <v>1.7227777777777777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4">
        <f t="shared" si="119"/>
        <v>42309.125</v>
      </c>
    </row>
    <row r="1221" spans="1:20" ht="45" x14ac:dyDescent="0.25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3">
        <f t="shared" si="114"/>
        <v>1.5916819571865444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4">
        <f t="shared" si="119"/>
        <v>42663.461956018517</v>
      </c>
    </row>
    <row r="1222" spans="1:20" ht="45" x14ac:dyDescent="0.25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3">
        <f t="shared" si="114"/>
        <v>1.0376666666666667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4">
        <f t="shared" si="119"/>
        <v>42241.628611111111</v>
      </c>
    </row>
    <row r="1223" spans="1:20" ht="60" x14ac:dyDescent="0.25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3">
        <f t="shared" si="114"/>
        <v>1.1140954545454547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4">
        <f t="shared" si="119"/>
        <v>42708</v>
      </c>
    </row>
    <row r="1224" spans="1:20" ht="30" x14ac:dyDescent="0.25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3">
        <f t="shared" si="114"/>
        <v>2.80375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4">
        <f t="shared" si="119"/>
        <v>42461.166666666672</v>
      </c>
    </row>
    <row r="1225" spans="1:20" ht="45" x14ac:dyDescent="0.25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3">
        <f t="shared" si="114"/>
        <v>1.1210606060606061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4">
        <f t="shared" si="119"/>
        <v>42684.218854166669</v>
      </c>
    </row>
    <row r="1226" spans="1:20" ht="30" x14ac:dyDescent="0.25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3">
        <f t="shared" si="114"/>
        <v>7.0666666666666669E-2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4">
        <f t="shared" si="119"/>
        <v>41796.549791666665</v>
      </c>
    </row>
    <row r="1227" spans="1:20" ht="60" x14ac:dyDescent="0.25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3">
        <f t="shared" si="114"/>
        <v>4.3999999999999997E-2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4">
        <f t="shared" si="119"/>
        <v>41569.905995370369</v>
      </c>
    </row>
    <row r="1228" spans="1:20" ht="45" x14ac:dyDescent="0.25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3">
        <f t="shared" si="114"/>
        <v>3.8739999999999997E-2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4">
        <f t="shared" si="119"/>
        <v>41750.041666666664</v>
      </c>
    </row>
    <row r="1229" spans="1:20" ht="60" x14ac:dyDescent="0.25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3">
        <f t="shared" si="114"/>
        <v>0</v>
      </c>
      <c r="P1229" s="8">
        <f t="shared" si="115"/>
        <v>0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4">
        <f t="shared" si="119"/>
        <v>41858.291666666664</v>
      </c>
    </row>
    <row r="1230" spans="1:20" ht="45" x14ac:dyDescent="0.25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3">
        <f t="shared" si="114"/>
        <v>0.29299999999999998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4">
        <f t="shared" si="119"/>
        <v>40814.729259259257</v>
      </c>
    </row>
    <row r="1231" spans="1:20" ht="60" x14ac:dyDescent="0.25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3">
        <f t="shared" si="114"/>
        <v>9.0909090909090905E-3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4">
        <f t="shared" si="119"/>
        <v>41015.666666666664</v>
      </c>
    </row>
    <row r="1232" spans="1:20" ht="45" x14ac:dyDescent="0.25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3">
        <f t="shared" si="114"/>
        <v>0</v>
      </c>
      <c r="P1232" s="8">
        <f t="shared" si="115"/>
        <v>0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4">
        <f t="shared" si="119"/>
        <v>40598.972569444442</v>
      </c>
    </row>
    <row r="1233" spans="1:20" ht="45" x14ac:dyDescent="0.25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3">
        <f t="shared" si="114"/>
        <v>0</v>
      </c>
      <c r="P1233" s="8">
        <f t="shared" si="115"/>
        <v>0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4">
        <f t="shared" si="119"/>
        <v>42244.041666666672</v>
      </c>
    </row>
    <row r="1234" spans="1:20" ht="60" x14ac:dyDescent="0.25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3">
        <f t="shared" si="114"/>
        <v>8.0000000000000002E-3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4">
        <f t="shared" si="119"/>
        <v>41553.848032407412</v>
      </c>
    </row>
    <row r="1235" spans="1:20" ht="60" x14ac:dyDescent="0.25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3">
        <f t="shared" si="114"/>
        <v>0.11600000000000001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4">
        <f t="shared" si="119"/>
        <v>40960.948773148149</v>
      </c>
    </row>
    <row r="1236" spans="1:20" ht="45" x14ac:dyDescent="0.25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3">
        <f t="shared" si="114"/>
        <v>0</v>
      </c>
      <c r="P1236" s="8">
        <f t="shared" si="115"/>
        <v>0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4">
        <f t="shared" si="119"/>
        <v>42037.788680555561</v>
      </c>
    </row>
    <row r="1237" spans="1:20" ht="60" x14ac:dyDescent="0.25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3">
        <f t="shared" si="114"/>
        <v>2.787363950092912E-2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4">
        <f t="shared" si="119"/>
        <v>41623.135405092595</v>
      </c>
    </row>
    <row r="1238" spans="1:20" ht="30" x14ac:dyDescent="0.25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3">
        <f t="shared" si="114"/>
        <v>0</v>
      </c>
      <c r="P1238" s="8">
        <f t="shared" si="115"/>
        <v>0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4">
        <f t="shared" si="119"/>
        <v>41118.666666666664</v>
      </c>
    </row>
    <row r="1239" spans="1:20" ht="60" x14ac:dyDescent="0.25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3">
        <f t="shared" si="114"/>
        <v>0</v>
      </c>
      <c r="P1239" s="8">
        <f t="shared" si="115"/>
        <v>0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4">
        <f t="shared" si="119"/>
        <v>41145.283159722225</v>
      </c>
    </row>
    <row r="1240" spans="1:20" ht="60" x14ac:dyDescent="0.25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3">
        <f t="shared" si="114"/>
        <v>0.17799999999999999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4">
        <f t="shared" si="119"/>
        <v>40761.61037037037</v>
      </c>
    </row>
    <row r="1241" spans="1:20" ht="30" x14ac:dyDescent="0.25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3">
        <f t="shared" si="114"/>
        <v>0</v>
      </c>
      <c r="P1241" s="8">
        <f t="shared" si="115"/>
        <v>0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4">
        <f t="shared" si="119"/>
        <v>40913.962581018517</v>
      </c>
    </row>
    <row r="1242" spans="1:20" ht="45" x14ac:dyDescent="0.25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3">
        <f t="shared" si="114"/>
        <v>3.0124999999999999E-2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4">
        <f t="shared" si="119"/>
        <v>41467.910416666666</v>
      </c>
    </row>
    <row r="1243" spans="1:20" ht="60" x14ac:dyDescent="0.25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3">
        <f t="shared" si="114"/>
        <v>0.50739999999999996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4">
        <f t="shared" si="119"/>
        <v>41946.249305555553</v>
      </c>
    </row>
    <row r="1244" spans="1:20" ht="60" x14ac:dyDescent="0.25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3">
        <f t="shared" si="114"/>
        <v>5.4884742041712408E-3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4">
        <f t="shared" si="119"/>
        <v>40797.554166666669</v>
      </c>
    </row>
    <row r="1245" spans="1:20" ht="45" x14ac:dyDescent="0.25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3">
        <f t="shared" si="114"/>
        <v>0.14091666666666666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4">
        <f t="shared" si="119"/>
        <v>40732.875</v>
      </c>
    </row>
    <row r="1246" spans="1:20" ht="45" x14ac:dyDescent="0.25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3">
        <f t="shared" si="114"/>
        <v>1.038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4">
        <f t="shared" si="119"/>
        <v>41386.875</v>
      </c>
    </row>
    <row r="1247" spans="1:20" ht="45" x14ac:dyDescent="0.25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3">
        <f t="shared" si="114"/>
        <v>1.2024999999999999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4">
        <f t="shared" si="119"/>
        <v>41804.599930555552</v>
      </c>
    </row>
    <row r="1248" spans="1:20" ht="60" x14ac:dyDescent="0.25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3">
        <f t="shared" si="114"/>
        <v>1.17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4">
        <f t="shared" si="119"/>
        <v>40883.085057870368</v>
      </c>
    </row>
    <row r="1249" spans="1:20" ht="30" x14ac:dyDescent="0.25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3">
        <f t="shared" si="114"/>
        <v>1.2214285714285715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4">
        <f t="shared" si="119"/>
        <v>41400.292303240742</v>
      </c>
    </row>
    <row r="1250" spans="1:20" ht="45" x14ac:dyDescent="0.25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3">
        <f t="shared" si="114"/>
        <v>1.5164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4">
        <f t="shared" si="119"/>
        <v>41803.290972222225</v>
      </c>
    </row>
    <row r="1251" spans="1:20" ht="45" x14ac:dyDescent="0.25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3">
        <f t="shared" si="114"/>
        <v>1.0444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4">
        <f t="shared" si="119"/>
        <v>41097.74086805556</v>
      </c>
    </row>
    <row r="1252" spans="1:20" ht="60" x14ac:dyDescent="0.25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3">
        <f t="shared" si="114"/>
        <v>2.0015333333333332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4">
        <f t="shared" si="119"/>
        <v>41888.64271990741</v>
      </c>
    </row>
    <row r="1253" spans="1:20" ht="45" x14ac:dyDescent="0.25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3">
        <f t="shared" si="114"/>
        <v>1.018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4">
        <f t="shared" si="119"/>
        <v>40811.814432870371</v>
      </c>
    </row>
    <row r="1254" spans="1:20" ht="45" x14ac:dyDescent="0.25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3">
        <f t="shared" si="114"/>
        <v>1.3765714285714286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4">
        <f t="shared" si="119"/>
        <v>41571.988067129627</v>
      </c>
    </row>
    <row r="1255" spans="1:20" ht="60" x14ac:dyDescent="0.25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3">
        <f t="shared" si="114"/>
        <v>3038.3319999999999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4">
        <f t="shared" si="119"/>
        <v>41885.783645833333</v>
      </c>
    </row>
    <row r="1256" spans="1:20" ht="60" x14ac:dyDescent="0.25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3">
        <f t="shared" si="114"/>
        <v>1.9885074626865671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4">
        <f t="shared" si="119"/>
        <v>40544.207638888889</v>
      </c>
    </row>
    <row r="1257" spans="1:20" ht="45" x14ac:dyDescent="0.25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3">
        <f t="shared" si="114"/>
        <v>2.0236666666666667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4">
        <f t="shared" si="119"/>
        <v>41609.887175925927</v>
      </c>
    </row>
    <row r="1258" spans="1:20" ht="60" x14ac:dyDescent="0.25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3">
        <f t="shared" si="114"/>
        <v>1.1796376666666666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4">
        <f t="shared" si="119"/>
        <v>40951.919340277782</v>
      </c>
    </row>
    <row r="1259" spans="1:20" ht="60" x14ac:dyDescent="0.25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3">
        <f t="shared" si="114"/>
        <v>2.9472727272727273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4">
        <f t="shared" si="119"/>
        <v>40636.043865740743</v>
      </c>
    </row>
    <row r="1260" spans="1:20" ht="45" x14ac:dyDescent="0.25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3">
        <f t="shared" si="114"/>
        <v>2.1314633333333335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4">
        <f t="shared" si="119"/>
        <v>41517.611250000002</v>
      </c>
    </row>
    <row r="1261" spans="1:20" ht="45" x14ac:dyDescent="0.25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3">
        <f t="shared" si="114"/>
        <v>1.0424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4">
        <f t="shared" si="119"/>
        <v>41799.165972222225</v>
      </c>
    </row>
    <row r="1262" spans="1:20" ht="45" x14ac:dyDescent="0.25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3">
        <f t="shared" si="114"/>
        <v>1.1366666666666667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4">
        <f t="shared" si="119"/>
        <v>41696.842824074076</v>
      </c>
    </row>
    <row r="1263" spans="1:20" ht="45" x14ac:dyDescent="0.25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3">
        <f t="shared" si="114"/>
        <v>1.0125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4">
        <f t="shared" si="119"/>
        <v>41668.342905092592</v>
      </c>
    </row>
    <row r="1264" spans="1:20" ht="60" x14ac:dyDescent="0.25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3">
        <f t="shared" si="114"/>
        <v>1.2541538461538462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4">
        <f t="shared" si="119"/>
        <v>41686.762638888889</v>
      </c>
    </row>
    <row r="1265" spans="1:20" ht="30" x14ac:dyDescent="0.25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3">
        <f t="shared" si="114"/>
        <v>1.19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4">
        <f t="shared" si="119"/>
        <v>41727.041666666664</v>
      </c>
    </row>
    <row r="1266" spans="1:20" ht="60" x14ac:dyDescent="0.25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3">
        <f t="shared" si="114"/>
        <v>1.6646153846153846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4">
        <f t="shared" si="119"/>
        <v>41576.662997685184</v>
      </c>
    </row>
    <row r="1267" spans="1:20" ht="60" x14ac:dyDescent="0.25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3">
        <f t="shared" si="114"/>
        <v>1.1914771428571429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4">
        <f t="shared" si="119"/>
        <v>40512.655266203699</v>
      </c>
    </row>
    <row r="1268" spans="1:20" ht="45" x14ac:dyDescent="0.25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3">
        <f t="shared" si="114"/>
        <v>1.0047368421052632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4">
        <f t="shared" si="119"/>
        <v>41650.87667824074</v>
      </c>
    </row>
    <row r="1269" spans="1:20" ht="60" x14ac:dyDescent="0.25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3">
        <f t="shared" si="114"/>
        <v>1.018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4">
        <f t="shared" si="119"/>
        <v>41479.585162037038</v>
      </c>
    </row>
    <row r="1270" spans="1:20" ht="45" x14ac:dyDescent="0.25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3">
        <f t="shared" si="114"/>
        <v>1.1666666666666667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4">
        <f t="shared" si="119"/>
        <v>41537.845451388886</v>
      </c>
    </row>
    <row r="1271" spans="1:20" ht="60" x14ac:dyDescent="0.25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3">
        <f t="shared" si="114"/>
        <v>1.0864893617021276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4">
        <f t="shared" si="119"/>
        <v>42476</v>
      </c>
    </row>
    <row r="1272" spans="1:20" ht="45" x14ac:dyDescent="0.25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3">
        <f t="shared" si="114"/>
        <v>1.1472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4">
        <f t="shared" si="119"/>
        <v>40993.815300925926</v>
      </c>
    </row>
    <row r="1273" spans="1:20" ht="60" x14ac:dyDescent="0.25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3">
        <f t="shared" si="114"/>
        <v>1.018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4">
        <f t="shared" si="119"/>
        <v>41591.725219907406</v>
      </c>
    </row>
    <row r="1274" spans="1:20" ht="60" x14ac:dyDescent="0.25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3">
        <f t="shared" si="114"/>
        <v>1.06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4">
        <f t="shared" si="119"/>
        <v>40344.166666666664</v>
      </c>
    </row>
    <row r="1275" spans="1:20" ht="45" x14ac:dyDescent="0.25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3">
        <f t="shared" si="114"/>
        <v>1.0349999999999999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4">
        <f t="shared" si="119"/>
        <v>41882.730219907404</v>
      </c>
    </row>
    <row r="1276" spans="1:20" ht="45" x14ac:dyDescent="0.25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3">
        <f t="shared" si="114"/>
        <v>1.5497535999999998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4">
        <f t="shared" si="119"/>
        <v>41151.690104166664</v>
      </c>
    </row>
    <row r="1277" spans="1:20" ht="45" x14ac:dyDescent="0.25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3">
        <f t="shared" si="114"/>
        <v>1.6214066666666667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4">
        <f t="shared" si="119"/>
        <v>41493.867905092593</v>
      </c>
    </row>
    <row r="1278" spans="1:20" ht="30" x14ac:dyDescent="0.25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3">
        <f t="shared" si="114"/>
        <v>1.0442100000000001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4">
        <f t="shared" si="119"/>
        <v>40057.166666666664</v>
      </c>
    </row>
    <row r="1279" spans="1:20" ht="60" x14ac:dyDescent="0.25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3">
        <f t="shared" si="114"/>
        <v>1.0612433333333333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4">
        <f t="shared" si="119"/>
        <v>41156.561886574076</v>
      </c>
    </row>
    <row r="1280" spans="1:20" ht="60" x14ac:dyDescent="0.25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3">
        <f t="shared" si="114"/>
        <v>1.5493846153846154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4">
        <f t="shared" si="119"/>
        <v>41815.083333333336</v>
      </c>
    </row>
    <row r="1281" spans="1:20" ht="60" x14ac:dyDescent="0.25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3">
        <f t="shared" si="114"/>
        <v>1.1077157238734421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4">
        <f t="shared" si="119"/>
        <v>41722.057523148149</v>
      </c>
    </row>
    <row r="1282" spans="1:20" ht="45" x14ac:dyDescent="0.25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3">
        <f t="shared" si="114"/>
        <v>1.1091186666666666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4">
        <f t="shared" si="119"/>
        <v>40603.757569444446</v>
      </c>
    </row>
    <row r="1283" spans="1:20" ht="60" x14ac:dyDescent="0.25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3">
        <f t="shared" ref="O1283:O1346" si="120">E1283/D1283</f>
        <v>1.1071428571428572</v>
      </c>
      <c r="P1283" s="8">
        <f t="shared" ref="P1283:P1346" si="121">IF(L1283,E1283/L1283,0)</f>
        <v>104.72972972972973</v>
      </c>
      <c r="Q1283" t="str">
        <f t="shared" ref="Q1283:Q1346" si="122">LEFT(N1283,FIND("/",N1283) -1)</f>
        <v>music</v>
      </c>
      <c r="R1283" t="str">
        <f t="shared" ref="R1283:R1346" si="123">RIGHT(N1283, LEN(N1283)- FIND("/", N1283))</f>
        <v>rock</v>
      </c>
      <c r="S1283" s="12">
        <f t="shared" ref="S1283:S1346" si="124">(((J1283/60)/60)/24)+DATE(1970,1,1)</f>
        <v>41463.743472222224</v>
      </c>
      <c r="T1283" s="14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3">
        <f t="shared" si="120"/>
        <v>1.2361333333333333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4">
        <f t="shared" si="125"/>
        <v>41617.207638888889</v>
      </c>
    </row>
    <row r="1285" spans="1:20" ht="45" x14ac:dyDescent="0.25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3">
        <f t="shared" si="120"/>
        <v>2.1105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4">
        <f t="shared" si="125"/>
        <v>41344.166666666664</v>
      </c>
    </row>
    <row r="1286" spans="1:20" ht="60" x14ac:dyDescent="0.25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3">
        <f t="shared" si="120"/>
        <v>1.01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4">
        <f t="shared" si="125"/>
        <v>42735.707638888889</v>
      </c>
    </row>
    <row r="1287" spans="1:20" ht="60" x14ac:dyDescent="0.25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3">
        <f t="shared" si="120"/>
        <v>1.0165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4">
        <f t="shared" si="125"/>
        <v>42175.583043981482</v>
      </c>
    </row>
    <row r="1288" spans="1:20" ht="45" x14ac:dyDescent="0.25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3">
        <f t="shared" si="120"/>
        <v>1.0833333333333333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4">
        <f t="shared" si="125"/>
        <v>42052.583333333328</v>
      </c>
    </row>
    <row r="1289" spans="1:20" ht="90" x14ac:dyDescent="0.25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3">
        <f t="shared" si="120"/>
        <v>2.42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4">
        <f t="shared" si="125"/>
        <v>42167.621018518519</v>
      </c>
    </row>
    <row r="1290" spans="1:20" ht="60" x14ac:dyDescent="0.25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3">
        <f t="shared" si="120"/>
        <v>1.0044999999999999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4">
        <f t="shared" si="125"/>
        <v>42592.166666666672</v>
      </c>
    </row>
    <row r="1291" spans="1:20" ht="45" x14ac:dyDescent="0.25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3">
        <f t="shared" si="120"/>
        <v>1.2506666666666666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4">
        <f t="shared" si="125"/>
        <v>42739.134780092587</v>
      </c>
    </row>
    <row r="1292" spans="1:20" ht="30" x14ac:dyDescent="0.25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3">
        <f t="shared" si="120"/>
        <v>1.0857142857142856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4">
        <f t="shared" si="125"/>
        <v>42117.290972222225</v>
      </c>
    </row>
    <row r="1293" spans="1:20" ht="60" x14ac:dyDescent="0.25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3">
        <f t="shared" si="120"/>
        <v>1.4570000000000001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4">
        <f t="shared" si="125"/>
        <v>42101.291666666672</v>
      </c>
    </row>
    <row r="1294" spans="1:20" ht="60" x14ac:dyDescent="0.25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3">
        <f t="shared" si="120"/>
        <v>1.1000000000000001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4">
        <f t="shared" si="125"/>
        <v>42283.957638888889</v>
      </c>
    </row>
    <row r="1295" spans="1:20" ht="60" x14ac:dyDescent="0.25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3">
        <f t="shared" si="120"/>
        <v>1.0223333333333333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4">
        <f t="shared" si="125"/>
        <v>42322.742719907401</v>
      </c>
    </row>
    <row r="1296" spans="1:20" ht="60" x14ac:dyDescent="0.25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3">
        <f t="shared" si="120"/>
        <v>1.22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4">
        <f t="shared" si="125"/>
        <v>42296.458333333328</v>
      </c>
    </row>
    <row r="1297" spans="1:20" ht="60" x14ac:dyDescent="0.25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3">
        <f t="shared" si="120"/>
        <v>1.0196000000000001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4">
        <f t="shared" si="125"/>
        <v>42214.708333333328</v>
      </c>
    </row>
    <row r="1298" spans="1:20" ht="60" x14ac:dyDescent="0.25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3">
        <f t="shared" si="120"/>
        <v>1.411764705882353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4">
        <f t="shared" si="125"/>
        <v>42443.008946759262</v>
      </c>
    </row>
    <row r="1299" spans="1:20" ht="60" x14ac:dyDescent="0.25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3">
        <f t="shared" si="120"/>
        <v>1.0952500000000001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4">
        <f t="shared" si="125"/>
        <v>42491.747199074074</v>
      </c>
    </row>
    <row r="1300" spans="1:20" ht="60" x14ac:dyDescent="0.25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3">
        <f t="shared" si="120"/>
        <v>1.0465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4">
        <f t="shared" si="125"/>
        <v>42488.680925925932</v>
      </c>
    </row>
    <row r="1301" spans="1:20" ht="45" x14ac:dyDescent="0.25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3">
        <f t="shared" si="120"/>
        <v>1.24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4">
        <f t="shared" si="125"/>
        <v>42199.814340277779</v>
      </c>
    </row>
    <row r="1302" spans="1:20" ht="60" x14ac:dyDescent="0.25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3">
        <f t="shared" si="120"/>
        <v>1.35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4">
        <f t="shared" si="125"/>
        <v>42522.789583333331</v>
      </c>
    </row>
    <row r="1303" spans="1:20" ht="60" x14ac:dyDescent="0.25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3">
        <f t="shared" si="120"/>
        <v>1.0275000000000001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4">
        <f t="shared" si="125"/>
        <v>42206.125</v>
      </c>
    </row>
    <row r="1304" spans="1:20" ht="45" x14ac:dyDescent="0.25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3">
        <f t="shared" si="120"/>
        <v>1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4">
        <f t="shared" si="125"/>
        <v>42705.099664351852</v>
      </c>
    </row>
    <row r="1305" spans="1:20" ht="30" x14ac:dyDescent="0.25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3">
        <f t="shared" si="120"/>
        <v>1.3026085714285716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4">
        <f t="shared" si="125"/>
        <v>42582.458333333328</v>
      </c>
    </row>
    <row r="1306" spans="1:20" ht="45" x14ac:dyDescent="0.25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3">
        <f t="shared" si="120"/>
        <v>0.39627499999999999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4">
        <f t="shared" si="125"/>
        <v>42807.152835648143</v>
      </c>
    </row>
    <row r="1307" spans="1:20" ht="60" x14ac:dyDescent="0.25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3">
        <f t="shared" si="120"/>
        <v>0.25976666666666665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4">
        <f t="shared" si="125"/>
        <v>42572.729166666672</v>
      </c>
    </row>
    <row r="1308" spans="1:20" ht="60" x14ac:dyDescent="0.25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3">
        <f t="shared" si="120"/>
        <v>0.65246363636363636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4">
        <f t="shared" si="125"/>
        <v>41977.457569444443</v>
      </c>
    </row>
    <row r="1309" spans="1:20" ht="30" x14ac:dyDescent="0.25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3">
        <f t="shared" si="120"/>
        <v>0.11514000000000001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4">
        <f t="shared" si="125"/>
        <v>42417.503229166665</v>
      </c>
    </row>
    <row r="1310" spans="1:20" ht="30" x14ac:dyDescent="0.25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3">
        <f t="shared" si="120"/>
        <v>0.11360000000000001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4">
        <f t="shared" si="125"/>
        <v>42651.613564814819</v>
      </c>
    </row>
    <row r="1311" spans="1:20" ht="45" x14ac:dyDescent="0.25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3">
        <f t="shared" si="120"/>
        <v>1.1199130434782609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4">
        <f t="shared" si="125"/>
        <v>42292.882731481484</v>
      </c>
    </row>
    <row r="1312" spans="1:20" ht="45" x14ac:dyDescent="0.25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3">
        <f t="shared" si="120"/>
        <v>0.155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4">
        <f t="shared" si="125"/>
        <v>42601.667245370365</v>
      </c>
    </row>
    <row r="1313" spans="1:20" ht="60" x14ac:dyDescent="0.25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3">
        <f t="shared" si="120"/>
        <v>0.32028000000000001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4">
        <f t="shared" si="125"/>
        <v>42704.843969907408</v>
      </c>
    </row>
    <row r="1314" spans="1:20" ht="45" x14ac:dyDescent="0.25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3">
        <f t="shared" si="120"/>
        <v>6.0869565217391303E-3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4">
        <f t="shared" si="125"/>
        <v>42112.702800925923</v>
      </c>
    </row>
    <row r="1315" spans="1:20" ht="60" x14ac:dyDescent="0.25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3">
        <f t="shared" si="120"/>
        <v>0.31114999999999998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4">
        <f t="shared" si="125"/>
        <v>42432.709652777776</v>
      </c>
    </row>
    <row r="1316" spans="1:20" ht="60" x14ac:dyDescent="0.25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3">
        <f t="shared" si="120"/>
        <v>1.1266666666666666E-2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4">
        <f t="shared" si="125"/>
        <v>42664.669675925921</v>
      </c>
    </row>
    <row r="1317" spans="1:20" ht="30" x14ac:dyDescent="0.25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3">
        <f t="shared" si="120"/>
        <v>0.40404000000000001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4">
        <f t="shared" si="125"/>
        <v>42314.041666666672</v>
      </c>
    </row>
    <row r="1318" spans="1:20" ht="45" x14ac:dyDescent="0.25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3">
        <f t="shared" si="120"/>
        <v>1.3333333333333333E-5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4">
        <f t="shared" si="125"/>
        <v>42428.961909722217</v>
      </c>
    </row>
    <row r="1319" spans="1:20" ht="60" x14ac:dyDescent="0.25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3">
        <f t="shared" si="120"/>
        <v>5.7334999999999997E-2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4">
        <f t="shared" si="125"/>
        <v>42572.583333333328</v>
      </c>
    </row>
    <row r="1320" spans="1:20" ht="45" x14ac:dyDescent="0.25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3">
        <f t="shared" si="120"/>
        <v>0.15325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4">
        <f t="shared" si="125"/>
        <v>42015.043657407412</v>
      </c>
    </row>
    <row r="1321" spans="1:20" ht="60" x14ac:dyDescent="0.25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3">
        <f t="shared" si="120"/>
        <v>0.15103448275862069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4">
        <f t="shared" si="125"/>
        <v>41831.666666666664</v>
      </c>
    </row>
    <row r="1322" spans="1:20" ht="60" x14ac:dyDescent="0.25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3">
        <f t="shared" si="120"/>
        <v>5.0299999999999997E-3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4">
        <f t="shared" si="125"/>
        <v>42734.958333333328</v>
      </c>
    </row>
    <row r="1323" spans="1:20" ht="60" x14ac:dyDescent="0.25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3">
        <f t="shared" si="120"/>
        <v>1.3028138528138528E-2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4">
        <f t="shared" si="125"/>
        <v>42727.74927083333</v>
      </c>
    </row>
    <row r="1324" spans="1:20" ht="60" x14ac:dyDescent="0.25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3">
        <f t="shared" si="120"/>
        <v>3.0285714285714286E-3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4">
        <f t="shared" si="125"/>
        <v>42145.656539351854</v>
      </c>
    </row>
    <row r="1325" spans="1:20" ht="60" x14ac:dyDescent="0.25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3">
        <f t="shared" si="120"/>
        <v>8.8800000000000004E-2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4">
        <f t="shared" si="125"/>
        <v>42486.288194444445</v>
      </c>
    </row>
    <row r="1326" spans="1:20" ht="60" x14ac:dyDescent="0.25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3">
        <f t="shared" si="120"/>
        <v>9.8400000000000001E-2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4">
        <f t="shared" si="125"/>
        <v>42656.633703703701</v>
      </c>
    </row>
    <row r="1327" spans="1:20" ht="60" x14ac:dyDescent="0.25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3">
        <f t="shared" si="120"/>
        <v>2.4299999999999999E-2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4">
        <f t="shared" si="125"/>
        <v>42734.086053240739</v>
      </c>
    </row>
    <row r="1328" spans="1:20" ht="60" x14ac:dyDescent="0.25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3">
        <f t="shared" si="120"/>
        <v>1.1299999999999999E-2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4">
        <f t="shared" si="125"/>
        <v>42019.791990740734</v>
      </c>
    </row>
    <row r="1329" spans="1:20" ht="45" x14ac:dyDescent="0.25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3">
        <f t="shared" si="120"/>
        <v>3.5520833333333335E-2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4">
        <f t="shared" si="125"/>
        <v>42153.678645833337</v>
      </c>
    </row>
    <row r="1330" spans="1:20" ht="60" x14ac:dyDescent="0.25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3">
        <f t="shared" si="120"/>
        <v>2.3306666666666667E-2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4">
        <f t="shared" si="125"/>
        <v>42657.642754629633</v>
      </c>
    </row>
    <row r="1331" spans="1:20" ht="45" x14ac:dyDescent="0.25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3">
        <f t="shared" si="120"/>
        <v>8.1600000000000006E-3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4">
        <f t="shared" si="125"/>
        <v>41975.263252314813</v>
      </c>
    </row>
    <row r="1332" spans="1:20" ht="45" x14ac:dyDescent="0.25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3">
        <f t="shared" si="120"/>
        <v>0.22494285714285714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4">
        <f t="shared" si="125"/>
        <v>42553.166666666672</v>
      </c>
    </row>
    <row r="1333" spans="1:20" ht="45" x14ac:dyDescent="0.25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3">
        <f t="shared" si="120"/>
        <v>1.3668E-2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4">
        <f t="shared" si="125"/>
        <v>42599.50409722222</v>
      </c>
    </row>
    <row r="1334" spans="1:20" ht="60" x14ac:dyDescent="0.25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3">
        <f t="shared" si="120"/>
        <v>0</v>
      </c>
      <c r="P1334" s="8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4">
        <f t="shared" si="125"/>
        <v>42762.060277777782</v>
      </c>
    </row>
    <row r="1335" spans="1:20" ht="60" x14ac:dyDescent="0.25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3">
        <f t="shared" si="120"/>
        <v>0</v>
      </c>
      <c r="P1335" s="8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4">
        <f t="shared" si="125"/>
        <v>41836.106770833336</v>
      </c>
    </row>
    <row r="1336" spans="1:20" ht="45" x14ac:dyDescent="0.25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3">
        <f t="shared" si="120"/>
        <v>0.10754135338345865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4">
        <f t="shared" si="125"/>
        <v>42440.774155092593</v>
      </c>
    </row>
    <row r="1337" spans="1:20" ht="60" x14ac:dyDescent="0.25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3">
        <f t="shared" si="120"/>
        <v>0.1976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4">
        <f t="shared" si="125"/>
        <v>42343.936365740738</v>
      </c>
    </row>
    <row r="1338" spans="1:20" ht="60" x14ac:dyDescent="0.25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3">
        <f t="shared" si="120"/>
        <v>0.84946999999999995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4">
        <f t="shared" si="125"/>
        <v>41990.863750000004</v>
      </c>
    </row>
    <row r="1339" spans="1:20" ht="45" x14ac:dyDescent="0.25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3">
        <f t="shared" si="120"/>
        <v>0.49381999999999998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4">
        <f t="shared" si="125"/>
        <v>42797.577303240745</v>
      </c>
    </row>
    <row r="1340" spans="1:20" ht="60" x14ac:dyDescent="0.25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3">
        <f t="shared" si="120"/>
        <v>3.3033333333333331E-2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4">
        <f t="shared" si="125"/>
        <v>42218.803622685184</v>
      </c>
    </row>
    <row r="1341" spans="1:20" ht="30" x14ac:dyDescent="0.25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3">
        <f t="shared" si="120"/>
        <v>6.6339999999999996E-2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4">
        <f t="shared" si="125"/>
        <v>41981.688831018517</v>
      </c>
    </row>
    <row r="1342" spans="1:20" ht="45" x14ac:dyDescent="0.25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3">
        <f t="shared" si="120"/>
        <v>0</v>
      </c>
      <c r="P1342" s="8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4">
        <f t="shared" si="125"/>
        <v>41866.595520833333</v>
      </c>
    </row>
    <row r="1343" spans="1:20" ht="60" x14ac:dyDescent="0.25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3">
        <f t="shared" si="120"/>
        <v>0.7036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4">
        <f t="shared" si="125"/>
        <v>42644.624039351853</v>
      </c>
    </row>
    <row r="1344" spans="1:20" ht="60" x14ac:dyDescent="0.25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3">
        <f t="shared" si="120"/>
        <v>2E-3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4">
        <f t="shared" si="125"/>
        <v>42202.816423611104</v>
      </c>
    </row>
    <row r="1345" spans="1:20" ht="60" x14ac:dyDescent="0.25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3">
        <f t="shared" si="120"/>
        <v>1.02298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4">
        <f t="shared" si="125"/>
        <v>42601.165972222225</v>
      </c>
    </row>
    <row r="1346" spans="1:20" ht="60" x14ac:dyDescent="0.25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3">
        <f t="shared" si="120"/>
        <v>3.7773333333333334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4">
        <f t="shared" si="125"/>
        <v>42551.789803240739</v>
      </c>
    </row>
    <row r="1347" spans="1:20" ht="45" x14ac:dyDescent="0.25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3">
        <f t="shared" ref="O1347:O1410" si="126">E1347/D1347</f>
        <v>1.25</v>
      </c>
      <c r="P1347" s="8">
        <f t="shared" ref="P1347:P1410" si="127">IF(L1347,E1347/L1347,0)</f>
        <v>53.571428571428569</v>
      </c>
      <c r="Q1347" t="str">
        <f t="shared" ref="Q1347:Q1410" si="128">LEFT(N1347,FIND("/",N1347) -1)</f>
        <v>publishing</v>
      </c>
      <c r="R1347" t="str">
        <f t="shared" ref="R1347:R1410" si="129">RIGHT(N1347, LEN(N1347)- FIND("/", N1347))</f>
        <v>nonfiction</v>
      </c>
      <c r="S1347" s="12">
        <f t="shared" ref="S1347:S1410" si="130">(((J1347/60)/60)/24)+DATE(1970,1,1)</f>
        <v>41799.814340277779</v>
      </c>
      <c r="T1347" s="14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3">
        <f t="shared" si="126"/>
        <v>1.473265306122449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4">
        <f t="shared" si="131"/>
        <v>41452.075821759259</v>
      </c>
    </row>
    <row r="1349" spans="1:20" ht="60" x14ac:dyDescent="0.25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3">
        <f t="shared" si="126"/>
        <v>1.022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4">
        <f t="shared" si="131"/>
        <v>42070.638020833328</v>
      </c>
    </row>
    <row r="1350" spans="1:20" ht="60" x14ac:dyDescent="0.25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3">
        <f t="shared" si="126"/>
        <v>1.018723404255319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4">
        <f t="shared" si="131"/>
        <v>41991.506168981476</v>
      </c>
    </row>
    <row r="1351" spans="1:20" ht="60" x14ac:dyDescent="0.25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3">
        <f t="shared" si="126"/>
        <v>2.0419999999999998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4">
        <f t="shared" si="131"/>
        <v>42354.290972222225</v>
      </c>
    </row>
    <row r="1352" spans="1:20" ht="60" x14ac:dyDescent="0.25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3">
        <f t="shared" si="126"/>
        <v>1.0405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4">
        <f t="shared" si="131"/>
        <v>42364.013124999998</v>
      </c>
    </row>
    <row r="1353" spans="1:20" ht="45" x14ac:dyDescent="0.25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3">
        <f t="shared" si="126"/>
        <v>1.0126500000000001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4">
        <f t="shared" si="131"/>
        <v>42412.74009259259</v>
      </c>
    </row>
    <row r="1354" spans="1:20" ht="60" x14ac:dyDescent="0.25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3">
        <f t="shared" si="126"/>
        <v>1.3613999999999999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4">
        <f t="shared" si="131"/>
        <v>42252.165972222225</v>
      </c>
    </row>
    <row r="1355" spans="1:20" ht="45" x14ac:dyDescent="0.25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3">
        <f t="shared" si="126"/>
        <v>1.3360000000000001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4">
        <f t="shared" si="131"/>
        <v>41344</v>
      </c>
    </row>
    <row r="1356" spans="1:20" ht="60" x14ac:dyDescent="0.25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3">
        <f t="shared" si="126"/>
        <v>1.3025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4">
        <f t="shared" si="131"/>
        <v>42532.807627314818</v>
      </c>
    </row>
    <row r="1357" spans="1:20" ht="60" x14ac:dyDescent="0.25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3">
        <f t="shared" si="126"/>
        <v>1.2267999999999999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4">
        <f t="shared" si="131"/>
        <v>41243.416666666664</v>
      </c>
    </row>
    <row r="1358" spans="1:20" ht="60" x14ac:dyDescent="0.25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3">
        <f t="shared" si="126"/>
        <v>1.8281058823529412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4">
        <f t="shared" si="131"/>
        <v>41460.038888888892</v>
      </c>
    </row>
    <row r="1359" spans="1:20" ht="45" x14ac:dyDescent="0.25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3">
        <f t="shared" si="126"/>
        <v>1.2529999999999999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4">
        <f t="shared" si="131"/>
        <v>41334.249305555553</v>
      </c>
    </row>
    <row r="1360" spans="1:20" ht="45" x14ac:dyDescent="0.25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3">
        <f t="shared" si="126"/>
        <v>1.1166666666666667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4">
        <f t="shared" si="131"/>
        <v>40719.570868055554</v>
      </c>
    </row>
    <row r="1361" spans="1:20" ht="60" x14ac:dyDescent="0.25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3">
        <f t="shared" si="126"/>
        <v>1.1575757575757575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4">
        <f t="shared" si="131"/>
        <v>40730.814699074072</v>
      </c>
    </row>
    <row r="1362" spans="1:20" ht="30" x14ac:dyDescent="0.25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3">
        <f t="shared" si="126"/>
        <v>1.732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4">
        <f t="shared" si="131"/>
        <v>41123.900694444441</v>
      </c>
    </row>
    <row r="1363" spans="1:20" ht="45" x14ac:dyDescent="0.25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3">
        <f t="shared" si="126"/>
        <v>1.2598333333333334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4">
        <f t="shared" si="131"/>
        <v>41811.717268518521</v>
      </c>
    </row>
    <row r="1364" spans="1:20" ht="45" x14ac:dyDescent="0.25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3">
        <f t="shared" si="126"/>
        <v>1.091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4">
        <f t="shared" si="131"/>
        <v>41524.934386574074</v>
      </c>
    </row>
    <row r="1365" spans="1:20" ht="60" x14ac:dyDescent="0.25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3">
        <f t="shared" si="126"/>
        <v>1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4">
        <f t="shared" si="131"/>
        <v>42415.332638888889</v>
      </c>
    </row>
    <row r="1366" spans="1:20" ht="60" x14ac:dyDescent="0.25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3">
        <f t="shared" si="126"/>
        <v>1.1864285714285714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4">
        <f t="shared" si="131"/>
        <v>42011.6956712963</v>
      </c>
    </row>
    <row r="1367" spans="1:20" ht="60" x14ac:dyDescent="0.25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3">
        <f t="shared" si="126"/>
        <v>1.0026666666666666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4">
        <f t="shared" si="131"/>
        <v>42079.691574074073</v>
      </c>
    </row>
    <row r="1368" spans="1:20" ht="15.75" x14ac:dyDescent="0.25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3">
        <f t="shared" si="126"/>
        <v>1.2648920000000001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4">
        <f t="shared" si="131"/>
        <v>41970.037766203706</v>
      </c>
    </row>
    <row r="1369" spans="1:20" ht="45" x14ac:dyDescent="0.25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3">
        <f t="shared" si="126"/>
        <v>1.1426000000000001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4">
        <f t="shared" si="131"/>
        <v>42322.044560185182</v>
      </c>
    </row>
    <row r="1370" spans="1:20" ht="45" x14ac:dyDescent="0.25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3">
        <f t="shared" si="126"/>
        <v>1.107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4">
        <f t="shared" si="131"/>
        <v>42170.190902777773</v>
      </c>
    </row>
    <row r="1371" spans="1:20" ht="60" x14ac:dyDescent="0.25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3">
        <f t="shared" si="126"/>
        <v>1.0534805315203954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4">
        <f t="shared" si="131"/>
        <v>41740.594282407408</v>
      </c>
    </row>
    <row r="1372" spans="1:20" ht="30" x14ac:dyDescent="0.25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3">
        <f t="shared" si="126"/>
        <v>1.0366666666666666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4">
        <f t="shared" si="131"/>
        <v>41563.00335648148</v>
      </c>
    </row>
    <row r="1373" spans="1:20" ht="60" x14ac:dyDescent="0.25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3">
        <f t="shared" si="126"/>
        <v>1.0708672667523933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4">
        <f t="shared" si="131"/>
        <v>42131.758587962962</v>
      </c>
    </row>
    <row r="1374" spans="1:20" ht="30" x14ac:dyDescent="0.25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3">
        <f t="shared" si="126"/>
        <v>1.24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4">
        <f t="shared" si="131"/>
        <v>41102.739953703705</v>
      </c>
    </row>
    <row r="1375" spans="1:20" ht="45" x14ac:dyDescent="0.25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3">
        <f t="shared" si="126"/>
        <v>1.0501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4">
        <f t="shared" si="131"/>
        <v>42734.95177083333</v>
      </c>
    </row>
    <row r="1376" spans="1:20" ht="60" x14ac:dyDescent="0.25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3">
        <f t="shared" si="126"/>
        <v>1.8946666666666667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4">
        <f t="shared" si="131"/>
        <v>42454.12023148148</v>
      </c>
    </row>
    <row r="1377" spans="1:20" ht="60" x14ac:dyDescent="0.25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3">
        <f t="shared" si="126"/>
        <v>1.7132499999999999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4">
        <f t="shared" si="131"/>
        <v>42750.066192129627</v>
      </c>
    </row>
    <row r="1378" spans="1:20" ht="30" x14ac:dyDescent="0.25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3">
        <f t="shared" si="126"/>
        <v>2.5248648648648651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4">
        <f t="shared" si="131"/>
        <v>42707.710717592592</v>
      </c>
    </row>
    <row r="1379" spans="1:20" ht="60" x14ac:dyDescent="0.25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3">
        <f t="shared" si="126"/>
        <v>1.1615384615384616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4">
        <f t="shared" si="131"/>
        <v>42769.174305555556</v>
      </c>
    </row>
    <row r="1380" spans="1:20" ht="15.75" x14ac:dyDescent="0.25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3">
        <f t="shared" si="126"/>
        <v>2.0335000000000001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4">
        <f t="shared" si="131"/>
        <v>42583.759374999994</v>
      </c>
    </row>
    <row r="1381" spans="1:20" ht="30" x14ac:dyDescent="0.25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3">
        <f t="shared" si="126"/>
        <v>1.1160000000000001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4">
        <f t="shared" si="131"/>
        <v>42160.491620370376</v>
      </c>
    </row>
    <row r="1382" spans="1:20" ht="45" x14ac:dyDescent="0.25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3">
        <f t="shared" si="126"/>
        <v>4.24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4">
        <f t="shared" si="131"/>
        <v>42164.083333333328</v>
      </c>
    </row>
    <row r="1383" spans="1:20" ht="60" x14ac:dyDescent="0.25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3">
        <f t="shared" si="126"/>
        <v>1.071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4">
        <f t="shared" si="131"/>
        <v>42733.214409722219</v>
      </c>
    </row>
    <row r="1384" spans="1:20" ht="45" x14ac:dyDescent="0.25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3">
        <f t="shared" si="126"/>
        <v>1.043625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4">
        <f t="shared" si="131"/>
        <v>41400.800185185188</v>
      </c>
    </row>
    <row r="1385" spans="1:20" ht="60" x14ac:dyDescent="0.25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3">
        <f t="shared" si="126"/>
        <v>2.124090909090909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4">
        <f t="shared" si="131"/>
        <v>42727.074976851851</v>
      </c>
    </row>
    <row r="1386" spans="1:20" ht="45" x14ac:dyDescent="0.25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3">
        <f t="shared" si="126"/>
        <v>1.2408571428571429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4">
        <f t="shared" si="131"/>
        <v>42190.735208333332</v>
      </c>
    </row>
    <row r="1387" spans="1:20" ht="45" x14ac:dyDescent="0.25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3">
        <f t="shared" si="126"/>
        <v>1.10406125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4">
        <f t="shared" si="131"/>
        <v>42489.507638888885</v>
      </c>
    </row>
    <row r="1388" spans="1:20" ht="30" x14ac:dyDescent="0.25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3">
        <f t="shared" si="126"/>
        <v>2.1875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4">
        <f t="shared" si="131"/>
        <v>42214.646863425922</v>
      </c>
    </row>
    <row r="1389" spans="1:20" ht="60" x14ac:dyDescent="0.25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3">
        <f t="shared" si="126"/>
        <v>1.36625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4">
        <f t="shared" si="131"/>
        <v>42158.1875</v>
      </c>
    </row>
    <row r="1390" spans="1:20" ht="60" x14ac:dyDescent="0.25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3">
        <f t="shared" si="126"/>
        <v>1.348074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4">
        <f t="shared" si="131"/>
        <v>42660.676388888889</v>
      </c>
    </row>
    <row r="1391" spans="1:20" ht="30" x14ac:dyDescent="0.25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3">
        <f t="shared" si="126"/>
        <v>1.454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4">
        <f t="shared" si="131"/>
        <v>42595.480983796297</v>
      </c>
    </row>
    <row r="1392" spans="1:20" ht="45" x14ac:dyDescent="0.25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3">
        <f t="shared" si="126"/>
        <v>1.0910714285714285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4">
        <f t="shared" si="131"/>
        <v>42121.716666666667</v>
      </c>
    </row>
    <row r="1393" spans="1:20" ht="45" x14ac:dyDescent="0.25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3">
        <f t="shared" si="126"/>
        <v>1.1020000000000001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4">
        <f t="shared" si="131"/>
        <v>42238.207638888889</v>
      </c>
    </row>
    <row r="1394" spans="1:20" ht="45" x14ac:dyDescent="0.25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3">
        <f t="shared" si="126"/>
        <v>1.1364000000000001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4">
        <f t="shared" si="131"/>
        <v>42432.154930555553</v>
      </c>
    </row>
    <row r="1395" spans="1:20" ht="30" x14ac:dyDescent="0.25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3">
        <f t="shared" si="126"/>
        <v>1.0235000000000001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4">
        <f t="shared" si="131"/>
        <v>42583.681979166664</v>
      </c>
    </row>
    <row r="1396" spans="1:20" ht="45" x14ac:dyDescent="0.25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3">
        <f t="shared" si="126"/>
        <v>1.2213333333333334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4">
        <f t="shared" si="131"/>
        <v>42795.125</v>
      </c>
    </row>
    <row r="1397" spans="1:20" ht="30" x14ac:dyDescent="0.25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3">
        <f t="shared" si="126"/>
        <v>1.1188571428571428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4">
        <f t="shared" si="131"/>
        <v>42749.90834490741</v>
      </c>
    </row>
    <row r="1398" spans="1:20" ht="60" x14ac:dyDescent="0.25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3">
        <f t="shared" si="126"/>
        <v>1.073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4">
        <f t="shared" si="131"/>
        <v>42048.99863425926</v>
      </c>
    </row>
    <row r="1399" spans="1:20" ht="45" x14ac:dyDescent="0.25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3">
        <f t="shared" si="126"/>
        <v>1.1385000000000001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4">
        <f t="shared" si="131"/>
        <v>42670.888194444444</v>
      </c>
    </row>
    <row r="1400" spans="1:20" ht="45" x14ac:dyDescent="0.25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3">
        <f t="shared" si="126"/>
        <v>1.0968181818181819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4">
        <f t="shared" si="131"/>
        <v>42556.874236111107</v>
      </c>
    </row>
    <row r="1401" spans="1:20" ht="45" x14ac:dyDescent="0.25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3">
        <f t="shared" si="126"/>
        <v>1.2614444444444444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4">
        <f t="shared" si="131"/>
        <v>41919.004317129627</v>
      </c>
    </row>
    <row r="1402" spans="1:20" ht="45" x14ac:dyDescent="0.25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3">
        <f t="shared" si="126"/>
        <v>1.6742857142857144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4">
        <f t="shared" si="131"/>
        <v>42533.229166666672</v>
      </c>
    </row>
    <row r="1403" spans="1:20" ht="60" x14ac:dyDescent="0.25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3">
        <f t="shared" si="126"/>
        <v>4.9652000000000003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4">
        <f t="shared" si="131"/>
        <v>41420.99622685185</v>
      </c>
    </row>
    <row r="1404" spans="1:20" ht="60" x14ac:dyDescent="0.25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3">
        <f t="shared" si="126"/>
        <v>1.0915999999999999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4">
        <f t="shared" si="131"/>
        <v>42125.011701388896</v>
      </c>
    </row>
    <row r="1405" spans="1:20" ht="60" x14ac:dyDescent="0.25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3">
        <f t="shared" si="126"/>
        <v>1.0257499999999999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4">
        <f t="shared" si="131"/>
        <v>41481.062905092593</v>
      </c>
    </row>
    <row r="1406" spans="1:20" ht="60" x14ac:dyDescent="0.25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3">
        <f t="shared" si="126"/>
        <v>1.6620689655172414E-2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4">
        <f t="shared" si="131"/>
        <v>42057.510243055556</v>
      </c>
    </row>
    <row r="1407" spans="1:20" ht="30" x14ac:dyDescent="0.25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3">
        <f t="shared" si="126"/>
        <v>4.1999999999999997E-3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4">
        <f t="shared" si="131"/>
        <v>41971.722233796296</v>
      </c>
    </row>
    <row r="1408" spans="1:20" ht="30" x14ac:dyDescent="0.25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3">
        <f t="shared" si="126"/>
        <v>1.25E-3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4">
        <f t="shared" si="131"/>
        <v>42350.416666666672</v>
      </c>
    </row>
    <row r="1409" spans="1:20" ht="45" x14ac:dyDescent="0.25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3">
        <f t="shared" si="126"/>
        <v>5.0000000000000001E-3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4">
        <f t="shared" si="131"/>
        <v>41863.536782407406</v>
      </c>
    </row>
    <row r="1410" spans="1:20" ht="60" x14ac:dyDescent="0.25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3">
        <f t="shared" si="126"/>
        <v>7.1999999999999995E-2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4">
        <f t="shared" si="131"/>
        <v>42321.913842592592</v>
      </c>
    </row>
    <row r="1411" spans="1:20" ht="45" x14ac:dyDescent="0.25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3">
        <f t="shared" ref="O1411:O1474" si="132">E1411/D1411</f>
        <v>0</v>
      </c>
      <c r="P1411" s="8">
        <f t="shared" ref="P1411:P1474" si="133">IF(L1411,E1411/L1411,0)</f>
        <v>0</v>
      </c>
      <c r="Q1411" t="str">
        <f t="shared" ref="Q1411:Q1474" si="134">LEFT(N1411,FIND("/",N1411) -1)</f>
        <v>publishing</v>
      </c>
      <c r="R1411" t="str">
        <f t="shared" ref="R1411:R1474" si="135">RIGHT(N1411, LEN(N1411)- FIND("/", N1411))</f>
        <v>translations</v>
      </c>
      <c r="S1411" s="12">
        <f t="shared" ref="S1411:S1474" si="136">(((J1411/60)/60)/24)+DATE(1970,1,1)</f>
        <v>41945.133506944447</v>
      </c>
      <c r="T1411" s="14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3">
        <f t="shared" si="132"/>
        <v>1.6666666666666666E-4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4">
        <f t="shared" si="137"/>
        <v>42524.318518518514</v>
      </c>
    </row>
    <row r="1413" spans="1:20" ht="60" x14ac:dyDescent="0.25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3">
        <f t="shared" si="132"/>
        <v>2.3333333333333335E-3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4">
        <f t="shared" si="137"/>
        <v>42041.059027777781</v>
      </c>
    </row>
    <row r="1414" spans="1:20" ht="45" x14ac:dyDescent="0.25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3">
        <f t="shared" si="132"/>
        <v>4.5714285714285714E-2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4">
        <f t="shared" si="137"/>
        <v>41977.063645833332</v>
      </c>
    </row>
    <row r="1415" spans="1:20" ht="60" x14ac:dyDescent="0.25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3">
        <f t="shared" si="132"/>
        <v>0.05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4">
        <f t="shared" si="137"/>
        <v>42420.437152777777</v>
      </c>
    </row>
    <row r="1416" spans="1:20" ht="60" x14ac:dyDescent="0.25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3">
        <f t="shared" si="132"/>
        <v>2E-3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4">
        <f t="shared" si="137"/>
        <v>42738.25309027778</v>
      </c>
    </row>
    <row r="1417" spans="1:20" ht="45" x14ac:dyDescent="0.25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3">
        <f t="shared" si="132"/>
        <v>0.18181818181818182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4">
        <f t="shared" si="137"/>
        <v>42232.675821759258</v>
      </c>
    </row>
    <row r="1418" spans="1:20" ht="45" x14ac:dyDescent="0.25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3">
        <f t="shared" si="132"/>
        <v>0</v>
      </c>
      <c r="P1418" s="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4">
        <f t="shared" si="137"/>
        <v>42329.967812499999</v>
      </c>
    </row>
    <row r="1419" spans="1:20" ht="45" x14ac:dyDescent="0.25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3">
        <f t="shared" si="132"/>
        <v>1.2222222222222223E-2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4">
        <f t="shared" si="137"/>
        <v>42262.465972222228</v>
      </c>
    </row>
    <row r="1420" spans="1:20" ht="60" x14ac:dyDescent="0.25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3">
        <f t="shared" si="132"/>
        <v>2E-3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4">
        <f t="shared" si="137"/>
        <v>42425.456412037034</v>
      </c>
    </row>
    <row r="1421" spans="1:20" ht="60" x14ac:dyDescent="0.25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3">
        <f t="shared" si="132"/>
        <v>7.0634920634920634E-2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4">
        <f t="shared" si="137"/>
        <v>42652.456238425926</v>
      </c>
    </row>
    <row r="1422" spans="1:20" ht="30" x14ac:dyDescent="0.25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3">
        <f t="shared" si="132"/>
        <v>2.7272727272727271E-2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4">
        <f t="shared" si="137"/>
        <v>42549.667662037042</v>
      </c>
    </row>
    <row r="1423" spans="1:20" ht="60" x14ac:dyDescent="0.25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3">
        <f t="shared" si="132"/>
        <v>1E-3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4">
        <f t="shared" si="137"/>
        <v>42043.915613425925</v>
      </c>
    </row>
    <row r="1424" spans="1:20" ht="60" x14ac:dyDescent="0.25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3">
        <f t="shared" si="132"/>
        <v>1.0399999999999999E-3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4">
        <f t="shared" si="137"/>
        <v>42634.239629629628</v>
      </c>
    </row>
    <row r="1425" spans="1:20" ht="60" x14ac:dyDescent="0.25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3">
        <f t="shared" si="132"/>
        <v>3.3333333333333335E-3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4">
        <f t="shared" si="137"/>
        <v>42370.360312500001</v>
      </c>
    </row>
    <row r="1426" spans="1:20" ht="45" x14ac:dyDescent="0.25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3">
        <f t="shared" si="132"/>
        <v>0.2036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4">
        <f t="shared" si="137"/>
        <v>42689.759282407409</v>
      </c>
    </row>
    <row r="1427" spans="1:20" ht="60" x14ac:dyDescent="0.25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3">
        <f t="shared" si="132"/>
        <v>0</v>
      </c>
      <c r="P1427" s="8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4">
        <f t="shared" si="137"/>
        <v>42123.131469907406</v>
      </c>
    </row>
    <row r="1428" spans="1:20" ht="60" x14ac:dyDescent="0.25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3">
        <f t="shared" si="132"/>
        <v>0</v>
      </c>
      <c r="P1428" s="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4">
        <f t="shared" si="137"/>
        <v>42240.390277777777</v>
      </c>
    </row>
    <row r="1429" spans="1:20" ht="60" x14ac:dyDescent="0.25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3">
        <f t="shared" si="132"/>
        <v>8.3799999999999999E-2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4">
        <f t="shared" si="137"/>
        <v>42631.851678240739</v>
      </c>
    </row>
    <row r="1430" spans="1:20" ht="60" x14ac:dyDescent="0.25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3">
        <f t="shared" si="132"/>
        <v>4.4999999999999998E-2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4">
        <f t="shared" si="137"/>
        <v>42462.338159722218</v>
      </c>
    </row>
    <row r="1431" spans="1:20" ht="45" x14ac:dyDescent="0.25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3">
        <f t="shared" si="132"/>
        <v>0</v>
      </c>
      <c r="P1431" s="8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4">
        <f t="shared" si="137"/>
        <v>42104.060671296291</v>
      </c>
    </row>
    <row r="1432" spans="1:20" ht="45" x14ac:dyDescent="0.25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3">
        <f t="shared" si="132"/>
        <v>8.0600000000000005E-2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4">
        <f t="shared" si="137"/>
        <v>41992.813518518517</v>
      </c>
    </row>
    <row r="1433" spans="1:20" ht="60" x14ac:dyDescent="0.25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3">
        <f t="shared" si="132"/>
        <v>0.31947058823529412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4">
        <f t="shared" si="137"/>
        <v>42334.252500000002</v>
      </c>
    </row>
    <row r="1434" spans="1:20" ht="60" x14ac:dyDescent="0.25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3">
        <f t="shared" si="132"/>
        <v>0</v>
      </c>
      <c r="P1434" s="8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4">
        <f t="shared" si="137"/>
        <v>42205.780416666668</v>
      </c>
    </row>
    <row r="1435" spans="1:20" ht="60" x14ac:dyDescent="0.25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3">
        <f t="shared" si="132"/>
        <v>6.7083333333333328E-2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4">
        <f t="shared" si="137"/>
        <v>42714.458333333328</v>
      </c>
    </row>
    <row r="1436" spans="1:20" ht="45" x14ac:dyDescent="0.25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3">
        <f t="shared" si="132"/>
        <v>9.987804878048781E-2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4">
        <f t="shared" si="137"/>
        <v>42163.625</v>
      </c>
    </row>
    <row r="1437" spans="1:20" ht="45" x14ac:dyDescent="0.25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3">
        <f t="shared" si="132"/>
        <v>1E-3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4">
        <f t="shared" si="137"/>
        <v>42288.780324074076</v>
      </c>
    </row>
    <row r="1438" spans="1:20" ht="60" x14ac:dyDescent="0.25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3">
        <f t="shared" si="132"/>
        <v>7.7000000000000002E-3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4">
        <f t="shared" si="137"/>
        <v>42421.35019675926</v>
      </c>
    </row>
    <row r="1439" spans="1:20" ht="60" x14ac:dyDescent="0.25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3">
        <f t="shared" si="132"/>
        <v>0.26900000000000002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4">
        <f t="shared" si="137"/>
        <v>41833.207638888889</v>
      </c>
    </row>
    <row r="1440" spans="1:20" ht="60" x14ac:dyDescent="0.25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3">
        <f t="shared" si="132"/>
        <v>0.03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4">
        <f t="shared" si="137"/>
        <v>42487.579861111109</v>
      </c>
    </row>
    <row r="1441" spans="1:20" ht="45" x14ac:dyDescent="0.25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3">
        <f t="shared" si="132"/>
        <v>6.6055045871559637E-2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4">
        <f t="shared" si="137"/>
        <v>42070.829872685179</v>
      </c>
    </row>
    <row r="1442" spans="1:20" ht="60" x14ac:dyDescent="0.25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3">
        <f t="shared" si="132"/>
        <v>7.6923076923076926E-5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4">
        <f t="shared" si="137"/>
        <v>42516.748414351852</v>
      </c>
    </row>
    <row r="1443" spans="1:20" ht="60" x14ac:dyDescent="0.25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3">
        <f t="shared" si="132"/>
        <v>1.1222222222222222E-2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4">
        <f t="shared" si="137"/>
        <v>42258.765844907408</v>
      </c>
    </row>
    <row r="1444" spans="1:20" ht="60" x14ac:dyDescent="0.25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3">
        <f t="shared" si="132"/>
        <v>0</v>
      </c>
      <c r="P1444" s="8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4">
        <f t="shared" si="137"/>
        <v>42515.64534722222</v>
      </c>
    </row>
    <row r="1445" spans="1:20" ht="60" x14ac:dyDescent="0.25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3">
        <f t="shared" si="132"/>
        <v>0</v>
      </c>
      <c r="P1445" s="8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4">
        <f t="shared" si="137"/>
        <v>42737.926030092596</v>
      </c>
    </row>
    <row r="1446" spans="1:20" ht="45" x14ac:dyDescent="0.25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3">
        <f t="shared" si="132"/>
        <v>0</v>
      </c>
      <c r="P1446" s="8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4">
        <f t="shared" si="137"/>
        <v>42259.873402777783</v>
      </c>
    </row>
    <row r="1447" spans="1:20" ht="60" x14ac:dyDescent="0.25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3">
        <f t="shared" si="132"/>
        <v>0</v>
      </c>
      <c r="P1447" s="8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4">
        <f t="shared" si="137"/>
        <v>42169.542303240742</v>
      </c>
    </row>
    <row r="1448" spans="1:20" ht="60" x14ac:dyDescent="0.25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3">
        <f t="shared" si="132"/>
        <v>0</v>
      </c>
      <c r="P1448" s="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4">
        <f t="shared" si="137"/>
        <v>42481.447662037041</v>
      </c>
    </row>
    <row r="1449" spans="1:20" ht="30" x14ac:dyDescent="0.25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3">
        <f t="shared" si="132"/>
        <v>1.4999999999999999E-4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4">
        <f t="shared" si="137"/>
        <v>42559.730717592596</v>
      </c>
    </row>
    <row r="1450" spans="1:20" ht="60" x14ac:dyDescent="0.25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3">
        <f t="shared" si="132"/>
        <v>0</v>
      </c>
      <c r="P1450" s="8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4">
        <f t="shared" si="137"/>
        <v>42146.225694444445</v>
      </c>
    </row>
    <row r="1451" spans="1:20" ht="60" x14ac:dyDescent="0.25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3">
        <f t="shared" si="132"/>
        <v>0</v>
      </c>
      <c r="P1451" s="8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4">
        <f t="shared" si="137"/>
        <v>42134.811400462961</v>
      </c>
    </row>
    <row r="1452" spans="1:20" ht="60" x14ac:dyDescent="0.25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3">
        <f t="shared" si="132"/>
        <v>1.0000000000000001E-5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4">
        <f t="shared" si="137"/>
        <v>42420.171261574069</v>
      </c>
    </row>
    <row r="1453" spans="1:20" ht="45" x14ac:dyDescent="0.25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3">
        <f t="shared" si="132"/>
        <v>1.0554089709762533E-4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4">
        <f t="shared" si="137"/>
        <v>41962.00068287037</v>
      </c>
    </row>
    <row r="1454" spans="1:20" ht="45" x14ac:dyDescent="0.25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3">
        <f t="shared" si="132"/>
        <v>0</v>
      </c>
      <c r="P1454" s="8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4">
        <f t="shared" si="137"/>
        <v>41848.703275462962</v>
      </c>
    </row>
    <row r="1455" spans="1:20" ht="60" x14ac:dyDescent="0.25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3">
        <f t="shared" si="132"/>
        <v>0</v>
      </c>
      <c r="P1455" s="8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4">
        <f t="shared" si="137"/>
        <v>42840.654479166667</v>
      </c>
    </row>
    <row r="1456" spans="1:20" ht="60" x14ac:dyDescent="0.25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3">
        <f t="shared" si="132"/>
        <v>8.5714285714285719E-3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4">
        <f t="shared" si="137"/>
        <v>42484.915972222225</v>
      </c>
    </row>
    <row r="1457" spans="1:20" ht="60" x14ac:dyDescent="0.25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3">
        <f t="shared" si="132"/>
        <v>0.105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4">
        <f t="shared" si="137"/>
        <v>41887.568749999999</v>
      </c>
    </row>
    <row r="1458" spans="1:20" ht="30" x14ac:dyDescent="0.25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3">
        <f t="shared" si="132"/>
        <v>2.9000000000000001E-2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4">
        <f t="shared" si="137"/>
        <v>42738.668576388889</v>
      </c>
    </row>
    <row r="1459" spans="1:20" ht="30" x14ac:dyDescent="0.25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3">
        <f t="shared" si="132"/>
        <v>0</v>
      </c>
      <c r="P1459" s="8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4">
        <f t="shared" si="137"/>
        <v>42319.938009259262</v>
      </c>
    </row>
    <row r="1460" spans="1:20" ht="60" x14ac:dyDescent="0.25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3">
        <f t="shared" si="132"/>
        <v>0</v>
      </c>
      <c r="P1460" s="8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4">
        <f t="shared" si="137"/>
        <v>41862.166666666664</v>
      </c>
    </row>
    <row r="1461" spans="1:20" ht="45" x14ac:dyDescent="0.25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3">
        <f t="shared" si="132"/>
        <v>0</v>
      </c>
      <c r="P1461" s="8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4">
        <f t="shared" si="137"/>
        <v>42340.725694444445</v>
      </c>
    </row>
    <row r="1462" spans="1:20" ht="45" x14ac:dyDescent="0.25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3">
        <f t="shared" si="132"/>
        <v>0</v>
      </c>
      <c r="P1462" s="8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4">
        <f t="shared" si="137"/>
        <v>41973.989583333328</v>
      </c>
    </row>
    <row r="1463" spans="1:20" ht="30" x14ac:dyDescent="0.25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3">
        <f t="shared" si="132"/>
        <v>1.012446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4">
        <f t="shared" si="137"/>
        <v>41933</v>
      </c>
    </row>
    <row r="1464" spans="1:20" ht="30" x14ac:dyDescent="0.25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3">
        <f t="shared" si="132"/>
        <v>1.085175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4">
        <f t="shared" si="137"/>
        <v>41374.662858796299</v>
      </c>
    </row>
    <row r="1465" spans="1:20" ht="60" x14ac:dyDescent="0.25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3">
        <f t="shared" si="132"/>
        <v>1.4766666666666666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4">
        <f t="shared" si="137"/>
        <v>41371.869652777779</v>
      </c>
    </row>
    <row r="1466" spans="1:20" ht="15.75" x14ac:dyDescent="0.25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3">
        <f t="shared" si="132"/>
        <v>1.6319999999999999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4">
        <f t="shared" si="137"/>
        <v>41321.661550925928</v>
      </c>
    </row>
    <row r="1467" spans="1:20" ht="60" x14ac:dyDescent="0.25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3">
        <f t="shared" si="132"/>
        <v>4.5641449999999999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4">
        <f t="shared" si="137"/>
        <v>40990.125</v>
      </c>
    </row>
    <row r="1468" spans="1:20" ht="60" x14ac:dyDescent="0.25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3">
        <f t="shared" si="132"/>
        <v>1.0787731249999999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4">
        <f t="shared" si="137"/>
        <v>42381.208333333328</v>
      </c>
    </row>
    <row r="1469" spans="1:20" ht="30" x14ac:dyDescent="0.25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3">
        <f t="shared" si="132"/>
        <v>1.1508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4">
        <f t="shared" si="137"/>
        <v>40993.760243055556</v>
      </c>
    </row>
    <row r="1470" spans="1:20" ht="60" x14ac:dyDescent="0.25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3">
        <f t="shared" si="132"/>
        <v>1.0236842105263158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4">
        <f t="shared" si="137"/>
        <v>40706.014456018522</v>
      </c>
    </row>
    <row r="1471" spans="1:20" ht="45" x14ac:dyDescent="0.25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3">
        <f t="shared" si="132"/>
        <v>1.0842485875706214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4">
        <f t="shared" si="137"/>
        <v>41320.598483796297</v>
      </c>
    </row>
    <row r="1472" spans="1:20" ht="60" x14ac:dyDescent="0.25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3">
        <f t="shared" si="132"/>
        <v>1.2513333333333334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4">
        <f t="shared" si="137"/>
        <v>41271.827118055553</v>
      </c>
    </row>
    <row r="1473" spans="1:20" ht="60" x14ac:dyDescent="0.25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3">
        <f t="shared" si="132"/>
        <v>1.03840625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4">
        <f t="shared" si="137"/>
        <v>42103.957569444443</v>
      </c>
    </row>
    <row r="1474" spans="1:20" ht="60" x14ac:dyDescent="0.25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3">
        <f t="shared" si="132"/>
        <v>1.3870400000000001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4">
        <f t="shared" si="137"/>
        <v>41563.542858796296</v>
      </c>
    </row>
    <row r="1475" spans="1:20" ht="15.75" x14ac:dyDescent="0.25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3">
        <f t="shared" ref="O1475:O1538" si="138">E1475/D1475</f>
        <v>1.20516</v>
      </c>
      <c r="P1475" s="8">
        <f t="shared" ref="P1475:P1538" si="139">IF(L1475,E1475/L1475,0)</f>
        <v>38.462553191489363</v>
      </c>
      <c r="Q1475" t="str">
        <f t="shared" ref="Q1475:Q1538" si="140">LEFT(N1475,FIND("/",N1475) -1)</f>
        <v>publishing</v>
      </c>
      <c r="R1475" t="str">
        <f t="shared" ref="R1475:R1538" si="141">RIGHT(N1475, LEN(N1475)- FIND("/", N1475))</f>
        <v>radio &amp; podcasts</v>
      </c>
      <c r="S1475" s="12">
        <f t="shared" ref="S1475:S1538" si="142">(((J1475/60)/60)/24)+DATE(1970,1,1)</f>
        <v>40939.979618055557</v>
      </c>
      <c r="T1475" s="14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3">
        <f t="shared" si="138"/>
        <v>1.1226666666666667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4">
        <f t="shared" si="143"/>
        <v>41530.727916666663</v>
      </c>
    </row>
    <row r="1477" spans="1:20" ht="45" x14ac:dyDescent="0.25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3">
        <f t="shared" si="138"/>
        <v>1.8866966666666667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4">
        <f t="shared" si="143"/>
        <v>41993.207638888889</v>
      </c>
    </row>
    <row r="1478" spans="1:20" ht="45" x14ac:dyDescent="0.25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3">
        <f t="shared" si="138"/>
        <v>6.6155466666666669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4">
        <f t="shared" si="143"/>
        <v>40796.041921296295</v>
      </c>
    </row>
    <row r="1479" spans="1:20" ht="60" x14ac:dyDescent="0.25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3">
        <f t="shared" si="138"/>
        <v>1.1131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4">
        <f t="shared" si="143"/>
        <v>40900.125</v>
      </c>
    </row>
    <row r="1480" spans="1:20" ht="60" x14ac:dyDescent="0.25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3">
        <f t="shared" si="138"/>
        <v>11.8161422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4">
        <f t="shared" si="143"/>
        <v>41408.871678240743</v>
      </c>
    </row>
    <row r="1481" spans="1:20" ht="60" x14ac:dyDescent="0.25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3">
        <f t="shared" si="138"/>
        <v>1.37375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4">
        <f t="shared" si="143"/>
        <v>41769.165972222225</v>
      </c>
    </row>
    <row r="1482" spans="1:20" ht="60" x14ac:dyDescent="0.25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3">
        <f t="shared" si="138"/>
        <v>1.170404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4">
        <f t="shared" si="143"/>
        <v>41481.708333333336</v>
      </c>
    </row>
    <row r="1483" spans="1:20" ht="60" x14ac:dyDescent="0.25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3">
        <f t="shared" si="138"/>
        <v>2.1000000000000001E-2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4">
        <f t="shared" si="143"/>
        <v>41580.922974537039</v>
      </c>
    </row>
    <row r="1484" spans="1:20" ht="45" x14ac:dyDescent="0.25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3">
        <f t="shared" si="138"/>
        <v>1E-3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4">
        <f t="shared" si="143"/>
        <v>41159.32708333333</v>
      </c>
    </row>
    <row r="1485" spans="1:20" ht="60" x14ac:dyDescent="0.25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3">
        <f t="shared" si="138"/>
        <v>7.1428571428571426E-3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4">
        <f t="shared" si="143"/>
        <v>42573.192997685182</v>
      </c>
    </row>
    <row r="1486" spans="1:20" ht="15.75" x14ac:dyDescent="0.25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3">
        <f t="shared" si="138"/>
        <v>0</v>
      </c>
      <c r="P1486" s="8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4">
        <f t="shared" si="143"/>
        <v>41111.618750000001</v>
      </c>
    </row>
    <row r="1487" spans="1:20" ht="60" x14ac:dyDescent="0.25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3">
        <f t="shared" si="138"/>
        <v>2.2388059701492536E-2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4">
        <f t="shared" si="143"/>
        <v>42175.795983796299</v>
      </c>
    </row>
    <row r="1488" spans="1:20" ht="60" x14ac:dyDescent="0.25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3">
        <f t="shared" si="138"/>
        <v>2.3999999999999998E-3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4">
        <f t="shared" si="143"/>
        <v>42062.168530092589</v>
      </c>
    </row>
    <row r="1489" spans="1:20" ht="45" x14ac:dyDescent="0.25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3">
        <f t="shared" si="138"/>
        <v>0</v>
      </c>
      <c r="P1489" s="8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4">
        <f t="shared" si="143"/>
        <v>42584.917488425926</v>
      </c>
    </row>
    <row r="1490" spans="1:20" ht="45" x14ac:dyDescent="0.25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3">
        <f t="shared" si="138"/>
        <v>2.4E-2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4">
        <f t="shared" si="143"/>
        <v>41644.563194444447</v>
      </c>
    </row>
    <row r="1491" spans="1:20" ht="45" x14ac:dyDescent="0.25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3">
        <f t="shared" si="138"/>
        <v>0</v>
      </c>
      <c r="P1491" s="8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4">
        <f t="shared" si="143"/>
        <v>41228.653379629628</v>
      </c>
    </row>
    <row r="1492" spans="1:20" ht="45" x14ac:dyDescent="0.25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3">
        <f t="shared" si="138"/>
        <v>0.30862068965517242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4">
        <f t="shared" si="143"/>
        <v>41549.561041666668</v>
      </c>
    </row>
    <row r="1493" spans="1:20" ht="45" x14ac:dyDescent="0.25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3">
        <f t="shared" si="138"/>
        <v>8.3333333333333329E-2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4">
        <f t="shared" si="143"/>
        <v>42050.651388888888</v>
      </c>
    </row>
    <row r="1494" spans="1:20" ht="60" x14ac:dyDescent="0.25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3">
        <f t="shared" si="138"/>
        <v>7.4999999999999997E-3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4">
        <f t="shared" si="143"/>
        <v>40712.884791666671</v>
      </c>
    </row>
    <row r="1495" spans="1:20" ht="45" x14ac:dyDescent="0.25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3">
        <f t="shared" si="138"/>
        <v>0</v>
      </c>
      <c r="P1495" s="8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4">
        <f t="shared" si="143"/>
        <v>41441.866608796299</v>
      </c>
    </row>
    <row r="1496" spans="1:20" ht="60" x14ac:dyDescent="0.25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3">
        <f t="shared" si="138"/>
        <v>8.8999999999999996E-2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4">
        <f t="shared" si="143"/>
        <v>42097.651388888888</v>
      </c>
    </row>
    <row r="1497" spans="1:20" ht="30" x14ac:dyDescent="0.25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3">
        <f t="shared" si="138"/>
        <v>0</v>
      </c>
      <c r="P1497" s="8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4">
        <f t="shared" si="143"/>
        <v>40782.789710648147</v>
      </c>
    </row>
    <row r="1498" spans="1:20" ht="45" x14ac:dyDescent="0.25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3">
        <f t="shared" si="138"/>
        <v>0</v>
      </c>
      <c r="P1498" s="8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4">
        <f t="shared" si="143"/>
        <v>41898.475219907406</v>
      </c>
    </row>
    <row r="1499" spans="1:20" ht="60" x14ac:dyDescent="0.25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3">
        <f t="shared" si="138"/>
        <v>6.666666666666667E-5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4">
        <f t="shared" si="143"/>
        <v>41486.821527777778</v>
      </c>
    </row>
    <row r="1500" spans="1:20" ht="60" x14ac:dyDescent="0.25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3">
        <f t="shared" si="138"/>
        <v>1.9E-2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4">
        <f t="shared" si="143"/>
        <v>41885.983541666668</v>
      </c>
    </row>
    <row r="1501" spans="1:20" ht="60" x14ac:dyDescent="0.25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3">
        <f t="shared" si="138"/>
        <v>2.5000000000000001E-3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4">
        <f t="shared" si="143"/>
        <v>42587.007326388892</v>
      </c>
    </row>
    <row r="1502" spans="1:20" ht="60" x14ac:dyDescent="0.25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3">
        <f t="shared" si="138"/>
        <v>0.25035714285714283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4">
        <f t="shared" si="143"/>
        <v>41395.904594907406</v>
      </c>
    </row>
    <row r="1503" spans="1:20" ht="45" x14ac:dyDescent="0.25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3">
        <f t="shared" si="138"/>
        <v>1.6633076923076924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4">
        <f t="shared" si="143"/>
        <v>42193.583599537036</v>
      </c>
    </row>
    <row r="1504" spans="1:20" ht="60" x14ac:dyDescent="0.25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3">
        <f t="shared" si="138"/>
        <v>1.0144545454545455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4">
        <f t="shared" si="143"/>
        <v>42454.916666666672</v>
      </c>
    </row>
    <row r="1505" spans="1:20" ht="60" x14ac:dyDescent="0.25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3">
        <f t="shared" si="138"/>
        <v>1.0789146666666667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4">
        <f t="shared" si="143"/>
        <v>42666.347233796296</v>
      </c>
    </row>
    <row r="1506" spans="1:20" ht="45" x14ac:dyDescent="0.25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3">
        <f t="shared" si="138"/>
        <v>2.7793846153846156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4">
        <f t="shared" si="143"/>
        <v>41800.356249999997</v>
      </c>
    </row>
    <row r="1507" spans="1:20" ht="60" x14ac:dyDescent="0.25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3">
        <f t="shared" si="138"/>
        <v>1.0358125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4">
        <f t="shared" si="143"/>
        <v>42451.834027777775</v>
      </c>
    </row>
    <row r="1508" spans="1:20" ht="45" x14ac:dyDescent="0.25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3">
        <f t="shared" si="138"/>
        <v>1.1140000000000001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4">
        <f t="shared" si="143"/>
        <v>41844.785925925928</v>
      </c>
    </row>
    <row r="1509" spans="1:20" ht="60" x14ac:dyDescent="0.25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3">
        <f t="shared" si="138"/>
        <v>2.15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4">
        <f t="shared" si="143"/>
        <v>40313.340277777781</v>
      </c>
    </row>
    <row r="1510" spans="1:20" ht="45" x14ac:dyDescent="0.25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3">
        <f t="shared" si="138"/>
        <v>1.1076216216216217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4">
        <f t="shared" si="143"/>
        <v>41817.614363425928</v>
      </c>
    </row>
    <row r="1511" spans="1:20" ht="60" x14ac:dyDescent="0.25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3">
        <f t="shared" si="138"/>
        <v>1.2364125714285714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4">
        <f t="shared" si="143"/>
        <v>42780.957638888889</v>
      </c>
    </row>
    <row r="1512" spans="1:20" ht="60" x14ac:dyDescent="0.25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3">
        <f t="shared" si="138"/>
        <v>1.0103500000000001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4">
        <f t="shared" si="143"/>
        <v>41839.385162037033</v>
      </c>
    </row>
    <row r="1513" spans="1:20" ht="60" x14ac:dyDescent="0.25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3">
        <f t="shared" si="138"/>
        <v>1.1179285714285714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4">
        <f t="shared" si="143"/>
        <v>42326.625046296293</v>
      </c>
    </row>
    <row r="1514" spans="1:20" ht="60" x14ac:dyDescent="0.25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3">
        <f t="shared" si="138"/>
        <v>5.5877142857142861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4">
        <f t="shared" si="143"/>
        <v>42771.684479166666</v>
      </c>
    </row>
    <row r="1515" spans="1:20" ht="45" x14ac:dyDescent="0.25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3">
        <f t="shared" si="138"/>
        <v>1.5001875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4">
        <f t="shared" si="143"/>
        <v>41836.637337962966</v>
      </c>
    </row>
    <row r="1516" spans="1:20" ht="45" x14ac:dyDescent="0.25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3">
        <f t="shared" si="138"/>
        <v>1.0647599999999999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4">
        <f t="shared" si="143"/>
        <v>42274.597685185188</v>
      </c>
    </row>
    <row r="1517" spans="1:20" ht="60" x14ac:dyDescent="0.25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3">
        <f t="shared" si="138"/>
        <v>1.57189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4">
        <f t="shared" si="143"/>
        <v>42445.211770833332</v>
      </c>
    </row>
    <row r="1518" spans="1:20" ht="45" x14ac:dyDescent="0.25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3">
        <f t="shared" si="138"/>
        <v>1.0865882352941176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4">
        <f t="shared" si="143"/>
        <v>42649.583333333328</v>
      </c>
    </row>
    <row r="1519" spans="1:20" ht="60" x14ac:dyDescent="0.25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3">
        <f t="shared" si="138"/>
        <v>1.6197999999999999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4">
        <f t="shared" si="143"/>
        <v>41979.25</v>
      </c>
    </row>
    <row r="1520" spans="1:20" ht="30" x14ac:dyDescent="0.25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3">
        <f t="shared" si="138"/>
        <v>2.0536666666666665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4">
        <f t="shared" si="143"/>
        <v>41790.8200462963</v>
      </c>
    </row>
    <row r="1521" spans="1:20" ht="60" x14ac:dyDescent="0.25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3">
        <f t="shared" si="138"/>
        <v>1.033638888888889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4">
        <f t="shared" si="143"/>
        <v>41810.915972222225</v>
      </c>
    </row>
    <row r="1522" spans="1:20" ht="45" x14ac:dyDescent="0.25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3">
        <f t="shared" si="138"/>
        <v>1.0347222222222223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4">
        <f t="shared" si="143"/>
        <v>41992.166666666672</v>
      </c>
    </row>
    <row r="1523" spans="1:20" ht="45" x14ac:dyDescent="0.25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3">
        <f t="shared" si="138"/>
        <v>1.0681333333333334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4">
        <f t="shared" si="143"/>
        <v>42528.167719907404</v>
      </c>
    </row>
    <row r="1524" spans="1:20" ht="60" x14ac:dyDescent="0.25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3">
        <f t="shared" si="138"/>
        <v>1.3896574712643677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4">
        <f t="shared" si="143"/>
        <v>41929.830312500002</v>
      </c>
    </row>
    <row r="1525" spans="1:20" ht="60" x14ac:dyDescent="0.25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3">
        <f t="shared" si="138"/>
        <v>1.2484324324324325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4">
        <f t="shared" si="143"/>
        <v>41996</v>
      </c>
    </row>
    <row r="1526" spans="1:20" ht="45" x14ac:dyDescent="0.25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3">
        <f t="shared" si="138"/>
        <v>2.0699999999999998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4">
        <f t="shared" si="143"/>
        <v>42786.501041666663</v>
      </c>
    </row>
    <row r="1527" spans="1:20" ht="60" x14ac:dyDescent="0.25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3">
        <f t="shared" si="138"/>
        <v>1.7400576923076922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4">
        <f t="shared" si="143"/>
        <v>42600.702986111108</v>
      </c>
    </row>
    <row r="1528" spans="1:20" ht="60" x14ac:dyDescent="0.25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3">
        <f t="shared" si="138"/>
        <v>1.2032608695652174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4">
        <f t="shared" si="143"/>
        <v>42388.276006944448</v>
      </c>
    </row>
    <row r="1529" spans="1:20" ht="45" x14ac:dyDescent="0.25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3">
        <f t="shared" si="138"/>
        <v>1.1044428571428573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4">
        <f t="shared" si="143"/>
        <v>42808.558865740735</v>
      </c>
    </row>
    <row r="1530" spans="1:20" ht="30" x14ac:dyDescent="0.25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3">
        <f t="shared" si="138"/>
        <v>2.8156666666666665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4">
        <f t="shared" si="143"/>
        <v>42767</v>
      </c>
    </row>
    <row r="1531" spans="1:20" ht="45" x14ac:dyDescent="0.25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3">
        <f t="shared" si="138"/>
        <v>1.0067894736842105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4">
        <f t="shared" si="143"/>
        <v>42082.587037037039</v>
      </c>
    </row>
    <row r="1532" spans="1:20" ht="60" x14ac:dyDescent="0.25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3">
        <f t="shared" si="138"/>
        <v>1.3482571428571428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4">
        <f t="shared" si="143"/>
        <v>42300.767303240747</v>
      </c>
    </row>
    <row r="1533" spans="1:20" ht="60" x14ac:dyDescent="0.25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3">
        <f t="shared" si="138"/>
        <v>1.7595744680851064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4">
        <f t="shared" si="143"/>
        <v>41974.125</v>
      </c>
    </row>
    <row r="1534" spans="1:20" ht="60" x14ac:dyDescent="0.25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3">
        <f t="shared" si="138"/>
        <v>4.8402000000000003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4">
        <f t="shared" si="143"/>
        <v>42415.625</v>
      </c>
    </row>
    <row r="1535" spans="1:20" ht="45" x14ac:dyDescent="0.25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3">
        <f t="shared" si="138"/>
        <v>1.4514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4">
        <f t="shared" si="143"/>
        <v>42492.165972222225</v>
      </c>
    </row>
    <row r="1536" spans="1:20" ht="60" x14ac:dyDescent="0.25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3">
        <f t="shared" si="138"/>
        <v>4.1773333333333333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4">
        <f t="shared" si="143"/>
        <v>42251.67432870371</v>
      </c>
    </row>
    <row r="1537" spans="1:20" ht="60" x14ac:dyDescent="0.25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3">
        <f t="shared" si="138"/>
        <v>1.3242499999999999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4">
        <f t="shared" si="143"/>
        <v>42513.916666666672</v>
      </c>
    </row>
    <row r="1538" spans="1:20" ht="60" x14ac:dyDescent="0.25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3">
        <f t="shared" si="138"/>
        <v>2.5030841666666666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4">
        <f t="shared" si="143"/>
        <v>42243.802199074074</v>
      </c>
    </row>
    <row r="1539" spans="1:20" ht="45" x14ac:dyDescent="0.25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3">
        <f t="shared" ref="O1539:O1602" si="144">E1539/D1539</f>
        <v>1.7989999999999999</v>
      </c>
      <c r="P1539" s="8">
        <f t="shared" ref="P1539:P1602" si="145">IF(L1539,E1539/L1539,0)</f>
        <v>96.375</v>
      </c>
      <c r="Q1539" t="str">
        <f t="shared" ref="Q1539:Q1602" si="146">LEFT(N1539,FIND("/",N1539) -1)</f>
        <v>photography</v>
      </c>
      <c r="R1539" t="str">
        <f t="shared" ref="R1539:R1602" si="147">RIGHT(N1539, LEN(N1539)- FIND("/", N1539))</f>
        <v>photobooks</v>
      </c>
      <c r="S1539" s="12">
        <f t="shared" ref="S1539:S1602" si="148">(((J1539/60)/60)/24)+DATE(1970,1,1)</f>
        <v>42552.315127314811</v>
      </c>
      <c r="T1539" s="14">
        <f t="shared" ref="T1539:T1602" si="149">(((I1539/60)/60)/24)+DATE(1970,1,1)</f>
        <v>42588.75</v>
      </c>
    </row>
    <row r="1540" spans="1:20" ht="45" x14ac:dyDescent="0.25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3">
        <f t="shared" si="144"/>
        <v>1.0262857142857142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4">
        <f t="shared" si="149"/>
        <v>42026.782060185185</v>
      </c>
    </row>
    <row r="1541" spans="1:20" ht="60" x14ac:dyDescent="0.25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3">
        <f t="shared" si="144"/>
        <v>1.359861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4">
        <f t="shared" si="149"/>
        <v>42738.919201388882</v>
      </c>
    </row>
    <row r="1542" spans="1:20" ht="60" x14ac:dyDescent="0.25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3">
        <f t="shared" si="144"/>
        <v>1.1786666666666668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4">
        <f t="shared" si="149"/>
        <v>41969.052083333328</v>
      </c>
    </row>
    <row r="1543" spans="1:20" ht="45" x14ac:dyDescent="0.25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3">
        <f t="shared" si="144"/>
        <v>3.3333333333333332E-4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4">
        <f t="shared" si="149"/>
        <v>42004.712245370371</v>
      </c>
    </row>
    <row r="1544" spans="1:20" ht="60" x14ac:dyDescent="0.25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3">
        <f t="shared" si="144"/>
        <v>0.04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4">
        <f t="shared" si="149"/>
        <v>42185.996527777781</v>
      </c>
    </row>
    <row r="1545" spans="1:20" ht="45" x14ac:dyDescent="0.25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3">
        <f t="shared" si="144"/>
        <v>4.4444444444444444E-3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4">
        <f t="shared" si="149"/>
        <v>41965.551319444443</v>
      </c>
    </row>
    <row r="1546" spans="1:20" ht="45" x14ac:dyDescent="0.25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3">
        <f t="shared" si="144"/>
        <v>0</v>
      </c>
      <c r="P1546" s="8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4">
        <f t="shared" si="149"/>
        <v>42095.012499999997</v>
      </c>
    </row>
    <row r="1547" spans="1:20" ht="45" x14ac:dyDescent="0.25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3">
        <f t="shared" si="144"/>
        <v>3.3333333333333332E-4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4">
        <f t="shared" si="149"/>
        <v>42065.886111111111</v>
      </c>
    </row>
    <row r="1548" spans="1:20" ht="60" x14ac:dyDescent="0.25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3">
        <f t="shared" si="144"/>
        <v>0.28899999999999998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4">
        <f t="shared" si="149"/>
        <v>41899.212951388887</v>
      </c>
    </row>
    <row r="1549" spans="1:20" ht="45" x14ac:dyDescent="0.25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3">
        <f t="shared" si="144"/>
        <v>0</v>
      </c>
      <c r="P1549" s="8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4">
        <f t="shared" si="149"/>
        <v>42789.426875000005</v>
      </c>
    </row>
    <row r="1550" spans="1:20" ht="30" x14ac:dyDescent="0.25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3">
        <f t="shared" si="144"/>
        <v>8.5714285714285715E-2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4">
        <f t="shared" si="149"/>
        <v>42316.923842592587</v>
      </c>
    </row>
    <row r="1551" spans="1:20" ht="45" x14ac:dyDescent="0.25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3">
        <f t="shared" si="144"/>
        <v>0.34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4">
        <f t="shared" si="149"/>
        <v>42311.177766203706</v>
      </c>
    </row>
    <row r="1552" spans="1:20" ht="60" x14ac:dyDescent="0.25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3">
        <f t="shared" si="144"/>
        <v>0.13466666666666666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4">
        <f t="shared" si="149"/>
        <v>42502.449467592596</v>
      </c>
    </row>
    <row r="1553" spans="1:20" ht="60" x14ac:dyDescent="0.25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3">
        <f t="shared" si="144"/>
        <v>0</v>
      </c>
      <c r="P1553" s="8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4">
        <f t="shared" si="149"/>
        <v>42151.824525462958</v>
      </c>
    </row>
    <row r="1554" spans="1:20" ht="60" x14ac:dyDescent="0.25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3">
        <f t="shared" si="144"/>
        <v>0.49186046511627907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4">
        <f t="shared" si="149"/>
        <v>41913.165972222225</v>
      </c>
    </row>
    <row r="1555" spans="1:20" ht="45" x14ac:dyDescent="0.25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3">
        <f t="shared" si="144"/>
        <v>0</v>
      </c>
      <c r="P1555" s="8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4">
        <f t="shared" si="149"/>
        <v>42249.282951388886</v>
      </c>
    </row>
    <row r="1556" spans="1:20" ht="60" x14ac:dyDescent="0.25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3">
        <f t="shared" si="144"/>
        <v>0</v>
      </c>
      <c r="P1556" s="8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4">
        <f t="shared" si="149"/>
        <v>42218.252199074079</v>
      </c>
    </row>
    <row r="1557" spans="1:20" ht="45" x14ac:dyDescent="0.25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3">
        <f t="shared" si="144"/>
        <v>0</v>
      </c>
      <c r="P1557" s="8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4">
        <f t="shared" si="149"/>
        <v>42264.708333333328</v>
      </c>
    </row>
    <row r="1558" spans="1:20" ht="45" x14ac:dyDescent="0.25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3">
        <f t="shared" si="144"/>
        <v>0.45133333333333331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4">
        <f t="shared" si="149"/>
        <v>42555.153055555551</v>
      </c>
    </row>
    <row r="1559" spans="1:20" ht="45" x14ac:dyDescent="0.25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3">
        <f t="shared" si="144"/>
        <v>0.04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4">
        <f t="shared" si="149"/>
        <v>41902.65315972222</v>
      </c>
    </row>
    <row r="1560" spans="1:20" ht="45" x14ac:dyDescent="0.25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3">
        <f t="shared" si="144"/>
        <v>4.6666666666666669E-2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4">
        <f t="shared" si="149"/>
        <v>42244.508333333331</v>
      </c>
    </row>
    <row r="1561" spans="1:20" ht="45" x14ac:dyDescent="0.25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3">
        <f t="shared" si="144"/>
        <v>3.3333333333333335E-3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4">
        <f t="shared" si="149"/>
        <v>42123.05322916666</v>
      </c>
    </row>
    <row r="1562" spans="1:20" ht="60" x14ac:dyDescent="0.25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3">
        <f t="shared" si="144"/>
        <v>3.7600000000000001E-2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4">
        <f t="shared" si="149"/>
        <v>41956.062418981484</v>
      </c>
    </row>
    <row r="1563" spans="1:20" ht="60" x14ac:dyDescent="0.25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3">
        <f t="shared" si="144"/>
        <v>6.7000000000000002E-3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4">
        <f t="shared" si="149"/>
        <v>41585.083368055559</v>
      </c>
    </row>
    <row r="1564" spans="1:20" ht="60" x14ac:dyDescent="0.25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3">
        <f t="shared" si="144"/>
        <v>0</v>
      </c>
      <c r="P1564" s="8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4">
        <f t="shared" si="149"/>
        <v>40149.034722222219</v>
      </c>
    </row>
    <row r="1565" spans="1:20" ht="45" x14ac:dyDescent="0.25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3">
        <f t="shared" si="144"/>
        <v>1.4166666666666666E-2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4">
        <f t="shared" si="149"/>
        <v>41712.700821759259</v>
      </c>
    </row>
    <row r="1566" spans="1:20" ht="60" x14ac:dyDescent="0.25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3">
        <f t="shared" si="144"/>
        <v>1E-3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4">
        <f t="shared" si="149"/>
        <v>42152.836805555555</v>
      </c>
    </row>
    <row r="1567" spans="1:20" ht="60" x14ac:dyDescent="0.25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3">
        <f t="shared" si="144"/>
        <v>2.5000000000000001E-2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4">
        <f t="shared" si="149"/>
        <v>40702.729872685188</v>
      </c>
    </row>
    <row r="1568" spans="1:20" ht="45" x14ac:dyDescent="0.25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3">
        <f t="shared" si="144"/>
        <v>0.21249999999999999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4">
        <f t="shared" si="149"/>
        <v>42578.916666666672</v>
      </c>
    </row>
    <row r="1569" spans="1:20" ht="60" x14ac:dyDescent="0.25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3">
        <f t="shared" si="144"/>
        <v>4.1176470588235294E-2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4">
        <f t="shared" si="149"/>
        <v>41687</v>
      </c>
    </row>
    <row r="1570" spans="1:20" ht="45" x14ac:dyDescent="0.25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3">
        <f t="shared" si="144"/>
        <v>0.13639999999999999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4">
        <f t="shared" si="149"/>
        <v>41997.062326388885</v>
      </c>
    </row>
    <row r="1571" spans="1:20" ht="15.75" x14ac:dyDescent="0.25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3">
        <f t="shared" si="144"/>
        <v>0</v>
      </c>
      <c r="P1571" s="8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4">
        <f t="shared" si="149"/>
        <v>41419.679560185185</v>
      </c>
    </row>
    <row r="1572" spans="1:20" ht="30" x14ac:dyDescent="0.25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3">
        <f t="shared" si="144"/>
        <v>0.41399999999999998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4">
        <f t="shared" si="149"/>
        <v>42468.771782407406</v>
      </c>
    </row>
    <row r="1573" spans="1:20" ht="60" x14ac:dyDescent="0.25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3">
        <f t="shared" si="144"/>
        <v>6.6115702479338841E-3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4">
        <f t="shared" si="149"/>
        <v>42174.769479166673</v>
      </c>
    </row>
    <row r="1574" spans="1:20" ht="60" x14ac:dyDescent="0.25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3">
        <f t="shared" si="144"/>
        <v>0.05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4">
        <f t="shared" si="149"/>
        <v>42428.999305555553</v>
      </c>
    </row>
    <row r="1575" spans="1:20" ht="60" x14ac:dyDescent="0.25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3">
        <f t="shared" si="144"/>
        <v>2.4777777777777777E-2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4">
        <f t="shared" si="149"/>
        <v>42826.165972222225</v>
      </c>
    </row>
    <row r="1576" spans="1:20" ht="60" x14ac:dyDescent="0.25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3">
        <f t="shared" si="144"/>
        <v>5.0599999999999999E-2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4">
        <f t="shared" si="149"/>
        <v>42052.927418981482</v>
      </c>
    </row>
    <row r="1577" spans="1:20" ht="60" x14ac:dyDescent="0.25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3">
        <f t="shared" si="144"/>
        <v>0.2291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4">
        <f t="shared" si="149"/>
        <v>41829.524259259262</v>
      </c>
    </row>
    <row r="1578" spans="1:20" ht="45" x14ac:dyDescent="0.25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3">
        <f t="shared" si="144"/>
        <v>0.13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4">
        <f t="shared" si="149"/>
        <v>42185.879259259258</v>
      </c>
    </row>
    <row r="1579" spans="1:20" ht="60" x14ac:dyDescent="0.25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3">
        <f t="shared" si="144"/>
        <v>5.4999999999999997E-3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4">
        <f t="shared" si="149"/>
        <v>41114.847777777781</v>
      </c>
    </row>
    <row r="1580" spans="1:20" ht="60" x14ac:dyDescent="0.25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3">
        <f t="shared" si="144"/>
        <v>0.10806536636794939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4">
        <f t="shared" si="149"/>
        <v>40423.083333333336</v>
      </c>
    </row>
    <row r="1581" spans="1:20" ht="45" x14ac:dyDescent="0.25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3">
        <f t="shared" si="144"/>
        <v>8.4008400840084006E-3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4">
        <f t="shared" si="149"/>
        <v>41514.996423611112</v>
      </c>
    </row>
    <row r="1582" spans="1:20" ht="45" x14ac:dyDescent="0.25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3">
        <f t="shared" si="144"/>
        <v>0</v>
      </c>
      <c r="P1582" s="8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4">
        <f t="shared" si="149"/>
        <v>41050.050069444449</v>
      </c>
    </row>
    <row r="1583" spans="1:20" ht="60" x14ac:dyDescent="0.25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3">
        <f t="shared" si="144"/>
        <v>5.0000000000000001E-3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4">
        <f t="shared" si="149"/>
        <v>42357.448958333334</v>
      </c>
    </row>
    <row r="1584" spans="1:20" ht="30" x14ac:dyDescent="0.25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3">
        <f t="shared" si="144"/>
        <v>9.2999999999999999E-2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4">
        <f t="shared" si="149"/>
        <v>42303.888888888891</v>
      </c>
    </row>
    <row r="1585" spans="1:20" ht="60" x14ac:dyDescent="0.25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3">
        <f t="shared" si="144"/>
        <v>7.5000000000000002E-4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4">
        <f t="shared" si="149"/>
        <v>41907.904988425929</v>
      </c>
    </row>
    <row r="1586" spans="1:20" ht="60" x14ac:dyDescent="0.25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3">
        <f t="shared" si="144"/>
        <v>0</v>
      </c>
      <c r="P1586" s="8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4">
        <f t="shared" si="149"/>
        <v>41789.649317129632</v>
      </c>
    </row>
    <row r="1587" spans="1:20" ht="60" x14ac:dyDescent="0.25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3">
        <f t="shared" si="144"/>
        <v>0.79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4">
        <f t="shared" si="149"/>
        <v>42729.458333333328</v>
      </c>
    </row>
    <row r="1588" spans="1:20" ht="30" x14ac:dyDescent="0.25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3">
        <f t="shared" si="144"/>
        <v>0</v>
      </c>
      <c r="P1588" s="8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4">
        <f t="shared" si="149"/>
        <v>42099.062754629631</v>
      </c>
    </row>
    <row r="1589" spans="1:20" ht="60" x14ac:dyDescent="0.25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3">
        <f t="shared" si="144"/>
        <v>1.3333333333333334E-4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4">
        <f t="shared" si="149"/>
        <v>41986.950983796298</v>
      </c>
    </row>
    <row r="1590" spans="1:20" ht="30" x14ac:dyDescent="0.25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3">
        <f t="shared" si="144"/>
        <v>0</v>
      </c>
      <c r="P1590" s="8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4">
        <f t="shared" si="149"/>
        <v>42035.841666666667</v>
      </c>
    </row>
    <row r="1591" spans="1:20" ht="45" x14ac:dyDescent="0.25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3">
        <f t="shared" si="144"/>
        <v>0</v>
      </c>
      <c r="P1591" s="8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4">
        <f t="shared" si="149"/>
        <v>42286.984791666662</v>
      </c>
    </row>
    <row r="1592" spans="1:20" ht="15.75" x14ac:dyDescent="0.25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3">
        <f t="shared" si="144"/>
        <v>1.7000000000000001E-2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4">
        <f t="shared" si="149"/>
        <v>42270.857222222221</v>
      </c>
    </row>
    <row r="1593" spans="1:20" ht="60" x14ac:dyDescent="0.25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3">
        <f t="shared" si="144"/>
        <v>0.29228571428571426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4">
        <f t="shared" si="149"/>
        <v>42463.68450231482</v>
      </c>
    </row>
    <row r="1594" spans="1:20" ht="30" x14ac:dyDescent="0.25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3">
        <f t="shared" si="144"/>
        <v>0</v>
      </c>
      <c r="P1594" s="8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4">
        <f t="shared" si="149"/>
        <v>42091.031076388885</v>
      </c>
    </row>
    <row r="1595" spans="1:20" ht="45" x14ac:dyDescent="0.25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3">
        <f t="shared" si="144"/>
        <v>1.3636363636363637E-4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4">
        <f t="shared" si="149"/>
        <v>42063.845543981486</v>
      </c>
    </row>
    <row r="1596" spans="1:20" ht="45" x14ac:dyDescent="0.25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3">
        <f t="shared" si="144"/>
        <v>0.20499999999999999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4">
        <f t="shared" si="149"/>
        <v>42505.681249999994</v>
      </c>
    </row>
    <row r="1597" spans="1:20" ht="45" x14ac:dyDescent="0.25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3">
        <f t="shared" si="144"/>
        <v>2.8E-3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4">
        <f t="shared" si="149"/>
        <v>41808.842361111114</v>
      </c>
    </row>
    <row r="1598" spans="1:20" ht="45" x14ac:dyDescent="0.25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3">
        <f t="shared" si="144"/>
        <v>2.3076923076923078E-2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4">
        <f t="shared" si="149"/>
        <v>41986.471863425926</v>
      </c>
    </row>
    <row r="1599" spans="1:20" ht="45" x14ac:dyDescent="0.25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3">
        <f t="shared" si="144"/>
        <v>0</v>
      </c>
      <c r="P1599" s="8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4">
        <f t="shared" si="149"/>
        <v>42633.354131944448</v>
      </c>
    </row>
    <row r="1600" spans="1:20" ht="60" x14ac:dyDescent="0.25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3">
        <f t="shared" si="144"/>
        <v>1.25E-3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4">
        <f t="shared" si="149"/>
        <v>42211.667337962965</v>
      </c>
    </row>
    <row r="1601" spans="1:20" ht="45" x14ac:dyDescent="0.25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3">
        <f t="shared" si="144"/>
        <v>0</v>
      </c>
      <c r="P1601" s="8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4">
        <f t="shared" si="149"/>
        <v>42468.497407407413</v>
      </c>
    </row>
    <row r="1602" spans="1:20" ht="60" x14ac:dyDescent="0.25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3">
        <f t="shared" si="144"/>
        <v>7.3400000000000007E-2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41791.057314814818</v>
      </c>
      <c r="T1602" s="14">
        <f t="shared" si="149"/>
        <v>41835.21597222222</v>
      </c>
    </row>
    <row r="1603" spans="1:20" ht="45" x14ac:dyDescent="0.25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3">
        <f t="shared" ref="O1603:O1666" si="150">E1603/D1603</f>
        <v>1.082492</v>
      </c>
      <c r="P1603" s="8">
        <f t="shared" ref="P1603:P1666" si="151">IF(L1603,E1603/L1603,0)</f>
        <v>48.325535714285714</v>
      </c>
      <c r="Q1603" t="str">
        <f t="shared" ref="Q1603:Q1666" si="152">LEFT(N1603,FIND("/",N1603) -1)</f>
        <v>music</v>
      </c>
      <c r="R1603" t="str">
        <f t="shared" ref="R1603:R1666" si="153">RIGHT(N1603, LEN(N1603)- FIND("/", N1603))</f>
        <v>rock</v>
      </c>
      <c r="S1603" s="12">
        <f t="shared" ref="S1603:S1666" si="154">(((J1603/60)/60)/24)+DATE(1970,1,1)</f>
        <v>40638.092974537038</v>
      </c>
      <c r="T1603" s="14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3">
        <f t="shared" si="150"/>
        <v>1.0016666666666667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4">
        <f t="shared" si="155"/>
        <v>40830.958333333336</v>
      </c>
    </row>
    <row r="1605" spans="1:20" ht="45" x14ac:dyDescent="0.25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3">
        <f t="shared" si="150"/>
        <v>1.0003299999999999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4">
        <f t="shared" si="155"/>
        <v>40936.169664351852</v>
      </c>
    </row>
    <row r="1606" spans="1:20" ht="60" x14ac:dyDescent="0.25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3">
        <f t="shared" si="150"/>
        <v>1.2210714285714286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4">
        <f t="shared" si="155"/>
        <v>40985.80364583333</v>
      </c>
    </row>
    <row r="1607" spans="1:20" ht="60" x14ac:dyDescent="0.25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3">
        <f t="shared" si="150"/>
        <v>1.0069333333333335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4">
        <f t="shared" si="155"/>
        <v>40756.291666666664</v>
      </c>
    </row>
    <row r="1608" spans="1:20" ht="60" x14ac:dyDescent="0.25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3">
        <f t="shared" si="150"/>
        <v>1.01004125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4">
        <f t="shared" si="155"/>
        <v>40626.069884259261</v>
      </c>
    </row>
    <row r="1609" spans="1:20" ht="45" x14ac:dyDescent="0.25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3">
        <f t="shared" si="150"/>
        <v>1.4511000000000001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4">
        <f t="shared" si="155"/>
        <v>41074.80846064815</v>
      </c>
    </row>
    <row r="1610" spans="1:20" ht="45" x14ac:dyDescent="0.25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3">
        <f t="shared" si="150"/>
        <v>1.0125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4">
        <f t="shared" si="155"/>
        <v>41640.226388888892</v>
      </c>
    </row>
    <row r="1611" spans="1:20" ht="45" x14ac:dyDescent="0.25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3">
        <f t="shared" si="150"/>
        <v>1.1833333333333333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4">
        <f t="shared" si="155"/>
        <v>40849.333333333336</v>
      </c>
    </row>
    <row r="1612" spans="1:20" ht="30" x14ac:dyDescent="0.25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3">
        <f t="shared" si="150"/>
        <v>2.7185000000000001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4">
        <f t="shared" si="155"/>
        <v>41258.924884259257</v>
      </c>
    </row>
    <row r="1613" spans="1:20" ht="15.75" x14ac:dyDescent="0.25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3">
        <f t="shared" si="150"/>
        <v>1.25125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4">
        <f t="shared" si="155"/>
        <v>41430.00037037037</v>
      </c>
    </row>
    <row r="1614" spans="1:20" ht="45" x14ac:dyDescent="0.25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3">
        <f t="shared" si="150"/>
        <v>1.1000000000000001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4">
        <f t="shared" si="155"/>
        <v>41276.874814814815</v>
      </c>
    </row>
    <row r="1615" spans="1:20" ht="60" x14ac:dyDescent="0.25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3">
        <f t="shared" si="150"/>
        <v>1.0149999999999999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4">
        <f t="shared" si="155"/>
        <v>41112.069467592592</v>
      </c>
    </row>
    <row r="1616" spans="1:20" ht="60" x14ac:dyDescent="0.25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3">
        <f t="shared" si="150"/>
        <v>1.0269999999999999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4">
        <f t="shared" si="155"/>
        <v>41854.708333333336</v>
      </c>
    </row>
    <row r="1617" spans="1:20" ht="45" x14ac:dyDescent="0.25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3">
        <f t="shared" si="150"/>
        <v>1.1412500000000001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4">
        <f t="shared" si="155"/>
        <v>40890.092546296299</v>
      </c>
    </row>
    <row r="1618" spans="1:20" ht="45" x14ac:dyDescent="0.25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3">
        <f t="shared" si="150"/>
        <v>1.042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4">
        <f t="shared" si="155"/>
        <v>41235.916666666664</v>
      </c>
    </row>
    <row r="1619" spans="1:20" ht="45" x14ac:dyDescent="0.25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3">
        <f t="shared" si="150"/>
        <v>1.4585714285714286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4">
        <f t="shared" si="155"/>
        <v>41579.791666666664</v>
      </c>
    </row>
    <row r="1620" spans="1:20" ht="45" x14ac:dyDescent="0.25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3">
        <f t="shared" si="150"/>
        <v>1.0506666666666666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4">
        <f t="shared" si="155"/>
        <v>41341.654340277775</v>
      </c>
    </row>
    <row r="1621" spans="1:20" ht="60" x14ac:dyDescent="0.25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3">
        <f t="shared" si="150"/>
        <v>1.3333333333333333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4">
        <f t="shared" si="155"/>
        <v>41897.18618055556</v>
      </c>
    </row>
    <row r="1622" spans="1:20" ht="30" x14ac:dyDescent="0.25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3">
        <f t="shared" si="150"/>
        <v>1.1299999999999999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4">
        <f t="shared" si="155"/>
        <v>41328.339583333334</v>
      </c>
    </row>
    <row r="1623" spans="1:20" ht="45" x14ac:dyDescent="0.25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3">
        <f t="shared" si="150"/>
        <v>1.212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4">
        <f t="shared" si="155"/>
        <v>41057.165972222225</v>
      </c>
    </row>
    <row r="1624" spans="1:20" ht="45" x14ac:dyDescent="0.25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3">
        <f t="shared" si="150"/>
        <v>1.0172463768115942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4">
        <f t="shared" si="155"/>
        <v>41990.332638888889</v>
      </c>
    </row>
    <row r="1625" spans="1:20" ht="60" x14ac:dyDescent="0.25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3">
        <f t="shared" si="150"/>
        <v>1.0106666666666666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4">
        <f t="shared" si="155"/>
        <v>41513.688530092593</v>
      </c>
    </row>
    <row r="1626" spans="1:20" ht="45" x14ac:dyDescent="0.25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3">
        <f t="shared" si="150"/>
        <v>1.18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4">
        <f t="shared" si="155"/>
        <v>41283.367303240739</v>
      </c>
    </row>
    <row r="1627" spans="1:20" ht="60" x14ac:dyDescent="0.25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3">
        <f t="shared" si="150"/>
        <v>1.5533333333333332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4">
        <f t="shared" si="155"/>
        <v>41163.699687500004</v>
      </c>
    </row>
    <row r="1628" spans="1:20" ht="45" x14ac:dyDescent="0.25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3">
        <f t="shared" si="150"/>
        <v>1.0118750000000001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4">
        <f t="shared" si="155"/>
        <v>41609.889664351853</v>
      </c>
    </row>
    <row r="1629" spans="1:20" ht="60" x14ac:dyDescent="0.25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3">
        <f t="shared" si="150"/>
        <v>1.17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4">
        <f t="shared" si="155"/>
        <v>41239.207638888889</v>
      </c>
    </row>
    <row r="1630" spans="1:20" ht="30" x14ac:dyDescent="0.25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3">
        <f t="shared" si="150"/>
        <v>1.00925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4">
        <f t="shared" si="155"/>
        <v>41807.737060185187</v>
      </c>
    </row>
    <row r="1631" spans="1:20" ht="30" x14ac:dyDescent="0.25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3">
        <f t="shared" si="150"/>
        <v>1.0366666666666666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4">
        <f t="shared" si="155"/>
        <v>41690.867280092592</v>
      </c>
    </row>
    <row r="1632" spans="1:20" ht="60" x14ac:dyDescent="0.25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3">
        <f t="shared" si="150"/>
        <v>2.6524999999999999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4">
        <f t="shared" si="155"/>
        <v>40970.290972222225</v>
      </c>
    </row>
    <row r="1633" spans="1:20" ht="60" x14ac:dyDescent="0.25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3">
        <f t="shared" si="150"/>
        <v>1.5590999999999999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4">
        <f t="shared" si="155"/>
        <v>41194.859502314815</v>
      </c>
    </row>
    <row r="1634" spans="1:20" ht="60" x14ac:dyDescent="0.25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3">
        <f t="shared" si="150"/>
        <v>1.0162500000000001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4">
        <f t="shared" si="155"/>
        <v>40810.340902777774</v>
      </c>
    </row>
    <row r="1635" spans="1:20" ht="60" x14ac:dyDescent="0.25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3">
        <f t="shared" si="150"/>
        <v>1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4">
        <f t="shared" si="155"/>
        <v>40924.208333333336</v>
      </c>
    </row>
    <row r="1636" spans="1:20" ht="45" x14ac:dyDescent="0.25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3">
        <f t="shared" si="150"/>
        <v>1.0049999999999999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4">
        <f t="shared" si="155"/>
        <v>40696.249305555553</v>
      </c>
    </row>
    <row r="1637" spans="1:20" ht="60" x14ac:dyDescent="0.25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3">
        <f t="shared" si="150"/>
        <v>1.2529999999999999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4">
        <f t="shared" si="155"/>
        <v>42562.868761574078</v>
      </c>
    </row>
    <row r="1638" spans="1:20" ht="45" x14ac:dyDescent="0.25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3">
        <f t="shared" si="150"/>
        <v>1.0355555555555556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4">
        <f t="shared" si="155"/>
        <v>40706.166666666664</v>
      </c>
    </row>
    <row r="1639" spans="1:20" ht="45" x14ac:dyDescent="0.25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3">
        <f t="shared" si="150"/>
        <v>1.038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4">
        <f t="shared" si="155"/>
        <v>40178.98541666667</v>
      </c>
    </row>
    <row r="1640" spans="1:20" ht="30" x14ac:dyDescent="0.25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3">
        <f t="shared" si="150"/>
        <v>1.05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4">
        <f t="shared" si="155"/>
        <v>41333.892361111109</v>
      </c>
    </row>
    <row r="1641" spans="1:20" ht="60" x14ac:dyDescent="0.25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3">
        <f t="shared" si="150"/>
        <v>1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4">
        <f t="shared" si="155"/>
        <v>40971.652372685188</v>
      </c>
    </row>
    <row r="1642" spans="1:20" ht="60" x14ac:dyDescent="0.25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3">
        <f t="shared" si="150"/>
        <v>1.6986000000000001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4">
        <f t="shared" si="155"/>
        <v>40393.082638888889</v>
      </c>
    </row>
    <row r="1643" spans="1:20" ht="30" x14ac:dyDescent="0.25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3">
        <f t="shared" si="150"/>
        <v>1.014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4">
        <f t="shared" si="155"/>
        <v>41992.596574074079</v>
      </c>
    </row>
    <row r="1644" spans="1:20" ht="45" x14ac:dyDescent="0.25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3">
        <f t="shared" si="150"/>
        <v>1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4">
        <f t="shared" si="155"/>
        <v>40708.024618055555</v>
      </c>
    </row>
    <row r="1645" spans="1:20" ht="30" x14ac:dyDescent="0.25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3">
        <f t="shared" si="150"/>
        <v>1.2470000000000001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4">
        <f t="shared" si="155"/>
        <v>41176.824212962965</v>
      </c>
    </row>
    <row r="1646" spans="1:20" ht="60" x14ac:dyDescent="0.25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3">
        <f t="shared" si="150"/>
        <v>1.095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4">
        <f t="shared" si="155"/>
        <v>41235.101388888892</v>
      </c>
    </row>
    <row r="1647" spans="1:20" ht="45" x14ac:dyDescent="0.25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3">
        <f t="shared" si="150"/>
        <v>1.1080000000000001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4">
        <f t="shared" si="155"/>
        <v>41535.617361111108</v>
      </c>
    </row>
    <row r="1648" spans="1:20" ht="60" x14ac:dyDescent="0.25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3">
        <f t="shared" si="150"/>
        <v>1.1020000000000001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4">
        <f t="shared" si="155"/>
        <v>41865.757638888892</v>
      </c>
    </row>
    <row r="1649" spans="1:20" ht="45" x14ac:dyDescent="0.25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3">
        <f t="shared" si="150"/>
        <v>1.0471999999999999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4">
        <f t="shared" si="155"/>
        <v>41069.409456018519</v>
      </c>
    </row>
    <row r="1650" spans="1:20" ht="45" x14ac:dyDescent="0.25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3">
        <f t="shared" si="150"/>
        <v>1.2526086956521738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4">
        <f t="shared" si="155"/>
        <v>40622.662986111114</v>
      </c>
    </row>
    <row r="1651" spans="1:20" ht="60" x14ac:dyDescent="0.25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3">
        <f t="shared" si="150"/>
        <v>1.0058763157894737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4">
        <f t="shared" si="155"/>
        <v>41782.684664351851</v>
      </c>
    </row>
    <row r="1652" spans="1:20" ht="45" x14ac:dyDescent="0.25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3">
        <f t="shared" si="150"/>
        <v>1.4155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4">
        <f t="shared" si="155"/>
        <v>41556.435613425929</v>
      </c>
    </row>
    <row r="1653" spans="1:20" ht="60" x14ac:dyDescent="0.25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3">
        <f t="shared" si="150"/>
        <v>1.0075000000000001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4">
        <f t="shared" si="155"/>
        <v>40659.290972222225</v>
      </c>
    </row>
    <row r="1654" spans="1:20" ht="60" x14ac:dyDescent="0.25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3">
        <f t="shared" si="150"/>
        <v>1.0066666666666666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4">
        <f t="shared" si="155"/>
        <v>41602.534641203703</v>
      </c>
    </row>
    <row r="1655" spans="1:20" ht="45" x14ac:dyDescent="0.25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3">
        <f t="shared" si="150"/>
        <v>1.7423040000000001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4">
        <f t="shared" si="155"/>
        <v>40657.834444444445</v>
      </c>
    </row>
    <row r="1656" spans="1:20" ht="60" x14ac:dyDescent="0.25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3">
        <f t="shared" si="150"/>
        <v>1.199090909090909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4">
        <f t="shared" si="155"/>
        <v>41017.890740740739</v>
      </c>
    </row>
    <row r="1657" spans="1:20" ht="45" x14ac:dyDescent="0.25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3">
        <f t="shared" si="150"/>
        <v>1.4286666666666668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4">
        <f t="shared" si="155"/>
        <v>41004.750231481477</v>
      </c>
    </row>
    <row r="1658" spans="1:20" ht="60" x14ac:dyDescent="0.25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3">
        <f t="shared" si="150"/>
        <v>1.0033493333333334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4">
        <f t="shared" si="155"/>
        <v>41256.928842592592</v>
      </c>
    </row>
    <row r="1659" spans="1:20" ht="60" x14ac:dyDescent="0.25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3">
        <f t="shared" si="150"/>
        <v>1.0493380000000001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4">
        <f t="shared" si="155"/>
        <v>41053.782037037039</v>
      </c>
    </row>
    <row r="1660" spans="1:20" ht="60" x14ac:dyDescent="0.25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3">
        <f t="shared" si="150"/>
        <v>1.3223333333333334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4">
        <f t="shared" si="155"/>
        <v>41261.597222222219</v>
      </c>
    </row>
    <row r="1661" spans="1:20" ht="60" x14ac:dyDescent="0.25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3">
        <f t="shared" si="150"/>
        <v>1.1279999999999999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4">
        <f t="shared" si="155"/>
        <v>41625.5</v>
      </c>
    </row>
    <row r="1662" spans="1:20" ht="60" x14ac:dyDescent="0.25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3">
        <f t="shared" si="150"/>
        <v>12.5375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4">
        <f t="shared" si="155"/>
        <v>42490.915972222225</v>
      </c>
    </row>
    <row r="1663" spans="1:20" ht="75" x14ac:dyDescent="0.25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3">
        <f t="shared" si="150"/>
        <v>1.0250632911392406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4">
        <f t="shared" si="155"/>
        <v>42386.875</v>
      </c>
    </row>
    <row r="1664" spans="1:20" ht="60" x14ac:dyDescent="0.25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3">
        <f t="shared" si="150"/>
        <v>1.026375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4">
        <f t="shared" si="155"/>
        <v>40908.239999999998</v>
      </c>
    </row>
    <row r="1665" spans="1:20" ht="45" x14ac:dyDescent="0.25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3">
        <f t="shared" si="150"/>
        <v>1.08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4">
        <f t="shared" si="155"/>
        <v>42036.02207175926</v>
      </c>
    </row>
    <row r="1666" spans="1:20" ht="45" x14ac:dyDescent="0.25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3">
        <f t="shared" si="150"/>
        <v>1.2240879999999998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40939.761782407404</v>
      </c>
      <c r="T1666" s="14">
        <f t="shared" si="155"/>
        <v>40984.165972222225</v>
      </c>
    </row>
    <row r="1667" spans="1:20" ht="60" x14ac:dyDescent="0.25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3">
        <f t="shared" ref="O1667:O1730" si="156">E1667/D1667</f>
        <v>1.1945714285714286</v>
      </c>
      <c r="P1667" s="8">
        <f t="shared" ref="P1667:P1730" si="157">IF(L1667,E1667/L1667,0)</f>
        <v>44.956989247311824</v>
      </c>
      <c r="Q1667" t="str">
        <f t="shared" ref="Q1667:Q1730" si="158">LEFT(N1667,FIND("/",N1667) -1)</f>
        <v>music</v>
      </c>
      <c r="R1667" t="str">
        <f t="shared" ref="R1667:R1730" si="159">RIGHT(N1667, LEN(N1667)- FIND("/", N1667))</f>
        <v>pop</v>
      </c>
      <c r="S1667" s="12">
        <f t="shared" ref="S1667:S1730" si="160">(((J1667/60)/60)/24)+DATE(1970,1,1)</f>
        <v>40564.649456018517</v>
      </c>
      <c r="T1667" s="14">
        <f t="shared" ref="T1667:T1730" si="161">(((I1667/60)/60)/24)+DATE(1970,1,1)</f>
        <v>40596.125</v>
      </c>
    </row>
    <row r="1668" spans="1:20" ht="45" x14ac:dyDescent="0.25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3">
        <f t="shared" si="156"/>
        <v>1.6088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4">
        <f t="shared" si="161"/>
        <v>41361.211493055554</v>
      </c>
    </row>
    <row r="1669" spans="1:20" ht="45" x14ac:dyDescent="0.25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3">
        <f t="shared" si="156"/>
        <v>1.2685294117647059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4">
        <f t="shared" si="161"/>
        <v>41709.290972222225</v>
      </c>
    </row>
    <row r="1670" spans="1:20" ht="60" x14ac:dyDescent="0.25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3">
        <f t="shared" si="156"/>
        <v>1.026375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4">
        <f t="shared" si="161"/>
        <v>40875.191423611112</v>
      </c>
    </row>
    <row r="1671" spans="1:20" ht="60" x14ac:dyDescent="0.25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3">
        <f t="shared" si="156"/>
        <v>1.3975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4">
        <f t="shared" si="161"/>
        <v>42521.885138888887</v>
      </c>
    </row>
    <row r="1672" spans="1:20" ht="60" x14ac:dyDescent="0.25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3">
        <f t="shared" si="156"/>
        <v>1.026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4">
        <f t="shared" si="161"/>
        <v>40364.166666666664</v>
      </c>
    </row>
    <row r="1673" spans="1:20" ht="30" x14ac:dyDescent="0.25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3">
        <f t="shared" si="156"/>
        <v>1.0067349999999999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4">
        <f t="shared" si="161"/>
        <v>42583.54414351852</v>
      </c>
    </row>
    <row r="1674" spans="1:20" ht="45" x14ac:dyDescent="0.25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3">
        <f t="shared" si="156"/>
        <v>1.1294117647058823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4">
        <f t="shared" si="161"/>
        <v>41064.656597222223</v>
      </c>
    </row>
    <row r="1675" spans="1:20" ht="45" x14ac:dyDescent="0.25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3">
        <f t="shared" si="156"/>
        <v>1.2809523809523808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4">
        <f t="shared" si="161"/>
        <v>42069.878379629634</v>
      </c>
    </row>
    <row r="1676" spans="1:20" ht="60" x14ac:dyDescent="0.25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3">
        <f t="shared" si="156"/>
        <v>2.0169999999999999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4">
        <f t="shared" si="161"/>
        <v>42600.290972222225</v>
      </c>
    </row>
    <row r="1677" spans="1:20" ht="30" x14ac:dyDescent="0.25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3">
        <f t="shared" si="156"/>
        <v>1.37416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4">
        <f t="shared" si="161"/>
        <v>40832.918749999997</v>
      </c>
    </row>
    <row r="1678" spans="1:20" ht="45" x14ac:dyDescent="0.25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3">
        <f t="shared" si="156"/>
        <v>1.1533333333333333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4">
        <f t="shared" si="161"/>
        <v>41020.165972222225</v>
      </c>
    </row>
    <row r="1679" spans="1:20" ht="45" x14ac:dyDescent="0.25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3">
        <f t="shared" si="156"/>
        <v>1.1166666666666667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4">
        <f t="shared" si="161"/>
        <v>42476.249305555553</v>
      </c>
    </row>
    <row r="1680" spans="1:20" ht="45" x14ac:dyDescent="0.25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3">
        <f t="shared" si="156"/>
        <v>1.1839999999999999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4">
        <f t="shared" si="161"/>
        <v>41676.854988425926</v>
      </c>
    </row>
    <row r="1681" spans="1:20" ht="60" x14ac:dyDescent="0.25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3">
        <f t="shared" si="156"/>
        <v>1.75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4">
        <f t="shared" si="161"/>
        <v>40746.068807870368</v>
      </c>
    </row>
    <row r="1682" spans="1:20" ht="30" x14ac:dyDescent="0.25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3">
        <f t="shared" si="156"/>
        <v>1.175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4">
        <f t="shared" si="161"/>
        <v>41832.757719907408</v>
      </c>
    </row>
    <row r="1683" spans="1:20" ht="60" x14ac:dyDescent="0.25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3">
        <f t="shared" si="156"/>
        <v>1.0142212307692309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4">
        <f t="shared" si="161"/>
        <v>42823.083333333328</v>
      </c>
    </row>
    <row r="1684" spans="1:20" ht="45" x14ac:dyDescent="0.25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3">
        <f t="shared" si="156"/>
        <v>0</v>
      </c>
      <c r="P1684" s="8">
        <f t="shared" si="157"/>
        <v>0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4">
        <f t="shared" si="161"/>
        <v>42839.171990740739</v>
      </c>
    </row>
    <row r="1685" spans="1:20" ht="45" x14ac:dyDescent="0.25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3">
        <f t="shared" si="156"/>
        <v>0.21714285714285714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4">
        <f t="shared" si="161"/>
        <v>42832.781689814816</v>
      </c>
    </row>
    <row r="1686" spans="1:20" ht="30" x14ac:dyDescent="0.25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3">
        <f t="shared" si="156"/>
        <v>1.0912500000000001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4">
        <f t="shared" si="161"/>
        <v>42811.773622685185</v>
      </c>
    </row>
    <row r="1687" spans="1:20" ht="60" x14ac:dyDescent="0.25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3">
        <f t="shared" si="156"/>
        <v>1.0285714285714285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4">
        <f t="shared" si="161"/>
        <v>42818.208599537036</v>
      </c>
    </row>
    <row r="1688" spans="1:20" ht="60" x14ac:dyDescent="0.25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3">
        <f t="shared" si="156"/>
        <v>3.5999999999999999E-3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4">
        <f t="shared" si="161"/>
        <v>42852.802303240736</v>
      </c>
    </row>
    <row r="1689" spans="1:20" ht="60" x14ac:dyDescent="0.25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3">
        <f t="shared" si="156"/>
        <v>0.3125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4">
        <f t="shared" si="161"/>
        <v>42835.84375</v>
      </c>
    </row>
    <row r="1690" spans="1:20" ht="60" x14ac:dyDescent="0.25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3">
        <f t="shared" si="156"/>
        <v>0.443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4">
        <f t="shared" si="161"/>
        <v>42834.492986111116</v>
      </c>
    </row>
    <row r="1691" spans="1:20" ht="30" x14ac:dyDescent="0.25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3">
        <f t="shared" si="156"/>
        <v>1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4">
        <f t="shared" si="161"/>
        <v>42810.900810185187</v>
      </c>
    </row>
    <row r="1692" spans="1:20" ht="45" x14ac:dyDescent="0.25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3">
        <f t="shared" si="156"/>
        <v>0.254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4">
        <f t="shared" si="161"/>
        <v>42831.389374999999</v>
      </c>
    </row>
    <row r="1693" spans="1:20" ht="60" x14ac:dyDescent="0.25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3">
        <f t="shared" si="156"/>
        <v>0.33473333333333333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4">
        <f t="shared" si="161"/>
        <v>42828.041666666672</v>
      </c>
    </row>
    <row r="1694" spans="1:20" ht="45" x14ac:dyDescent="0.25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3">
        <f t="shared" si="156"/>
        <v>0.47799999999999998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4">
        <f t="shared" si="161"/>
        <v>42820.999305555553</v>
      </c>
    </row>
    <row r="1695" spans="1:20" ht="60" x14ac:dyDescent="0.25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3">
        <f t="shared" si="156"/>
        <v>9.3333333333333338E-2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4">
        <f t="shared" si="161"/>
        <v>42834.833333333328</v>
      </c>
    </row>
    <row r="1696" spans="1:20" ht="60" x14ac:dyDescent="0.25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3">
        <f t="shared" si="156"/>
        <v>5.0000000000000001E-4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4">
        <f t="shared" si="161"/>
        <v>42821.191666666666</v>
      </c>
    </row>
    <row r="1697" spans="1:20" ht="60" x14ac:dyDescent="0.25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3">
        <f t="shared" si="156"/>
        <v>0.11708333333333333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4">
        <f t="shared" si="161"/>
        <v>42835.041666666672</v>
      </c>
    </row>
    <row r="1698" spans="1:20" ht="60" x14ac:dyDescent="0.25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3">
        <f t="shared" si="156"/>
        <v>0</v>
      </c>
      <c r="P1698" s="8">
        <f t="shared" si="157"/>
        <v>0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4">
        <f t="shared" si="161"/>
        <v>42826.027905092589</v>
      </c>
    </row>
    <row r="1699" spans="1:20" ht="45" x14ac:dyDescent="0.25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3">
        <f t="shared" si="156"/>
        <v>0.20208000000000001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4">
        <f t="shared" si="161"/>
        <v>42834.991296296299</v>
      </c>
    </row>
    <row r="1700" spans="1:20" ht="75" x14ac:dyDescent="0.25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3">
        <f t="shared" si="156"/>
        <v>0</v>
      </c>
      <c r="P1700" s="8">
        <f t="shared" si="157"/>
        <v>0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4">
        <f t="shared" si="161"/>
        <v>42820.147916666669</v>
      </c>
    </row>
    <row r="1701" spans="1:20" ht="60" x14ac:dyDescent="0.25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3">
        <f t="shared" si="156"/>
        <v>4.2311459353574929E-2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4">
        <f t="shared" si="161"/>
        <v>42836.863946759258</v>
      </c>
    </row>
    <row r="1702" spans="1:20" ht="60" x14ac:dyDescent="0.25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3">
        <f t="shared" si="156"/>
        <v>0.2606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4">
        <f t="shared" si="161"/>
        <v>42826.166666666672</v>
      </c>
    </row>
    <row r="1703" spans="1:20" ht="60" x14ac:dyDescent="0.25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3">
        <f t="shared" si="156"/>
        <v>1.9801980198019802E-3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4">
        <f t="shared" si="161"/>
        <v>42019.664409722223</v>
      </c>
    </row>
    <row r="1704" spans="1:20" ht="30" x14ac:dyDescent="0.25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3">
        <f t="shared" si="156"/>
        <v>6.0606060606060605E-5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4">
        <f t="shared" si="161"/>
        <v>42093.828125</v>
      </c>
    </row>
    <row r="1705" spans="1:20" ht="60" x14ac:dyDescent="0.25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3">
        <f t="shared" si="156"/>
        <v>1.0200000000000001E-2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4">
        <f t="shared" si="161"/>
        <v>42247.281678240746</v>
      </c>
    </row>
    <row r="1706" spans="1:20" ht="45" x14ac:dyDescent="0.25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3">
        <f t="shared" si="156"/>
        <v>0.65100000000000002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4">
        <f t="shared" si="161"/>
        <v>42051.139733796299</v>
      </c>
    </row>
    <row r="1707" spans="1:20" ht="45" x14ac:dyDescent="0.25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3">
        <f t="shared" si="156"/>
        <v>0</v>
      </c>
      <c r="P1707" s="8">
        <f t="shared" si="157"/>
        <v>0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4">
        <f t="shared" si="161"/>
        <v>42256.666666666672</v>
      </c>
    </row>
    <row r="1708" spans="1:20" ht="45" x14ac:dyDescent="0.25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3">
        <f t="shared" si="156"/>
        <v>0</v>
      </c>
      <c r="P1708" s="8">
        <f t="shared" si="157"/>
        <v>0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4">
        <f t="shared" si="161"/>
        <v>42239.306388888886</v>
      </c>
    </row>
    <row r="1709" spans="1:20" ht="60" x14ac:dyDescent="0.25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3">
        <f t="shared" si="156"/>
        <v>9.74E-2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4">
        <f t="shared" si="161"/>
        <v>42457.679340277777</v>
      </c>
    </row>
    <row r="1710" spans="1:20" ht="60" x14ac:dyDescent="0.25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3">
        <f t="shared" si="156"/>
        <v>0</v>
      </c>
      <c r="P1710" s="8">
        <f t="shared" si="157"/>
        <v>0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4">
        <f t="shared" si="161"/>
        <v>42491.866967592592</v>
      </c>
    </row>
    <row r="1711" spans="1:20" ht="45" x14ac:dyDescent="0.25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3">
        <f t="shared" si="156"/>
        <v>4.8571428571428571E-2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4">
        <f t="shared" si="161"/>
        <v>41882.818749999999</v>
      </c>
    </row>
    <row r="1712" spans="1:20" ht="30" x14ac:dyDescent="0.25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3">
        <f t="shared" si="156"/>
        <v>6.7999999999999996E-3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4">
        <f t="shared" si="161"/>
        <v>42387.541666666672</v>
      </c>
    </row>
    <row r="1713" spans="1:20" ht="60" x14ac:dyDescent="0.25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3">
        <f t="shared" si="156"/>
        <v>0.105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4">
        <f t="shared" si="161"/>
        <v>41883.646226851852</v>
      </c>
    </row>
    <row r="1714" spans="1:20" ht="60" x14ac:dyDescent="0.25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3">
        <f t="shared" si="156"/>
        <v>0</v>
      </c>
      <c r="P1714" s="8">
        <f t="shared" si="157"/>
        <v>0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4">
        <f t="shared" si="161"/>
        <v>42185.913807870369</v>
      </c>
    </row>
    <row r="1715" spans="1:20" ht="60" x14ac:dyDescent="0.25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3">
        <f t="shared" si="156"/>
        <v>1.6666666666666666E-2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4">
        <f t="shared" si="161"/>
        <v>41917.801064814819</v>
      </c>
    </row>
    <row r="1716" spans="1:20" ht="60" x14ac:dyDescent="0.25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3">
        <f t="shared" si="156"/>
        <v>7.868E-2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4">
        <f t="shared" si="161"/>
        <v>42125.918530092589</v>
      </c>
    </row>
    <row r="1717" spans="1:20" ht="45" x14ac:dyDescent="0.25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3">
        <f t="shared" si="156"/>
        <v>2.2000000000000001E-3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4">
        <f t="shared" si="161"/>
        <v>42094.140277777777</v>
      </c>
    </row>
    <row r="1718" spans="1:20" ht="60" x14ac:dyDescent="0.25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3">
        <f t="shared" si="156"/>
        <v>7.4999999999999997E-2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4">
        <f t="shared" si="161"/>
        <v>42713.619201388887</v>
      </c>
    </row>
    <row r="1719" spans="1:20" ht="45" x14ac:dyDescent="0.25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3">
        <f t="shared" si="156"/>
        <v>0.42725880551301687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4">
        <f t="shared" si="161"/>
        <v>42481.166666666672</v>
      </c>
    </row>
    <row r="1720" spans="1:20" ht="15.75" x14ac:dyDescent="0.25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3">
        <f t="shared" si="156"/>
        <v>2.142857142857143E-3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4">
        <f t="shared" si="161"/>
        <v>42504.207638888889</v>
      </c>
    </row>
    <row r="1721" spans="1:20" ht="60" x14ac:dyDescent="0.25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3">
        <f t="shared" si="156"/>
        <v>8.7500000000000008E-3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4">
        <f t="shared" si="161"/>
        <v>41899.534618055557</v>
      </c>
    </row>
    <row r="1722" spans="1:20" ht="60" x14ac:dyDescent="0.25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3">
        <f t="shared" si="156"/>
        <v>5.6250000000000001E-2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4">
        <f t="shared" si="161"/>
        <v>41952.824895833335</v>
      </c>
    </row>
    <row r="1723" spans="1:20" ht="45" x14ac:dyDescent="0.25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3">
        <f t="shared" si="156"/>
        <v>0</v>
      </c>
      <c r="P1723" s="8">
        <f t="shared" si="157"/>
        <v>0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4">
        <f t="shared" si="161"/>
        <v>42349.461377314816</v>
      </c>
    </row>
    <row r="1724" spans="1:20" ht="45" x14ac:dyDescent="0.25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3">
        <f t="shared" si="156"/>
        <v>3.4722222222222224E-4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4">
        <f t="shared" si="161"/>
        <v>42463.006944444445</v>
      </c>
    </row>
    <row r="1725" spans="1:20" ht="60" x14ac:dyDescent="0.25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3">
        <f t="shared" si="156"/>
        <v>6.5000000000000002E-2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4">
        <f t="shared" si="161"/>
        <v>42186.25</v>
      </c>
    </row>
    <row r="1726" spans="1:20" ht="60" x14ac:dyDescent="0.25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3">
        <f t="shared" si="156"/>
        <v>5.8333333333333336E-3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4">
        <f t="shared" si="161"/>
        <v>41942.932430555556</v>
      </c>
    </row>
    <row r="1727" spans="1:20" ht="60" x14ac:dyDescent="0.25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3">
        <f t="shared" si="156"/>
        <v>0.10181818181818182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4">
        <f t="shared" si="161"/>
        <v>41875.968159722222</v>
      </c>
    </row>
    <row r="1728" spans="1:20" ht="30" x14ac:dyDescent="0.25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3">
        <f t="shared" si="156"/>
        <v>0.33784615384615385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4">
        <f t="shared" si="161"/>
        <v>41817.919722222221</v>
      </c>
    </row>
    <row r="1729" spans="1:20" ht="60" x14ac:dyDescent="0.25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3">
        <f t="shared" si="156"/>
        <v>3.3333333333333332E-4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4">
        <f t="shared" si="161"/>
        <v>42099.458333333328</v>
      </c>
    </row>
    <row r="1730" spans="1:20" ht="45" x14ac:dyDescent="0.25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3">
        <f t="shared" si="156"/>
        <v>0.68400000000000005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4">
        <f t="shared" si="161"/>
        <v>42298.625856481478</v>
      </c>
    </row>
    <row r="1731" spans="1:20" ht="60" x14ac:dyDescent="0.25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3">
        <f t="shared" ref="O1731:O1794" si="162">E1731/D1731</f>
        <v>0</v>
      </c>
      <c r="P1731" s="8">
        <f t="shared" ref="P1731:P1794" si="163">IF(L1731,E1731/L1731,0)</f>
        <v>0</v>
      </c>
      <c r="Q1731" t="str">
        <f t="shared" ref="Q1731:Q1794" si="164">LEFT(N1731,FIND("/",N1731) -1)</f>
        <v>music</v>
      </c>
      <c r="R1731" t="str">
        <f t="shared" ref="R1731:R1794" si="165">RIGHT(N1731, LEN(N1731)- FIND("/", N1731))</f>
        <v>faith</v>
      </c>
      <c r="S1731" s="12">
        <f t="shared" ref="S1731:S1794" si="166">(((J1731/60)/60)/24)+DATE(1970,1,1)</f>
        <v>42471.052152777775</v>
      </c>
      <c r="T1731" s="14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3">
        <f t="shared" si="162"/>
        <v>0</v>
      </c>
      <c r="P1732" s="8">
        <f t="shared" si="163"/>
        <v>0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4">
        <f t="shared" si="167"/>
        <v>42302.087766203709</v>
      </c>
    </row>
    <row r="1733" spans="1:20" ht="30" x14ac:dyDescent="0.25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3">
        <f t="shared" si="162"/>
        <v>0</v>
      </c>
      <c r="P1733" s="8">
        <f t="shared" si="163"/>
        <v>0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4">
        <f t="shared" si="167"/>
        <v>42166.625</v>
      </c>
    </row>
    <row r="1734" spans="1:20" ht="60" x14ac:dyDescent="0.25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3">
        <f t="shared" si="162"/>
        <v>0</v>
      </c>
      <c r="P1734" s="8">
        <f t="shared" si="163"/>
        <v>0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4">
        <f t="shared" si="167"/>
        <v>42385.208333333328</v>
      </c>
    </row>
    <row r="1735" spans="1:20" ht="60" x14ac:dyDescent="0.25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3">
        <f t="shared" si="162"/>
        <v>0</v>
      </c>
      <c r="P1735" s="8">
        <f t="shared" si="163"/>
        <v>0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4">
        <f t="shared" si="167"/>
        <v>42626.895833333328</v>
      </c>
    </row>
    <row r="1736" spans="1:20" ht="45" x14ac:dyDescent="0.25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3">
        <f t="shared" si="162"/>
        <v>2.2222222222222223E-4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4">
        <f t="shared" si="167"/>
        <v>42132.036527777775</v>
      </c>
    </row>
    <row r="1737" spans="1:20" ht="45" x14ac:dyDescent="0.25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3">
        <f t="shared" si="162"/>
        <v>0.11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4">
        <f t="shared" si="167"/>
        <v>42589.814178240747</v>
      </c>
    </row>
    <row r="1738" spans="1:20" ht="45" x14ac:dyDescent="0.25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3">
        <f t="shared" si="162"/>
        <v>7.3333333333333332E-3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4">
        <f t="shared" si="167"/>
        <v>42316.90315972222</v>
      </c>
    </row>
    <row r="1739" spans="1:20" ht="60" x14ac:dyDescent="0.25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3">
        <f t="shared" si="162"/>
        <v>0.21249999999999999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4">
        <f t="shared" si="167"/>
        <v>42205.948981481488</v>
      </c>
    </row>
    <row r="1740" spans="1:20" ht="45" x14ac:dyDescent="0.25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3">
        <f t="shared" si="162"/>
        <v>4.0000000000000001E-3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4">
        <f t="shared" si="167"/>
        <v>41914.874328703707</v>
      </c>
    </row>
    <row r="1741" spans="1:20" ht="45" x14ac:dyDescent="0.25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3">
        <f t="shared" si="162"/>
        <v>1E-3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4">
        <f t="shared" si="167"/>
        <v>42494.832546296297</v>
      </c>
    </row>
    <row r="1742" spans="1:20" ht="45" x14ac:dyDescent="0.25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3">
        <f t="shared" si="162"/>
        <v>0</v>
      </c>
      <c r="P1742" s="8">
        <f t="shared" si="163"/>
        <v>0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4">
        <f t="shared" si="167"/>
        <v>42201.817384259266</v>
      </c>
    </row>
    <row r="1743" spans="1:20" ht="45" x14ac:dyDescent="0.25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3">
        <f t="shared" si="162"/>
        <v>1.1083333333333334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4">
        <f t="shared" si="167"/>
        <v>42165.628136574072</v>
      </c>
    </row>
    <row r="1744" spans="1:20" ht="60" x14ac:dyDescent="0.25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3">
        <f t="shared" si="162"/>
        <v>1.0874999999999999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4">
        <f t="shared" si="167"/>
        <v>42742.875</v>
      </c>
    </row>
    <row r="1745" spans="1:20" ht="45" x14ac:dyDescent="0.25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3">
        <f t="shared" si="162"/>
        <v>1.0041666666666667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4">
        <f t="shared" si="167"/>
        <v>42609.165972222225</v>
      </c>
    </row>
    <row r="1746" spans="1:20" ht="60" x14ac:dyDescent="0.25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3">
        <f t="shared" si="162"/>
        <v>1.1845454545454546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4">
        <f t="shared" si="167"/>
        <v>42071.563391203701</v>
      </c>
    </row>
    <row r="1747" spans="1:20" ht="60" x14ac:dyDescent="0.25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3">
        <f t="shared" si="162"/>
        <v>1.1401428571428571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4">
        <f t="shared" si="167"/>
        <v>42726.083333333328</v>
      </c>
    </row>
    <row r="1748" spans="1:20" ht="60" x14ac:dyDescent="0.25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3">
        <f t="shared" si="162"/>
        <v>1.4810000000000001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4">
        <f t="shared" si="167"/>
        <v>42698.083333333328</v>
      </c>
    </row>
    <row r="1749" spans="1:20" ht="60" x14ac:dyDescent="0.25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3">
        <f t="shared" si="162"/>
        <v>1.0495555555555556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4">
        <f t="shared" si="167"/>
        <v>42321.625</v>
      </c>
    </row>
    <row r="1750" spans="1:20" ht="45" x14ac:dyDescent="0.25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3">
        <f t="shared" si="162"/>
        <v>1.29948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4">
        <f t="shared" si="167"/>
        <v>42249.950729166667</v>
      </c>
    </row>
    <row r="1751" spans="1:20" ht="45" x14ac:dyDescent="0.25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3">
        <f t="shared" si="162"/>
        <v>1.2348756218905472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4">
        <f t="shared" si="167"/>
        <v>42795.791666666672</v>
      </c>
    </row>
    <row r="1752" spans="1:20" ht="60" x14ac:dyDescent="0.25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3">
        <f t="shared" si="162"/>
        <v>2.0162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4">
        <f t="shared" si="167"/>
        <v>42479.836851851855</v>
      </c>
    </row>
    <row r="1753" spans="1:20" ht="30" x14ac:dyDescent="0.25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3">
        <f t="shared" si="162"/>
        <v>1.0289999999999999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4">
        <f t="shared" si="167"/>
        <v>42082.739849537036</v>
      </c>
    </row>
    <row r="1754" spans="1:20" ht="45" x14ac:dyDescent="0.25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3">
        <f t="shared" si="162"/>
        <v>2.6016666666666666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4">
        <f t="shared" si="167"/>
        <v>42657.253263888888</v>
      </c>
    </row>
    <row r="1755" spans="1:20" ht="45" x14ac:dyDescent="0.25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3">
        <f t="shared" si="162"/>
        <v>1.08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4">
        <f t="shared" si="167"/>
        <v>42450.707962962959</v>
      </c>
    </row>
    <row r="1756" spans="1:20" ht="60" x14ac:dyDescent="0.25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3">
        <f t="shared" si="162"/>
        <v>1.1052941176470588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4">
        <f t="shared" si="167"/>
        <v>42097.835104166668</v>
      </c>
    </row>
    <row r="1757" spans="1:20" ht="60" x14ac:dyDescent="0.25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3">
        <f t="shared" si="162"/>
        <v>1.2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4">
        <f t="shared" si="167"/>
        <v>42282.788900462961</v>
      </c>
    </row>
    <row r="1758" spans="1:20" ht="45" x14ac:dyDescent="0.25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3">
        <f t="shared" si="162"/>
        <v>1.0282909090909091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4">
        <f t="shared" si="167"/>
        <v>42611.167465277773</v>
      </c>
    </row>
    <row r="1759" spans="1:20" ht="45" x14ac:dyDescent="0.25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3">
        <f t="shared" si="162"/>
        <v>1.1599999999999999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4">
        <f t="shared" si="167"/>
        <v>42763.811805555553</v>
      </c>
    </row>
    <row r="1760" spans="1:20" ht="60" x14ac:dyDescent="0.25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3">
        <f t="shared" si="162"/>
        <v>1.147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4">
        <f t="shared" si="167"/>
        <v>42565.955925925926</v>
      </c>
    </row>
    <row r="1761" spans="1:20" ht="30" x14ac:dyDescent="0.25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3">
        <f t="shared" si="162"/>
        <v>1.0660000000000001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4">
        <f t="shared" si="167"/>
        <v>42088.787372685183</v>
      </c>
    </row>
    <row r="1762" spans="1:20" ht="60" x14ac:dyDescent="0.25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3">
        <f t="shared" si="162"/>
        <v>1.6544000000000001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4">
        <f t="shared" si="167"/>
        <v>42425.67260416667</v>
      </c>
    </row>
    <row r="1763" spans="1:20" ht="30" x14ac:dyDescent="0.25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3">
        <f t="shared" si="162"/>
        <v>1.55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4">
        <f t="shared" si="167"/>
        <v>42259.567824074074</v>
      </c>
    </row>
    <row r="1764" spans="1:20" ht="30" x14ac:dyDescent="0.25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3">
        <f t="shared" si="162"/>
        <v>8.85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4">
        <f t="shared" si="167"/>
        <v>42440.982002314813</v>
      </c>
    </row>
    <row r="1765" spans="1:20" ht="60" x14ac:dyDescent="0.25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3">
        <f t="shared" si="162"/>
        <v>1.0190833333333333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4">
        <f t="shared" si="167"/>
        <v>42666.868518518517</v>
      </c>
    </row>
    <row r="1766" spans="1:20" ht="60" x14ac:dyDescent="0.25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3">
        <f t="shared" si="162"/>
        <v>0.19600000000000001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4">
        <f t="shared" si="167"/>
        <v>41854.485868055555</v>
      </c>
    </row>
    <row r="1767" spans="1:20" ht="60" x14ac:dyDescent="0.25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3">
        <f t="shared" si="162"/>
        <v>0.59467839999999994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4">
        <f t="shared" si="167"/>
        <v>41864.980462962965</v>
      </c>
    </row>
    <row r="1768" spans="1:20" ht="30" x14ac:dyDescent="0.25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3">
        <f t="shared" si="162"/>
        <v>0</v>
      </c>
      <c r="P1768" s="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4">
        <f t="shared" si="167"/>
        <v>41876.859814814816</v>
      </c>
    </row>
    <row r="1769" spans="1:20" ht="45" x14ac:dyDescent="0.25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3">
        <f t="shared" si="162"/>
        <v>0.4572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4">
        <f t="shared" si="167"/>
        <v>41854.658379629633</v>
      </c>
    </row>
    <row r="1770" spans="1:20" ht="45" x14ac:dyDescent="0.25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3">
        <f t="shared" si="162"/>
        <v>3.7400000000000003E-2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4">
        <f t="shared" si="167"/>
        <v>41909.560694444444</v>
      </c>
    </row>
    <row r="1771" spans="1:20" ht="45" x14ac:dyDescent="0.25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3">
        <f t="shared" si="162"/>
        <v>2.7025E-2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4">
        <f t="shared" si="167"/>
        <v>42017.818969907406</v>
      </c>
    </row>
    <row r="1772" spans="1:20" ht="60" x14ac:dyDescent="0.25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3">
        <f t="shared" si="162"/>
        <v>0.56514285714285717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4">
        <f t="shared" si="167"/>
        <v>41926.780023148152</v>
      </c>
    </row>
    <row r="1773" spans="1:20" ht="60" x14ac:dyDescent="0.25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3">
        <f t="shared" si="162"/>
        <v>0.21309523809523809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4">
        <f t="shared" si="167"/>
        <v>41935.979629629634</v>
      </c>
    </row>
    <row r="1774" spans="1:20" ht="45" x14ac:dyDescent="0.25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3">
        <f t="shared" si="162"/>
        <v>0.156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4">
        <f t="shared" si="167"/>
        <v>41826.718009259261</v>
      </c>
    </row>
    <row r="1775" spans="1:20" ht="60" x14ac:dyDescent="0.25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3">
        <f t="shared" si="162"/>
        <v>6.2566666666666673E-2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4">
        <f t="shared" si="167"/>
        <v>42023.760393518518</v>
      </c>
    </row>
    <row r="1776" spans="1:20" ht="60" x14ac:dyDescent="0.25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3">
        <f t="shared" si="162"/>
        <v>0.4592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4">
        <f t="shared" si="167"/>
        <v>41972.624305555553</v>
      </c>
    </row>
    <row r="1777" spans="1:20" ht="45" x14ac:dyDescent="0.25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3">
        <f t="shared" si="162"/>
        <v>0.65101538461538466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4">
        <f t="shared" si="167"/>
        <v>41936.976388888892</v>
      </c>
    </row>
    <row r="1778" spans="1:20" ht="45" x14ac:dyDescent="0.25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3">
        <f t="shared" si="162"/>
        <v>6.7000000000000004E-2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4">
        <f t="shared" si="167"/>
        <v>41941.95684027778</v>
      </c>
    </row>
    <row r="1779" spans="1:20" ht="60" x14ac:dyDescent="0.25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3">
        <f t="shared" si="162"/>
        <v>0.135625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4">
        <f t="shared" si="167"/>
        <v>42055.357094907406</v>
      </c>
    </row>
    <row r="1780" spans="1:20" ht="45" x14ac:dyDescent="0.25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3">
        <f t="shared" si="162"/>
        <v>1.9900000000000001E-2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4">
        <f t="shared" si="167"/>
        <v>42090.821701388893</v>
      </c>
    </row>
    <row r="1781" spans="1:20" ht="60" x14ac:dyDescent="0.25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3">
        <f t="shared" si="162"/>
        <v>0.36236363636363639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4">
        <f t="shared" si="167"/>
        <v>42615.691898148143</v>
      </c>
    </row>
    <row r="1782" spans="1:20" ht="60" x14ac:dyDescent="0.25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3">
        <f t="shared" si="162"/>
        <v>0.39743333333333336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4">
        <f t="shared" si="167"/>
        <v>42553.600810185191</v>
      </c>
    </row>
    <row r="1783" spans="1:20" ht="60" x14ac:dyDescent="0.25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3">
        <f t="shared" si="162"/>
        <v>0.25763636363636366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4">
        <f t="shared" si="167"/>
        <v>42628.617418981477</v>
      </c>
    </row>
    <row r="1784" spans="1:20" ht="60" x14ac:dyDescent="0.25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3">
        <f t="shared" si="162"/>
        <v>0.15491428571428573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4">
        <f t="shared" si="167"/>
        <v>42421.575104166666</v>
      </c>
    </row>
    <row r="1785" spans="1:20" ht="60" x14ac:dyDescent="0.25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3">
        <f t="shared" si="162"/>
        <v>0.236925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4">
        <f t="shared" si="167"/>
        <v>42145.949976851851</v>
      </c>
    </row>
    <row r="1786" spans="1:20" ht="60" x14ac:dyDescent="0.25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3">
        <f t="shared" si="162"/>
        <v>0.39760000000000001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4">
        <f t="shared" si="167"/>
        <v>42035.142361111109</v>
      </c>
    </row>
    <row r="1787" spans="1:20" ht="45" x14ac:dyDescent="0.25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3">
        <f t="shared" si="162"/>
        <v>0.20220833333333332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4">
        <f t="shared" si="167"/>
        <v>41928</v>
      </c>
    </row>
    <row r="1788" spans="1:20" ht="60" x14ac:dyDescent="0.25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3">
        <f t="shared" si="162"/>
        <v>0.47631578947368419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4">
        <f t="shared" si="167"/>
        <v>41988.550659722227</v>
      </c>
    </row>
    <row r="1789" spans="1:20" ht="45" x14ac:dyDescent="0.25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3">
        <f t="shared" si="162"/>
        <v>0.15329999999999999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4">
        <f t="shared" si="167"/>
        <v>42098.613854166666</v>
      </c>
    </row>
    <row r="1790" spans="1:20" ht="45" x14ac:dyDescent="0.25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3">
        <f t="shared" si="162"/>
        <v>1.3818181818181818E-2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4">
        <f t="shared" si="167"/>
        <v>41943.94840277778</v>
      </c>
    </row>
    <row r="1791" spans="1:20" ht="45" x14ac:dyDescent="0.25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3">
        <f t="shared" si="162"/>
        <v>5.0000000000000001E-3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4">
        <f t="shared" si="167"/>
        <v>42016.250034722223</v>
      </c>
    </row>
    <row r="1792" spans="1:20" ht="45" x14ac:dyDescent="0.25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3">
        <f t="shared" si="162"/>
        <v>4.9575757575757579E-2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4">
        <f t="shared" si="167"/>
        <v>42040.674513888895</v>
      </c>
    </row>
    <row r="1793" spans="1:20" ht="45" x14ac:dyDescent="0.25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3">
        <f t="shared" si="162"/>
        <v>3.5666666666666666E-2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4">
        <f t="shared" si="167"/>
        <v>42033.740335648152</v>
      </c>
    </row>
    <row r="1794" spans="1:20" ht="45" x14ac:dyDescent="0.25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3">
        <f t="shared" si="162"/>
        <v>0.61124000000000001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4">
        <f t="shared" si="167"/>
        <v>42226.290972222225</v>
      </c>
    </row>
    <row r="1795" spans="1:20" ht="45" x14ac:dyDescent="0.25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3">
        <f t="shared" ref="O1795:O1858" si="168">E1795/D1795</f>
        <v>1.3333333333333334E-2</v>
      </c>
      <c r="P1795" s="8">
        <f t="shared" ref="P1795:P1858" si="169">IF(L1795,E1795/L1795,0)</f>
        <v>20</v>
      </c>
      <c r="Q1795" t="str">
        <f t="shared" ref="Q1795:Q1858" si="170">LEFT(N1795,FIND("/",N1795) -1)</f>
        <v>photography</v>
      </c>
      <c r="R1795" t="str">
        <f t="shared" ref="R1795:R1858" si="171">RIGHT(N1795, LEN(N1795)- FIND("/", N1795))</f>
        <v>photobooks</v>
      </c>
      <c r="S1795" s="12">
        <f t="shared" ref="S1795:S1858" si="172">(((J1795/60)/60)/24)+DATE(1970,1,1)</f>
        <v>41940.89166666667</v>
      </c>
      <c r="T1795" s="14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3">
        <f t="shared" si="168"/>
        <v>0.11077777777777778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4">
        <f t="shared" si="173"/>
        <v>42046.551180555558</v>
      </c>
    </row>
    <row r="1797" spans="1:20" ht="45" x14ac:dyDescent="0.25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3">
        <f t="shared" si="168"/>
        <v>0.38735714285714284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4">
        <f t="shared" si="173"/>
        <v>42657.666666666672</v>
      </c>
    </row>
    <row r="1798" spans="1:20" ht="60" x14ac:dyDescent="0.25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3">
        <f t="shared" si="168"/>
        <v>0.22052631578947368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4">
        <f t="shared" si="173"/>
        <v>42575.439421296294</v>
      </c>
    </row>
    <row r="1799" spans="1:20" ht="45" x14ac:dyDescent="0.25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3">
        <f t="shared" si="168"/>
        <v>0.67549999999999999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4">
        <f t="shared" si="173"/>
        <v>42719.56931712963</v>
      </c>
    </row>
    <row r="1800" spans="1:20" ht="45" x14ac:dyDescent="0.25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3">
        <f t="shared" si="168"/>
        <v>0.136375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4">
        <f t="shared" si="173"/>
        <v>42404.32677083333</v>
      </c>
    </row>
    <row r="1801" spans="1:20" ht="30" x14ac:dyDescent="0.25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3">
        <f t="shared" si="168"/>
        <v>1.7457500000000001E-2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4">
        <f t="shared" si="173"/>
        <v>41954.884351851855</v>
      </c>
    </row>
    <row r="1802" spans="1:20" ht="60" x14ac:dyDescent="0.25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3">
        <f t="shared" si="168"/>
        <v>0.20449632511889321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4">
        <f t="shared" si="173"/>
        <v>42653.606134259258</v>
      </c>
    </row>
    <row r="1803" spans="1:20" ht="60" x14ac:dyDescent="0.25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3">
        <f t="shared" si="168"/>
        <v>0.13852941176470587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4">
        <f t="shared" si="173"/>
        <v>42353.506944444445</v>
      </c>
    </row>
    <row r="1804" spans="1:20" ht="45" x14ac:dyDescent="0.25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3">
        <f t="shared" si="168"/>
        <v>0.48485714285714288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4">
        <f t="shared" si="173"/>
        <v>42182.915972222225</v>
      </c>
    </row>
    <row r="1805" spans="1:20" ht="45" x14ac:dyDescent="0.25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3">
        <f t="shared" si="168"/>
        <v>0.308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4">
        <f t="shared" si="173"/>
        <v>42049.071550925932</v>
      </c>
    </row>
    <row r="1806" spans="1:20" ht="45" x14ac:dyDescent="0.25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3">
        <f t="shared" si="168"/>
        <v>0.35174193548387095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4">
        <f t="shared" si="173"/>
        <v>42322.719953703709</v>
      </c>
    </row>
    <row r="1807" spans="1:20" ht="60" x14ac:dyDescent="0.25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3">
        <f t="shared" si="168"/>
        <v>0.36404444444444445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4">
        <f t="shared" si="173"/>
        <v>42279.75</v>
      </c>
    </row>
    <row r="1808" spans="1:20" ht="60" x14ac:dyDescent="0.25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3">
        <f t="shared" si="168"/>
        <v>2.955E-2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4">
        <f t="shared" si="173"/>
        <v>41912.638298611113</v>
      </c>
    </row>
    <row r="1809" spans="1:20" ht="30" x14ac:dyDescent="0.25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3">
        <f t="shared" si="168"/>
        <v>0.1106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4">
        <f t="shared" si="173"/>
        <v>41910.068437499998</v>
      </c>
    </row>
    <row r="1810" spans="1:20" ht="60" x14ac:dyDescent="0.25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3">
        <f t="shared" si="168"/>
        <v>0.41407142857142859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4">
        <f t="shared" si="173"/>
        <v>42777.680902777778</v>
      </c>
    </row>
    <row r="1811" spans="1:20" ht="45" x14ac:dyDescent="0.25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3">
        <f t="shared" si="168"/>
        <v>0.10857142857142857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4">
        <f t="shared" si="173"/>
        <v>42064.907858796301</v>
      </c>
    </row>
    <row r="1812" spans="1:20" ht="45" x14ac:dyDescent="0.25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3">
        <f t="shared" si="168"/>
        <v>3.3333333333333333E-2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4">
        <f t="shared" si="173"/>
        <v>41872.91002314815</v>
      </c>
    </row>
    <row r="1813" spans="1:20" ht="45" x14ac:dyDescent="0.25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3">
        <f t="shared" si="168"/>
        <v>7.407407407407407E-4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4">
        <f t="shared" si="173"/>
        <v>41936.166666666664</v>
      </c>
    </row>
    <row r="1814" spans="1:20" ht="60" x14ac:dyDescent="0.25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3">
        <f t="shared" si="168"/>
        <v>0.13307692307692306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4">
        <f t="shared" si="173"/>
        <v>42554.318703703699</v>
      </c>
    </row>
    <row r="1815" spans="1:20" ht="45" x14ac:dyDescent="0.25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3">
        <f t="shared" si="168"/>
        <v>0</v>
      </c>
      <c r="P1815" s="8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4">
        <f t="shared" si="173"/>
        <v>41859.889027777775</v>
      </c>
    </row>
    <row r="1816" spans="1:20" ht="45" x14ac:dyDescent="0.25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3">
        <f t="shared" si="168"/>
        <v>0.49183333333333334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4">
        <f t="shared" si="173"/>
        <v>42063.314074074078</v>
      </c>
    </row>
    <row r="1817" spans="1:20" ht="60" x14ac:dyDescent="0.25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3">
        <f t="shared" si="168"/>
        <v>0</v>
      </c>
      <c r="P1817" s="8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4">
        <f t="shared" si="173"/>
        <v>42186.906678240746</v>
      </c>
    </row>
    <row r="1818" spans="1:20" ht="45" x14ac:dyDescent="0.25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3">
        <f t="shared" si="168"/>
        <v>2.036E-2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4">
        <f t="shared" si="173"/>
        <v>42576.791666666672</v>
      </c>
    </row>
    <row r="1819" spans="1:20" ht="45" x14ac:dyDescent="0.25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3">
        <f t="shared" si="168"/>
        <v>0.52327777777777773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4">
        <f t="shared" si="173"/>
        <v>42765.290972222225</v>
      </c>
    </row>
    <row r="1820" spans="1:20" ht="45" x14ac:dyDescent="0.25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3">
        <f t="shared" si="168"/>
        <v>0</v>
      </c>
      <c r="P1820" s="8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4">
        <f t="shared" si="173"/>
        <v>42097.192708333328</v>
      </c>
    </row>
    <row r="1821" spans="1:20" ht="60" x14ac:dyDescent="0.25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3">
        <f t="shared" si="168"/>
        <v>2.0833333333333332E-2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4">
        <f t="shared" si="173"/>
        <v>41850.752268518518</v>
      </c>
    </row>
    <row r="1822" spans="1:20" ht="60" x14ac:dyDescent="0.25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3">
        <f t="shared" si="168"/>
        <v>6.565384615384616E-2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4">
        <f t="shared" si="173"/>
        <v>42095.042708333334</v>
      </c>
    </row>
    <row r="1823" spans="1:20" ht="45" x14ac:dyDescent="0.25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3">
        <f t="shared" si="168"/>
        <v>1.3489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4">
        <f t="shared" si="173"/>
        <v>40971.319062499999</v>
      </c>
    </row>
    <row r="1824" spans="1:20" ht="30" x14ac:dyDescent="0.25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3">
        <f t="shared" si="168"/>
        <v>1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4">
        <f t="shared" si="173"/>
        <v>41670.792361111111</v>
      </c>
    </row>
    <row r="1825" spans="1:20" ht="60" x14ac:dyDescent="0.25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3">
        <f t="shared" si="168"/>
        <v>1.1585714285714286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4">
        <f t="shared" si="173"/>
        <v>41206.684907407405</v>
      </c>
    </row>
    <row r="1826" spans="1:20" ht="15.75" x14ac:dyDescent="0.25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3">
        <f t="shared" si="168"/>
        <v>1.0006666666666666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4">
        <f t="shared" si="173"/>
        <v>41647.088888888888</v>
      </c>
    </row>
    <row r="1827" spans="1:20" ht="60" x14ac:dyDescent="0.25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3">
        <f t="shared" si="168"/>
        <v>1.0505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4">
        <f t="shared" si="173"/>
        <v>41466.83452546296</v>
      </c>
    </row>
    <row r="1828" spans="1:20" ht="30" x14ac:dyDescent="0.25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3">
        <f t="shared" si="168"/>
        <v>1.01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4">
        <f t="shared" si="173"/>
        <v>41687.923807870371</v>
      </c>
    </row>
    <row r="1829" spans="1:20" ht="60" x14ac:dyDescent="0.25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3">
        <f t="shared" si="168"/>
        <v>1.0066250000000001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4">
        <f t="shared" si="173"/>
        <v>40605.325937499998</v>
      </c>
    </row>
    <row r="1830" spans="1:20" ht="60" x14ac:dyDescent="0.25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3">
        <f t="shared" si="168"/>
        <v>1.0016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4">
        <f t="shared" si="173"/>
        <v>41768.916666666664</v>
      </c>
    </row>
    <row r="1831" spans="1:20" ht="45" x14ac:dyDescent="0.25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3">
        <f t="shared" si="168"/>
        <v>1.6668333333333334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4">
        <f t="shared" si="173"/>
        <v>40564.916666666664</v>
      </c>
    </row>
    <row r="1832" spans="1:20" ht="45" x14ac:dyDescent="0.25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3">
        <f t="shared" si="168"/>
        <v>1.0153333333333334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4">
        <f t="shared" si="173"/>
        <v>41694.684108796297</v>
      </c>
    </row>
    <row r="1833" spans="1:20" ht="45" x14ac:dyDescent="0.25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3">
        <f t="shared" si="168"/>
        <v>1.03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4">
        <f t="shared" si="173"/>
        <v>41041.996099537035</v>
      </c>
    </row>
    <row r="1834" spans="1:20" ht="60" x14ac:dyDescent="0.25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3">
        <f t="shared" si="168"/>
        <v>1.4285714285714286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4">
        <f t="shared" si="173"/>
        <v>40606.539664351854</v>
      </c>
    </row>
    <row r="1835" spans="1:20" ht="60" x14ac:dyDescent="0.25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3">
        <f t="shared" si="168"/>
        <v>2.625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4">
        <f t="shared" si="173"/>
        <v>41335.332638888889</v>
      </c>
    </row>
    <row r="1836" spans="1:20" ht="30" x14ac:dyDescent="0.25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3">
        <f t="shared" si="168"/>
        <v>1.1805000000000001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4">
        <f t="shared" si="173"/>
        <v>42028.964062500003</v>
      </c>
    </row>
    <row r="1837" spans="1:20" ht="75" x14ac:dyDescent="0.25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3">
        <f t="shared" si="168"/>
        <v>1.04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4">
        <f t="shared" si="173"/>
        <v>42460.660543981481</v>
      </c>
    </row>
    <row r="1838" spans="1:20" ht="30" x14ac:dyDescent="0.25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3">
        <f t="shared" si="168"/>
        <v>2.0034000000000001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4">
        <f t="shared" si="173"/>
        <v>41322.809363425928</v>
      </c>
    </row>
    <row r="1839" spans="1:20" ht="60" x14ac:dyDescent="0.25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3">
        <f t="shared" si="168"/>
        <v>3.0683333333333334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4">
        <f t="shared" si="173"/>
        <v>40986.006192129629</v>
      </c>
    </row>
    <row r="1840" spans="1:20" ht="60" x14ac:dyDescent="0.25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3">
        <f t="shared" si="168"/>
        <v>1.00149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4">
        <f t="shared" si="173"/>
        <v>40817.125</v>
      </c>
    </row>
    <row r="1841" spans="1:20" ht="45" x14ac:dyDescent="0.25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3">
        <f t="shared" si="168"/>
        <v>2.0529999999999999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4">
        <f t="shared" si="173"/>
        <v>42644.722013888888</v>
      </c>
    </row>
    <row r="1842" spans="1:20" ht="60" x14ac:dyDescent="0.25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3">
        <f t="shared" si="168"/>
        <v>1.0888888888888888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4">
        <f t="shared" si="173"/>
        <v>41401.207638888889</v>
      </c>
    </row>
    <row r="1843" spans="1:20" ht="30" x14ac:dyDescent="0.25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3">
        <f t="shared" si="168"/>
        <v>1.0175000000000001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4">
        <f t="shared" si="173"/>
        <v>41779.207638888889</v>
      </c>
    </row>
    <row r="1844" spans="1:20" ht="45" x14ac:dyDescent="0.25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3">
        <f t="shared" si="168"/>
        <v>1.2524999999999999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4">
        <f t="shared" si="173"/>
        <v>42065.249305555553</v>
      </c>
    </row>
    <row r="1845" spans="1:20" ht="60" x14ac:dyDescent="0.25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3">
        <f t="shared" si="168"/>
        <v>1.2400610000000001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4">
        <f t="shared" si="173"/>
        <v>40594.994837962964</v>
      </c>
    </row>
    <row r="1846" spans="1:20" ht="60" x14ac:dyDescent="0.25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3">
        <f t="shared" si="168"/>
        <v>1.014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4">
        <f t="shared" si="173"/>
        <v>40705.125</v>
      </c>
    </row>
    <row r="1847" spans="1:20" ht="90" x14ac:dyDescent="0.25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3">
        <f t="shared" si="168"/>
        <v>1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4">
        <f t="shared" si="173"/>
        <v>42538.204861111109</v>
      </c>
    </row>
    <row r="1848" spans="1:20" ht="60" x14ac:dyDescent="0.25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3">
        <f t="shared" si="168"/>
        <v>1.3792666666666666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4">
        <f t="shared" si="173"/>
        <v>41258.650196759263</v>
      </c>
    </row>
    <row r="1849" spans="1:20" ht="60" x14ac:dyDescent="0.25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3">
        <f t="shared" si="168"/>
        <v>1.2088000000000001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4">
        <f t="shared" si="173"/>
        <v>42115.236481481479</v>
      </c>
    </row>
    <row r="1850" spans="1:20" ht="45" x14ac:dyDescent="0.25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3">
        <f t="shared" si="168"/>
        <v>1.0736666666666668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4">
        <f t="shared" si="173"/>
        <v>40755.290972222225</v>
      </c>
    </row>
    <row r="1851" spans="1:20" ht="45" x14ac:dyDescent="0.25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3">
        <f t="shared" si="168"/>
        <v>1.0033333333333334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4">
        <f t="shared" si="173"/>
        <v>41199.845590277779</v>
      </c>
    </row>
    <row r="1852" spans="1:20" ht="60" x14ac:dyDescent="0.25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3">
        <f t="shared" si="168"/>
        <v>1.0152222222222222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4">
        <f t="shared" si="173"/>
        <v>41830.959490740745</v>
      </c>
    </row>
    <row r="1853" spans="1:20" ht="60" x14ac:dyDescent="0.25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3">
        <f t="shared" si="168"/>
        <v>1.0007692307692309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4">
        <f t="shared" si="173"/>
        <v>41848.041666666664</v>
      </c>
    </row>
    <row r="1854" spans="1:20" ht="60" x14ac:dyDescent="0.25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3">
        <f t="shared" si="168"/>
        <v>1.1696666666666666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4">
        <f t="shared" si="173"/>
        <v>42119</v>
      </c>
    </row>
    <row r="1855" spans="1:20" ht="60" x14ac:dyDescent="0.25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3">
        <f t="shared" si="168"/>
        <v>1.01875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4">
        <f t="shared" si="173"/>
        <v>41227.102048611108</v>
      </c>
    </row>
    <row r="1856" spans="1:20" ht="45" x14ac:dyDescent="0.25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3">
        <f t="shared" si="168"/>
        <v>1.0212366666666666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4">
        <f t="shared" si="173"/>
        <v>41418.021261574075</v>
      </c>
    </row>
    <row r="1857" spans="1:20" ht="45" x14ac:dyDescent="0.25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3">
        <f t="shared" si="168"/>
        <v>1.5405897142857143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4">
        <f t="shared" si="173"/>
        <v>41645.538657407407</v>
      </c>
    </row>
    <row r="1858" spans="1:20" ht="60" x14ac:dyDescent="0.25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3">
        <f t="shared" si="168"/>
        <v>1.0125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4">
        <f t="shared" si="173"/>
        <v>41838.854999999996</v>
      </c>
    </row>
    <row r="1859" spans="1:20" ht="45" x14ac:dyDescent="0.25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3">
        <f t="shared" ref="O1859:O1922" si="174">E1859/D1859</f>
        <v>1</v>
      </c>
      <c r="P1859" s="8">
        <f t="shared" ref="P1859:P1922" si="175">IF(L1859,E1859/L1859,0)</f>
        <v>136.36363636363637</v>
      </c>
      <c r="Q1859" t="str">
        <f t="shared" ref="Q1859:Q1922" si="176">LEFT(N1859,FIND("/",N1859) -1)</f>
        <v>music</v>
      </c>
      <c r="R1859" t="str">
        <f t="shared" ref="R1859:R1922" si="177">RIGHT(N1859, LEN(N1859)- FIND("/", N1859))</f>
        <v>rock</v>
      </c>
      <c r="S1859" s="12">
        <f t="shared" ref="S1859:S1922" si="178">(((J1859/60)/60)/24)+DATE(1970,1,1)</f>
        <v>41864.76866898148</v>
      </c>
      <c r="T1859" s="14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3">
        <f t="shared" si="174"/>
        <v>1.0874800874800874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4">
        <f t="shared" si="179"/>
        <v>40893.242141203707</v>
      </c>
    </row>
    <row r="1861" spans="1:20" ht="30" x14ac:dyDescent="0.25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3">
        <f t="shared" si="174"/>
        <v>1.3183333333333334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4">
        <f t="shared" si="179"/>
        <v>40808.770011574074</v>
      </c>
    </row>
    <row r="1862" spans="1:20" ht="45" x14ac:dyDescent="0.25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3">
        <f t="shared" si="174"/>
        <v>1.3346666666666667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4">
        <f t="shared" si="179"/>
        <v>41676.709305555552</v>
      </c>
    </row>
    <row r="1863" spans="1:20" ht="60" x14ac:dyDescent="0.25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3">
        <f t="shared" si="174"/>
        <v>0</v>
      </c>
      <c r="P1863" s="8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4">
        <f t="shared" si="179"/>
        <v>42030.300243055557</v>
      </c>
    </row>
    <row r="1864" spans="1:20" ht="45" x14ac:dyDescent="0.25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3">
        <f t="shared" si="174"/>
        <v>8.0833333333333326E-2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4">
        <f t="shared" si="179"/>
        <v>42802.3125</v>
      </c>
    </row>
    <row r="1865" spans="1:20" ht="45" x14ac:dyDescent="0.25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3">
        <f t="shared" si="174"/>
        <v>4.0000000000000001E-3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4">
        <f t="shared" si="179"/>
        <v>41802.797280092593</v>
      </c>
    </row>
    <row r="1866" spans="1:20" ht="60" x14ac:dyDescent="0.25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3">
        <f t="shared" si="174"/>
        <v>0.42892307692307691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4">
        <f t="shared" si="179"/>
        <v>41763.716435185182</v>
      </c>
    </row>
    <row r="1867" spans="1:20" ht="60" x14ac:dyDescent="0.25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3">
        <f t="shared" si="174"/>
        <v>3.6363636363636364E-5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4">
        <f t="shared" si="179"/>
        <v>42680.409108796302</v>
      </c>
    </row>
    <row r="1868" spans="1:20" ht="60" x14ac:dyDescent="0.25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3">
        <f t="shared" si="174"/>
        <v>5.0000000000000001E-3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4">
        <f t="shared" si="179"/>
        <v>42795.166666666672</v>
      </c>
    </row>
    <row r="1869" spans="1:20" ht="60" x14ac:dyDescent="0.25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3">
        <f t="shared" si="174"/>
        <v>5.0000000000000001E-4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4">
        <f t="shared" si="179"/>
        <v>42679.924907407403</v>
      </c>
    </row>
    <row r="1870" spans="1:20" ht="60" x14ac:dyDescent="0.25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3">
        <f t="shared" si="174"/>
        <v>4.8680000000000001E-2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4">
        <f t="shared" si="179"/>
        <v>42353.332638888889</v>
      </c>
    </row>
    <row r="1871" spans="1:20" ht="60" x14ac:dyDescent="0.25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3">
        <f t="shared" si="174"/>
        <v>0</v>
      </c>
      <c r="P1871" s="8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4">
        <f t="shared" si="179"/>
        <v>42739.002881944441</v>
      </c>
    </row>
    <row r="1872" spans="1:20" ht="45" x14ac:dyDescent="0.25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3">
        <f t="shared" si="174"/>
        <v>0.10314285714285715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4">
        <f t="shared" si="179"/>
        <v>42400.178472222222</v>
      </c>
    </row>
    <row r="1873" spans="1:20" ht="60" x14ac:dyDescent="0.25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3">
        <f t="shared" si="174"/>
        <v>0.7178461538461538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4">
        <f t="shared" si="179"/>
        <v>41963.825243055559</v>
      </c>
    </row>
    <row r="1874" spans="1:20" ht="60" x14ac:dyDescent="0.25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3">
        <f t="shared" si="174"/>
        <v>1.06E-2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4">
        <f t="shared" si="179"/>
        <v>42185.129652777774</v>
      </c>
    </row>
    <row r="1875" spans="1:20" ht="60" x14ac:dyDescent="0.25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3">
        <f t="shared" si="174"/>
        <v>4.4999999999999997E-3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4">
        <f t="shared" si="179"/>
        <v>42193.697916666672</v>
      </c>
    </row>
    <row r="1876" spans="1:20" ht="60" x14ac:dyDescent="0.25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3">
        <f t="shared" si="174"/>
        <v>1.6249999999999999E-4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4">
        <f t="shared" si="179"/>
        <v>42549.969131944439</v>
      </c>
    </row>
    <row r="1877" spans="1:20" ht="45" x14ac:dyDescent="0.25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3">
        <f t="shared" si="174"/>
        <v>5.1000000000000004E-3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4">
        <f t="shared" si="179"/>
        <v>42588.899398148147</v>
      </c>
    </row>
    <row r="1878" spans="1:20" ht="45" x14ac:dyDescent="0.25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3">
        <f t="shared" si="174"/>
        <v>0</v>
      </c>
      <c r="P1878" s="8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4">
        <f t="shared" si="179"/>
        <v>41806.284780092588</v>
      </c>
    </row>
    <row r="1879" spans="1:20" ht="45" x14ac:dyDescent="0.25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3">
        <f t="shared" si="174"/>
        <v>0</v>
      </c>
      <c r="P1879" s="8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4">
        <f t="shared" si="179"/>
        <v>42064.029224537036</v>
      </c>
    </row>
    <row r="1880" spans="1:20" ht="60" x14ac:dyDescent="0.25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3">
        <f t="shared" si="174"/>
        <v>0</v>
      </c>
      <c r="P1880" s="8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4">
        <f t="shared" si="179"/>
        <v>41803.008738425924</v>
      </c>
    </row>
    <row r="1881" spans="1:20" ht="60" x14ac:dyDescent="0.25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3">
        <f t="shared" si="174"/>
        <v>1.1999999999999999E-3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4">
        <f t="shared" si="179"/>
        <v>42443.607974537037</v>
      </c>
    </row>
    <row r="1882" spans="1:20" ht="30" x14ac:dyDescent="0.25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3">
        <f t="shared" si="174"/>
        <v>0.20080000000000001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4">
        <f t="shared" si="179"/>
        <v>42459.525231481486</v>
      </c>
    </row>
    <row r="1883" spans="1:20" ht="45" x14ac:dyDescent="0.25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3">
        <f t="shared" si="174"/>
        <v>1.726845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4">
        <f t="shared" si="179"/>
        <v>42073.110983796301</v>
      </c>
    </row>
    <row r="1884" spans="1:20" ht="60" x14ac:dyDescent="0.25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3">
        <f t="shared" si="174"/>
        <v>1.008955223880597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4">
        <f t="shared" si="179"/>
        <v>41100.991666666669</v>
      </c>
    </row>
    <row r="1885" spans="1:20" ht="45" x14ac:dyDescent="0.25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3">
        <f t="shared" si="174"/>
        <v>1.0480480480480481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4">
        <f t="shared" si="179"/>
        <v>41007.906342592592</v>
      </c>
    </row>
    <row r="1886" spans="1:20" ht="60" x14ac:dyDescent="0.25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3">
        <f t="shared" si="174"/>
        <v>1.351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4">
        <f t="shared" si="179"/>
        <v>41240.5</v>
      </c>
    </row>
    <row r="1887" spans="1:20" ht="45" x14ac:dyDescent="0.25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3">
        <f t="shared" si="174"/>
        <v>1.1632786885245903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4">
        <f t="shared" si="179"/>
        <v>41131.916666666664</v>
      </c>
    </row>
    <row r="1888" spans="1:20" ht="45" x14ac:dyDescent="0.25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3">
        <f t="shared" si="174"/>
        <v>1.0208333333333333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4">
        <f t="shared" si="179"/>
        <v>41955.94835648148</v>
      </c>
    </row>
    <row r="1889" spans="1:20" ht="60" x14ac:dyDescent="0.25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3">
        <f t="shared" si="174"/>
        <v>1.1116666666666666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4">
        <f t="shared" si="179"/>
        <v>42341.895833333328</v>
      </c>
    </row>
    <row r="1890" spans="1:20" ht="60" x14ac:dyDescent="0.25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3">
        <f t="shared" si="174"/>
        <v>1.6608000000000001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4">
        <f t="shared" si="179"/>
        <v>40330.207638888889</v>
      </c>
    </row>
    <row r="1891" spans="1:20" ht="60" x14ac:dyDescent="0.25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3">
        <f t="shared" si="174"/>
        <v>1.0660000000000001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4">
        <f t="shared" si="179"/>
        <v>41344.751689814817</v>
      </c>
    </row>
    <row r="1892" spans="1:20" ht="45" x14ac:dyDescent="0.25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3">
        <f t="shared" si="174"/>
        <v>1.4458441666666668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4">
        <f t="shared" si="179"/>
        <v>41258.786203703705</v>
      </c>
    </row>
    <row r="1893" spans="1:20" ht="60" x14ac:dyDescent="0.25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3">
        <f t="shared" si="174"/>
        <v>1.0555000000000001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4">
        <f t="shared" si="179"/>
        <v>40381.25</v>
      </c>
    </row>
    <row r="1894" spans="1:20" ht="45" x14ac:dyDescent="0.25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3">
        <f t="shared" si="174"/>
        <v>1.3660000000000001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4">
        <f t="shared" si="179"/>
        <v>40701.637511574074</v>
      </c>
    </row>
    <row r="1895" spans="1:20" ht="45" x14ac:dyDescent="0.25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3">
        <f t="shared" si="174"/>
        <v>1.04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4">
        <f t="shared" si="179"/>
        <v>40649.165972222225</v>
      </c>
    </row>
    <row r="1896" spans="1:20" ht="30" x14ac:dyDescent="0.25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3">
        <f t="shared" si="174"/>
        <v>1.145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4">
        <f t="shared" si="179"/>
        <v>40951.904895833337</v>
      </c>
    </row>
    <row r="1897" spans="1:20" ht="60" x14ac:dyDescent="0.25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3">
        <f t="shared" si="174"/>
        <v>1.0171957671957672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4">
        <f t="shared" si="179"/>
        <v>42297.746782407412</v>
      </c>
    </row>
    <row r="1898" spans="1:20" ht="45" x14ac:dyDescent="0.25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3">
        <f t="shared" si="174"/>
        <v>1.2394678492239468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4">
        <f t="shared" si="179"/>
        <v>41011.710243055553</v>
      </c>
    </row>
    <row r="1899" spans="1:20" ht="60" x14ac:dyDescent="0.25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3">
        <f t="shared" si="174"/>
        <v>1.0245669291338582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4">
        <f t="shared" si="179"/>
        <v>41702.875</v>
      </c>
    </row>
    <row r="1900" spans="1:20" ht="45" x14ac:dyDescent="0.25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3">
        <f t="shared" si="174"/>
        <v>1.4450000000000001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4">
        <f t="shared" si="179"/>
        <v>42401.75</v>
      </c>
    </row>
    <row r="1901" spans="1:20" ht="60" x14ac:dyDescent="0.25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3">
        <f t="shared" si="174"/>
        <v>1.3333333333333333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4">
        <f t="shared" si="179"/>
        <v>42088.90006944444</v>
      </c>
    </row>
    <row r="1902" spans="1:20" ht="60" x14ac:dyDescent="0.25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3">
        <f t="shared" si="174"/>
        <v>1.0936440000000001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4">
        <f t="shared" si="179"/>
        <v>41188.415972222225</v>
      </c>
    </row>
    <row r="1903" spans="1:20" ht="60" x14ac:dyDescent="0.25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3">
        <f t="shared" si="174"/>
        <v>2.696969696969697E-2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4">
        <f t="shared" si="179"/>
        <v>42146.541666666672</v>
      </c>
    </row>
    <row r="1904" spans="1:20" ht="60" x14ac:dyDescent="0.25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3">
        <f t="shared" si="174"/>
        <v>1.2E-2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4">
        <f t="shared" si="179"/>
        <v>42067.789895833332</v>
      </c>
    </row>
    <row r="1905" spans="1:20" ht="60" x14ac:dyDescent="0.25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3">
        <f t="shared" si="174"/>
        <v>0.46600000000000003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4">
        <f t="shared" si="179"/>
        <v>42762.770729166667</v>
      </c>
    </row>
    <row r="1906" spans="1:20" ht="45" x14ac:dyDescent="0.25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3">
        <f t="shared" si="174"/>
        <v>1E-3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4">
        <f t="shared" si="179"/>
        <v>42371.685428240744</v>
      </c>
    </row>
    <row r="1907" spans="1:20" ht="60" x14ac:dyDescent="0.25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3">
        <f t="shared" si="174"/>
        <v>1.6800000000000001E-3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4">
        <f t="shared" si="179"/>
        <v>41889.925856481481</v>
      </c>
    </row>
    <row r="1908" spans="1:20" ht="45" x14ac:dyDescent="0.25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3">
        <f t="shared" si="174"/>
        <v>0.42759999999999998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4">
        <f t="shared" si="179"/>
        <v>42544.671099537038</v>
      </c>
    </row>
    <row r="1909" spans="1:20" ht="45" x14ac:dyDescent="0.25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3">
        <f t="shared" si="174"/>
        <v>2.8333333333333335E-3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4">
        <f t="shared" si="179"/>
        <v>41782.587094907409</v>
      </c>
    </row>
    <row r="1910" spans="1:20" ht="60" x14ac:dyDescent="0.25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3">
        <f t="shared" si="174"/>
        <v>1.7319999999999999E-2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4">
        <f t="shared" si="179"/>
        <v>42733.917824074073</v>
      </c>
    </row>
    <row r="1911" spans="1:20" ht="60" x14ac:dyDescent="0.25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3">
        <f t="shared" si="174"/>
        <v>0.14111428571428572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4">
        <f t="shared" si="179"/>
        <v>41935.429155092592</v>
      </c>
    </row>
    <row r="1912" spans="1:20" ht="45" x14ac:dyDescent="0.25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3">
        <f t="shared" si="174"/>
        <v>0.39395294117647056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4">
        <f t="shared" si="179"/>
        <v>42308.947916666672</v>
      </c>
    </row>
    <row r="1913" spans="1:20" ht="60" x14ac:dyDescent="0.25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3">
        <f t="shared" si="174"/>
        <v>2.3529411764705883E-4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4">
        <f t="shared" si="179"/>
        <v>41860.033958333333</v>
      </c>
    </row>
    <row r="1914" spans="1:20" ht="45" x14ac:dyDescent="0.25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3">
        <f t="shared" si="174"/>
        <v>0.59299999999999997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4">
        <f t="shared" si="179"/>
        <v>42159.226388888885</v>
      </c>
    </row>
    <row r="1915" spans="1:20" ht="30" x14ac:dyDescent="0.25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3">
        <f t="shared" si="174"/>
        <v>1.3270833333333334E-2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4">
        <f t="shared" si="179"/>
        <v>41920.511319444442</v>
      </c>
    </row>
    <row r="1916" spans="1:20" ht="60" x14ac:dyDescent="0.25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3">
        <f t="shared" si="174"/>
        <v>9.0090090090090086E-2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4">
        <f t="shared" si="179"/>
        <v>41944.165972222225</v>
      </c>
    </row>
    <row r="1917" spans="1:20" ht="60" x14ac:dyDescent="0.25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3">
        <f t="shared" si="174"/>
        <v>1.6E-2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4">
        <f t="shared" si="179"/>
        <v>41884.04886574074</v>
      </c>
    </row>
    <row r="1918" spans="1:20" ht="30" x14ac:dyDescent="0.25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3">
        <f t="shared" si="174"/>
        <v>5.1000000000000004E-3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4">
        <f t="shared" si="179"/>
        <v>42681.758969907409</v>
      </c>
    </row>
    <row r="1919" spans="1:20" ht="30" x14ac:dyDescent="0.25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3">
        <f t="shared" si="174"/>
        <v>0.52570512820512816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4">
        <f t="shared" si="179"/>
        <v>42776.270057870366</v>
      </c>
    </row>
    <row r="1920" spans="1:20" ht="45" x14ac:dyDescent="0.25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3">
        <f t="shared" si="174"/>
        <v>1.04E-2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4">
        <f t="shared" si="179"/>
        <v>41863.789942129632</v>
      </c>
    </row>
    <row r="1921" spans="1:20" ht="60" x14ac:dyDescent="0.25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3">
        <f t="shared" si="174"/>
        <v>0.47399999999999998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4">
        <f t="shared" si="179"/>
        <v>42143.875567129624</v>
      </c>
    </row>
    <row r="1922" spans="1:20" ht="45" x14ac:dyDescent="0.25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3">
        <f t="shared" si="174"/>
        <v>0.43030000000000002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4">
        <f t="shared" si="179"/>
        <v>42298.958333333328</v>
      </c>
    </row>
    <row r="1923" spans="1:20" ht="30" x14ac:dyDescent="0.25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3">
        <f t="shared" ref="O1923:O1986" si="180">E1923/D1923</f>
        <v>1.3680000000000001</v>
      </c>
      <c r="P1923" s="8">
        <f t="shared" ref="P1923:P1986" si="181">IF(L1923,E1923/L1923,0)</f>
        <v>54</v>
      </c>
      <c r="Q1923" t="str">
        <f t="shared" ref="Q1923:Q1986" si="182">LEFT(N1923,FIND("/",N1923) -1)</f>
        <v>music</v>
      </c>
      <c r="R1923" t="str">
        <f t="shared" ref="R1923:R1986" si="183">RIGHT(N1923, LEN(N1923)- FIND("/", N1923))</f>
        <v>indie rock</v>
      </c>
      <c r="S1923" s="12">
        <f t="shared" ref="S1923:S1986" si="184">(((J1923/60)/60)/24)+DATE(1970,1,1)</f>
        <v>41074.221562500003</v>
      </c>
      <c r="T1923" s="14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3">
        <f t="shared" si="180"/>
        <v>1.1555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4">
        <f t="shared" si="185"/>
        <v>41620.255868055552</v>
      </c>
    </row>
    <row r="1925" spans="1:20" ht="45" x14ac:dyDescent="0.25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3">
        <f t="shared" si="180"/>
        <v>2.4079999999999999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4">
        <f t="shared" si="185"/>
        <v>40813.207638888889</v>
      </c>
    </row>
    <row r="1926" spans="1:20" ht="75" x14ac:dyDescent="0.25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3">
        <f t="shared" si="180"/>
        <v>1.1439999999999999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4">
        <f t="shared" si="185"/>
        <v>41654.814583333333</v>
      </c>
    </row>
    <row r="1927" spans="1:20" ht="45" x14ac:dyDescent="0.25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3">
        <f t="shared" si="180"/>
        <v>1.1033333333333333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4">
        <f t="shared" si="185"/>
        <v>41558</v>
      </c>
    </row>
    <row r="1928" spans="1:20" ht="60" x14ac:dyDescent="0.25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3">
        <f t="shared" si="180"/>
        <v>1.9537933333333333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4">
        <f t="shared" si="185"/>
        <v>40484.018055555556</v>
      </c>
    </row>
    <row r="1929" spans="1:20" ht="15.75" x14ac:dyDescent="0.25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3">
        <f t="shared" si="180"/>
        <v>1.0333333333333334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4">
        <f t="shared" si="185"/>
        <v>40976.207638888889</v>
      </c>
    </row>
    <row r="1930" spans="1:20" ht="30" x14ac:dyDescent="0.25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3">
        <f t="shared" si="180"/>
        <v>1.031372549019608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4">
        <f t="shared" si="185"/>
        <v>41401.648078703707</v>
      </c>
    </row>
    <row r="1931" spans="1:20" ht="45" x14ac:dyDescent="0.25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3">
        <f t="shared" si="180"/>
        <v>1.003125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4">
        <f t="shared" si="185"/>
        <v>40729.021597222221</v>
      </c>
    </row>
    <row r="1932" spans="1:20" ht="30" x14ac:dyDescent="0.25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3">
        <f t="shared" si="180"/>
        <v>1.27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4">
        <f t="shared" si="185"/>
        <v>41462.558819444443</v>
      </c>
    </row>
    <row r="1933" spans="1:20" ht="45" x14ac:dyDescent="0.25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3">
        <f t="shared" si="180"/>
        <v>1.20601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4">
        <f t="shared" si="185"/>
        <v>41051.145833333336</v>
      </c>
    </row>
    <row r="1934" spans="1:20" ht="60" x14ac:dyDescent="0.25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3">
        <f t="shared" si="180"/>
        <v>1.0699047619047619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4">
        <f t="shared" si="185"/>
        <v>40932.809872685182</v>
      </c>
    </row>
    <row r="1935" spans="1:20" ht="60" x14ac:dyDescent="0.25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3">
        <f t="shared" si="180"/>
        <v>1.7243333333333333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4">
        <f t="shared" si="185"/>
        <v>41909.130868055552</v>
      </c>
    </row>
    <row r="1936" spans="1:20" ht="60" x14ac:dyDescent="0.25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3">
        <f t="shared" si="180"/>
        <v>1.2362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4">
        <f t="shared" si="185"/>
        <v>40902.208333333336</v>
      </c>
    </row>
    <row r="1937" spans="1:20" ht="60" x14ac:dyDescent="0.25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3">
        <f t="shared" si="180"/>
        <v>1.0840000000000001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4">
        <f t="shared" si="185"/>
        <v>41811.207638888889</v>
      </c>
    </row>
    <row r="1938" spans="1:20" ht="60" x14ac:dyDescent="0.25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3">
        <f t="shared" si="180"/>
        <v>1.1652013333333333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4">
        <f t="shared" si="185"/>
        <v>40883.249305555553</v>
      </c>
    </row>
    <row r="1939" spans="1:20" ht="45" x14ac:dyDescent="0.25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3">
        <f t="shared" si="180"/>
        <v>1.8724499999999999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4">
        <f t="shared" si="185"/>
        <v>41075.165972222225</v>
      </c>
    </row>
    <row r="1940" spans="1:20" ht="60" x14ac:dyDescent="0.25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3">
        <f t="shared" si="180"/>
        <v>1.1593333333333333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4">
        <f t="shared" si="185"/>
        <v>41457.208333333336</v>
      </c>
    </row>
    <row r="1941" spans="1:20" ht="60" x14ac:dyDescent="0.25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3">
        <f t="shared" si="180"/>
        <v>1.107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4">
        <f t="shared" si="185"/>
        <v>41343.943379629629</v>
      </c>
    </row>
    <row r="1942" spans="1:20" ht="45" x14ac:dyDescent="0.25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3">
        <f t="shared" si="180"/>
        <v>1.7092307692307693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4">
        <f t="shared" si="185"/>
        <v>40709.165972222225</v>
      </c>
    </row>
    <row r="1943" spans="1:20" ht="60" x14ac:dyDescent="0.25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3">
        <f t="shared" si="180"/>
        <v>1.2611835600000001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4">
        <f t="shared" si="185"/>
        <v>41774.290868055556</v>
      </c>
    </row>
    <row r="1944" spans="1:20" ht="60" x14ac:dyDescent="0.25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3">
        <f t="shared" si="180"/>
        <v>1.3844033333333334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4">
        <f t="shared" si="185"/>
        <v>40728.828009259261</v>
      </c>
    </row>
    <row r="1945" spans="1:20" ht="45" x14ac:dyDescent="0.25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3">
        <f t="shared" si="180"/>
        <v>17.052499999999998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4">
        <f t="shared" si="185"/>
        <v>42593.269861111112</v>
      </c>
    </row>
    <row r="1946" spans="1:20" ht="60" x14ac:dyDescent="0.25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3">
        <f t="shared" si="180"/>
        <v>7.8805550000000002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4">
        <f t="shared" si="185"/>
        <v>41760.584374999999</v>
      </c>
    </row>
    <row r="1947" spans="1:20" ht="45" x14ac:dyDescent="0.25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3">
        <f t="shared" si="180"/>
        <v>3.4801799999999998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4">
        <f t="shared" si="185"/>
        <v>42197.251828703709</v>
      </c>
    </row>
    <row r="1948" spans="1:20" ht="60" x14ac:dyDescent="0.25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3">
        <f t="shared" si="180"/>
        <v>1.4974666666666667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4">
        <f t="shared" si="185"/>
        <v>41749.108344907407</v>
      </c>
    </row>
    <row r="1949" spans="1:20" ht="60" x14ac:dyDescent="0.25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3">
        <f t="shared" si="180"/>
        <v>1.0063375000000001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4">
        <f t="shared" si="185"/>
        <v>40140.249305555553</v>
      </c>
    </row>
    <row r="1950" spans="1:20" ht="30" x14ac:dyDescent="0.25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3">
        <f t="shared" si="180"/>
        <v>8.0021100000000001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4">
        <f t="shared" si="185"/>
        <v>42527.709722222222</v>
      </c>
    </row>
    <row r="1951" spans="1:20" ht="45" x14ac:dyDescent="0.25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3">
        <f t="shared" si="180"/>
        <v>1.0600260000000001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4">
        <f t="shared" si="185"/>
        <v>41830.423043981478</v>
      </c>
    </row>
    <row r="1952" spans="1:20" ht="45" x14ac:dyDescent="0.25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3">
        <f t="shared" si="180"/>
        <v>2.0051866666666669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4">
        <f t="shared" si="185"/>
        <v>40655.181400462963</v>
      </c>
    </row>
    <row r="1953" spans="1:20" ht="60" x14ac:dyDescent="0.25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3">
        <f t="shared" si="180"/>
        <v>2.1244399999999999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4">
        <f t="shared" si="185"/>
        <v>42681.462233796294</v>
      </c>
    </row>
    <row r="1954" spans="1:20" ht="60" x14ac:dyDescent="0.25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3">
        <f t="shared" si="180"/>
        <v>1.9847237142857144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4">
        <f t="shared" si="185"/>
        <v>41563.60665509259</v>
      </c>
    </row>
    <row r="1955" spans="1:20" ht="45" x14ac:dyDescent="0.25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3">
        <f t="shared" si="180"/>
        <v>2.2594666666666665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4">
        <f t="shared" si="185"/>
        <v>40970.125</v>
      </c>
    </row>
    <row r="1956" spans="1:20" ht="30" x14ac:dyDescent="0.25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3">
        <f t="shared" si="180"/>
        <v>6.9894800000000004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4">
        <f t="shared" si="185"/>
        <v>42441.208333333328</v>
      </c>
    </row>
    <row r="1957" spans="1:20" ht="60" x14ac:dyDescent="0.25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3">
        <f t="shared" si="180"/>
        <v>3.9859528571428569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4">
        <f t="shared" si="185"/>
        <v>41052.791666666664</v>
      </c>
    </row>
    <row r="1958" spans="1:20" ht="60" x14ac:dyDescent="0.25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3">
        <f t="shared" si="180"/>
        <v>2.9403333333333332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4">
        <f t="shared" si="185"/>
        <v>42112.882002314815</v>
      </c>
    </row>
    <row r="1959" spans="1:20" ht="30" x14ac:dyDescent="0.25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3">
        <f t="shared" si="180"/>
        <v>1.6750470000000002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4">
        <f t="shared" si="185"/>
        <v>41209.098530092589</v>
      </c>
    </row>
    <row r="1960" spans="1:20" ht="60" x14ac:dyDescent="0.25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3">
        <f t="shared" si="180"/>
        <v>14.355717142857143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4">
        <f t="shared" si="185"/>
        <v>41356.94630787037</v>
      </c>
    </row>
    <row r="1961" spans="1:20" ht="60" x14ac:dyDescent="0.25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3">
        <f t="shared" si="180"/>
        <v>1.5673440000000001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4">
        <f t="shared" si="185"/>
        <v>41913</v>
      </c>
    </row>
    <row r="1962" spans="1:20" ht="60" x14ac:dyDescent="0.25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3">
        <f t="shared" si="180"/>
        <v>1.1790285714285715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4">
        <f t="shared" si="185"/>
        <v>41994.362743055557</v>
      </c>
    </row>
    <row r="1963" spans="1:20" ht="45" x14ac:dyDescent="0.25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3">
        <f t="shared" si="180"/>
        <v>11.053811999999999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4">
        <f t="shared" si="185"/>
        <v>41188.165972222225</v>
      </c>
    </row>
    <row r="1964" spans="1:20" ht="60" x14ac:dyDescent="0.25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3">
        <f t="shared" si="180"/>
        <v>1.9292499999999999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4">
        <f t="shared" si="185"/>
        <v>41772.780509259261</v>
      </c>
    </row>
    <row r="1965" spans="1:20" ht="60" x14ac:dyDescent="0.25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3">
        <f t="shared" si="180"/>
        <v>1.268842105263158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4">
        <f t="shared" si="185"/>
        <v>41898.429791666669</v>
      </c>
    </row>
    <row r="1966" spans="1:20" ht="45" x14ac:dyDescent="0.25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3">
        <f t="shared" si="180"/>
        <v>2.5957748878923765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4">
        <f t="shared" si="185"/>
        <v>42482.272824074069</v>
      </c>
    </row>
    <row r="1967" spans="1:20" ht="45" x14ac:dyDescent="0.25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3">
        <f t="shared" si="180"/>
        <v>2.6227999999999998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4">
        <f t="shared" si="185"/>
        <v>40920.041666666664</v>
      </c>
    </row>
    <row r="1968" spans="1:20" ht="60" x14ac:dyDescent="0.25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3">
        <f t="shared" si="180"/>
        <v>2.0674309000000002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4">
        <f t="shared" si="185"/>
        <v>41865.540486111109</v>
      </c>
    </row>
    <row r="1969" spans="1:20" ht="60" x14ac:dyDescent="0.25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3">
        <f t="shared" si="180"/>
        <v>3.7012999999999998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4">
        <f t="shared" si="185"/>
        <v>41760.663530092592</v>
      </c>
    </row>
    <row r="1970" spans="1:20" ht="30" x14ac:dyDescent="0.25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3">
        <f t="shared" si="180"/>
        <v>2.8496600000000001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4">
        <f t="shared" si="185"/>
        <v>42707.628645833334</v>
      </c>
    </row>
    <row r="1971" spans="1:20" ht="60" x14ac:dyDescent="0.25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3">
        <f t="shared" si="180"/>
        <v>5.7907999999999999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4">
        <f t="shared" si="185"/>
        <v>42587.792453703703</v>
      </c>
    </row>
    <row r="1972" spans="1:20" ht="45" x14ac:dyDescent="0.25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3">
        <f t="shared" si="180"/>
        <v>11.318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4">
        <f t="shared" si="185"/>
        <v>41384.151631944449</v>
      </c>
    </row>
    <row r="1973" spans="1:20" ht="60" x14ac:dyDescent="0.25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3">
        <f t="shared" si="180"/>
        <v>2.6302771750000002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4">
        <f t="shared" si="185"/>
        <v>41593.166666666664</v>
      </c>
    </row>
    <row r="1974" spans="1:20" ht="60" x14ac:dyDescent="0.25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3">
        <f t="shared" si="180"/>
        <v>6.7447999999999997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4">
        <f t="shared" si="185"/>
        <v>41231.053749999999</v>
      </c>
    </row>
    <row r="1975" spans="1:20" ht="60" x14ac:dyDescent="0.25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3">
        <f t="shared" si="180"/>
        <v>2.5683081313131315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4">
        <f t="shared" si="185"/>
        <v>42588.291666666672</v>
      </c>
    </row>
    <row r="1976" spans="1:20" ht="60" x14ac:dyDescent="0.25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3">
        <f t="shared" si="180"/>
        <v>3.7549600000000001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4">
        <f t="shared" si="185"/>
        <v>41505.334131944444</v>
      </c>
    </row>
    <row r="1977" spans="1:20" ht="30" x14ac:dyDescent="0.25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3">
        <f t="shared" si="180"/>
        <v>2.0870837499999997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4">
        <f t="shared" si="185"/>
        <v>41343.755219907405</v>
      </c>
    </row>
    <row r="1978" spans="1:20" ht="30" x14ac:dyDescent="0.25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3">
        <f t="shared" si="180"/>
        <v>3.4660000000000002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4">
        <f t="shared" si="185"/>
        <v>41468.899594907409</v>
      </c>
    </row>
    <row r="1979" spans="1:20" ht="45" x14ac:dyDescent="0.25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3">
        <f t="shared" si="180"/>
        <v>4.0232999999999999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4">
        <f t="shared" si="185"/>
        <v>42357.332638888889</v>
      </c>
    </row>
    <row r="1980" spans="1:20" ht="60" x14ac:dyDescent="0.25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3">
        <f t="shared" si="180"/>
        <v>10.2684514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4">
        <f t="shared" si="185"/>
        <v>41072.291666666664</v>
      </c>
    </row>
    <row r="1981" spans="1:20" ht="45" x14ac:dyDescent="0.25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3">
        <f t="shared" si="180"/>
        <v>1.14901155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4">
        <f t="shared" si="185"/>
        <v>42327.207638888889</v>
      </c>
    </row>
    <row r="1982" spans="1:20" ht="30" x14ac:dyDescent="0.25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3">
        <f t="shared" si="180"/>
        <v>3.5482402000000004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4">
        <f t="shared" si="185"/>
        <v>42463.500717592593</v>
      </c>
    </row>
    <row r="1983" spans="1:20" ht="60" x14ac:dyDescent="0.25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3">
        <f t="shared" si="180"/>
        <v>5.0799999999999998E-2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4">
        <f t="shared" si="185"/>
        <v>41829.725289351853</v>
      </c>
    </row>
    <row r="1984" spans="1:20" ht="45" x14ac:dyDescent="0.25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3">
        <f t="shared" si="180"/>
        <v>0</v>
      </c>
      <c r="P1984" s="8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4">
        <f t="shared" si="185"/>
        <v>42708.628321759257</v>
      </c>
    </row>
    <row r="1985" spans="1:20" ht="60" x14ac:dyDescent="0.25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3">
        <f t="shared" si="180"/>
        <v>4.2999999999999997E-2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4">
        <f t="shared" si="185"/>
        <v>42615.291666666672</v>
      </c>
    </row>
    <row r="1986" spans="1:20" ht="60" x14ac:dyDescent="0.25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3">
        <f t="shared" si="180"/>
        <v>0.21146666666666666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4">
        <f t="shared" si="185"/>
        <v>41973.831956018519</v>
      </c>
    </row>
    <row r="1987" spans="1:20" ht="60" x14ac:dyDescent="0.25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3">
        <f t="shared" ref="O1987:O2050" si="186">E1987/D1987</f>
        <v>3.1875000000000001E-2</v>
      </c>
      <c r="P1987" s="8">
        <f t="shared" ref="P1987:P2050" si="187">IF(L1987,E1987/L1987,0)</f>
        <v>12.75</v>
      </c>
      <c r="Q1987" t="str">
        <f t="shared" ref="Q1987:Q2050" si="188">LEFT(N1987,FIND("/",N1987) -1)</f>
        <v>photography</v>
      </c>
      <c r="R1987" t="str">
        <f t="shared" ref="R1987:R2050" si="189">RIGHT(N1987, LEN(N1987)- FIND("/", N1987))</f>
        <v>people</v>
      </c>
      <c r="S1987" s="12">
        <f t="shared" ref="S1987:S2050" si="190">(((J1987/60)/60)/24)+DATE(1970,1,1)</f>
        <v>42555.698738425926</v>
      </c>
      <c r="T1987" s="14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3">
        <f t="shared" si="186"/>
        <v>5.0000000000000001E-4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4">
        <f t="shared" si="191"/>
        <v>42443.392164351855</v>
      </c>
    </row>
    <row r="1989" spans="1:20" ht="30" x14ac:dyDescent="0.25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3">
        <f t="shared" si="186"/>
        <v>0.42472727272727273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4">
        <f t="shared" si="191"/>
        <v>42064.639768518522</v>
      </c>
    </row>
    <row r="1990" spans="1:20" ht="15.75" x14ac:dyDescent="0.25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3">
        <f t="shared" si="186"/>
        <v>4.1666666666666666E-3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4">
        <f t="shared" si="191"/>
        <v>42236.763217592597</v>
      </c>
    </row>
    <row r="1991" spans="1:20" ht="45" x14ac:dyDescent="0.25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3">
        <f t="shared" si="186"/>
        <v>0.01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4">
        <f t="shared" si="191"/>
        <v>42715.680648148147</v>
      </c>
    </row>
    <row r="1992" spans="1:20" ht="60" x14ac:dyDescent="0.25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3">
        <f t="shared" si="186"/>
        <v>0.16966666666666666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4">
        <f t="shared" si="191"/>
        <v>42413.195972222224</v>
      </c>
    </row>
    <row r="1993" spans="1:20" ht="30" x14ac:dyDescent="0.25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3">
        <f t="shared" si="186"/>
        <v>7.0000000000000007E-2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4">
        <f t="shared" si="191"/>
        <v>42188.89335648148</v>
      </c>
    </row>
    <row r="1994" spans="1:20" ht="30" x14ac:dyDescent="0.25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3">
        <f t="shared" si="186"/>
        <v>1.3333333333333333E-3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4">
        <f t="shared" si="191"/>
        <v>42053.143414351856</v>
      </c>
    </row>
    <row r="1995" spans="1:20" ht="60" x14ac:dyDescent="0.25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3">
        <f t="shared" si="186"/>
        <v>0</v>
      </c>
      <c r="P1995" s="8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4">
        <f t="shared" si="191"/>
        <v>42359.58839120371</v>
      </c>
    </row>
    <row r="1996" spans="1:20" ht="60" x14ac:dyDescent="0.25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3">
        <f t="shared" si="186"/>
        <v>0</v>
      </c>
      <c r="P1996" s="8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4">
        <f t="shared" si="191"/>
        <v>42711.047939814816</v>
      </c>
    </row>
    <row r="1997" spans="1:20" ht="60" x14ac:dyDescent="0.25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3">
        <f t="shared" si="186"/>
        <v>7.8E-2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4">
        <f t="shared" si="191"/>
        <v>42201.902037037042</v>
      </c>
    </row>
    <row r="1998" spans="1:20" ht="60" x14ac:dyDescent="0.25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3">
        <f t="shared" si="186"/>
        <v>0</v>
      </c>
      <c r="P1998" s="8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4">
        <f t="shared" si="191"/>
        <v>41830.819571759261</v>
      </c>
    </row>
    <row r="1999" spans="1:20" ht="60" x14ac:dyDescent="0.25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3">
        <f t="shared" si="186"/>
        <v>0</v>
      </c>
      <c r="P1999" s="8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4">
        <f t="shared" si="191"/>
        <v>41877.930694444447</v>
      </c>
    </row>
    <row r="2000" spans="1:20" ht="60" x14ac:dyDescent="0.25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3">
        <f t="shared" si="186"/>
        <v>0.26200000000000001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4">
        <f t="shared" si="191"/>
        <v>41852.118495370371</v>
      </c>
    </row>
    <row r="2001" spans="1:20" ht="45" x14ac:dyDescent="0.25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3">
        <f t="shared" si="186"/>
        <v>7.6129032258064515E-3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4">
        <f t="shared" si="191"/>
        <v>41956.524398148147</v>
      </c>
    </row>
    <row r="2002" spans="1:20" ht="60" x14ac:dyDescent="0.25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3">
        <f t="shared" si="186"/>
        <v>0.125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4">
        <f t="shared" si="191"/>
        <v>42375.951539351852</v>
      </c>
    </row>
    <row r="2003" spans="1:20" ht="45" x14ac:dyDescent="0.25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3">
        <f t="shared" si="186"/>
        <v>3.8212909090909091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4">
        <f t="shared" si="191"/>
        <v>42167.833333333328</v>
      </c>
    </row>
    <row r="2004" spans="1:20" ht="45" x14ac:dyDescent="0.25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3">
        <f t="shared" si="186"/>
        <v>2.1679422000000002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4">
        <f t="shared" si="191"/>
        <v>42758.71230324074</v>
      </c>
    </row>
    <row r="2005" spans="1:20" ht="60" x14ac:dyDescent="0.25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3">
        <f t="shared" si="186"/>
        <v>3.12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4">
        <f t="shared" si="191"/>
        <v>40361.958333333336</v>
      </c>
    </row>
    <row r="2006" spans="1:20" ht="60" x14ac:dyDescent="0.25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3">
        <f t="shared" si="186"/>
        <v>2.3442048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4">
        <f t="shared" si="191"/>
        <v>41830.604895833334</v>
      </c>
    </row>
    <row r="2007" spans="1:20" ht="60" x14ac:dyDescent="0.25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3">
        <f t="shared" si="186"/>
        <v>1.236801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4">
        <f t="shared" si="191"/>
        <v>41563.165972222225</v>
      </c>
    </row>
    <row r="2008" spans="1:20" ht="60" x14ac:dyDescent="0.25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3">
        <f t="shared" si="186"/>
        <v>2.4784000000000002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4">
        <f t="shared" si="191"/>
        <v>41976.542187500003</v>
      </c>
    </row>
    <row r="2009" spans="1:20" ht="60" x14ac:dyDescent="0.25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3">
        <f t="shared" si="186"/>
        <v>1.157092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4">
        <f t="shared" si="191"/>
        <v>40414.166666666664</v>
      </c>
    </row>
    <row r="2010" spans="1:20" ht="60" x14ac:dyDescent="0.25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3">
        <f t="shared" si="186"/>
        <v>1.1707484768810599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4">
        <f t="shared" si="191"/>
        <v>40805.604421296295</v>
      </c>
    </row>
    <row r="2011" spans="1:20" ht="60" x14ac:dyDescent="0.25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3">
        <f t="shared" si="186"/>
        <v>3.05158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4">
        <f t="shared" si="191"/>
        <v>42697.365081018521</v>
      </c>
    </row>
    <row r="2012" spans="1:20" ht="30" x14ac:dyDescent="0.25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3">
        <f t="shared" si="186"/>
        <v>3.2005299999999997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4">
        <f t="shared" si="191"/>
        <v>42600.996423611112</v>
      </c>
    </row>
    <row r="2013" spans="1:20" ht="45" x14ac:dyDescent="0.25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3">
        <f t="shared" si="186"/>
        <v>8.1956399999999991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4">
        <f t="shared" si="191"/>
        <v>42380.958333333328</v>
      </c>
    </row>
    <row r="2014" spans="1:20" ht="45" x14ac:dyDescent="0.25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3">
        <f t="shared" si="186"/>
        <v>2.3490000000000002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4">
        <f t="shared" si="191"/>
        <v>42040.822233796294</v>
      </c>
    </row>
    <row r="2015" spans="1:20" ht="60" x14ac:dyDescent="0.25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3">
        <f t="shared" si="186"/>
        <v>4.9491375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4">
        <f t="shared" si="191"/>
        <v>42559.960810185185</v>
      </c>
    </row>
    <row r="2016" spans="1:20" ht="45" x14ac:dyDescent="0.25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3">
        <f t="shared" si="186"/>
        <v>78.137822333333332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4">
        <f t="shared" si="191"/>
        <v>41358.172905092593</v>
      </c>
    </row>
    <row r="2017" spans="1:20" ht="45" x14ac:dyDescent="0.25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3">
        <f t="shared" si="186"/>
        <v>1.1300013888888889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4">
        <f t="shared" si="191"/>
        <v>40795.876886574071</v>
      </c>
    </row>
    <row r="2018" spans="1:20" ht="30" x14ac:dyDescent="0.25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3">
        <f t="shared" si="186"/>
        <v>9.2154220000000002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4">
        <f t="shared" si="191"/>
        <v>41342.88077546296</v>
      </c>
    </row>
    <row r="2019" spans="1:20" ht="60" x14ac:dyDescent="0.25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3">
        <f t="shared" si="186"/>
        <v>1.2510239999999999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4">
        <f t="shared" si="191"/>
        <v>40992.166666666664</v>
      </c>
    </row>
    <row r="2020" spans="1:20" ht="60" x14ac:dyDescent="0.25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3">
        <f t="shared" si="186"/>
        <v>1.0224343076923077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4">
        <f t="shared" si="191"/>
        <v>42229.365844907406</v>
      </c>
    </row>
    <row r="2021" spans="1:20" ht="60" x14ac:dyDescent="0.25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3">
        <f t="shared" si="186"/>
        <v>4.8490975000000001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4">
        <f t="shared" si="191"/>
        <v>42635.70857638889</v>
      </c>
    </row>
    <row r="2022" spans="1:20" ht="60" x14ac:dyDescent="0.25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3">
        <f t="shared" si="186"/>
        <v>1.9233333333333333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4">
        <f t="shared" si="191"/>
        <v>41773.961111111108</v>
      </c>
    </row>
    <row r="2023" spans="1:20" ht="60" x14ac:dyDescent="0.25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3">
        <f t="shared" si="186"/>
        <v>2.8109999999999999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4">
        <f t="shared" si="191"/>
        <v>41906.070567129631</v>
      </c>
    </row>
    <row r="2024" spans="1:20" ht="60" x14ac:dyDescent="0.25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3">
        <f t="shared" si="186"/>
        <v>1.2513700000000001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4">
        <f t="shared" si="191"/>
        <v>42532.569120370375</v>
      </c>
    </row>
    <row r="2025" spans="1:20" ht="60" x14ac:dyDescent="0.25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3">
        <f t="shared" si="186"/>
        <v>1.61459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4">
        <f t="shared" si="191"/>
        <v>42166.420752314814</v>
      </c>
    </row>
    <row r="2026" spans="1:20" ht="60" x14ac:dyDescent="0.25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3">
        <f t="shared" si="186"/>
        <v>5.8535000000000004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4">
        <f t="shared" si="191"/>
        <v>41134.125</v>
      </c>
    </row>
    <row r="2027" spans="1:20" ht="60" x14ac:dyDescent="0.25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3">
        <f t="shared" si="186"/>
        <v>2.0114999999999998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4">
        <f t="shared" si="191"/>
        <v>42166.184560185182</v>
      </c>
    </row>
    <row r="2028" spans="1:20" ht="30" x14ac:dyDescent="0.25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3">
        <f t="shared" si="186"/>
        <v>1.3348307999999998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4">
        <f t="shared" si="191"/>
        <v>41750.165972222225</v>
      </c>
    </row>
    <row r="2029" spans="1:20" ht="45" x14ac:dyDescent="0.25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3">
        <f t="shared" si="186"/>
        <v>1.2024900000000001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4">
        <f t="shared" si="191"/>
        <v>42093.772210648152</v>
      </c>
    </row>
    <row r="2030" spans="1:20" ht="30" x14ac:dyDescent="0.25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3">
        <f t="shared" si="186"/>
        <v>1.2616666666666667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4">
        <f t="shared" si="191"/>
        <v>40252.913194444445</v>
      </c>
    </row>
    <row r="2031" spans="1:20" ht="45" x14ac:dyDescent="0.25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3">
        <f t="shared" si="186"/>
        <v>3.6120000000000001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4">
        <f t="shared" si="191"/>
        <v>41878.021770833337</v>
      </c>
    </row>
    <row r="2032" spans="1:20" ht="45" x14ac:dyDescent="0.25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3">
        <f t="shared" si="186"/>
        <v>2.26239013671875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4">
        <f t="shared" si="191"/>
        <v>41242.996481481481</v>
      </c>
    </row>
    <row r="2033" spans="1:20" ht="45" x14ac:dyDescent="0.25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3">
        <f t="shared" si="186"/>
        <v>1.2035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4">
        <f t="shared" si="191"/>
        <v>42013.041666666672</v>
      </c>
    </row>
    <row r="2034" spans="1:20" ht="60" x14ac:dyDescent="0.25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3">
        <f t="shared" si="186"/>
        <v>3.0418799999999999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4">
        <f t="shared" si="191"/>
        <v>42719.208333333328</v>
      </c>
    </row>
    <row r="2035" spans="1:20" ht="60" x14ac:dyDescent="0.25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3">
        <f t="shared" si="186"/>
        <v>1.7867599999999999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4">
        <f t="shared" si="191"/>
        <v>41755.082384259258</v>
      </c>
    </row>
    <row r="2036" spans="1:20" ht="60" x14ac:dyDescent="0.25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3">
        <f t="shared" si="186"/>
        <v>3.868199871794872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4">
        <f t="shared" si="191"/>
        <v>42131.290277777778</v>
      </c>
    </row>
    <row r="2037" spans="1:20" ht="60" x14ac:dyDescent="0.25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3">
        <f t="shared" si="186"/>
        <v>2.1103642500000004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4">
        <f t="shared" si="191"/>
        <v>42357.041666666672</v>
      </c>
    </row>
    <row r="2038" spans="1:20" ht="60" x14ac:dyDescent="0.25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3">
        <f t="shared" si="186"/>
        <v>1.3166833333333334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4">
        <f t="shared" si="191"/>
        <v>41768.864803240744</v>
      </c>
    </row>
    <row r="2039" spans="1:20" ht="45" x14ac:dyDescent="0.25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3">
        <f t="shared" si="186"/>
        <v>3.0047639999999998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4">
        <f t="shared" si="191"/>
        <v>41638.251770833333</v>
      </c>
    </row>
    <row r="2040" spans="1:20" ht="60" x14ac:dyDescent="0.25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3">
        <f t="shared" si="186"/>
        <v>4.2051249999999998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4">
        <f t="shared" si="191"/>
        <v>41456.75</v>
      </c>
    </row>
    <row r="2041" spans="1:20" ht="45" x14ac:dyDescent="0.25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3">
        <f t="shared" si="186"/>
        <v>1.362168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4">
        <f t="shared" si="191"/>
        <v>42705.207638888889</v>
      </c>
    </row>
    <row r="2042" spans="1:20" ht="30" x14ac:dyDescent="0.25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3">
        <f t="shared" si="186"/>
        <v>2.4817133333333334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4">
        <f t="shared" si="191"/>
        <v>41593.968784722223</v>
      </c>
    </row>
    <row r="2043" spans="1:20" ht="60" x14ac:dyDescent="0.25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3">
        <f t="shared" si="186"/>
        <v>1.8186315789473684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4">
        <f t="shared" si="191"/>
        <v>42684.567442129628</v>
      </c>
    </row>
    <row r="2044" spans="1:20" ht="45" x14ac:dyDescent="0.25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3">
        <f t="shared" si="186"/>
        <v>1.2353000000000001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4">
        <f t="shared" si="191"/>
        <v>42391.708032407405</v>
      </c>
    </row>
    <row r="2045" spans="1:20" ht="60" x14ac:dyDescent="0.25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3">
        <f t="shared" si="186"/>
        <v>5.0620938628158845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4">
        <f t="shared" si="191"/>
        <v>42715.207638888889</v>
      </c>
    </row>
    <row r="2046" spans="1:20" ht="60" x14ac:dyDescent="0.25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3">
        <f t="shared" si="186"/>
        <v>1.0821333333333334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4">
        <f t="shared" si="191"/>
        <v>42168.684189814812</v>
      </c>
    </row>
    <row r="2047" spans="1:20" ht="60" x14ac:dyDescent="0.25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3">
        <f t="shared" si="186"/>
        <v>8.1918387755102042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4">
        <f t="shared" si="191"/>
        <v>41099.088506944441</v>
      </c>
    </row>
    <row r="2048" spans="1:20" ht="60" x14ac:dyDescent="0.25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3">
        <f t="shared" si="186"/>
        <v>1.2110000000000001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4">
        <f t="shared" si="191"/>
        <v>41417.171805555554</v>
      </c>
    </row>
    <row r="2049" spans="1:20" ht="60" x14ac:dyDescent="0.25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3">
        <f t="shared" si="186"/>
        <v>1.0299897959183673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4">
        <f t="shared" si="191"/>
        <v>42111</v>
      </c>
    </row>
    <row r="2050" spans="1:20" ht="60" x14ac:dyDescent="0.25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3">
        <f t="shared" si="186"/>
        <v>1.4833229411764706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4">
        <f t="shared" si="191"/>
        <v>41417.651516203703</v>
      </c>
    </row>
    <row r="2051" spans="1:20" ht="15.75" x14ac:dyDescent="0.25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3">
        <f t="shared" ref="O2051:O2114" si="192">E2051/D2051</f>
        <v>1.2019070000000001</v>
      </c>
      <c r="P2051" s="8">
        <f t="shared" ref="P2051:P2114" si="193">IF(L2051,E2051/L2051,0)</f>
        <v>80.991037735849048</v>
      </c>
      <c r="Q2051" t="str">
        <f t="shared" ref="Q2051:Q2114" si="194">LEFT(N2051,FIND("/",N2051) -1)</f>
        <v>technology</v>
      </c>
      <c r="R2051" t="str">
        <f t="shared" ref="R2051:R2114" si="195">RIGHT(N2051, LEN(N2051)- FIND("/", N2051))</f>
        <v>hardware</v>
      </c>
      <c r="S2051" s="12">
        <f t="shared" ref="S2051:S2114" si="196">(((J2051/60)/60)/24)+DATE(1970,1,1)</f>
        <v>41575.527349537035</v>
      </c>
      <c r="T2051" s="14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3">
        <f t="shared" si="192"/>
        <v>4.7327000000000004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4">
        <f t="shared" si="197"/>
        <v>42155.071504629625</v>
      </c>
    </row>
    <row r="2053" spans="1:20" ht="60" x14ac:dyDescent="0.25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3">
        <f t="shared" si="192"/>
        <v>1.303625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4">
        <f t="shared" si="197"/>
        <v>41634.022418981483</v>
      </c>
    </row>
    <row r="2054" spans="1:20" ht="60" x14ac:dyDescent="0.25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3">
        <f t="shared" si="192"/>
        <v>3.5304799999999998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4">
        <f t="shared" si="197"/>
        <v>42420.08394675926</v>
      </c>
    </row>
    <row r="2055" spans="1:20" ht="60" x14ac:dyDescent="0.25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3">
        <f t="shared" si="192"/>
        <v>1.0102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4">
        <f t="shared" si="197"/>
        <v>42333.659155092595</v>
      </c>
    </row>
    <row r="2056" spans="1:20" ht="60" x14ac:dyDescent="0.25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3">
        <f t="shared" si="192"/>
        <v>1.1359142857142857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4">
        <f t="shared" si="197"/>
        <v>41761.520949074074</v>
      </c>
    </row>
    <row r="2057" spans="1:20" ht="60" x14ac:dyDescent="0.25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3">
        <f t="shared" si="192"/>
        <v>1.6741666666666666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4">
        <f t="shared" si="197"/>
        <v>41976.166666666672</v>
      </c>
    </row>
    <row r="2058" spans="1:20" ht="45" x14ac:dyDescent="0.25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3">
        <f t="shared" si="192"/>
        <v>1.5345200000000001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4">
        <f t="shared" si="197"/>
        <v>41381.76090277778</v>
      </c>
    </row>
    <row r="2059" spans="1:20" ht="60" x14ac:dyDescent="0.25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3">
        <f t="shared" si="192"/>
        <v>2.022322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4">
        <f t="shared" si="197"/>
        <v>42426.494583333333</v>
      </c>
    </row>
    <row r="2060" spans="1:20" ht="30" x14ac:dyDescent="0.25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3">
        <f t="shared" si="192"/>
        <v>1.6828125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4">
        <f t="shared" si="197"/>
        <v>42065.833333333328</v>
      </c>
    </row>
    <row r="2061" spans="1:20" ht="60" x14ac:dyDescent="0.25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3">
        <f t="shared" si="192"/>
        <v>1.4345666666666668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4">
        <f t="shared" si="197"/>
        <v>42400.915972222225</v>
      </c>
    </row>
    <row r="2062" spans="1:20" ht="60" x14ac:dyDescent="0.25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3">
        <f t="shared" si="192"/>
        <v>1.964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4">
        <f t="shared" si="197"/>
        <v>41843.642939814818</v>
      </c>
    </row>
    <row r="2063" spans="1:20" ht="60" x14ac:dyDescent="0.25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3">
        <f t="shared" si="192"/>
        <v>1.0791999999999999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4">
        <f t="shared" si="197"/>
        <v>42735.764513888891</v>
      </c>
    </row>
    <row r="2064" spans="1:20" ht="60" x14ac:dyDescent="0.25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3">
        <f t="shared" si="192"/>
        <v>1.14977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4">
        <f t="shared" si="197"/>
        <v>42453.341412037036</v>
      </c>
    </row>
    <row r="2065" spans="1:20" ht="45" x14ac:dyDescent="0.25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3">
        <f t="shared" si="192"/>
        <v>1.4804999999999999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4">
        <f t="shared" si="197"/>
        <v>42505.73265046296</v>
      </c>
    </row>
    <row r="2066" spans="1:20" ht="60" x14ac:dyDescent="0.25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3">
        <f t="shared" si="192"/>
        <v>1.9116676082790633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4">
        <f t="shared" si="197"/>
        <v>41425.5</v>
      </c>
    </row>
    <row r="2067" spans="1:20" ht="60" x14ac:dyDescent="0.25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3">
        <f t="shared" si="192"/>
        <v>1.99215125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4">
        <f t="shared" si="197"/>
        <v>41633.333668981482</v>
      </c>
    </row>
    <row r="2068" spans="1:20" ht="45" x14ac:dyDescent="0.25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3">
        <f t="shared" si="192"/>
        <v>2.1859999999999999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4">
        <f t="shared" si="197"/>
        <v>41874.771793981483</v>
      </c>
    </row>
    <row r="2069" spans="1:20" ht="45" x14ac:dyDescent="0.25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3">
        <f t="shared" si="192"/>
        <v>1.2686868686868686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4">
        <f t="shared" si="197"/>
        <v>42148.853888888887</v>
      </c>
    </row>
    <row r="2070" spans="1:20" ht="60" x14ac:dyDescent="0.25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3">
        <f t="shared" si="192"/>
        <v>1.0522388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4">
        <f t="shared" si="197"/>
        <v>42663.841608796298</v>
      </c>
    </row>
    <row r="2071" spans="1:20" ht="60" x14ac:dyDescent="0.25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3">
        <f t="shared" si="192"/>
        <v>1.2840666000000001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4">
        <f t="shared" si="197"/>
        <v>42371.972118055557</v>
      </c>
    </row>
    <row r="2072" spans="1:20" ht="60" x14ac:dyDescent="0.25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3">
        <f t="shared" si="192"/>
        <v>3.1732719999999999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4">
        <f t="shared" si="197"/>
        <v>42549.6565162037</v>
      </c>
    </row>
    <row r="2073" spans="1:20" ht="60" x14ac:dyDescent="0.25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3">
        <f t="shared" si="192"/>
        <v>2.8073000000000001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4">
        <f t="shared" si="197"/>
        <v>42645.278749999998</v>
      </c>
    </row>
    <row r="2074" spans="1:20" ht="60" x14ac:dyDescent="0.25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3">
        <f t="shared" si="192"/>
        <v>1.1073146853146854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4">
        <f t="shared" si="197"/>
        <v>42497.581388888888</v>
      </c>
    </row>
    <row r="2075" spans="1:20" ht="60" x14ac:dyDescent="0.25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3">
        <f t="shared" si="192"/>
        <v>1.5260429999999998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4">
        <f t="shared" si="197"/>
        <v>42132.668032407411</v>
      </c>
    </row>
    <row r="2076" spans="1:20" ht="30" x14ac:dyDescent="0.25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3">
        <f t="shared" si="192"/>
        <v>1.0249999999999999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4">
        <f t="shared" si="197"/>
        <v>42496.826180555552</v>
      </c>
    </row>
    <row r="2077" spans="1:20" ht="45" x14ac:dyDescent="0.25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3">
        <f t="shared" si="192"/>
        <v>16.783738373837384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4">
        <f t="shared" si="197"/>
        <v>41480.681574074071</v>
      </c>
    </row>
    <row r="2078" spans="1:20" ht="30" x14ac:dyDescent="0.25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3">
        <f t="shared" si="192"/>
        <v>5.4334915642458101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4">
        <f t="shared" si="197"/>
        <v>41843.880659722221</v>
      </c>
    </row>
    <row r="2079" spans="1:20" ht="45" x14ac:dyDescent="0.25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3">
        <f t="shared" si="192"/>
        <v>1.1550800000000001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4">
        <f t="shared" si="197"/>
        <v>42160.875</v>
      </c>
    </row>
    <row r="2080" spans="1:20" ht="45" x14ac:dyDescent="0.25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3">
        <f t="shared" si="192"/>
        <v>1.3120499999999999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4">
        <f t="shared" si="197"/>
        <v>42722.771493055552</v>
      </c>
    </row>
    <row r="2081" spans="1:20" ht="60" x14ac:dyDescent="0.25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3">
        <f t="shared" si="192"/>
        <v>2.8816999999999999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4">
        <f t="shared" si="197"/>
        <v>42180.791666666672</v>
      </c>
    </row>
    <row r="2082" spans="1:20" ht="60" x14ac:dyDescent="0.25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3">
        <f t="shared" si="192"/>
        <v>5.0780000000000003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4">
        <f t="shared" si="197"/>
        <v>42319.998842592591</v>
      </c>
    </row>
    <row r="2083" spans="1:20" ht="60" x14ac:dyDescent="0.25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3">
        <f t="shared" si="192"/>
        <v>1.1457142857142857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4">
        <f t="shared" si="197"/>
        <v>41045.207638888889</v>
      </c>
    </row>
    <row r="2084" spans="1:20" ht="60" x14ac:dyDescent="0.25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3">
        <f t="shared" si="192"/>
        <v>1.1073333333333333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4">
        <f t="shared" si="197"/>
        <v>40871.161990740737</v>
      </c>
    </row>
    <row r="2085" spans="1:20" ht="60" x14ac:dyDescent="0.25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3">
        <f t="shared" si="192"/>
        <v>1.1333333333333333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4">
        <f t="shared" si="197"/>
        <v>41064.72216435185</v>
      </c>
    </row>
    <row r="2086" spans="1:20" ht="45" x14ac:dyDescent="0.25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3">
        <f t="shared" si="192"/>
        <v>1.0833333333333333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4">
        <f t="shared" si="197"/>
        <v>41763.290972222225</v>
      </c>
    </row>
    <row r="2087" spans="1:20" ht="60" x14ac:dyDescent="0.25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3">
        <f t="shared" si="192"/>
        <v>1.2353333333333334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4">
        <f t="shared" si="197"/>
        <v>41105.835497685184</v>
      </c>
    </row>
    <row r="2088" spans="1:20" ht="45" x14ac:dyDescent="0.25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3">
        <f t="shared" si="192"/>
        <v>1.0069999999999999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4">
        <f t="shared" si="197"/>
        <v>40891.207638888889</v>
      </c>
    </row>
    <row r="2089" spans="1:20" ht="60" x14ac:dyDescent="0.25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3">
        <f t="shared" si="192"/>
        <v>1.0353333333333334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4">
        <f t="shared" si="197"/>
        <v>40794.204375000001</v>
      </c>
    </row>
    <row r="2090" spans="1:20" ht="60" x14ac:dyDescent="0.25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3">
        <f t="shared" si="192"/>
        <v>1.1551066666666667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4">
        <f t="shared" si="197"/>
        <v>40432.165972222225</v>
      </c>
    </row>
    <row r="2091" spans="1:20" ht="30" x14ac:dyDescent="0.25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3">
        <f t="shared" si="192"/>
        <v>1.2040040000000001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4">
        <f t="shared" si="197"/>
        <v>41488.076319444444</v>
      </c>
    </row>
    <row r="2092" spans="1:20" ht="60" x14ac:dyDescent="0.25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3">
        <f t="shared" si="192"/>
        <v>1.1504037499999999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4">
        <f t="shared" si="197"/>
        <v>41329.381423611114</v>
      </c>
    </row>
    <row r="2093" spans="1:20" ht="60" x14ac:dyDescent="0.25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3">
        <f t="shared" si="192"/>
        <v>1.2046777777777777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4">
        <f t="shared" si="197"/>
        <v>40603.833333333336</v>
      </c>
    </row>
    <row r="2094" spans="1:20" ht="45" x14ac:dyDescent="0.25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3">
        <f t="shared" si="192"/>
        <v>1.0128333333333333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4">
        <f t="shared" si="197"/>
        <v>40823.707546296297</v>
      </c>
    </row>
    <row r="2095" spans="1:20" ht="45" x14ac:dyDescent="0.25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3">
        <f t="shared" si="192"/>
        <v>1.0246666666666666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4">
        <f t="shared" si="197"/>
        <v>41265.896203703705</v>
      </c>
    </row>
    <row r="2096" spans="1:20" ht="60" x14ac:dyDescent="0.25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3">
        <f t="shared" si="192"/>
        <v>1.2054285714285715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4">
        <f t="shared" si="197"/>
        <v>40973.125</v>
      </c>
    </row>
    <row r="2097" spans="1:20" ht="45" x14ac:dyDescent="0.25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3">
        <f t="shared" si="192"/>
        <v>1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4">
        <f t="shared" si="197"/>
        <v>40818.733483796292</v>
      </c>
    </row>
    <row r="2098" spans="1:20" ht="45" x14ac:dyDescent="0.25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3">
        <f t="shared" si="192"/>
        <v>1.0166666666666666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4">
        <f t="shared" si="197"/>
        <v>41208.165972222225</v>
      </c>
    </row>
    <row r="2099" spans="1:20" ht="60" x14ac:dyDescent="0.25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3">
        <f t="shared" si="192"/>
        <v>1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4">
        <f t="shared" si="197"/>
        <v>40878.626562500001</v>
      </c>
    </row>
    <row r="2100" spans="1:20" ht="45" x14ac:dyDescent="0.25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3">
        <f t="shared" si="192"/>
        <v>1.0033333333333334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4">
        <f t="shared" si="197"/>
        <v>40976.11383101852</v>
      </c>
    </row>
    <row r="2101" spans="1:20" ht="15.75" x14ac:dyDescent="0.25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3">
        <f t="shared" si="192"/>
        <v>1.3236666666666668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4">
        <f t="shared" si="197"/>
        <v>42187.152777777781</v>
      </c>
    </row>
    <row r="2102" spans="1:20" ht="60" x14ac:dyDescent="0.25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3">
        <f t="shared" si="192"/>
        <v>1.3666666666666667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4">
        <f t="shared" si="197"/>
        <v>41090.165972222225</v>
      </c>
    </row>
    <row r="2103" spans="1:20" ht="60" x14ac:dyDescent="0.25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3">
        <f t="shared" si="192"/>
        <v>1.1325000000000001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4">
        <f t="shared" si="197"/>
        <v>40952.149467592593</v>
      </c>
    </row>
    <row r="2104" spans="1:20" ht="60" x14ac:dyDescent="0.25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3">
        <f t="shared" si="192"/>
        <v>1.36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4">
        <f t="shared" si="197"/>
        <v>40668.868611111109</v>
      </c>
    </row>
    <row r="2105" spans="1:20" ht="30" x14ac:dyDescent="0.25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3">
        <f t="shared" si="192"/>
        <v>1.4612318374694613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4">
        <f t="shared" si="197"/>
        <v>41222.7966087963</v>
      </c>
    </row>
    <row r="2106" spans="1:20" ht="45" x14ac:dyDescent="0.25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3">
        <f t="shared" si="192"/>
        <v>1.2949999999999999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4">
        <f t="shared" si="197"/>
        <v>41425</v>
      </c>
    </row>
    <row r="2107" spans="1:20" ht="45" x14ac:dyDescent="0.25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3">
        <f t="shared" si="192"/>
        <v>2.54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4">
        <f t="shared" si="197"/>
        <v>41964.166666666672</v>
      </c>
    </row>
    <row r="2108" spans="1:20" ht="60" x14ac:dyDescent="0.25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3">
        <f t="shared" si="192"/>
        <v>1.0704545454545455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4">
        <f t="shared" si="197"/>
        <v>41300.21497685185</v>
      </c>
    </row>
    <row r="2109" spans="1:20" ht="45" x14ac:dyDescent="0.25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3">
        <f t="shared" si="192"/>
        <v>1.0773299999999999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4">
        <f t="shared" si="197"/>
        <v>41955.752233796295</v>
      </c>
    </row>
    <row r="2110" spans="1:20" ht="60" x14ac:dyDescent="0.25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3">
        <f t="shared" si="192"/>
        <v>1.0731250000000001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4">
        <f t="shared" si="197"/>
        <v>41162.163194444445</v>
      </c>
    </row>
    <row r="2111" spans="1:20" ht="45" x14ac:dyDescent="0.25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3">
        <f t="shared" si="192"/>
        <v>1.06525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4">
        <f t="shared" si="197"/>
        <v>42190.708530092597</v>
      </c>
    </row>
    <row r="2112" spans="1:20" ht="30" x14ac:dyDescent="0.25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3">
        <f t="shared" si="192"/>
        <v>1.0035000000000001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4">
        <f t="shared" si="197"/>
        <v>41787.207638888889</v>
      </c>
    </row>
    <row r="2113" spans="1:20" ht="60" x14ac:dyDescent="0.25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3">
        <f t="shared" si="192"/>
        <v>1.0649999999999999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4">
        <f t="shared" si="197"/>
        <v>40770.041666666664</v>
      </c>
    </row>
    <row r="2114" spans="1:20" ht="45" x14ac:dyDescent="0.25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3">
        <f t="shared" si="192"/>
        <v>1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4">
        <f t="shared" si="197"/>
        <v>41379.928159722222</v>
      </c>
    </row>
    <row r="2115" spans="1:20" ht="30" x14ac:dyDescent="0.25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3">
        <f t="shared" ref="O2115:O2178" si="198">E2115/D2115</f>
        <v>1.0485714285714285</v>
      </c>
      <c r="P2115" s="8">
        <f t="shared" ref="P2115:P2178" si="199">IF(L2115,E2115/L2115,0)</f>
        <v>68.598130841121488</v>
      </c>
      <c r="Q2115" t="str">
        <f t="shared" ref="Q2115:Q2178" si="200">LEFT(N2115,FIND("/",N2115) -1)</f>
        <v>music</v>
      </c>
      <c r="R2115" t="str">
        <f t="shared" ref="R2115:R2178" si="201">RIGHT(N2115, LEN(N2115)- FIND("/", N2115))</f>
        <v>indie rock</v>
      </c>
      <c r="S2115" s="12">
        <f t="shared" ref="S2115:S2178" si="202">(((J2115/60)/60)/24)+DATE(1970,1,1)</f>
        <v>41870.86546296296</v>
      </c>
      <c r="T2115" s="14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3">
        <f t="shared" si="198"/>
        <v>1.0469999999999999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4">
        <f t="shared" si="203"/>
        <v>40521.207638888889</v>
      </c>
    </row>
    <row r="2117" spans="1:20" ht="45" x14ac:dyDescent="0.25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3">
        <f t="shared" si="198"/>
        <v>2.2566666666666668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4">
        <f t="shared" si="203"/>
        <v>40594.081030092595</v>
      </c>
    </row>
    <row r="2118" spans="1:20" ht="45" x14ac:dyDescent="0.25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3">
        <f t="shared" si="198"/>
        <v>1.0090416666666666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4">
        <f t="shared" si="203"/>
        <v>41184.777812500004</v>
      </c>
    </row>
    <row r="2119" spans="1:20" ht="60" x14ac:dyDescent="0.25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3">
        <f t="shared" si="198"/>
        <v>1.4775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4">
        <f t="shared" si="203"/>
        <v>42304.207638888889</v>
      </c>
    </row>
    <row r="2120" spans="1:20" ht="30" x14ac:dyDescent="0.25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3">
        <f t="shared" si="198"/>
        <v>1.3461099999999999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4">
        <f t="shared" si="203"/>
        <v>40748.839537037034</v>
      </c>
    </row>
    <row r="2121" spans="1:20" ht="45" x14ac:dyDescent="0.25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3">
        <f t="shared" si="198"/>
        <v>1.0075000000000001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4">
        <f t="shared" si="203"/>
        <v>41137.130150462966</v>
      </c>
    </row>
    <row r="2122" spans="1:20" ht="45" x14ac:dyDescent="0.25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3">
        <f t="shared" si="198"/>
        <v>1.00880375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4">
        <f t="shared" si="203"/>
        <v>41640.964537037034</v>
      </c>
    </row>
    <row r="2123" spans="1:20" ht="45" x14ac:dyDescent="0.25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3">
        <f t="shared" si="198"/>
        <v>5.6800000000000002E-3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4">
        <f t="shared" si="203"/>
        <v>42746.7424537037</v>
      </c>
    </row>
    <row r="2124" spans="1:20" ht="45" x14ac:dyDescent="0.25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3">
        <f t="shared" si="198"/>
        <v>3.875E-3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4">
        <f t="shared" si="203"/>
        <v>42742.300567129627</v>
      </c>
    </row>
    <row r="2125" spans="1:20" ht="60" x14ac:dyDescent="0.25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3">
        <f t="shared" si="198"/>
        <v>0.1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4">
        <f t="shared" si="203"/>
        <v>40252.290972222225</v>
      </c>
    </row>
    <row r="2126" spans="1:20" ht="60" x14ac:dyDescent="0.25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3">
        <f t="shared" si="198"/>
        <v>0.10454545454545454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4">
        <f t="shared" si="203"/>
        <v>40512.208333333336</v>
      </c>
    </row>
    <row r="2127" spans="1:20" ht="45" x14ac:dyDescent="0.25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3">
        <f t="shared" si="198"/>
        <v>1.4200000000000001E-2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4">
        <f t="shared" si="203"/>
        <v>42221.023530092592</v>
      </c>
    </row>
    <row r="2128" spans="1:20" ht="45" x14ac:dyDescent="0.25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3">
        <f t="shared" si="198"/>
        <v>5.0000000000000001E-4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4">
        <f t="shared" si="203"/>
        <v>41981.973229166666</v>
      </c>
    </row>
    <row r="2129" spans="1:20" ht="30" x14ac:dyDescent="0.25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3">
        <f t="shared" si="198"/>
        <v>0.28842857142857142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4">
        <f t="shared" si="203"/>
        <v>42075.463692129633</v>
      </c>
    </row>
    <row r="2130" spans="1:20" ht="60" x14ac:dyDescent="0.25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3">
        <f t="shared" si="198"/>
        <v>1.6666666666666668E-3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4">
        <f t="shared" si="203"/>
        <v>41903.772789351853</v>
      </c>
    </row>
    <row r="2131" spans="1:20" ht="60" x14ac:dyDescent="0.25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3">
        <f t="shared" si="198"/>
        <v>0.11799999999999999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4">
        <f t="shared" si="203"/>
        <v>42439.024305555555</v>
      </c>
    </row>
    <row r="2132" spans="1:20" ht="30" x14ac:dyDescent="0.25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3">
        <f t="shared" si="198"/>
        <v>2.0238095238095236E-3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4">
        <f t="shared" si="203"/>
        <v>41867.086377314816</v>
      </c>
    </row>
    <row r="2133" spans="1:20" ht="45" x14ac:dyDescent="0.25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3">
        <f t="shared" si="198"/>
        <v>0.05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4">
        <f t="shared" si="203"/>
        <v>42197.207071759258</v>
      </c>
    </row>
    <row r="2134" spans="1:20" ht="60" x14ac:dyDescent="0.25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3">
        <f t="shared" si="198"/>
        <v>2.1129899999999997E-2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4">
        <f t="shared" si="203"/>
        <v>41673.487175925926</v>
      </c>
    </row>
    <row r="2135" spans="1:20" ht="60" x14ac:dyDescent="0.25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3">
        <f t="shared" si="198"/>
        <v>1.6E-2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4">
        <f t="shared" si="203"/>
        <v>40657.290972222225</v>
      </c>
    </row>
    <row r="2136" spans="1:20" ht="45" x14ac:dyDescent="0.25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3">
        <f t="shared" si="198"/>
        <v>1.7333333333333333E-2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4">
        <f t="shared" si="203"/>
        <v>41391.886469907404</v>
      </c>
    </row>
    <row r="2137" spans="1:20" ht="60" x14ac:dyDescent="0.25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3">
        <f t="shared" si="198"/>
        <v>9.5600000000000004E-2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4">
        <f t="shared" si="203"/>
        <v>41186.963344907403</v>
      </c>
    </row>
    <row r="2138" spans="1:20" ht="45" x14ac:dyDescent="0.25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3">
        <f t="shared" si="198"/>
        <v>5.9612499999999998E-4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4">
        <f t="shared" si="203"/>
        <v>41566.509097222224</v>
      </c>
    </row>
    <row r="2139" spans="1:20" ht="45" x14ac:dyDescent="0.25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3">
        <f t="shared" si="198"/>
        <v>0.28405999999999998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4">
        <f t="shared" si="203"/>
        <v>41978.771168981482</v>
      </c>
    </row>
    <row r="2140" spans="1:20" ht="45" x14ac:dyDescent="0.25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3">
        <f t="shared" si="198"/>
        <v>0.128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4">
        <f t="shared" si="203"/>
        <v>41587.054849537039</v>
      </c>
    </row>
    <row r="2141" spans="1:20" ht="60" x14ac:dyDescent="0.25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3">
        <f t="shared" si="198"/>
        <v>5.4199999999999998E-2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4">
        <f t="shared" si="203"/>
        <v>42677.750092592592</v>
      </c>
    </row>
    <row r="2142" spans="1:20" ht="60" x14ac:dyDescent="0.25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3">
        <f t="shared" si="198"/>
        <v>1.1199999999999999E-3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4">
        <f t="shared" si="203"/>
        <v>41285.833611111113</v>
      </c>
    </row>
    <row r="2143" spans="1:20" ht="60" x14ac:dyDescent="0.25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3">
        <f t="shared" si="198"/>
        <v>0</v>
      </c>
      <c r="P2143" s="8">
        <f t="shared" si="199"/>
        <v>0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4">
        <f t="shared" si="203"/>
        <v>41957.277303240742</v>
      </c>
    </row>
    <row r="2144" spans="1:20" ht="60" x14ac:dyDescent="0.25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3">
        <f t="shared" si="198"/>
        <v>5.7238095238095241E-2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4">
        <f t="shared" si="203"/>
        <v>42368.701504629629</v>
      </c>
    </row>
    <row r="2145" spans="1:20" ht="60" x14ac:dyDescent="0.25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3">
        <f t="shared" si="198"/>
        <v>0.1125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4">
        <f t="shared" si="203"/>
        <v>40380.791666666664</v>
      </c>
    </row>
    <row r="2146" spans="1:20" ht="45" x14ac:dyDescent="0.25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3">
        <f t="shared" si="198"/>
        <v>1.7098591549295775E-2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4">
        <f t="shared" si="203"/>
        <v>41531.546759259261</v>
      </c>
    </row>
    <row r="2147" spans="1:20" ht="60" x14ac:dyDescent="0.25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3">
        <f t="shared" si="198"/>
        <v>0.30433333333333334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4">
        <f t="shared" si="203"/>
        <v>41605.279097222221</v>
      </c>
    </row>
    <row r="2148" spans="1:20" ht="60" x14ac:dyDescent="0.25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3">
        <f t="shared" si="198"/>
        <v>2.0000000000000001E-4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4">
        <f t="shared" si="203"/>
        <v>42411.679513888885</v>
      </c>
    </row>
    <row r="2149" spans="1:20" ht="15.75" x14ac:dyDescent="0.25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3">
        <f t="shared" si="198"/>
        <v>6.9641025641025639E-3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4">
        <f t="shared" si="203"/>
        <v>41959.337361111116</v>
      </c>
    </row>
    <row r="2150" spans="1:20" ht="60" x14ac:dyDescent="0.25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3">
        <f t="shared" si="198"/>
        <v>0.02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4">
        <f t="shared" si="203"/>
        <v>42096.691921296297</v>
      </c>
    </row>
    <row r="2151" spans="1:20" ht="60" x14ac:dyDescent="0.25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3">
        <f t="shared" si="198"/>
        <v>0</v>
      </c>
      <c r="P2151" s="8">
        <f t="shared" si="199"/>
        <v>0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4">
        <f t="shared" si="203"/>
        <v>40390</v>
      </c>
    </row>
    <row r="2152" spans="1:20" ht="15.75" x14ac:dyDescent="0.25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3">
        <f t="shared" si="198"/>
        <v>8.0999999999999996E-3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4">
        <f t="shared" si="203"/>
        <v>42564.284710648149</v>
      </c>
    </row>
    <row r="2153" spans="1:20" ht="60" x14ac:dyDescent="0.25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3">
        <f t="shared" si="198"/>
        <v>2.6222222222222224E-3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4">
        <f t="shared" si="203"/>
        <v>42550.847384259265</v>
      </c>
    </row>
    <row r="2154" spans="1:20" ht="60" x14ac:dyDescent="0.25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3">
        <f t="shared" si="198"/>
        <v>1.6666666666666668E-3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4">
        <f t="shared" si="203"/>
        <v>41713.790613425925</v>
      </c>
    </row>
    <row r="2155" spans="1:20" ht="60" x14ac:dyDescent="0.25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3">
        <f t="shared" si="198"/>
        <v>9.1244548809124457E-5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4">
        <f t="shared" si="203"/>
        <v>42014.332638888889</v>
      </c>
    </row>
    <row r="2156" spans="1:20" ht="30" x14ac:dyDescent="0.25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3">
        <f t="shared" si="198"/>
        <v>8.0000000000000002E-3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4">
        <f t="shared" si="203"/>
        <v>41667.632256944446</v>
      </c>
    </row>
    <row r="2157" spans="1:20" ht="45" x14ac:dyDescent="0.25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3">
        <f t="shared" si="198"/>
        <v>2.3E-2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4">
        <f t="shared" si="203"/>
        <v>42460.70584490741</v>
      </c>
    </row>
    <row r="2158" spans="1:20" ht="45" x14ac:dyDescent="0.25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3">
        <f t="shared" si="198"/>
        <v>2.6660714285714284E-2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4">
        <f t="shared" si="203"/>
        <v>41533.85423611111</v>
      </c>
    </row>
    <row r="2159" spans="1:20" ht="30" x14ac:dyDescent="0.25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3">
        <f t="shared" si="198"/>
        <v>0.28192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4">
        <f t="shared" si="203"/>
        <v>42727.332638888889</v>
      </c>
    </row>
    <row r="2160" spans="1:20" ht="60" x14ac:dyDescent="0.25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3">
        <f t="shared" si="198"/>
        <v>6.5900366666666668E-2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4">
        <f t="shared" si="203"/>
        <v>41309.853865740741</v>
      </c>
    </row>
    <row r="2161" spans="1:20" ht="75" x14ac:dyDescent="0.25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3">
        <f t="shared" si="198"/>
        <v>7.2222222222222219E-3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4">
        <f t="shared" si="203"/>
        <v>40740.731180555551</v>
      </c>
    </row>
    <row r="2162" spans="1:20" ht="45" x14ac:dyDescent="0.25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3">
        <f t="shared" si="198"/>
        <v>8.5000000000000006E-3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4">
        <f t="shared" si="203"/>
        <v>41048.711863425924</v>
      </c>
    </row>
    <row r="2163" spans="1:20" ht="30" x14ac:dyDescent="0.25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3">
        <f t="shared" si="198"/>
        <v>1.1575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4">
        <f t="shared" si="203"/>
        <v>42270.852534722217</v>
      </c>
    </row>
    <row r="2164" spans="1:20" ht="60" x14ac:dyDescent="0.25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3">
        <f t="shared" si="198"/>
        <v>1.1226666666666667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4">
        <f t="shared" si="203"/>
        <v>41844.766099537039</v>
      </c>
    </row>
    <row r="2165" spans="1:20" ht="45" x14ac:dyDescent="0.25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3">
        <f t="shared" si="198"/>
        <v>1.3220000000000001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4">
        <f t="shared" si="203"/>
        <v>42163.159722222219</v>
      </c>
    </row>
    <row r="2166" spans="1:20" ht="30" x14ac:dyDescent="0.25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3">
        <f t="shared" si="198"/>
        <v>1.0263636363636364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4">
        <f t="shared" si="203"/>
        <v>42546.165972222225</v>
      </c>
    </row>
    <row r="2167" spans="1:20" ht="60" x14ac:dyDescent="0.25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3">
        <f t="shared" si="198"/>
        <v>1.3864000000000001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4">
        <f t="shared" si="203"/>
        <v>42468.625405092593</v>
      </c>
    </row>
    <row r="2168" spans="1:20" ht="60" x14ac:dyDescent="0.25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3">
        <f t="shared" si="198"/>
        <v>1.466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4">
        <f t="shared" si="203"/>
        <v>41978.879837962959</v>
      </c>
    </row>
    <row r="2169" spans="1:20" ht="30" x14ac:dyDescent="0.25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3">
        <f t="shared" si="198"/>
        <v>1.2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4">
        <f t="shared" si="203"/>
        <v>41167.066400462965</v>
      </c>
    </row>
    <row r="2170" spans="1:20" ht="45" x14ac:dyDescent="0.25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3">
        <f t="shared" si="198"/>
        <v>1.215816111111111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4">
        <f t="shared" si="203"/>
        <v>42776.208333333328</v>
      </c>
    </row>
    <row r="2171" spans="1:20" ht="60" x14ac:dyDescent="0.25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3">
        <f t="shared" si="198"/>
        <v>1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4">
        <f t="shared" si="203"/>
        <v>42796.700821759259</v>
      </c>
    </row>
    <row r="2172" spans="1:20" ht="45" x14ac:dyDescent="0.25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3">
        <f t="shared" si="198"/>
        <v>1.8085714285714285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4">
        <f t="shared" si="203"/>
        <v>42238.750254629631</v>
      </c>
    </row>
    <row r="2173" spans="1:20" ht="45" x14ac:dyDescent="0.25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3">
        <f t="shared" si="198"/>
        <v>1.0607500000000001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4">
        <f t="shared" si="203"/>
        <v>42177.208333333328</v>
      </c>
    </row>
    <row r="2174" spans="1:20" ht="45" x14ac:dyDescent="0.25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3">
        <f t="shared" si="198"/>
        <v>1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4">
        <f t="shared" si="203"/>
        <v>42112.580092592587</v>
      </c>
    </row>
    <row r="2175" spans="1:20" ht="60" x14ac:dyDescent="0.25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3">
        <f t="shared" si="198"/>
        <v>1.2692857142857144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4">
        <f t="shared" si="203"/>
        <v>41527.165972222225</v>
      </c>
    </row>
    <row r="2176" spans="1:20" ht="60" x14ac:dyDescent="0.25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3">
        <f t="shared" si="198"/>
        <v>1.0297499999999999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4">
        <f t="shared" si="203"/>
        <v>42495.542905092589</v>
      </c>
    </row>
    <row r="2177" spans="1:20" ht="60" x14ac:dyDescent="0.25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3">
        <f t="shared" si="198"/>
        <v>2.5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4">
        <f t="shared" si="203"/>
        <v>42572.009097222224</v>
      </c>
    </row>
    <row r="2178" spans="1:20" ht="45" x14ac:dyDescent="0.25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3">
        <f t="shared" si="198"/>
        <v>1.2602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4">
        <f t="shared" si="203"/>
        <v>42126.633206018523</v>
      </c>
    </row>
    <row r="2179" spans="1:20" ht="75" x14ac:dyDescent="0.25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3">
        <f t="shared" ref="O2179:O2242" si="204">E2179/D2179</f>
        <v>1.0012000000000001</v>
      </c>
      <c r="P2179" s="8">
        <f t="shared" ref="P2179:P2242" si="205">IF(L2179,E2179/L2179,0)</f>
        <v>65.868421052631575</v>
      </c>
      <c r="Q2179" t="str">
        <f t="shared" ref="Q2179:Q2242" si="206">LEFT(N2179,FIND("/",N2179) -1)</f>
        <v>music</v>
      </c>
      <c r="R2179" t="str">
        <f t="shared" ref="R2179:R2242" si="207">RIGHT(N2179, LEN(N2179)- FIND("/", N2179))</f>
        <v>rock</v>
      </c>
      <c r="S2179" s="12">
        <f t="shared" ref="S2179:S2242" si="208">(((J2179/60)/60)/24)+DATE(1970,1,1)</f>
        <v>42502.250775462962</v>
      </c>
      <c r="T2179" s="14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3">
        <f t="shared" si="204"/>
        <v>1.3864000000000001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4">
        <f t="shared" si="209"/>
        <v>42753.63653935185</v>
      </c>
    </row>
    <row r="2181" spans="1:20" ht="45" x14ac:dyDescent="0.25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3">
        <f t="shared" si="204"/>
        <v>1.6140000000000001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4">
        <f t="shared" si="209"/>
        <v>42105.171203703707</v>
      </c>
    </row>
    <row r="2182" spans="1:20" ht="45" x14ac:dyDescent="0.25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3">
        <f t="shared" si="204"/>
        <v>1.071842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4">
        <f t="shared" si="209"/>
        <v>42321.711435185185</v>
      </c>
    </row>
    <row r="2183" spans="1:20" ht="60" x14ac:dyDescent="0.25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3">
        <f t="shared" si="204"/>
        <v>1.5309999999999999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4">
        <f t="shared" si="209"/>
        <v>42787.005243055552</v>
      </c>
    </row>
    <row r="2184" spans="1:20" ht="45" x14ac:dyDescent="0.25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3">
        <f t="shared" si="204"/>
        <v>5.2416666666666663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4">
        <f t="shared" si="209"/>
        <v>41914.900752314818</v>
      </c>
    </row>
    <row r="2185" spans="1:20" ht="60" x14ac:dyDescent="0.25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3">
        <f t="shared" si="204"/>
        <v>4.8927777777777779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4">
        <f t="shared" si="209"/>
        <v>42775.208333333328</v>
      </c>
    </row>
    <row r="2186" spans="1:20" ht="60" x14ac:dyDescent="0.25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3">
        <f t="shared" si="204"/>
        <v>2.8473999999999999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4">
        <f t="shared" si="209"/>
        <v>42394.666666666672</v>
      </c>
    </row>
    <row r="2187" spans="1:20" ht="60" x14ac:dyDescent="0.25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3">
        <f t="shared" si="204"/>
        <v>18.569700000000001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4">
        <f t="shared" si="209"/>
        <v>41359.349988425929</v>
      </c>
    </row>
    <row r="2188" spans="1:20" ht="45" x14ac:dyDescent="0.25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3">
        <f t="shared" si="204"/>
        <v>1.0967499999999999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4">
        <f t="shared" si="209"/>
        <v>42620.083333333328</v>
      </c>
    </row>
    <row r="2189" spans="1:20" ht="60" x14ac:dyDescent="0.25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3">
        <f t="shared" si="204"/>
        <v>10.146425000000001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4">
        <f t="shared" si="209"/>
        <v>42097.165972222225</v>
      </c>
    </row>
    <row r="2190" spans="1:20" ht="45" x14ac:dyDescent="0.25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3">
        <f t="shared" si="204"/>
        <v>4.1217692027666546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4">
        <f t="shared" si="209"/>
        <v>42668.708333333328</v>
      </c>
    </row>
    <row r="2191" spans="1:20" ht="60" x14ac:dyDescent="0.25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3">
        <f t="shared" si="204"/>
        <v>5.0324999999999998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4">
        <f t="shared" si="209"/>
        <v>42481.916666666672</v>
      </c>
    </row>
    <row r="2192" spans="1:20" ht="45" x14ac:dyDescent="0.25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3">
        <f t="shared" si="204"/>
        <v>1.8461052631578947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4">
        <f t="shared" si="209"/>
        <v>42452.290972222225</v>
      </c>
    </row>
    <row r="2193" spans="1:20" ht="60" x14ac:dyDescent="0.25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3">
        <f t="shared" si="204"/>
        <v>1.1973333333333334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4">
        <f t="shared" si="209"/>
        <v>42780.833645833336</v>
      </c>
    </row>
    <row r="2194" spans="1:20" ht="60" x14ac:dyDescent="0.25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3">
        <f t="shared" si="204"/>
        <v>10.812401666666668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4">
        <f t="shared" si="209"/>
        <v>42719.958333333328</v>
      </c>
    </row>
    <row r="2195" spans="1:20" ht="60" x14ac:dyDescent="0.25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3">
        <f t="shared" si="204"/>
        <v>4.5237333333333334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4">
        <f t="shared" si="209"/>
        <v>42695.207638888889</v>
      </c>
    </row>
    <row r="2196" spans="1:20" ht="60" x14ac:dyDescent="0.25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3">
        <f t="shared" si="204"/>
        <v>5.3737000000000004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4">
        <f t="shared" si="209"/>
        <v>42455.716319444444</v>
      </c>
    </row>
    <row r="2197" spans="1:20" ht="30" x14ac:dyDescent="0.25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3">
        <f t="shared" si="204"/>
        <v>1.2032608695652174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4">
        <f t="shared" si="209"/>
        <v>42227.771990740745</v>
      </c>
    </row>
    <row r="2198" spans="1:20" ht="30" x14ac:dyDescent="0.25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3">
        <f t="shared" si="204"/>
        <v>1.1383571428571428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4">
        <f t="shared" si="209"/>
        <v>42706.291666666672</v>
      </c>
    </row>
    <row r="2199" spans="1:20" ht="45" x14ac:dyDescent="0.25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3">
        <f t="shared" si="204"/>
        <v>9.5103109999999997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4">
        <f t="shared" si="209"/>
        <v>42063.584016203706</v>
      </c>
    </row>
    <row r="2200" spans="1:20" ht="60" x14ac:dyDescent="0.25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3">
        <f t="shared" si="204"/>
        <v>1.3289249999999999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4">
        <f t="shared" si="209"/>
        <v>42322.555555555555</v>
      </c>
    </row>
    <row r="2201" spans="1:20" ht="30" x14ac:dyDescent="0.25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3">
        <f t="shared" si="204"/>
        <v>1.4697777777777778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4">
        <f t="shared" si="209"/>
        <v>42292.416643518518</v>
      </c>
    </row>
    <row r="2202" spans="1:20" ht="60" x14ac:dyDescent="0.25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3">
        <f t="shared" si="204"/>
        <v>5.4215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4">
        <f t="shared" si="209"/>
        <v>42191.125</v>
      </c>
    </row>
    <row r="2203" spans="1:20" ht="60" x14ac:dyDescent="0.25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3">
        <f t="shared" si="204"/>
        <v>3.8271818181818182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4">
        <f t="shared" si="209"/>
        <v>41290.846817129634</v>
      </c>
    </row>
    <row r="2204" spans="1:20" ht="45" x14ac:dyDescent="0.25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3">
        <f t="shared" si="204"/>
        <v>7.0418124999999998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4">
        <f t="shared" si="209"/>
        <v>41214.849166666667</v>
      </c>
    </row>
    <row r="2205" spans="1:20" ht="60" x14ac:dyDescent="0.25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3">
        <f t="shared" si="204"/>
        <v>1.0954999999999999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4">
        <f t="shared" si="209"/>
        <v>42271.85974537037</v>
      </c>
    </row>
    <row r="2206" spans="1:20" ht="45" x14ac:dyDescent="0.25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3">
        <f t="shared" si="204"/>
        <v>1.3286666666666667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4">
        <f t="shared" si="209"/>
        <v>41342.311562499999</v>
      </c>
    </row>
    <row r="2207" spans="1:20" ht="45" x14ac:dyDescent="0.25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3">
        <f t="shared" si="204"/>
        <v>1.52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4">
        <f t="shared" si="209"/>
        <v>41061.82163194444</v>
      </c>
    </row>
    <row r="2208" spans="1:20" ht="60" x14ac:dyDescent="0.25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3">
        <f t="shared" si="204"/>
        <v>1.0272727272727273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4">
        <f t="shared" si="209"/>
        <v>41015.257222222222</v>
      </c>
    </row>
    <row r="2209" spans="1:20" ht="45" x14ac:dyDescent="0.25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3">
        <f t="shared" si="204"/>
        <v>1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4">
        <f t="shared" si="209"/>
        <v>41594.235798611109</v>
      </c>
    </row>
    <row r="2210" spans="1:20" ht="60" x14ac:dyDescent="0.25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3">
        <f t="shared" si="204"/>
        <v>1.016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4">
        <f t="shared" si="209"/>
        <v>41006.166666666664</v>
      </c>
    </row>
    <row r="2211" spans="1:20" ht="45" x14ac:dyDescent="0.25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3">
        <f t="shared" si="204"/>
        <v>1.508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4">
        <f t="shared" si="209"/>
        <v>41743.958333333336</v>
      </c>
    </row>
    <row r="2212" spans="1:20" ht="60" x14ac:dyDescent="0.25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3">
        <f t="shared" si="204"/>
        <v>1.11425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4">
        <f t="shared" si="209"/>
        <v>41013.73333333333</v>
      </c>
    </row>
    <row r="2213" spans="1:20" ht="60" x14ac:dyDescent="0.25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3">
        <f t="shared" si="204"/>
        <v>1.956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4">
        <f t="shared" si="209"/>
        <v>41739.290972222225</v>
      </c>
    </row>
    <row r="2214" spans="1:20" ht="60" x14ac:dyDescent="0.25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3">
        <f t="shared" si="204"/>
        <v>1.1438333333333333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4">
        <f t="shared" si="209"/>
        <v>41582.041666666664</v>
      </c>
    </row>
    <row r="2215" spans="1:20" ht="75" x14ac:dyDescent="0.25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3">
        <f t="shared" si="204"/>
        <v>2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4">
        <f t="shared" si="209"/>
        <v>42139.826145833329</v>
      </c>
    </row>
    <row r="2216" spans="1:20" ht="45" x14ac:dyDescent="0.25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3">
        <f t="shared" si="204"/>
        <v>2.9250166666666666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4">
        <f t="shared" si="209"/>
        <v>41676.792222222226</v>
      </c>
    </row>
    <row r="2217" spans="1:20" ht="30" x14ac:dyDescent="0.25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3">
        <f t="shared" si="204"/>
        <v>1.5636363636363637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4">
        <f t="shared" si="209"/>
        <v>40981.290972222225</v>
      </c>
    </row>
    <row r="2218" spans="1:20" ht="60" x14ac:dyDescent="0.25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3">
        <f t="shared" si="204"/>
        <v>1.0566666666666666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4">
        <f t="shared" si="209"/>
        <v>42208.751678240747</v>
      </c>
    </row>
    <row r="2219" spans="1:20" ht="60" x14ac:dyDescent="0.25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3">
        <f t="shared" si="204"/>
        <v>1.0119047619047619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4">
        <f t="shared" si="209"/>
        <v>42310.333333333328</v>
      </c>
    </row>
    <row r="2220" spans="1:20" ht="45" x14ac:dyDescent="0.25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3">
        <f t="shared" si="204"/>
        <v>1.2283299999999999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4">
        <f t="shared" si="209"/>
        <v>41150</v>
      </c>
    </row>
    <row r="2221" spans="1:20" ht="45" x14ac:dyDescent="0.25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3">
        <f t="shared" si="204"/>
        <v>1.0149999999999999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4">
        <f t="shared" si="209"/>
        <v>42235.718888888892</v>
      </c>
    </row>
    <row r="2222" spans="1:20" ht="45" x14ac:dyDescent="0.25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3">
        <f t="shared" si="204"/>
        <v>1.0114285714285713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4">
        <f t="shared" si="209"/>
        <v>41482.060601851852</v>
      </c>
    </row>
    <row r="2223" spans="1:20" ht="45" x14ac:dyDescent="0.25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3">
        <f t="shared" si="204"/>
        <v>1.0811999999999999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4">
        <f t="shared" si="209"/>
        <v>42483</v>
      </c>
    </row>
    <row r="2224" spans="1:20" ht="60" x14ac:dyDescent="0.25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3">
        <f t="shared" si="204"/>
        <v>1.6259999999999999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4">
        <f t="shared" si="209"/>
        <v>40936.787581018521</v>
      </c>
    </row>
    <row r="2225" spans="1:20" ht="60" x14ac:dyDescent="0.25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3">
        <f t="shared" si="204"/>
        <v>1.0580000000000001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4">
        <f t="shared" si="209"/>
        <v>42182.640833333338</v>
      </c>
    </row>
    <row r="2226" spans="1:20" ht="60" x14ac:dyDescent="0.25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3">
        <f t="shared" si="204"/>
        <v>2.4315000000000002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4">
        <f t="shared" si="209"/>
        <v>42672.791666666672</v>
      </c>
    </row>
    <row r="2227" spans="1:20" ht="60" x14ac:dyDescent="0.25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3">
        <f t="shared" si="204"/>
        <v>9.4483338095238096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4">
        <f t="shared" si="209"/>
        <v>41903.79184027778</v>
      </c>
    </row>
    <row r="2228" spans="1:20" ht="60" x14ac:dyDescent="0.25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3">
        <f t="shared" si="204"/>
        <v>1.0846283333333333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4">
        <f t="shared" si="209"/>
        <v>42412.207638888889</v>
      </c>
    </row>
    <row r="2229" spans="1:20" ht="60" x14ac:dyDescent="0.25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3">
        <f t="shared" si="204"/>
        <v>1.5737692307692308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4">
        <f t="shared" si="209"/>
        <v>41591.849016203705</v>
      </c>
    </row>
    <row r="2230" spans="1:20" ht="60" x14ac:dyDescent="0.25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3">
        <f t="shared" si="204"/>
        <v>11.744899999999999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4">
        <f t="shared" si="209"/>
        <v>42232.278194444443</v>
      </c>
    </row>
    <row r="2231" spans="1:20" ht="60" x14ac:dyDescent="0.25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3">
        <f t="shared" si="204"/>
        <v>1.7104755366949576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4">
        <f t="shared" si="209"/>
        <v>41520.166666666664</v>
      </c>
    </row>
    <row r="2232" spans="1:20" ht="60" x14ac:dyDescent="0.25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3">
        <f t="shared" si="204"/>
        <v>1.2595294117647058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4">
        <f t="shared" si="209"/>
        <v>41754.881099537037</v>
      </c>
    </row>
    <row r="2233" spans="1:20" ht="60" x14ac:dyDescent="0.25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3">
        <f t="shared" si="204"/>
        <v>12.121296000000001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4">
        <f t="shared" si="209"/>
        <v>41450.208333333336</v>
      </c>
    </row>
    <row r="2234" spans="1:20" ht="45" x14ac:dyDescent="0.25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3">
        <f t="shared" si="204"/>
        <v>4.9580000000000002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4">
        <f t="shared" si="209"/>
        <v>41839.125</v>
      </c>
    </row>
    <row r="2235" spans="1:20" ht="45" x14ac:dyDescent="0.25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3">
        <f t="shared" si="204"/>
        <v>3.3203999999999998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4">
        <f t="shared" si="209"/>
        <v>42352</v>
      </c>
    </row>
    <row r="2236" spans="1:20" ht="45" x14ac:dyDescent="0.25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3">
        <f t="shared" si="204"/>
        <v>11.65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4">
        <f t="shared" si="209"/>
        <v>42740.824618055558</v>
      </c>
    </row>
    <row r="2237" spans="1:20" ht="45" x14ac:dyDescent="0.25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3">
        <f t="shared" si="204"/>
        <v>1.5331538461538461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4">
        <f t="shared" si="209"/>
        <v>42091.980451388896</v>
      </c>
    </row>
    <row r="2238" spans="1:20" ht="45" x14ac:dyDescent="0.25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3">
        <f t="shared" si="204"/>
        <v>5.3710714285714287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4">
        <f t="shared" si="209"/>
        <v>42401.617164351846</v>
      </c>
    </row>
    <row r="2239" spans="1:20" ht="60" x14ac:dyDescent="0.25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3">
        <f t="shared" si="204"/>
        <v>3.5292777777777777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4">
        <f t="shared" si="209"/>
        <v>41955.332638888889</v>
      </c>
    </row>
    <row r="2240" spans="1:20" ht="30" x14ac:dyDescent="0.25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3">
        <f t="shared" si="204"/>
        <v>1.3740000000000001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4">
        <f t="shared" si="209"/>
        <v>42804.621712962966</v>
      </c>
    </row>
    <row r="2241" spans="1:20" ht="30" x14ac:dyDescent="0.25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3">
        <f t="shared" si="204"/>
        <v>1.2802667999999999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4">
        <f t="shared" si="209"/>
        <v>41609.168055555558</v>
      </c>
    </row>
    <row r="2242" spans="1:20" ht="45" x14ac:dyDescent="0.25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3">
        <f t="shared" si="204"/>
        <v>2.7067999999999999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4">
        <f t="shared" si="209"/>
        <v>42482.825740740736</v>
      </c>
    </row>
    <row r="2243" spans="1:20" ht="60" x14ac:dyDescent="0.25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3">
        <f t="shared" ref="O2243:O2306" si="210">E2243/D2243</f>
        <v>8.0640000000000001</v>
      </c>
      <c r="P2243" s="8">
        <f t="shared" ref="P2243:P2306" si="211">IF(L2243,E2243/L2243,0)</f>
        <v>49.472392638036808</v>
      </c>
      <c r="Q2243" t="str">
        <f t="shared" ref="Q2243:Q2306" si="212">LEFT(N2243,FIND("/",N2243) -1)</f>
        <v>games</v>
      </c>
      <c r="R2243" t="str">
        <f t="shared" ref="R2243:R2306" si="213">RIGHT(N2243, LEN(N2243)- FIND("/", N2243))</f>
        <v>tabletop games</v>
      </c>
      <c r="S2243" s="12">
        <f t="shared" ref="S2243:S2306" si="214">(((J2243/60)/60)/24)+DATE(1970,1,1)</f>
        <v>42766.827546296292</v>
      </c>
      <c r="T2243" s="14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3">
        <f t="shared" si="210"/>
        <v>13.600976000000001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4">
        <f t="shared" si="215"/>
        <v>41605.126388888886</v>
      </c>
    </row>
    <row r="2245" spans="1:20" ht="60" x14ac:dyDescent="0.25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3">
        <f t="shared" si="210"/>
        <v>9302.5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4">
        <f t="shared" si="215"/>
        <v>42807.125</v>
      </c>
    </row>
    <row r="2246" spans="1:20" ht="45" x14ac:dyDescent="0.25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3">
        <f t="shared" si="210"/>
        <v>3.7702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4">
        <f t="shared" si="215"/>
        <v>42659.854166666672</v>
      </c>
    </row>
    <row r="2247" spans="1:20" ht="45" x14ac:dyDescent="0.25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3">
        <f t="shared" si="210"/>
        <v>26.47025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4">
        <f t="shared" si="215"/>
        <v>41691.75</v>
      </c>
    </row>
    <row r="2248" spans="1:20" ht="60" x14ac:dyDescent="0.25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3">
        <f t="shared" si="210"/>
        <v>1.0012000000000001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4">
        <f t="shared" si="215"/>
        <v>42251.79178240741</v>
      </c>
    </row>
    <row r="2249" spans="1:20" ht="45" x14ac:dyDescent="0.25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3">
        <f t="shared" si="210"/>
        <v>1.0445405405405406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4">
        <f t="shared" si="215"/>
        <v>42214.666261574079</v>
      </c>
    </row>
    <row r="2250" spans="1:20" ht="60" x14ac:dyDescent="0.25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3">
        <f t="shared" si="210"/>
        <v>1.0721428571428571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4">
        <f t="shared" si="215"/>
        <v>42718.875902777778</v>
      </c>
    </row>
    <row r="2251" spans="1:20" ht="45" x14ac:dyDescent="0.25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3">
        <f t="shared" si="210"/>
        <v>1.6877142857142857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4">
        <f t="shared" si="215"/>
        <v>41366.661631944444</v>
      </c>
    </row>
    <row r="2252" spans="1:20" ht="45" x14ac:dyDescent="0.25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3">
        <f t="shared" si="210"/>
        <v>9.7511200000000002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4">
        <f t="shared" si="215"/>
        <v>42707.0471412037</v>
      </c>
    </row>
    <row r="2253" spans="1:20" ht="45" x14ac:dyDescent="0.25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3">
        <f t="shared" si="210"/>
        <v>1.3444929411764706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4">
        <f t="shared" si="215"/>
        <v>41867.34579861111</v>
      </c>
    </row>
    <row r="2254" spans="1:20" ht="60" x14ac:dyDescent="0.25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3">
        <f t="shared" si="210"/>
        <v>2.722777777777778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4">
        <f t="shared" si="215"/>
        <v>42588.327986111108</v>
      </c>
    </row>
    <row r="2255" spans="1:20" ht="60" x14ac:dyDescent="0.25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3">
        <f t="shared" si="210"/>
        <v>1.1268750000000001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4">
        <f t="shared" si="215"/>
        <v>42326.672997685186</v>
      </c>
    </row>
    <row r="2256" spans="1:20" ht="45" x14ac:dyDescent="0.25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3">
        <f t="shared" si="210"/>
        <v>4.5979999999999999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4">
        <f t="shared" si="215"/>
        <v>42759.647777777776</v>
      </c>
    </row>
    <row r="2257" spans="1:20" ht="30" x14ac:dyDescent="0.25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3">
        <f t="shared" si="210"/>
        <v>2.8665822784810127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4">
        <f t="shared" si="215"/>
        <v>42497.951979166668</v>
      </c>
    </row>
    <row r="2258" spans="1:20" ht="45" x14ac:dyDescent="0.25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3">
        <f t="shared" si="210"/>
        <v>2.2270833333333333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4">
        <f t="shared" si="215"/>
        <v>42696.451921296291</v>
      </c>
    </row>
    <row r="2259" spans="1:20" ht="60" x14ac:dyDescent="0.25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3">
        <f t="shared" si="210"/>
        <v>6.3613999999999997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4">
        <f t="shared" si="215"/>
        <v>42540.958333333328</v>
      </c>
    </row>
    <row r="2260" spans="1:20" ht="30" x14ac:dyDescent="0.25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3">
        <f t="shared" si="210"/>
        <v>1.4650000000000001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4">
        <f t="shared" si="215"/>
        <v>42166.75100694444</v>
      </c>
    </row>
    <row r="2261" spans="1:20" ht="60" x14ac:dyDescent="0.25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3">
        <f t="shared" si="210"/>
        <v>18.670999999999999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4">
        <f t="shared" si="215"/>
        <v>42712.804814814815</v>
      </c>
    </row>
    <row r="2262" spans="1:20" ht="60" x14ac:dyDescent="0.25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3">
        <f t="shared" si="210"/>
        <v>3.2692000000000001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4">
        <f t="shared" si="215"/>
        <v>41724.975115740745</v>
      </c>
    </row>
    <row r="2263" spans="1:20" ht="60" x14ac:dyDescent="0.25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3">
        <f t="shared" si="210"/>
        <v>7.7949999999999999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4">
        <f t="shared" si="215"/>
        <v>42780.724768518514</v>
      </c>
    </row>
    <row r="2264" spans="1:20" ht="45" x14ac:dyDescent="0.25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3">
        <f t="shared" si="210"/>
        <v>1.5415151515151515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4">
        <f t="shared" si="215"/>
        <v>41961</v>
      </c>
    </row>
    <row r="2265" spans="1:20" ht="45" x14ac:dyDescent="0.25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3">
        <f t="shared" si="210"/>
        <v>1.1554666666666666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4">
        <f t="shared" si="215"/>
        <v>42035.832326388889</v>
      </c>
    </row>
    <row r="2266" spans="1:20" ht="60" x14ac:dyDescent="0.25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3">
        <f t="shared" si="210"/>
        <v>1.8003333333333333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4">
        <f t="shared" si="215"/>
        <v>42513.125</v>
      </c>
    </row>
    <row r="2267" spans="1:20" ht="60" x14ac:dyDescent="0.25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3">
        <f t="shared" si="210"/>
        <v>2.9849999999999999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4">
        <f t="shared" si="215"/>
        <v>42696.853090277778</v>
      </c>
    </row>
    <row r="2268" spans="1:20" ht="45" x14ac:dyDescent="0.25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3">
        <f t="shared" si="210"/>
        <v>3.2026666666666666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4">
        <f t="shared" si="215"/>
        <v>42487.083333333328</v>
      </c>
    </row>
    <row r="2269" spans="1:20" ht="60" x14ac:dyDescent="0.25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3">
        <f t="shared" si="210"/>
        <v>3.80525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4">
        <f t="shared" si="215"/>
        <v>41994.041666666672</v>
      </c>
    </row>
    <row r="2270" spans="1:20" ht="60" x14ac:dyDescent="0.25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3">
        <f t="shared" si="210"/>
        <v>1.026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4">
        <f t="shared" si="215"/>
        <v>42806.082349537035</v>
      </c>
    </row>
    <row r="2271" spans="1:20" ht="45" x14ac:dyDescent="0.25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3">
        <f t="shared" si="210"/>
        <v>18.016400000000001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4">
        <f t="shared" si="215"/>
        <v>42801.208333333328</v>
      </c>
    </row>
    <row r="2272" spans="1:20" ht="45" x14ac:dyDescent="0.25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3">
        <f t="shared" si="210"/>
        <v>7.2024800000000004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4">
        <f t="shared" si="215"/>
        <v>42745.915972222225</v>
      </c>
    </row>
    <row r="2273" spans="1:20" ht="60" x14ac:dyDescent="0.25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3">
        <f t="shared" si="210"/>
        <v>2.8309000000000002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4">
        <f t="shared" si="215"/>
        <v>42714.000046296293</v>
      </c>
    </row>
    <row r="2274" spans="1:20" ht="45" x14ac:dyDescent="0.25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3">
        <f t="shared" si="210"/>
        <v>13.566000000000001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4">
        <f t="shared" si="215"/>
        <v>42345.699490740735</v>
      </c>
    </row>
    <row r="2275" spans="1:20" ht="60" x14ac:dyDescent="0.25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3">
        <f t="shared" si="210"/>
        <v>2.2035999999999998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4">
        <f t="shared" si="215"/>
        <v>42806.507430555561</v>
      </c>
    </row>
    <row r="2276" spans="1:20" ht="60" x14ac:dyDescent="0.25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3">
        <f t="shared" si="210"/>
        <v>1.196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4">
        <f t="shared" si="215"/>
        <v>41693.500659722224</v>
      </c>
    </row>
    <row r="2277" spans="1:20" ht="45" x14ac:dyDescent="0.25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3">
        <f t="shared" si="210"/>
        <v>4.0776923076923079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4">
        <f t="shared" si="215"/>
        <v>41995.616655092599</v>
      </c>
    </row>
    <row r="2278" spans="1:20" ht="60" x14ac:dyDescent="0.25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3">
        <f t="shared" si="210"/>
        <v>1.0581826105905425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4">
        <f t="shared" si="215"/>
        <v>41644.651493055557</v>
      </c>
    </row>
    <row r="2279" spans="1:20" ht="60" x14ac:dyDescent="0.25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3">
        <f t="shared" si="210"/>
        <v>1.4108235294117648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4">
        <f t="shared" si="215"/>
        <v>40966.678506944445</v>
      </c>
    </row>
    <row r="2280" spans="1:20" ht="45" x14ac:dyDescent="0.25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3">
        <f t="shared" si="210"/>
        <v>2.7069999999999999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4">
        <f t="shared" si="215"/>
        <v>42372.957638888889</v>
      </c>
    </row>
    <row r="2281" spans="1:20" ht="60" x14ac:dyDescent="0.25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3">
        <f t="shared" si="210"/>
        <v>1.538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4">
        <f t="shared" si="215"/>
        <v>42039.166666666672</v>
      </c>
    </row>
    <row r="2282" spans="1:20" ht="60" x14ac:dyDescent="0.25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3">
        <f t="shared" si="210"/>
        <v>4.0357653061224488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4">
        <f t="shared" si="215"/>
        <v>42264.624895833331</v>
      </c>
    </row>
    <row r="2283" spans="1:20" ht="60" x14ac:dyDescent="0.25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3">
        <f t="shared" si="210"/>
        <v>1.85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4">
        <f t="shared" si="215"/>
        <v>40749.284722222219</v>
      </c>
    </row>
    <row r="2284" spans="1:20" ht="45" x14ac:dyDescent="0.25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3">
        <f t="shared" si="210"/>
        <v>1.8533333333333333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4">
        <f t="shared" si="215"/>
        <v>42383.17460648148</v>
      </c>
    </row>
    <row r="2285" spans="1:20" ht="60" x14ac:dyDescent="0.25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3">
        <f t="shared" si="210"/>
        <v>1.0085533333333332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4">
        <f t="shared" si="215"/>
        <v>41038.083379629628</v>
      </c>
    </row>
    <row r="2286" spans="1:20" ht="30" x14ac:dyDescent="0.25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3">
        <f t="shared" si="210"/>
        <v>1.0622116666666668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4">
        <f t="shared" si="215"/>
        <v>40614.166666666664</v>
      </c>
    </row>
    <row r="2287" spans="1:20" ht="60" x14ac:dyDescent="0.25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3">
        <f t="shared" si="210"/>
        <v>1.2136666666666667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4">
        <f t="shared" si="215"/>
        <v>41089.185682870368</v>
      </c>
    </row>
    <row r="2288" spans="1:20" ht="45" x14ac:dyDescent="0.25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3">
        <f t="shared" si="210"/>
        <v>1.0006666666666666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4">
        <f t="shared" si="215"/>
        <v>41523.165972222225</v>
      </c>
    </row>
    <row r="2289" spans="1:20" ht="45" x14ac:dyDescent="0.25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3">
        <f t="shared" si="210"/>
        <v>1.1997755555555556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4">
        <f t="shared" si="215"/>
        <v>41813.667361111111</v>
      </c>
    </row>
    <row r="2290" spans="1:20" ht="60" x14ac:dyDescent="0.25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3">
        <f t="shared" si="210"/>
        <v>1.0009999999999999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4">
        <f t="shared" si="215"/>
        <v>41086.75</v>
      </c>
    </row>
    <row r="2291" spans="1:20" ht="60" x14ac:dyDescent="0.25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3">
        <f t="shared" si="210"/>
        <v>1.0740000000000001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4">
        <f t="shared" si="215"/>
        <v>41614.973611111112</v>
      </c>
    </row>
    <row r="2292" spans="1:20" ht="45" x14ac:dyDescent="0.25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3">
        <f t="shared" si="210"/>
        <v>1.0406666666666666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4">
        <f t="shared" si="215"/>
        <v>40148.708333333336</v>
      </c>
    </row>
    <row r="2293" spans="1:20" ht="60" x14ac:dyDescent="0.25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3">
        <f t="shared" si="210"/>
        <v>1.728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4">
        <f t="shared" si="215"/>
        <v>41022.166666666664</v>
      </c>
    </row>
    <row r="2294" spans="1:20" ht="60" x14ac:dyDescent="0.25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3">
        <f t="shared" si="210"/>
        <v>1.072505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4">
        <f t="shared" si="215"/>
        <v>41017.697638888887</v>
      </c>
    </row>
    <row r="2295" spans="1:20" ht="30" x14ac:dyDescent="0.25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3">
        <f t="shared" si="210"/>
        <v>1.0823529411764705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4">
        <f t="shared" si="215"/>
        <v>41177.165972222225</v>
      </c>
    </row>
    <row r="2296" spans="1:20" ht="60" x14ac:dyDescent="0.25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3">
        <f t="shared" si="210"/>
        <v>1.4608079999999999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4">
        <f t="shared" si="215"/>
        <v>41294.72314814815</v>
      </c>
    </row>
    <row r="2297" spans="1:20" ht="60" x14ac:dyDescent="0.25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3">
        <f t="shared" si="210"/>
        <v>1.2524999999999999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4">
        <f t="shared" si="215"/>
        <v>41300.954351851848</v>
      </c>
    </row>
    <row r="2298" spans="1:20" ht="45" x14ac:dyDescent="0.25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3">
        <f t="shared" si="210"/>
        <v>1.4907142857142857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4">
        <f t="shared" si="215"/>
        <v>40962.731782407405</v>
      </c>
    </row>
    <row r="2299" spans="1:20" ht="30" x14ac:dyDescent="0.25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3">
        <f t="shared" si="210"/>
        <v>1.006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4">
        <f t="shared" si="215"/>
        <v>40982.165972222225</v>
      </c>
    </row>
    <row r="2300" spans="1:20" ht="45" x14ac:dyDescent="0.25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3">
        <f t="shared" si="210"/>
        <v>1.0507333333333333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4">
        <f t="shared" si="215"/>
        <v>41724.798993055556</v>
      </c>
    </row>
    <row r="2301" spans="1:20" ht="45" x14ac:dyDescent="0.25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3">
        <f t="shared" si="210"/>
        <v>3.5016666666666665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4">
        <f t="shared" si="215"/>
        <v>40580.032511574071</v>
      </c>
    </row>
    <row r="2302" spans="1:20" ht="45" x14ac:dyDescent="0.25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3">
        <f t="shared" si="210"/>
        <v>1.0125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4">
        <f t="shared" si="215"/>
        <v>41088.727037037039</v>
      </c>
    </row>
    <row r="2303" spans="1:20" ht="30" x14ac:dyDescent="0.25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3">
        <f t="shared" si="210"/>
        <v>1.336044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4">
        <f t="shared" si="215"/>
        <v>41446.146944444445</v>
      </c>
    </row>
    <row r="2304" spans="1:20" ht="45" x14ac:dyDescent="0.25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3">
        <f t="shared" si="210"/>
        <v>1.7065217391304348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4">
        <f t="shared" si="215"/>
        <v>41639.291666666664</v>
      </c>
    </row>
    <row r="2305" spans="1:20" ht="60" x14ac:dyDescent="0.25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3">
        <f t="shared" si="210"/>
        <v>1.0935829457364341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4">
        <f t="shared" si="215"/>
        <v>40890.152731481481</v>
      </c>
    </row>
    <row r="2306" spans="1:20" ht="45" x14ac:dyDescent="0.25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3">
        <f t="shared" si="210"/>
        <v>1.0070033333333335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4">
        <f t="shared" si="215"/>
        <v>40544.207638888889</v>
      </c>
    </row>
    <row r="2307" spans="1:20" ht="60" x14ac:dyDescent="0.25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3">
        <f t="shared" ref="O2307:O2370" si="216">E2307/D2307</f>
        <v>1.0122777777777778</v>
      </c>
      <c r="P2307" s="8">
        <f t="shared" ref="P2307:P2370" si="217">IF(L2307,E2307/L2307,0)</f>
        <v>109.10778443113773</v>
      </c>
      <c r="Q2307" t="str">
        <f t="shared" ref="Q2307:Q2370" si="218">LEFT(N2307,FIND("/",N2307) -1)</f>
        <v>music</v>
      </c>
      <c r="R2307" t="str">
        <f t="shared" ref="R2307:R2370" si="219">RIGHT(N2307, LEN(N2307)- FIND("/", N2307))</f>
        <v>indie rock</v>
      </c>
      <c r="S2307" s="12">
        <f t="shared" ref="S2307:S2370" si="220">(((J2307/60)/60)/24)+DATE(1970,1,1)</f>
        <v>41834.695277777777</v>
      </c>
      <c r="T2307" s="14">
        <f t="shared" ref="T2307:T2370" si="221">(((I2307/60)/60)/24)+DATE(1970,1,1)</f>
        <v>41859.75</v>
      </c>
    </row>
    <row r="2308" spans="1:20" ht="45" x14ac:dyDescent="0.25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3">
        <f t="shared" si="216"/>
        <v>1.0675857142857144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4">
        <f t="shared" si="221"/>
        <v>40978.16815972222</v>
      </c>
    </row>
    <row r="2309" spans="1:20" ht="45" x14ac:dyDescent="0.25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3">
        <f t="shared" si="216"/>
        <v>1.0665777537961894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4">
        <f t="shared" si="221"/>
        <v>41034.802407407406</v>
      </c>
    </row>
    <row r="2310" spans="1:20" ht="60" x14ac:dyDescent="0.25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3">
        <f t="shared" si="216"/>
        <v>1.0130622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4">
        <f t="shared" si="221"/>
        <v>41880.041666666664</v>
      </c>
    </row>
    <row r="2311" spans="1:20" ht="45" x14ac:dyDescent="0.25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3">
        <f t="shared" si="216"/>
        <v>1.0667450000000001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4">
        <f t="shared" si="221"/>
        <v>41342.987696759257</v>
      </c>
    </row>
    <row r="2312" spans="1:20" ht="60" x14ac:dyDescent="0.25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3">
        <f t="shared" si="216"/>
        <v>4.288397837837838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4">
        <f t="shared" si="221"/>
        <v>41354.752488425926</v>
      </c>
    </row>
    <row r="2313" spans="1:20" ht="45" x14ac:dyDescent="0.25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3">
        <f t="shared" si="216"/>
        <v>1.0411111111111111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4">
        <f t="shared" si="221"/>
        <v>41766.004502314812</v>
      </c>
    </row>
    <row r="2314" spans="1:20" ht="45" x14ac:dyDescent="0.25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3">
        <f t="shared" si="216"/>
        <v>1.0786666666666667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4">
        <f t="shared" si="221"/>
        <v>41747.958333333336</v>
      </c>
    </row>
    <row r="2315" spans="1:20" ht="30" x14ac:dyDescent="0.25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3">
        <f t="shared" si="216"/>
        <v>1.7584040000000001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4">
        <f t="shared" si="221"/>
        <v>41032.958634259259</v>
      </c>
    </row>
    <row r="2316" spans="1:20" ht="60" x14ac:dyDescent="0.25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3">
        <f t="shared" si="216"/>
        <v>1.5697000000000001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4">
        <f t="shared" si="221"/>
        <v>41067.551585648151</v>
      </c>
    </row>
    <row r="2317" spans="1:20" ht="45" x14ac:dyDescent="0.25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3">
        <f t="shared" si="216"/>
        <v>1.026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4">
        <f t="shared" si="221"/>
        <v>41034.72619212963</v>
      </c>
    </row>
    <row r="2318" spans="1:20" ht="60" x14ac:dyDescent="0.25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3">
        <f t="shared" si="216"/>
        <v>1.0404266666666666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4">
        <f t="shared" si="221"/>
        <v>40156.76666666667</v>
      </c>
    </row>
    <row r="2319" spans="1:20" ht="45" x14ac:dyDescent="0.25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3">
        <f t="shared" si="216"/>
        <v>1.04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4">
        <f t="shared" si="221"/>
        <v>40224.208333333336</v>
      </c>
    </row>
    <row r="2320" spans="1:20" ht="60" x14ac:dyDescent="0.25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3">
        <f t="shared" si="216"/>
        <v>1.2105999999999999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4">
        <f t="shared" si="221"/>
        <v>40082.165972222225</v>
      </c>
    </row>
    <row r="2321" spans="1:20" ht="45" x14ac:dyDescent="0.25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3">
        <f t="shared" si="216"/>
        <v>1.077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4">
        <f t="shared" si="221"/>
        <v>41623.082002314812</v>
      </c>
    </row>
    <row r="2322" spans="1:20" ht="60" x14ac:dyDescent="0.25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3">
        <f t="shared" si="216"/>
        <v>1.0866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4">
        <f t="shared" si="221"/>
        <v>41731.775462962964</v>
      </c>
    </row>
    <row r="2323" spans="1:20" ht="45" x14ac:dyDescent="0.25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3">
        <f t="shared" si="216"/>
        <v>0.39120962394619685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4">
        <f t="shared" si="221"/>
        <v>42829.21876157407</v>
      </c>
    </row>
    <row r="2324" spans="1:20" ht="45" x14ac:dyDescent="0.25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3">
        <f t="shared" si="216"/>
        <v>3.1481481481481478E-2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4">
        <f t="shared" si="221"/>
        <v>42834.853807870371</v>
      </c>
    </row>
    <row r="2325" spans="1:20" ht="45" x14ac:dyDescent="0.25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3">
        <f t="shared" si="216"/>
        <v>0.48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4">
        <f t="shared" si="221"/>
        <v>42814.755173611105</v>
      </c>
    </row>
    <row r="2326" spans="1:20" ht="45" x14ac:dyDescent="0.25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3">
        <f t="shared" si="216"/>
        <v>0.20733333333333334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4">
        <f t="shared" si="221"/>
        <v>42820.843576388885</v>
      </c>
    </row>
    <row r="2327" spans="1:20" ht="60" x14ac:dyDescent="0.25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3">
        <f t="shared" si="216"/>
        <v>0.08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4">
        <f t="shared" si="221"/>
        <v>42823.980682870373</v>
      </c>
    </row>
    <row r="2328" spans="1:20" ht="60" x14ac:dyDescent="0.25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3">
        <f t="shared" si="216"/>
        <v>7.1999999999999998E-3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4">
        <f t="shared" si="221"/>
        <v>42855.708333333328</v>
      </c>
    </row>
    <row r="2329" spans="1:20" ht="45" x14ac:dyDescent="0.25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3">
        <f t="shared" si="216"/>
        <v>5.2609431428571432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4">
        <f t="shared" si="221"/>
        <v>41877.917129629634</v>
      </c>
    </row>
    <row r="2330" spans="1:20" ht="60" x14ac:dyDescent="0.25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3">
        <f t="shared" si="216"/>
        <v>2.5445000000000002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4">
        <f t="shared" si="221"/>
        <v>42169.781678240746</v>
      </c>
    </row>
    <row r="2331" spans="1:20" ht="45" x14ac:dyDescent="0.25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3">
        <f t="shared" si="216"/>
        <v>1.0591999999999999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4">
        <f t="shared" si="221"/>
        <v>41837.624374999999</v>
      </c>
    </row>
    <row r="2332" spans="1:20" ht="60" x14ac:dyDescent="0.25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3">
        <f t="shared" si="216"/>
        <v>1.0242285714285715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4">
        <f t="shared" si="221"/>
        <v>42363</v>
      </c>
    </row>
    <row r="2333" spans="1:20" ht="45" x14ac:dyDescent="0.25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3">
        <f t="shared" si="216"/>
        <v>1.4431375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4">
        <f t="shared" si="221"/>
        <v>41869.005671296298</v>
      </c>
    </row>
    <row r="2334" spans="1:20" ht="60" x14ac:dyDescent="0.25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3">
        <f t="shared" si="216"/>
        <v>1.06308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4">
        <f t="shared" si="221"/>
        <v>42041.628136574072</v>
      </c>
    </row>
    <row r="2335" spans="1:20" ht="60" x14ac:dyDescent="0.25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3">
        <f t="shared" si="216"/>
        <v>2.1216666666666666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4">
        <f t="shared" si="221"/>
        <v>41788.743055555555</v>
      </c>
    </row>
    <row r="2336" spans="1:20" ht="45" x14ac:dyDescent="0.25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3">
        <f t="shared" si="216"/>
        <v>1.0195000000000001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4">
        <f t="shared" si="221"/>
        <v>41948.731944444444</v>
      </c>
    </row>
    <row r="2337" spans="1:20" ht="60" x14ac:dyDescent="0.25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3">
        <f t="shared" si="216"/>
        <v>1.0227200000000001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4">
        <f t="shared" si="221"/>
        <v>41801.572256944448</v>
      </c>
    </row>
    <row r="2338" spans="1:20" ht="45" x14ac:dyDescent="0.25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3">
        <f t="shared" si="216"/>
        <v>5.2073254999999996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4">
        <f t="shared" si="221"/>
        <v>41706.924710648149</v>
      </c>
    </row>
    <row r="2339" spans="1:20" ht="45" x14ac:dyDescent="0.25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3">
        <f t="shared" si="216"/>
        <v>1.1065833333333333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4">
        <f t="shared" si="221"/>
        <v>41816.640543981484</v>
      </c>
    </row>
    <row r="2340" spans="1:20" ht="45" x14ac:dyDescent="0.25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3">
        <f t="shared" si="216"/>
        <v>1.0114333333333334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4">
        <f t="shared" si="221"/>
        <v>41819.896805555552</v>
      </c>
    </row>
    <row r="2341" spans="1:20" ht="60" x14ac:dyDescent="0.25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3">
        <f t="shared" si="216"/>
        <v>2.9420799999999998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4">
        <f t="shared" si="221"/>
        <v>42723.332638888889</v>
      </c>
    </row>
    <row r="2342" spans="1:20" ht="45" x14ac:dyDescent="0.25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3">
        <f t="shared" si="216"/>
        <v>1.0577749999999999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4">
        <f t="shared" si="221"/>
        <v>42673.642800925925</v>
      </c>
    </row>
    <row r="2343" spans="1:20" ht="45" x14ac:dyDescent="0.25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3">
        <f t="shared" si="216"/>
        <v>0</v>
      </c>
      <c r="P2343" s="8">
        <f t="shared" si="217"/>
        <v>0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4">
        <f t="shared" si="221"/>
        <v>42197.813703703709</v>
      </c>
    </row>
    <row r="2344" spans="1:20" ht="60" x14ac:dyDescent="0.25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3">
        <f t="shared" si="216"/>
        <v>0</v>
      </c>
      <c r="P2344" s="8">
        <f t="shared" si="217"/>
        <v>0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4">
        <f t="shared" si="221"/>
        <v>41918.208333333336</v>
      </c>
    </row>
    <row r="2345" spans="1:20" ht="60" x14ac:dyDescent="0.25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3">
        <f t="shared" si="216"/>
        <v>0.03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4">
        <f t="shared" si="221"/>
        <v>42377.82430555555</v>
      </c>
    </row>
    <row r="2346" spans="1:20" ht="60" x14ac:dyDescent="0.25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3">
        <f t="shared" si="216"/>
        <v>1E-3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4">
        <f t="shared" si="221"/>
        <v>42545.727650462963</v>
      </c>
    </row>
    <row r="2347" spans="1:20" ht="60" x14ac:dyDescent="0.25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3">
        <f t="shared" si="216"/>
        <v>0</v>
      </c>
      <c r="P2347" s="8">
        <f t="shared" si="217"/>
        <v>0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4">
        <f t="shared" si="221"/>
        <v>42094.985416666663</v>
      </c>
    </row>
    <row r="2348" spans="1:20" ht="45" x14ac:dyDescent="0.25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3">
        <f t="shared" si="216"/>
        <v>6.4999999999999997E-4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4">
        <f t="shared" si="221"/>
        <v>42660.79896990741</v>
      </c>
    </row>
    <row r="2349" spans="1:20" ht="45" x14ac:dyDescent="0.25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3">
        <f t="shared" si="216"/>
        <v>1.4999999999999999E-2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4">
        <f t="shared" si="221"/>
        <v>42607.607361111113</v>
      </c>
    </row>
    <row r="2350" spans="1:20" ht="60" x14ac:dyDescent="0.25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3">
        <f t="shared" si="216"/>
        <v>3.8571428571428572E-3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4">
        <f t="shared" si="221"/>
        <v>42420.932152777779</v>
      </c>
    </row>
    <row r="2351" spans="1:20" ht="45" x14ac:dyDescent="0.25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3">
        <f t="shared" si="216"/>
        <v>0</v>
      </c>
      <c r="P2351" s="8">
        <f t="shared" si="217"/>
        <v>0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4">
        <f t="shared" si="221"/>
        <v>42227.775787037041</v>
      </c>
    </row>
    <row r="2352" spans="1:20" ht="45" x14ac:dyDescent="0.25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3">
        <f t="shared" si="216"/>
        <v>0</v>
      </c>
      <c r="P2352" s="8">
        <f t="shared" si="217"/>
        <v>0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4">
        <f t="shared" si="221"/>
        <v>42738.842245370368</v>
      </c>
    </row>
    <row r="2353" spans="1:20" ht="30" x14ac:dyDescent="0.25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3">
        <f t="shared" si="216"/>
        <v>5.7142857142857143E-3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4">
        <f t="shared" si="221"/>
        <v>42124.101145833338</v>
      </c>
    </row>
    <row r="2354" spans="1:20" ht="45" x14ac:dyDescent="0.25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3">
        <f t="shared" si="216"/>
        <v>0</v>
      </c>
      <c r="P2354" s="8">
        <f t="shared" si="217"/>
        <v>0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4">
        <f t="shared" si="221"/>
        <v>42161.633703703701</v>
      </c>
    </row>
    <row r="2355" spans="1:20" ht="60" x14ac:dyDescent="0.25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3">
        <f t="shared" si="216"/>
        <v>0</v>
      </c>
      <c r="P2355" s="8">
        <f t="shared" si="217"/>
        <v>0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4">
        <f t="shared" si="221"/>
        <v>42115.676180555558</v>
      </c>
    </row>
    <row r="2356" spans="1:20" ht="45" x14ac:dyDescent="0.25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3">
        <f t="shared" si="216"/>
        <v>7.1428571428571429E-4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4">
        <f t="shared" si="221"/>
        <v>42014.722916666666</v>
      </c>
    </row>
    <row r="2357" spans="1:20" ht="45" x14ac:dyDescent="0.25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3">
        <f t="shared" si="216"/>
        <v>6.875E-3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4">
        <f t="shared" si="221"/>
        <v>42126.918240740735</v>
      </c>
    </row>
    <row r="2358" spans="1:20" ht="30" x14ac:dyDescent="0.25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3">
        <f t="shared" si="216"/>
        <v>0</v>
      </c>
      <c r="P2358" s="8">
        <f t="shared" si="217"/>
        <v>0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4">
        <f t="shared" si="221"/>
        <v>42160.78361111111</v>
      </c>
    </row>
    <row r="2359" spans="1:20" ht="45" x14ac:dyDescent="0.25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3">
        <f t="shared" si="216"/>
        <v>0</v>
      </c>
      <c r="P2359" s="8">
        <f t="shared" si="217"/>
        <v>0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4">
        <f t="shared" si="221"/>
        <v>42294.620115740734</v>
      </c>
    </row>
    <row r="2360" spans="1:20" ht="45" x14ac:dyDescent="0.25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3">
        <f t="shared" si="216"/>
        <v>0</v>
      </c>
      <c r="P2360" s="8">
        <f t="shared" si="217"/>
        <v>0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4">
        <f t="shared" si="221"/>
        <v>42035.027083333334</v>
      </c>
    </row>
    <row r="2361" spans="1:20" ht="45" x14ac:dyDescent="0.25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3">
        <f t="shared" si="216"/>
        <v>0.14680000000000001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4">
        <f t="shared" si="221"/>
        <v>42219.649583333332</v>
      </c>
    </row>
    <row r="2362" spans="1:20" ht="45" x14ac:dyDescent="0.25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3">
        <f t="shared" si="216"/>
        <v>4.0000000000000002E-4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4">
        <f t="shared" si="221"/>
        <v>42407.70694444445</v>
      </c>
    </row>
    <row r="2363" spans="1:20" ht="60" x14ac:dyDescent="0.25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3">
        <f t="shared" si="216"/>
        <v>0</v>
      </c>
      <c r="P2363" s="8">
        <f t="shared" si="217"/>
        <v>0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4">
        <f t="shared" si="221"/>
        <v>42490.916666666672</v>
      </c>
    </row>
    <row r="2364" spans="1:20" ht="45" x14ac:dyDescent="0.25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3">
        <f t="shared" si="216"/>
        <v>0.2857142857142857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4">
        <f t="shared" si="221"/>
        <v>41984.688310185185</v>
      </c>
    </row>
    <row r="2365" spans="1:20" ht="60" x14ac:dyDescent="0.25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3">
        <f t="shared" si="216"/>
        <v>0</v>
      </c>
      <c r="P2365" s="8">
        <f t="shared" si="217"/>
        <v>0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4">
        <f t="shared" si="221"/>
        <v>42367.011574074073</v>
      </c>
    </row>
    <row r="2366" spans="1:20" ht="45" x14ac:dyDescent="0.25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3">
        <f t="shared" si="216"/>
        <v>0</v>
      </c>
      <c r="P2366" s="8">
        <f t="shared" si="217"/>
        <v>0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4">
        <f t="shared" si="221"/>
        <v>42303.934675925921</v>
      </c>
    </row>
    <row r="2367" spans="1:20" ht="60" x14ac:dyDescent="0.25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3">
        <f t="shared" si="216"/>
        <v>0</v>
      </c>
      <c r="P2367" s="8">
        <f t="shared" si="217"/>
        <v>0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4">
        <f t="shared" si="221"/>
        <v>42386.958333333328</v>
      </c>
    </row>
    <row r="2368" spans="1:20" ht="45" x14ac:dyDescent="0.25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3">
        <f t="shared" si="216"/>
        <v>0.1052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4">
        <f t="shared" si="221"/>
        <v>42298.531631944439</v>
      </c>
    </row>
    <row r="2369" spans="1:20" ht="60" x14ac:dyDescent="0.25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3">
        <f t="shared" si="216"/>
        <v>1.34E-2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4">
        <f t="shared" si="221"/>
        <v>42485.928425925929</v>
      </c>
    </row>
    <row r="2370" spans="1:20" ht="60" x14ac:dyDescent="0.25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3">
        <f t="shared" si="216"/>
        <v>2.5000000000000001E-3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4">
        <f t="shared" si="221"/>
        <v>42108.680150462969</v>
      </c>
    </row>
    <row r="2371" spans="1:20" ht="60" x14ac:dyDescent="0.25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3">
        <f t="shared" ref="O2371:O2434" si="222">E2371/D2371</f>
        <v>0</v>
      </c>
      <c r="P2371" s="8">
        <f t="shared" ref="P2371:P2434" si="223">IF(L2371,E2371/L2371,0)</f>
        <v>0</v>
      </c>
      <c r="Q2371" t="str">
        <f t="shared" ref="Q2371:Q2434" si="224">LEFT(N2371,FIND("/",N2371) -1)</f>
        <v>technology</v>
      </c>
      <c r="R2371" t="str">
        <f t="shared" ref="R2371:R2434" si="225">RIGHT(N2371, LEN(N2371)- FIND("/", N2371))</f>
        <v>web</v>
      </c>
      <c r="S2371" s="12">
        <f t="shared" ref="S2371:S2434" si="226">(((J2371/60)/60)/24)+DATE(1970,1,1)</f>
        <v>42380.812627314815</v>
      </c>
      <c r="T2371" s="14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3">
        <f t="shared" si="222"/>
        <v>3.2799999999999999E-3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4">
        <f t="shared" si="227"/>
        <v>41991.18913194444</v>
      </c>
    </row>
    <row r="2373" spans="1:20" ht="60" x14ac:dyDescent="0.25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3">
        <f t="shared" si="222"/>
        <v>0</v>
      </c>
      <c r="P2373" s="8">
        <f t="shared" si="223"/>
        <v>0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4">
        <f t="shared" si="227"/>
        <v>42180.777731481481</v>
      </c>
    </row>
    <row r="2374" spans="1:20" ht="60" x14ac:dyDescent="0.25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3">
        <f t="shared" si="222"/>
        <v>3.272727272727273E-2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4">
        <f t="shared" si="227"/>
        <v>42118.069108796291</v>
      </c>
    </row>
    <row r="2375" spans="1:20" ht="30" x14ac:dyDescent="0.25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3">
        <f t="shared" si="222"/>
        <v>5.8823529411764708E-5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4">
        <f t="shared" si="227"/>
        <v>42245.662314814821</v>
      </c>
    </row>
    <row r="2376" spans="1:20" ht="60" x14ac:dyDescent="0.25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3">
        <f t="shared" si="222"/>
        <v>4.5454545454545455E-4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4">
        <f t="shared" si="227"/>
        <v>42047.843287037031</v>
      </c>
    </row>
    <row r="2377" spans="1:20" ht="60" x14ac:dyDescent="0.25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3">
        <f t="shared" si="222"/>
        <v>0</v>
      </c>
      <c r="P2377" s="8">
        <f t="shared" si="223"/>
        <v>0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4">
        <f t="shared" si="227"/>
        <v>42622.836076388892</v>
      </c>
    </row>
    <row r="2378" spans="1:20" ht="45" x14ac:dyDescent="0.25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3">
        <f t="shared" si="222"/>
        <v>0.10877666666666666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4">
        <f t="shared" si="227"/>
        <v>42348.925532407404</v>
      </c>
    </row>
    <row r="2379" spans="1:20" ht="45" x14ac:dyDescent="0.25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3">
        <f t="shared" si="222"/>
        <v>0</v>
      </c>
      <c r="P2379" s="8">
        <f t="shared" si="223"/>
        <v>0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4">
        <f t="shared" si="227"/>
        <v>42699.911840277782</v>
      </c>
    </row>
    <row r="2380" spans="1:20" ht="45" x14ac:dyDescent="0.25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3">
        <f t="shared" si="222"/>
        <v>0</v>
      </c>
      <c r="P2380" s="8">
        <f t="shared" si="223"/>
        <v>0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4">
        <f t="shared" si="227"/>
        <v>42242.013078703705</v>
      </c>
    </row>
    <row r="2381" spans="1:20" ht="45" x14ac:dyDescent="0.25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3">
        <f t="shared" si="222"/>
        <v>0</v>
      </c>
      <c r="P2381" s="8">
        <f t="shared" si="223"/>
        <v>0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4">
        <f t="shared" si="227"/>
        <v>42282.016388888893</v>
      </c>
    </row>
    <row r="2382" spans="1:20" ht="45" x14ac:dyDescent="0.25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3">
        <f t="shared" si="222"/>
        <v>3.6666666666666666E-3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4">
        <f t="shared" si="227"/>
        <v>42278.793310185181</v>
      </c>
    </row>
    <row r="2383" spans="1:20" ht="45" x14ac:dyDescent="0.25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3">
        <f t="shared" si="222"/>
        <v>1.8193398957730169E-2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4">
        <f t="shared" si="227"/>
        <v>42104.935740740737</v>
      </c>
    </row>
    <row r="2384" spans="1:20" ht="60" x14ac:dyDescent="0.25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3">
        <f t="shared" si="222"/>
        <v>2.5000000000000001E-2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4">
        <f t="shared" si="227"/>
        <v>42220.187534722223</v>
      </c>
    </row>
    <row r="2385" spans="1:20" ht="60" x14ac:dyDescent="0.25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3">
        <f t="shared" si="222"/>
        <v>4.3499999999999997E-2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4">
        <f t="shared" si="227"/>
        <v>42057.056793981479</v>
      </c>
    </row>
    <row r="2386" spans="1:20" ht="60" x14ac:dyDescent="0.25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3">
        <f t="shared" si="222"/>
        <v>8.0000000000000002E-3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4">
        <f t="shared" si="227"/>
        <v>41957.109293981484</v>
      </c>
    </row>
    <row r="2387" spans="1:20" ht="60" x14ac:dyDescent="0.25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3">
        <f t="shared" si="222"/>
        <v>1.2123076923076924E-2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4">
        <f t="shared" si="227"/>
        <v>42221.70175925926</v>
      </c>
    </row>
    <row r="2388" spans="1:20" ht="45" x14ac:dyDescent="0.25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3">
        <f t="shared" si="222"/>
        <v>0</v>
      </c>
      <c r="P2388" s="8">
        <f t="shared" si="223"/>
        <v>0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4">
        <f t="shared" si="227"/>
        <v>42014.838240740741</v>
      </c>
    </row>
    <row r="2389" spans="1:20" ht="60" x14ac:dyDescent="0.25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3">
        <f t="shared" si="222"/>
        <v>6.8399999999999997E-3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4">
        <f t="shared" si="227"/>
        <v>42573.626620370371</v>
      </c>
    </row>
    <row r="2390" spans="1:20" ht="60" x14ac:dyDescent="0.25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3">
        <f t="shared" si="222"/>
        <v>1.2513513513513513E-2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4">
        <f t="shared" si="227"/>
        <v>42019.811805555553</v>
      </c>
    </row>
    <row r="2391" spans="1:20" ht="60" x14ac:dyDescent="0.25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3">
        <f t="shared" si="222"/>
        <v>1.8749999999999999E-3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4">
        <f t="shared" si="227"/>
        <v>42210.915972222225</v>
      </c>
    </row>
    <row r="2392" spans="1:20" ht="60" x14ac:dyDescent="0.25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3">
        <f t="shared" si="222"/>
        <v>0</v>
      </c>
      <c r="P2392" s="8">
        <f t="shared" si="223"/>
        <v>0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4">
        <f t="shared" si="227"/>
        <v>42008.262314814812</v>
      </c>
    </row>
    <row r="2393" spans="1:20" ht="30" x14ac:dyDescent="0.25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3">
        <f t="shared" si="222"/>
        <v>1.25E-3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4">
        <f t="shared" si="227"/>
        <v>42094.752824074079</v>
      </c>
    </row>
    <row r="2394" spans="1:20" ht="60" x14ac:dyDescent="0.25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3">
        <f t="shared" si="222"/>
        <v>0</v>
      </c>
      <c r="P2394" s="8">
        <f t="shared" si="223"/>
        <v>0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4">
        <f t="shared" si="227"/>
        <v>42306.120636574073</v>
      </c>
    </row>
    <row r="2395" spans="1:20" ht="60" x14ac:dyDescent="0.25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3">
        <f t="shared" si="222"/>
        <v>5.0000000000000001E-4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4">
        <f t="shared" si="227"/>
        <v>42224.648344907408</v>
      </c>
    </row>
    <row r="2396" spans="1:20" ht="60" x14ac:dyDescent="0.25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3">
        <f t="shared" si="222"/>
        <v>5.9999999999999995E-4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4">
        <f t="shared" si="227"/>
        <v>42061.362187499995</v>
      </c>
    </row>
    <row r="2397" spans="1:20" ht="45" x14ac:dyDescent="0.25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3">
        <f t="shared" si="222"/>
        <v>0</v>
      </c>
      <c r="P2397" s="8">
        <f t="shared" si="223"/>
        <v>0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4">
        <f t="shared" si="227"/>
        <v>42745.372916666667</v>
      </c>
    </row>
    <row r="2398" spans="1:20" ht="45" x14ac:dyDescent="0.25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3">
        <f t="shared" si="222"/>
        <v>2E-3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4">
        <f t="shared" si="227"/>
        <v>42292.849050925928</v>
      </c>
    </row>
    <row r="2399" spans="1:20" ht="60" x14ac:dyDescent="0.25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3">
        <f t="shared" si="222"/>
        <v>0</v>
      </c>
      <c r="P2399" s="8">
        <f t="shared" si="223"/>
        <v>0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4">
        <f t="shared" si="227"/>
        <v>42006.88490740741</v>
      </c>
    </row>
    <row r="2400" spans="1:20" ht="60" x14ac:dyDescent="0.25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3">
        <f t="shared" si="222"/>
        <v>0</v>
      </c>
      <c r="P2400" s="8">
        <f t="shared" si="223"/>
        <v>0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4">
        <f t="shared" si="227"/>
        <v>42187.916481481487</v>
      </c>
    </row>
    <row r="2401" spans="1:20" ht="45" x14ac:dyDescent="0.25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3">
        <f t="shared" si="222"/>
        <v>0</v>
      </c>
      <c r="P2401" s="8">
        <f t="shared" si="223"/>
        <v>0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4">
        <f t="shared" si="227"/>
        <v>41991.853078703702</v>
      </c>
    </row>
    <row r="2402" spans="1:20" ht="60" x14ac:dyDescent="0.25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3">
        <f t="shared" si="222"/>
        <v>0</v>
      </c>
      <c r="P2402" s="8">
        <f t="shared" si="223"/>
        <v>0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4">
        <f t="shared" si="227"/>
        <v>42474.268101851849</v>
      </c>
    </row>
    <row r="2403" spans="1:20" ht="60" x14ac:dyDescent="0.25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3">
        <f t="shared" si="222"/>
        <v>7.1785714285714283E-3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4">
        <f t="shared" si="227"/>
        <v>42434.822870370372</v>
      </c>
    </row>
    <row r="2404" spans="1:20" ht="30" x14ac:dyDescent="0.25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3">
        <f t="shared" si="222"/>
        <v>4.3333333333333331E-3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4">
        <f t="shared" si="227"/>
        <v>42137.679756944446</v>
      </c>
    </row>
    <row r="2405" spans="1:20" ht="45" x14ac:dyDescent="0.25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3">
        <f t="shared" si="222"/>
        <v>0.16833333333333333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4">
        <f t="shared" si="227"/>
        <v>42459.840949074074</v>
      </c>
    </row>
    <row r="2406" spans="1:20" ht="60" x14ac:dyDescent="0.25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3">
        <f t="shared" si="222"/>
        <v>0</v>
      </c>
      <c r="P2406" s="8">
        <f t="shared" si="223"/>
        <v>0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4">
        <f t="shared" si="227"/>
        <v>42372.03943287037</v>
      </c>
    </row>
    <row r="2407" spans="1:20" ht="45" x14ac:dyDescent="0.25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3">
        <f t="shared" si="222"/>
        <v>0.22520000000000001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4">
        <f t="shared" si="227"/>
        <v>42616.585358796292</v>
      </c>
    </row>
    <row r="2408" spans="1:20" ht="45" x14ac:dyDescent="0.25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3">
        <f t="shared" si="222"/>
        <v>0.41384615384615386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4">
        <f t="shared" si="227"/>
        <v>42023.110995370371</v>
      </c>
    </row>
    <row r="2409" spans="1:20" ht="60" x14ac:dyDescent="0.25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3">
        <f t="shared" si="222"/>
        <v>0.25259090909090909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4">
        <f t="shared" si="227"/>
        <v>42105.25</v>
      </c>
    </row>
    <row r="2410" spans="1:20" ht="45" x14ac:dyDescent="0.25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3">
        <f t="shared" si="222"/>
        <v>2E-3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4">
        <f t="shared" si="227"/>
        <v>41949.182372685187</v>
      </c>
    </row>
    <row r="2411" spans="1:20" ht="45" x14ac:dyDescent="0.25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3">
        <f t="shared" si="222"/>
        <v>1.84E-2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4">
        <f t="shared" si="227"/>
        <v>42234.875868055555</v>
      </c>
    </row>
    <row r="2412" spans="1:20" ht="60" x14ac:dyDescent="0.25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3">
        <f t="shared" si="222"/>
        <v>0</v>
      </c>
      <c r="P2412" s="8">
        <f t="shared" si="223"/>
        <v>0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4">
        <f t="shared" si="227"/>
        <v>42254.408275462964</v>
      </c>
    </row>
    <row r="2413" spans="1:20" ht="60" x14ac:dyDescent="0.25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3">
        <f t="shared" si="222"/>
        <v>6.0400000000000002E-3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4">
        <f t="shared" si="227"/>
        <v>42241.732430555552</v>
      </c>
    </row>
    <row r="2414" spans="1:20" ht="60" x14ac:dyDescent="0.25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3">
        <f t="shared" si="222"/>
        <v>0</v>
      </c>
      <c r="P2414" s="8">
        <f t="shared" si="223"/>
        <v>0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4">
        <f t="shared" si="227"/>
        <v>42700.778622685189</v>
      </c>
    </row>
    <row r="2415" spans="1:20" ht="45" x14ac:dyDescent="0.25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3">
        <f t="shared" si="222"/>
        <v>8.3333333333333332E-3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4">
        <f t="shared" si="227"/>
        <v>41790.979166666664</v>
      </c>
    </row>
    <row r="2416" spans="1:20" ht="60" x14ac:dyDescent="0.25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3">
        <f t="shared" si="222"/>
        <v>3.0666666666666665E-2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4">
        <f t="shared" si="227"/>
        <v>42238.165972222225</v>
      </c>
    </row>
    <row r="2417" spans="1:20" ht="45" x14ac:dyDescent="0.25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3">
        <f t="shared" si="222"/>
        <v>5.5833333333333334E-3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4">
        <f t="shared" si="227"/>
        <v>42566.862800925926</v>
      </c>
    </row>
    <row r="2418" spans="1:20" ht="60" x14ac:dyDescent="0.25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3">
        <f t="shared" si="222"/>
        <v>2.5000000000000001E-4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4">
        <f t="shared" si="227"/>
        <v>42077.625</v>
      </c>
    </row>
    <row r="2419" spans="1:20" ht="60" x14ac:dyDescent="0.25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3">
        <f t="shared" si="222"/>
        <v>0</v>
      </c>
      <c r="P2419" s="8">
        <f t="shared" si="223"/>
        <v>0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4">
        <f t="shared" si="227"/>
        <v>41861.884108796294</v>
      </c>
    </row>
    <row r="2420" spans="1:20" ht="15.75" x14ac:dyDescent="0.25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3">
        <f t="shared" si="222"/>
        <v>2.0000000000000001E-4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4">
        <f t="shared" si="227"/>
        <v>42087.815324074079</v>
      </c>
    </row>
    <row r="2421" spans="1:20" ht="60" x14ac:dyDescent="0.25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3">
        <f t="shared" si="222"/>
        <v>0</v>
      </c>
      <c r="P2421" s="8">
        <f t="shared" si="223"/>
        <v>0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4">
        <f t="shared" si="227"/>
        <v>42053.738298611104</v>
      </c>
    </row>
    <row r="2422" spans="1:20" ht="45" x14ac:dyDescent="0.25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3">
        <f t="shared" si="222"/>
        <v>0.14825133372851215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4">
        <f t="shared" si="227"/>
        <v>41953.070543981477</v>
      </c>
    </row>
    <row r="2423" spans="1:20" ht="30" x14ac:dyDescent="0.25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3">
        <f t="shared" si="222"/>
        <v>1.6666666666666666E-4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4">
        <f t="shared" si="227"/>
        <v>42056.687453703707</v>
      </c>
    </row>
    <row r="2424" spans="1:20" ht="30" x14ac:dyDescent="0.25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3">
        <f t="shared" si="222"/>
        <v>2E-3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4">
        <f t="shared" si="227"/>
        <v>42074.683287037042</v>
      </c>
    </row>
    <row r="2425" spans="1:20" ht="45" x14ac:dyDescent="0.25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3">
        <f t="shared" si="222"/>
        <v>1.3333333333333334E-4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4">
        <f t="shared" si="227"/>
        <v>42004.704745370371</v>
      </c>
    </row>
    <row r="2426" spans="1:20" ht="30" x14ac:dyDescent="0.25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3">
        <f t="shared" si="222"/>
        <v>1.24E-2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4">
        <f t="shared" si="227"/>
        <v>41939.892453703702</v>
      </c>
    </row>
    <row r="2427" spans="1:20" ht="60" x14ac:dyDescent="0.25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3">
        <f t="shared" si="222"/>
        <v>2.8571428571428574E-4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4">
        <f t="shared" si="227"/>
        <v>42517.919444444444</v>
      </c>
    </row>
    <row r="2428" spans="1:20" ht="45" x14ac:dyDescent="0.25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3">
        <f t="shared" si="222"/>
        <v>0</v>
      </c>
      <c r="P2428" s="8">
        <f t="shared" si="223"/>
        <v>0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4">
        <f t="shared" si="227"/>
        <v>42224.170046296291</v>
      </c>
    </row>
    <row r="2429" spans="1:20" ht="30" x14ac:dyDescent="0.25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3">
        <f t="shared" si="222"/>
        <v>2.0000000000000002E-5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4">
        <f t="shared" si="227"/>
        <v>42452.277002314819</v>
      </c>
    </row>
    <row r="2430" spans="1:20" ht="45" x14ac:dyDescent="0.25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3">
        <f t="shared" si="222"/>
        <v>2.8571428571428571E-5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4">
        <f t="shared" si="227"/>
        <v>42075.742488425924</v>
      </c>
    </row>
    <row r="2431" spans="1:20" ht="45" x14ac:dyDescent="0.25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3">
        <f t="shared" si="222"/>
        <v>1.4321428571428572E-2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4">
        <f t="shared" si="227"/>
        <v>42771.697222222225</v>
      </c>
    </row>
    <row r="2432" spans="1:20" ht="60" x14ac:dyDescent="0.25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3">
        <f t="shared" si="222"/>
        <v>7.0000000000000001E-3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4">
        <f t="shared" si="227"/>
        <v>42412.130833333329</v>
      </c>
    </row>
    <row r="2433" spans="1:20" ht="30" x14ac:dyDescent="0.25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3">
        <f t="shared" si="222"/>
        <v>2.0000000000000002E-5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4">
        <f t="shared" si="227"/>
        <v>42549.099687499998</v>
      </c>
    </row>
    <row r="2434" spans="1:20" ht="45" x14ac:dyDescent="0.25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3">
        <f t="shared" si="222"/>
        <v>1.4285714285714287E-4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4">
        <f t="shared" si="227"/>
        <v>42071.218715277777</v>
      </c>
    </row>
    <row r="2435" spans="1:20" ht="60" x14ac:dyDescent="0.25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3">
        <f t="shared" ref="O2435:O2498" si="228">E2435/D2435</f>
        <v>0</v>
      </c>
      <c r="P2435" s="8">
        <f t="shared" ref="P2435:P2498" si="229">IF(L2435,E2435/L2435,0)</f>
        <v>0</v>
      </c>
      <c r="Q2435" t="str">
        <f t="shared" ref="Q2435:Q2498" si="230">LEFT(N2435,FIND("/",N2435) -1)</f>
        <v>food</v>
      </c>
      <c r="R2435" t="str">
        <f t="shared" ref="R2435:R2498" si="231">RIGHT(N2435, LEN(N2435)- FIND("/", N2435))</f>
        <v>food trucks</v>
      </c>
      <c r="S2435" s="12">
        <f t="shared" ref="S2435:S2498" si="232">(((J2435/60)/60)/24)+DATE(1970,1,1)</f>
        <v>42397.89980324074</v>
      </c>
      <c r="T2435" s="14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3">
        <f t="shared" si="228"/>
        <v>1.2999999999999999E-3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4">
        <f t="shared" si="233"/>
        <v>42220.18604166666</v>
      </c>
    </row>
    <row r="2437" spans="1:20" ht="45" x14ac:dyDescent="0.25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3">
        <f t="shared" si="228"/>
        <v>4.8960000000000002E-3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4">
        <f t="shared" si="233"/>
        <v>42282.277615740735</v>
      </c>
    </row>
    <row r="2438" spans="1:20" ht="60" x14ac:dyDescent="0.25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3">
        <f t="shared" si="228"/>
        <v>3.8461538461538462E-4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4">
        <f t="shared" si="233"/>
        <v>42398.615393518514</v>
      </c>
    </row>
    <row r="2439" spans="1:20" ht="45" x14ac:dyDescent="0.25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3">
        <f t="shared" si="228"/>
        <v>0</v>
      </c>
      <c r="P2439" s="8">
        <f t="shared" si="229"/>
        <v>0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4">
        <f t="shared" si="233"/>
        <v>42080.75</v>
      </c>
    </row>
    <row r="2440" spans="1:20" ht="60" x14ac:dyDescent="0.25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3">
        <f t="shared" si="228"/>
        <v>3.3333333333333335E-3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4">
        <f t="shared" si="233"/>
        <v>42345.956736111111</v>
      </c>
    </row>
    <row r="2441" spans="1:20" ht="60" x14ac:dyDescent="0.25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3">
        <f t="shared" si="228"/>
        <v>0</v>
      </c>
      <c r="P2441" s="8">
        <f t="shared" si="229"/>
        <v>0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4">
        <f t="shared" si="233"/>
        <v>42295.818622685183</v>
      </c>
    </row>
    <row r="2442" spans="1:20" ht="30" x14ac:dyDescent="0.25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3">
        <f t="shared" si="228"/>
        <v>2E-3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4">
        <f t="shared" si="233"/>
        <v>42413.899456018517</v>
      </c>
    </row>
    <row r="2443" spans="1:20" ht="30" x14ac:dyDescent="0.25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3">
        <f t="shared" si="228"/>
        <v>1.0788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4">
        <f t="shared" si="233"/>
        <v>42208.207638888889</v>
      </c>
    </row>
    <row r="2444" spans="1:20" ht="30" x14ac:dyDescent="0.25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3">
        <f t="shared" si="228"/>
        <v>1.2594166666666666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4">
        <f t="shared" si="233"/>
        <v>42082.625324074077</v>
      </c>
    </row>
    <row r="2445" spans="1:20" ht="60" x14ac:dyDescent="0.25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3">
        <f t="shared" si="228"/>
        <v>2.0251494999999999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4">
        <f t="shared" si="233"/>
        <v>41866.625254629631</v>
      </c>
    </row>
    <row r="2446" spans="1:20" ht="60" x14ac:dyDescent="0.25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3">
        <f t="shared" si="228"/>
        <v>1.0860000000000001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4">
        <f t="shared" si="233"/>
        <v>42515.754525462966</v>
      </c>
    </row>
    <row r="2447" spans="1:20" ht="60" x14ac:dyDescent="0.25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3">
        <f t="shared" si="228"/>
        <v>1.728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4">
        <f t="shared" si="233"/>
        <v>42273.190057870372</v>
      </c>
    </row>
    <row r="2448" spans="1:20" ht="60" x14ac:dyDescent="0.25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3">
        <f t="shared" si="228"/>
        <v>1.6798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4">
        <f t="shared" si="233"/>
        <v>42700.64434027778</v>
      </c>
    </row>
    <row r="2449" spans="1:20" ht="60" x14ac:dyDescent="0.25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3">
        <f t="shared" si="228"/>
        <v>4.2720000000000002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4">
        <f t="shared" si="233"/>
        <v>42686.166666666672</v>
      </c>
    </row>
    <row r="2450" spans="1:20" ht="60" x14ac:dyDescent="0.25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3">
        <f t="shared" si="228"/>
        <v>1.075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4">
        <f t="shared" si="233"/>
        <v>42613.233333333337</v>
      </c>
    </row>
    <row r="2451" spans="1:20" ht="45" x14ac:dyDescent="0.25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3">
        <f t="shared" si="228"/>
        <v>1.08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4">
        <f t="shared" si="233"/>
        <v>41973.184201388889</v>
      </c>
    </row>
    <row r="2452" spans="1:20" ht="60" x14ac:dyDescent="0.25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3">
        <f t="shared" si="228"/>
        <v>1.0153353333333335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4">
        <f t="shared" si="233"/>
        <v>41940.132638888892</v>
      </c>
    </row>
    <row r="2453" spans="1:20" ht="60" x14ac:dyDescent="0.25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3">
        <f t="shared" si="228"/>
        <v>1.1545000000000001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4">
        <f t="shared" si="233"/>
        <v>42799.908449074079</v>
      </c>
    </row>
    <row r="2454" spans="1:20" ht="60" x14ac:dyDescent="0.25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3">
        <f t="shared" si="228"/>
        <v>1.335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4">
        <f t="shared" si="233"/>
        <v>42367.958333333328</v>
      </c>
    </row>
    <row r="2455" spans="1:20" ht="60" x14ac:dyDescent="0.25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3">
        <f t="shared" si="228"/>
        <v>1.5469999999999999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4">
        <f t="shared" si="233"/>
        <v>42768.692233796297</v>
      </c>
    </row>
    <row r="2456" spans="1:20" ht="45" x14ac:dyDescent="0.25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3">
        <f t="shared" si="228"/>
        <v>1.0084571428571429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4">
        <f t="shared" si="233"/>
        <v>42805.201481481476</v>
      </c>
    </row>
    <row r="2457" spans="1:20" ht="45" x14ac:dyDescent="0.25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3">
        <f t="shared" si="228"/>
        <v>1.82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4">
        <f t="shared" si="233"/>
        <v>42480.781828703708</v>
      </c>
    </row>
    <row r="2458" spans="1:20" ht="45" x14ac:dyDescent="0.25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3">
        <f t="shared" si="228"/>
        <v>1.8086666666666666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4">
        <f t="shared" si="233"/>
        <v>42791.961099537039</v>
      </c>
    </row>
    <row r="2459" spans="1:20" ht="45" x14ac:dyDescent="0.25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3">
        <f t="shared" si="228"/>
        <v>1.0230434782608695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4">
        <f t="shared" si="233"/>
        <v>42453.560833333337</v>
      </c>
    </row>
    <row r="2460" spans="1:20" ht="60" x14ac:dyDescent="0.25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3">
        <f t="shared" si="228"/>
        <v>1.1017999999999999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4">
        <f t="shared" si="233"/>
        <v>42530.791666666672</v>
      </c>
    </row>
    <row r="2461" spans="1:20" ht="60" x14ac:dyDescent="0.25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3">
        <f t="shared" si="228"/>
        <v>1.0225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4">
        <f t="shared" si="233"/>
        <v>42452.595891203702</v>
      </c>
    </row>
    <row r="2462" spans="1:20" ht="60" x14ac:dyDescent="0.25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3">
        <f t="shared" si="228"/>
        <v>1.0078823529411765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4">
        <f t="shared" si="233"/>
        <v>42738.178472222222</v>
      </c>
    </row>
    <row r="2463" spans="1:20" ht="60" x14ac:dyDescent="0.25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3">
        <f t="shared" si="228"/>
        <v>1.038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4">
        <f t="shared" si="233"/>
        <v>40817.125</v>
      </c>
    </row>
    <row r="2464" spans="1:20" ht="60" x14ac:dyDescent="0.25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3">
        <f t="shared" si="228"/>
        <v>1.1070833333333334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4">
        <f t="shared" si="233"/>
        <v>41109.186296296299</v>
      </c>
    </row>
    <row r="2465" spans="1:20" ht="30" x14ac:dyDescent="0.25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3">
        <f t="shared" si="228"/>
        <v>1.1625000000000001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4">
        <f t="shared" si="233"/>
        <v>41380.791666666664</v>
      </c>
    </row>
    <row r="2466" spans="1:20" ht="45" x14ac:dyDescent="0.25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3">
        <f t="shared" si="228"/>
        <v>1.111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4">
        <f t="shared" si="233"/>
        <v>42277.811805555553</v>
      </c>
    </row>
    <row r="2467" spans="1:20" ht="45" x14ac:dyDescent="0.25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3">
        <f t="shared" si="228"/>
        <v>1.8014285714285714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4">
        <f t="shared" si="233"/>
        <v>41175.719305555554</v>
      </c>
    </row>
    <row r="2468" spans="1:20" ht="45" x14ac:dyDescent="0.25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3">
        <f t="shared" si="228"/>
        <v>1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4">
        <f t="shared" si="233"/>
        <v>41403.102465277778</v>
      </c>
    </row>
    <row r="2469" spans="1:20" ht="45" x14ac:dyDescent="0.25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3">
        <f t="shared" si="228"/>
        <v>1.1850000000000001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4">
        <f t="shared" si="233"/>
        <v>41039.708333333336</v>
      </c>
    </row>
    <row r="2470" spans="1:20" ht="45" x14ac:dyDescent="0.25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3">
        <f t="shared" si="228"/>
        <v>1.0721700000000001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4">
        <f t="shared" si="233"/>
        <v>41210.208333333336</v>
      </c>
    </row>
    <row r="2471" spans="1:20" ht="60" x14ac:dyDescent="0.25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3">
        <f t="shared" si="228"/>
        <v>1.1366666666666667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4">
        <f t="shared" si="233"/>
        <v>40582.429733796293</v>
      </c>
    </row>
    <row r="2472" spans="1:20" ht="45" x14ac:dyDescent="0.25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3">
        <f t="shared" si="228"/>
        <v>1.0316400000000001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4">
        <f t="shared" si="233"/>
        <v>41053.07471064815</v>
      </c>
    </row>
    <row r="2473" spans="1:20" ht="60" x14ac:dyDescent="0.25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3">
        <f t="shared" si="228"/>
        <v>1.28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4">
        <f t="shared" si="233"/>
        <v>40933.992962962962</v>
      </c>
    </row>
    <row r="2474" spans="1:20" ht="60" x14ac:dyDescent="0.25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3">
        <f t="shared" si="228"/>
        <v>1.3576026666666667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4">
        <f t="shared" si="233"/>
        <v>40425.043749999997</v>
      </c>
    </row>
    <row r="2475" spans="1:20" ht="45" x14ac:dyDescent="0.25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3">
        <f t="shared" si="228"/>
        <v>1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4">
        <f t="shared" si="233"/>
        <v>41223.790150462963</v>
      </c>
    </row>
    <row r="2476" spans="1:20" ht="60" x14ac:dyDescent="0.25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3">
        <f t="shared" si="228"/>
        <v>1.0000360000000001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4">
        <f t="shared" si="233"/>
        <v>40462.011296296296</v>
      </c>
    </row>
    <row r="2477" spans="1:20" ht="30" x14ac:dyDescent="0.25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3">
        <f t="shared" si="228"/>
        <v>1.0471999999999999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4">
        <f t="shared" si="233"/>
        <v>40369.916666666664</v>
      </c>
    </row>
    <row r="2478" spans="1:20" ht="45" x14ac:dyDescent="0.25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3">
        <f t="shared" si="228"/>
        <v>1.050225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4">
        <f t="shared" si="233"/>
        <v>41946.370023148149</v>
      </c>
    </row>
    <row r="2479" spans="1:20" ht="30" x14ac:dyDescent="0.25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3">
        <f t="shared" si="228"/>
        <v>1.7133333333333334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4">
        <f t="shared" si="233"/>
        <v>41133.691493055558</v>
      </c>
    </row>
    <row r="2480" spans="1:20" ht="60" x14ac:dyDescent="0.25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3">
        <f t="shared" si="228"/>
        <v>1.2749999999999999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4">
        <f t="shared" si="233"/>
        <v>41287.950381944444</v>
      </c>
    </row>
    <row r="2481" spans="1:20" ht="45" x14ac:dyDescent="0.25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3">
        <f t="shared" si="228"/>
        <v>1.3344333333333334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4">
        <f t="shared" si="233"/>
        <v>41118.083333333336</v>
      </c>
    </row>
    <row r="2482" spans="1:20" ht="60" x14ac:dyDescent="0.25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3">
        <f t="shared" si="228"/>
        <v>1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4">
        <f t="shared" si="233"/>
        <v>42287.936157407406</v>
      </c>
    </row>
    <row r="2483" spans="1:20" ht="60" x14ac:dyDescent="0.25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3">
        <f t="shared" si="228"/>
        <v>1.1291099999999998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4">
        <f t="shared" si="233"/>
        <v>41029.645925925928</v>
      </c>
    </row>
    <row r="2484" spans="1:20" ht="60" x14ac:dyDescent="0.25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3">
        <f t="shared" si="228"/>
        <v>1.0009999999999999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4">
        <f t="shared" si="233"/>
        <v>40756.782210648147</v>
      </c>
    </row>
    <row r="2485" spans="1:20" ht="45" x14ac:dyDescent="0.25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3">
        <f t="shared" si="228"/>
        <v>1.1372727272727272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4">
        <f t="shared" si="233"/>
        <v>41030.708368055559</v>
      </c>
    </row>
    <row r="2486" spans="1:20" ht="60" x14ac:dyDescent="0.25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3">
        <f t="shared" si="228"/>
        <v>1.1931742857142855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4">
        <f t="shared" si="233"/>
        <v>40801.916701388887</v>
      </c>
    </row>
    <row r="2487" spans="1:20" ht="60" x14ac:dyDescent="0.25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3">
        <f t="shared" si="228"/>
        <v>1.0325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4">
        <f t="shared" si="233"/>
        <v>40828.998599537037</v>
      </c>
    </row>
    <row r="2488" spans="1:20" ht="60" x14ac:dyDescent="0.25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3">
        <f t="shared" si="228"/>
        <v>2.6566666666666667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4">
        <f t="shared" si="233"/>
        <v>41021.708055555559</v>
      </c>
    </row>
    <row r="2489" spans="1:20" ht="45" x14ac:dyDescent="0.25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3">
        <f t="shared" si="228"/>
        <v>1.0005066666666667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4">
        <f t="shared" si="233"/>
        <v>41056.083298611113</v>
      </c>
    </row>
    <row r="2490" spans="1:20" ht="60" x14ac:dyDescent="0.25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3">
        <f t="shared" si="228"/>
        <v>1.0669999999999999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4">
        <f t="shared" si="233"/>
        <v>40863.674861111111</v>
      </c>
    </row>
    <row r="2491" spans="1:20" ht="60" x14ac:dyDescent="0.25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3">
        <f t="shared" si="228"/>
        <v>1.3367142857142857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4">
        <f t="shared" si="233"/>
        <v>41403.690266203703</v>
      </c>
    </row>
    <row r="2492" spans="1:20" ht="45" x14ac:dyDescent="0.25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3">
        <f t="shared" si="228"/>
        <v>1.214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4">
        <f t="shared" si="233"/>
        <v>41083.227731481478</v>
      </c>
    </row>
    <row r="2493" spans="1:20" ht="60" x14ac:dyDescent="0.25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3">
        <f t="shared" si="228"/>
        <v>1.032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4">
        <f t="shared" si="233"/>
        <v>40559.07708333333</v>
      </c>
    </row>
    <row r="2494" spans="1:20" ht="30" x14ac:dyDescent="0.25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3">
        <f t="shared" si="228"/>
        <v>1.25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4">
        <f t="shared" si="233"/>
        <v>41076.415972222225</v>
      </c>
    </row>
    <row r="2495" spans="1:20" ht="60" x14ac:dyDescent="0.25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3">
        <f t="shared" si="228"/>
        <v>1.2869999999999999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4">
        <f t="shared" si="233"/>
        <v>41393.168287037035</v>
      </c>
    </row>
    <row r="2496" spans="1:20" ht="45" x14ac:dyDescent="0.25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3">
        <f t="shared" si="228"/>
        <v>1.0100533333333332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4">
        <f t="shared" si="233"/>
        <v>41052.645185185182</v>
      </c>
    </row>
    <row r="2497" spans="1:20" ht="45" x14ac:dyDescent="0.25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3">
        <f t="shared" si="228"/>
        <v>1.2753666666666665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4">
        <f t="shared" si="233"/>
        <v>41066.946469907409</v>
      </c>
    </row>
    <row r="2498" spans="1:20" ht="30" x14ac:dyDescent="0.25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3">
        <f t="shared" si="228"/>
        <v>1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41327.996435185189</v>
      </c>
      <c r="T2498" s="14">
        <f t="shared" si="233"/>
        <v>41362.954768518517</v>
      </c>
    </row>
    <row r="2499" spans="1:20" ht="45" x14ac:dyDescent="0.25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3">
        <f t="shared" ref="O2499:O2562" si="234">E2499/D2499</f>
        <v>1.127715</v>
      </c>
      <c r="P2499" s="8">
        <f t="shared" ref="P2499:P2562" si="235">IF(L2499,E2499/L2499,0)</f>
        <v>80.551071428571419</v>
      </c>
      <c r="Q2499" t="str">
        <f t="shared" ref="Q2499:Q2562" si="236">LEFT(N2499,FIND("/",N2499) -1)</f>
        <v>music</v>
      </c>
      <c r="R2499" t="str">
        <f t="shared" ref="R2499:R2562" si="237">RIGHT(N2499, LEN(N2499)- FIND("/", N2499))</f>
        <v>indie rock</v>
      </c>
      <c r="S2499" s="12">
        <f t="shared" ref="S2499:S2562" si="238">(((J2499/60)/60)/24)+DATE(1970,1,1)</f>
        <v>40730.878912037035</v>
      </c>
      <c r="T2499" s="14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3">
        <f t="shared" si="234"/>
        <v>1.056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4">
        <f t="shared" si="239"/>
        <v>42031.967442129629</v>
      </c>
    </row>
    <row r="2501" spans="1:20" ht="60" x14ac:dyDescent="0.25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3">
        <f t="shared" si="234"/>
        <v>2.0262500000000001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4">
        <f t="shared" si="239"/>
        <v>41274.75</v>
      </c>
    </row>
    <row r="2502" spans="1:20" ht="45" x14ac:dyDescent="0.25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3">
        <f t="shared" si="234"/>
        <v>1.1333333333333333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4">
        <f t="shared" si="239"/>
        <v>41083.772858796299</v>
      </c>
    </row>
    <row r="2503" spans="1:20" ht="60" x14ac:dyDescent="0.25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3">
        <f t="shared" si="234"/>
        <v>2.5545454545454545E-2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4">
        <f t="shared" si="239"/>
        <v>42274.776666666665</v>
      </c>
    </row>
    <row r="2504" spans="1:20" ht="60" x14ac:dyDescent="0.25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3">
        <f t="shared" si="234"/>
        <v>7.8181818181818181E-4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4">
        <f t="shared" si="239"/>
        <v>41903.825439814813</v>
      </c>
    </row>
    <row r="2505" spans="1:20" ht="60" x14ac:dyDescent="0.25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3">
        <f t="shared" si="234"/>
        <v>0</v>
      </c>
      <c r="P2505" s="8">
        <f t="shared" si="235"/>
        <v>0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4">
        <f t="shared" si="239"/>
        <v>42528.879166666666</v>
      </c>
    </row>
    <row r="2506" spans="1:20" ht="45" x14ac:dyDescent="0.25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3">
        <f t="shared" si="234"/>
        <v>0</v>
      </c>
      <c r="P2506" s="8">
        <f t="shared" si="235"/>
        <v>0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4">
        <f t="shared" si="239"/>
        <v>41958.057106481487</v>
      </c>
    </row>
    <row r="2507" spans="1:20" ht="60" x14ac:dyDescent="0.25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3">
        <f t="shared" si="234"/>
        <v>0</v>
      </c>
      <c r="P2507" s="8">
        <f t="shared" si="235"/>
        <v>0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4">
        <f t="shared" si="239"/>
        <v>42077.014074074075</v>
      </c>
    </row>
    <row r="2508" spans="1:20" ht="60" x14ac:dyDescent="0.25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3">
        <f t="shared" si="234"/>
        <v>6.0000000000000001E-3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4">
        <f t="shared" si="239"/>
        <v>42280.875</v>
      </c>
    </row>
    <row r="2509" spans="1:20" ht="15.75" x14ac:dyDescent="0.25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3">
        <f t="shared" si="234"/>
        <v>0</v>
      </c>
      <c r="P2509" s="8">
        <f t="shared" si="235"/>
        <v>0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4">
        <f t="shared" si="239"/>
        <v>42135.072962962964</v>
      </c>
    </row>
    <row r="2510" spans="1:20" ht="60" x14ac:dyDescent="0.25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3">
        <f t="shared" si="234"/>
        <v>0</v>
      </c>
      <c r="P2510" s="8">
        <f t="shared" si="235"/>
        <v>0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4">
        <f t="shared" si="239"/>
        <v>41865.951782407406</v>
      </c>
    </row>
    <row r="2511" spans="1:20" ht="60" x14ac:dyDescent="0.25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3">
        <f t="shared" si="234"/>
        <v>1.0526315789473684E-2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4">
        <f t="shared" si="239"/>
        <v>42114.767928240741</v>
      </c>
    </row>
    <row r="2512" spans="1:20" ht="60" x14ac:dyDescent="0.25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3">
        <f t="shared" si="234"/>
        <v>1.5E-3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4">
        <f t="shared" si="239"/>
        <v>42138.997361111105</v>
      </c>
    </row>
    <row r="2513" spans="1:20" ht="45" x14ac:dyDescent="0.25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3">
        <f t="shared" si="234"/>
        <v>0</v>
      </c>
      <c r="P2513" s="8">
        <f t="shared" si="235"/>
        <v>0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4">
        <f t="shared" si="239"/>
        <v>42401.446909722217</v>
      </c>
    </row>
    <row r="2514" spans="1:20" ht="45" x14ac:dyDescent="0.25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3">
        <f t="shared" si="234"/>
        <v>0</v>
      </c>
      <c r="P2514" s="8">
        <f t="shared" si="235"/>
        <v>0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4">
        <f t="shared" si="239"/>
        <v>41986.876863425925</v>
      </c>
    </row>
    <row r="2515" spans="1:20" ht="60" x14ac:dyDescent="0.25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3">
        <f t="shared" si="234"/>
        <v>0</v>
      </c>
      <c r="P2515" s="8">
        <f t="shared" si="235"/>
        <v>0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4">
        <f t="shared" si="239"/>
        <v>42792.00681712963</v>
      </c>
    </row>
    <row r="2516" spans="1:20" ht="60" x14ac:dyDescent="0.25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3">
        <f t="shared" si="234"/>
        <v>1.7500000000000002E-2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4">
        <f t="shared" si="239"/>
        <v>41871.389780092592</v>
      </c>
    </row>
    <row r="2517" spans="1:20" ht="60" x14ac:dyDescent="0.25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3">
        <f t="shared" si="234"/>
        <v>0.186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4">
        <f t="shared" si="239"/>
        <v>42057.839733796296</v>
      </c>
    </row>
    <row r="2518" spans="1:20" ht="60" x14ac:dyDescent="0.25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3">
        <f t="shared" si="234"/>
        <v>0</v>
      </c>
      <c r="P2518" s="8">
        <f t="shared" si="235"/>
        <v>0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4">
        <f t="shared" si="239"/>
        <v>41972.6950462963</v>
      </c>
    </row>
    <row r="2519" spans="1:20" ht="60" x14ac:dyDescent="0.25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3">
        <f t="shared" si="234"/>
        <v>9.8166666666666666E-2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4">
        <f t="shared" si="239"/>
        <v>42082.760763888888</v>
      </c>
    </row>
    <row r="2520" spans="1:20" ht="45" x14ac:dyDescent="0.25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3">
        <f t="shared" si="234"/>
        <v>0</v>
      </c>
      <c r="P2520" s="8">
        <f t="shared" si="235"/>
        <v>0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4">
        <f t="shared" si="239"/>
        <v>41956.722546296296</v>
      </c>
    </row>
    <row r="2521" spans="1:20" ht="45" x14ac:dyDescent="0.25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3">
        <f t="shared" si="234"/>
        <v>4.3333333333333331E-4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4">
        <f t="shared" si="239"/>
        <v>41839.155138888891</v>
      </c>
    </row>
    <row r="2522" spans="1:20" ht="60" x14ac:dyDescent="0.25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3">
        <f t="shared" si="234"/>
        <v>0</v>
      </c>
      <c r="P2522" s="8">
        <f t="shared" si="235"/>
        <v>0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4">
        <f t="shared" si="239"/>
        <v>42658.806249999994</v>
      </c>
    </row>
    <row r="2523" spans="1:20" ht="60" x14ac:dyDescent="0.25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3">
        <f t="shared" si="234"/>
        <v>1.0948792000000001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4">
        <f t="shared" si="239"/>
        <v>42290.967835648145</v>
      </c>
    </row>
    <row r="2524" spans="1:20" ht="60" x14ac:dyDescent="0.25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3">
        <f t="shared" si="234"/>
        <v>1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4">
        <f t="shared" si="239"/>
        <v>42482.619444444441</v>
      </c>
    </row>
    <row r="2525" spans="1:20" ht="45" x14ac:dyDescent="0.25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3">
        <f t="shared" si="234"/>
        <v>1.5644444444444445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4">
        <f t="shared" si="239"/>
        <v>41961.017268518524</v>
      </c>
    </row>
    <row r="2526" spans="1:20" ht="45" x14ac:dyDescent="0.25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3">
        <f t="shared" si="234"/>
        <v>1.016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4">
        <f t="shared" si="239"/>
        <v>41994.1875</v>
      </c>
    </row>
    <row r="2527" spans="1:20" ht="45" x14ac:dyDescent="0.25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3">
        <f t="shared" si="234"/>
        <v>1.00325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4">
        <f t="shared" si="239"/>
        <v>41088.844571759262</v>
      </c>
    </row>
    <row r="2528" spans="1:20" ht="45" x14ac:dyDescent="0.25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3">
        <f t="shared" si="234"/>
        <v>1.1294999999999999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4">
        <f t="shared" si="239"/>
        <v>41981.207638888889</v>
      </c>
    </row>
    <row r="2529" spans="1:20" ht="45" x14ac:dyDescent="0.25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3">
        <f t="shared" si="234"/>
        <v>1.02125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4">
        <f t="shared" si="239"/>
        <v>41565.165972222225</v>
      </c>
    </row>
    <row r="2530" spans="1:20" ht="60" x14ac:dyDescent="0.25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3">
        <f t="shared" si="234"/>
        <v>1.0724974999999999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4">
        <f t="shared" si="239"/>
        <v>42236.458333333328</v>
      </c>
    </row>
    <row r="2531" spans="1:20" ht="30" x14ac:dyDescent="0.25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3">
        <f t="shared" si="234"/>
        <v>1.0428333333333333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4">
        <f t="shared" si="239"/>
        <v>40993.0390625</v>
      </c>
    </row>
    <row r="2532" spans="1:20" ht="45" x14ac:dyDescent="0.25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3">
        <f t="shared" si="234"/>
        <v>1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4">
        <f t="shared" si="239"/>
        <v>42114.201388888891</v>
      </c>
    </row>
    <row r="2533" spans="1:20" ht="60" x14ac:dyDescent="0.25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3">
        <f t="shared" si="234"/>
        <v>1.004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4">
        <f t="shared" si="239"/>
        <v>42231.165972222225</v>
      </c>
    </row>
    <row r="2534" spans="1:20" ht="60" x14ac:dyDescent="0.25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3">
        <f t="shared" si="234"/>
        <v>1.26125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4">
        <f t="shared" si="239"/>
        <v>41137.849143518521</v>
      </c>
    </row>
    <row r="2535" spans="1:20" ht="60" x14ac:dyDescent="0.25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3">
        <f t="shared" si="234"/>
        <v>1.1066666666666667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4">
        <f t="shared" si="239"/>
        <v>41334.750787037039</v>
      </c>
    </row>
    <row r="2536" spans="1:20" ht="75" x14ac:dyDescent="0.25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3">
        <f t="shared" si="234"/>
        <v>1.05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4">
        <f t="shared" si="239"/>
        <v>40179.25</v>
      </c>
    </row>
    <row r="2537" spans="1:20" ht="15.75" x14ac:dyDescent="0.25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3">
        <f t="shared" si="234"/>
        <v>1.03775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4">
        <f t="shared" si="239"/>
        <v>41974.832696759258</v>
      </c>
    </row>
    <row r="2538" spans="1:20" ht="60" x14ac:dyDescent="0.25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3">
        <f t="shared" si="234"/>
        <v>1.1599999999999999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4">
        <f t="shared" si="239"/>
        <v>41485.106087962966</v>
      </c>
    </row>
    <row r="2539" spans="1:20" ht="45" x14ac:dyDescent="0.25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3">
        <f t="shared" si="234"/>
        <v>1.1000000000000001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4">
        <f t="shared" si="239"/>
        <v>40756.648784722223</v>
      </c>
    </row>
    <row r="2540" spans="1:20" ht="45" x14ac:dyDescent="0.25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3">
        <f t="shared" si="234"/>
        <v>1.130176111111111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4">
        <f t="shared" si="239"/>
        <v>41329.207638888889</v>
      </c>
    </row>
    <row r="2541" spans="1:20" ht="60" x14ac:dyDescent="0.25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3">
        <f t="shared" si="234"/>
        <v>1.0024999999999999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4">
        <f t="shared" si="239"/>
        <v>42037.902222222227</v>
      </c>
    </row>
    <row r="2542" spans="1:20" ht="60" x14ac:dyDescent="0.25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3">
        <f t="shared" si="234"/>
        <v>1.034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4">
        <f t="shared" si="239"/>
        <v>40845.675011574072</v>
      </c>
    </row>
    <row r="2543" spans="1:20" ht="60" x14ac:dyDescent="0.25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3">
        <f t="shared" si="234"/>
        <v>1.0702857142857143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4">
        <f t="shared" si="239"/>
        <v>41543.449282407404</v>
      </c>
    </row>
    <row r="2544" spans="1:20" ht="45" x14ac:dyDescent="0.25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3">
        <f t="shared" si="234"/>
        <v>1.0357142857142858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4">
        <f t="shared" si="239"/>
        <v>41548.165972222225</v>
      </c>
    </row>
    <row r="2545" spans="1:20" ht="60" x14ac:dyDescent="0.25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3">
        <f t="shared" si="234"/>
        <v>1.5640000000000001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4">
        <f t="shared" si="239"/>
        <v>40545.125</v>
      </c>
    </row>
    <row r="2546" spans="1:20" ht="45" x14ac:dyDescent="0.25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3">
        <f t="shared" si="234"/>
        <v>1.0082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4">
        <f t="shared" si="239"/>
        <v>41098.520474537036</v>
      </c>
    </row>
    <row r="2547" spans="1:20" ht="45" x14ac:dyDescent="0.25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3">
        <f t="shared" si="234"/>
        <v>1.9530000000000001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4">
        <f t="shared" si="239"/>
        <v>42062.020833333328</v>
      </c>
    </row>
    <row r="2548" spans="1:20" ht="45" x14ac:dyDescent="0.25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3">
        <f t="shared" si="234"/>
        <v>1.1171428571428572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4">
        <f t="shared" si="239"/>
        <v>41552.208333333336</v>
      </c>
    </row>
    <row r="2549" spans="1:20" ht="60" x14ac:dyDescent="0.25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3">
        <f t="shared" si="234"/>
        <v>1.1985454545454546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4">
        <f t="shared" si="239"/>
        <v>41003.731516203705</v>
      </c>
    </row>
    <row r="2550" spans="1:20" ht="60" x14ac:dyDescent="0.25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3">
        <f t="shared" si="234"/>
        <v>1.0185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4">
        <f t="shared" si="239"/>
        <v>42643.185416666667</v>
      </c>
    </row>
    <row r="2551" spans="1:20" ht="45" x14ac:dyDescent="0.25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3">
        <f t="shared" si="234"/>
        <v>1.0280254777070064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4">
        <f t="shared" si="239"/>
        <v>41425.708333333336</v>
      </c>
    </row>
    <row r="2552" spans="1:20" ht="60" x14ac:dyDescent="0.25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3">
        <f t="shared" si="234"/>
        <v>1.0084615384615385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4">
        <f t="shared" si="239"/>
        <v>42285.165972222225</v>
      </c>
    </row>
    <row r="2553" spans="1:20" ht="45" x14ac:dyDescent="0.25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3">
        <f t="shared" si="234"/>
        <v>1.0273469387755103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4">
        <f t="shared" si="239"/>
        <v>40989.866666666669</v>
      </c>
    </row>
    <row r="2554" spans="1:20" ht="60" x14ac:dyDescent="0.25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3">
        <f t="shared" si="234"/>
        <v>1.0649999999999999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4">
        <f t="shared" si="239"/>
        <v>42799.809965277775</v>
      </c>
    </row>
    <row r="2555" spans="1:20" ht="45" x14ac:dyDescent="0.25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3">
        <f t="shared" si="234"/>
        <v>1.5553333333333332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4">
        <f t="shared" si="239"/>
        <v>41173.199155092596</v>
      </c>
    </row>
    <row r="2556" spans="1:20" ht="60" x14ac:dyDescent="0.25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3">
        <f t="shared" si="234"/>
        <v>1.228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4">
        <f t="shared" si="239"/>
        <v>42156.165972222225</v>
      </c>
    </row>
    <row r="2557" spans="1:20" ht="60" x14ac:dyDescent="0.25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3">
        <f t="shared" si="234"/>
        <v>1.0734999999999999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4">
        <f t="shared" si="239"/>
        <v>41057.655011574076</v>
      </c>
    </row>
    <row r="2558" spans="1:20" ht="60" x14ac:dyDescent="0.25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3">
        <f t="shared" si="234"/>
        <v>1.0550335570469798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4">
        <f t="shared" si="239"/>
        <v>41267.991400462961</v>
      </c>
    </row>
    <row r="2559" spans="1:20" ht="30" x14ac:dyDescent="0.25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3">
        <f t="shared" si="234"/>
        <v>1.1844444444444444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4">
        <f t="shared" si="239"/>
        <v>41774.745208333334</v>
      </c>
    </row>
    <row r="2560" spans="1:20" ht="45" x14ac:dyDescent="0.25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3">
        <f t="shared" si="234"/>
        <v>1.0888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4">
        <f t="shared" si="239"/>
        <v>42125.582638888889</v>
      </c>
    </row>
    <row r="2561" spans="1:20" ht="60" x14ac:dyDescent="0.25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3">
        <f t="shared" si="234"/>
        <v>1.1125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4">
        <f t="shared" si="239"/>
        <v>40862.817361111112</v>
      </c>
    </row>
    <row r="2562" spans="1:20" ht="60" x14ac:dyDescent="0.25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3">
        <f t="shared" si="234"/>
        <v>1.0009999999999999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4">
        <f t="shared" si="239"/>
        <v>42069.951087962967</v>
      </c>
    </row>
    <row r="2563" spans="1:20" ht="60" x14ac:dyDescent="0.25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3">
        <f t="shared" ref="O2563:O2626" si="240">E2563/D2563</f>
        <v>0</v>
      </c>
      <c r="P2563" s="8">
        <f t="shared" ref="P2563:P2626" si="241">IF(L2563,E2563/L2563,0)</f>
        <v>0</v>
      </c>
      <c r="Q2563" t="str">
        <f t="shared" ref="Q2563:Q2626" si="242">LEFT(N2563,FIND("/",N2563) -1)</f>
        <v>food</v>
      </c>
      <c r="R2563" t="str">
        <f t="shared" ref="R2563:R2626" si="243">RIGHT(N2563, LEN(N2563)- FIND("/", N2563))</f>
        <v>food trucks</v>
      </c>
      <c r="S2563" s="12">
        <f t="shared" ref="S2563:S2626" si="244">(((J2563/60)/60)/24)+DATE(1970,1,1)</f>
        <v>42260.528807870374</v>
      </c>
      <c r="T2563" s="14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3">
        <f t="shared" si="240"/>
        <v>7.4999999999999997E-3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4">
        <f t="shared" si="245"/>
        <v>42654.524756944447</v>
      </c>
    </row>
    <row r="2565" spans="1:20" ht="30" x14ac:dyDescent="0.25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3">
        <f t="shared" si="240"/>
        <v>0</v>
      </c>
      <c r="P2565" s="8">
        <f t="shared" si="241"/>
        <v>0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4">
        <f t="shared" si="245"/>
        <v>42215.139479166668</v>
      </c>
    </row>
    <row r="2566" spans="1:20" ht="45" x14ac:dyDescent="0.25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3">
        <f t="shared" si="240"/>
        <v>0</v>
      </c>
      <c r="P2566" s="8">
        <f t="shared" si="241"/>
        <v>0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4">
        <f t="shared" si="245"/>
        <v>41852.040497685186</v>
      </c>
    </row>
    <row r="2567" spans="1:20" ht="45" x14ac:dyDescent="0.25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3">
        <f t="shared" si="240"/>
        <v>0.01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4">
        <f t="shared" si="245"/>
        <v>42499.868055555555</v>
      </c>
    </row>
    <row r="2568" spans="1:20" ht="45" x14ac:dyDescent="0.25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3">
        <f t="shared" si="240"/>
        <v>0</v>
      </c>
      <c r="P2568" s="8">
        <f t="shared" si="241"/>
        <v>0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4">
        <f t="shared" si="245"/>
        <v>41872.980879629627</v>
      </c>
    </row>
    <row r="2569" spans="1:20" ht="45" x14ac:dyDescent="0.25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3">
        <f t="shared" si="240"/>
        <v>2.6666666666666666E-3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4">
        <f t="shared" si="245"/>
        <v>42117.878912037035</v>
      </c>
    </row>
    <row r="2570" spans="1:20" ht="60" x14ac:dyDescent="0.25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3">
        <f t="shared" si="240"/>
        <v>5.0000000000000001E-3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4">
        <f t="shared" si="245"/>
        <v>42614.666597222225</v>
      </c>
    </row>
    <row r="2571" spans="1:20" ht="45" x14ac:dyDescent="0.25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3">
        <f t="shared" si="240"/>
        <v>2.2307692307692306E-2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4">
        <f t="shared" si="245"/>
        <v>42264.105462962965</v>
      </c>
    </row>
    <row r="2572" spans="1:20" ht="45" x14ac:dyDescent="0.25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3">
        <f t="shared" si="240"/>
        <v>8.4285714285714294E-3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4">
        <f t="shared" si="245"/>
        <v>42774.903182870374</v>
      </c>
    </row>
    <row r="2573" spans="1:20" ht="45" x14ac:dyDescent="0.25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3">
        <f t="shared" si="240"/>
        <v>2.5000000000000001E-3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4">
        <f t="shared" si="245"/>
        <v>42509.341678240744</v>
      </c>
    </row>
    <row r="2574" spans="1:20" ht="45" x14ac:dyDescent="0.25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3">
        <f t="shared" si="240"/>
        <v>0</v>
      </c>
      <c r="P2574" s="8">
        <f t="shared" si="241"/>
        <v>0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4">
        <f t="shared" si="245"/>
        <v>42107.119409722218</v>
      </c>
    </row>
    <row r="2575" spans="1:20" ht="60" x14ac:dyDescent="0.25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3">
        <f t="shared" si="240"/>
        <v>0</v>
      </c>
      <c r="P2575" s="8">
        <f t="shared" si="241"/>
        <v>0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4">
        <f t="shared" si="245"/>
        <v>41874.592002314814</v>
      </c>
    </row>
    <row r="2576" spans="1:20" ht="60" x14ac:dyDescent="0.25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3">
        <f t="shared" si="240"/>
        <v>0</v>
      </c>
      <c r="P2576" s="8">
        <f t="shared" si="241"/>
        <v>0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4">
        <f t="shared" si="245"/>
        <v>42508.825752314813</v>
      </c>
    </row>
    <row r="2577" spans="1:20" ht="60" x14ac:dyDescent="0.25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3">
        <f t="shared" si="240"/>
        <v>0</v>
      </c>
      <c r="P2577" s="8">
        <f t="shared" si="241"/>
        <v>0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4">
        <f t="shared" si="245"/>
        <v>42016.108726851846</v>
      </c>
    </row>
    <row r="2578" spans="1:20" ht="30" x14ac:dyDescent="0.25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3">
        <f t="shared" si="240"/>
        <v>0</v>
      </c>
      <c r="P2578" s="8">
        <f t="shared" si="241"/>
        <v>0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4">
        <f t="shared" si="245"/>
        <v>42104.968136574069</v>
      </c>
    </row>
    <row r="2579" spans="1:20" ht="60" x14ac:dyDescent="0.25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3">
        <f t="shared" si="240"/>
        <v>0</v>
      </c>
      <c r="P2579" s="8">
        <f t="shared" si="241"/>
        <v>0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4">
        <f t="shared" si="245"/>
        <v>41855.820567129631</v>
      </c>
    </row>
    <row r="2580" spans="1:20" ht="60" x14ac:dyDescent="0.25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3">
        <f t="shared" si="240"/>
        <v>0</v>
      </c>
      <c r="P2580" s="8">
        <f t="shared" si="241"/>
        <v>0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4">
        <f t="shared" si="245"/>
        <v>42286.708333333328</v>
      </c>
    </row>
    <row r="2581" spans="1:20" ht="45" x14ac:dyDescent="0.25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3">
        <f t="shared" si="240"/>
        <v>1.3849999999999999E-3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4">
        <f t="shared" si="245"/>
        <v>41897.829895833333</v>
      </c>
    </row>
    <row r="2582" spans="1:20" ht="45" x14ac:dyDescent="0.25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3">
        <f t="shared" si="240"/>
        <v>6.0000000000000001E-3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4">
        <f t="shared" si="245"/>
        <v>42140.125</v>
      </c>
    </row>
    <row r="2583" spans="1:20" ht="45" x14ac:dyDescent="0.25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3">
        <f t="shared" si="240"/>
        <v>0.106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4">
        <f t="shared" si="245"/>
        <v>42324.670115740737</v>
      </c>
    </row>
    <row r="2584" spans="1:20" ht="30" x14ac:dyDescent="0.25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3">
        <f t="shared" si="240"/>
        <v>1.1111111111111112E-5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4">
        <f t="shared" si="245"/>
        <v>42672.988819444443</v>
      </c>
    </row>
    <row r="2585" spans="1:20" ht="45" x14ac:dyDescent="0.25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3">
        <f t="shared" si="240"/>
        <v>5.0000000000000001E-3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4">
        <f t="shared" si="245"/>
        <v>42079.727777777778</v>
      </c>
    </row>
    <row r="2586" spans="1:20" ht="45" x14ac:dyDescent="0.25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3">
        <f t="shared" si="240"/>
        <v>0</v>
      </c>
      <c r="P2586" s="8">
        <f t="shared" si="241"/>
        <v>0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4">
        <f t="shared" si="245"/>
        <v>42170.173252314817</v>
      </c>
    </row>
    <row r="2587" spans="1:20" ht="45" x14ac:dyDescent="0.25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3">
        <f t="shared" si="240"/>
        <v>1.6666666666666668E-3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4">
        <f t="shared" si="245"/>
        <v>41825.963333333333</v>
      </c>
    </row>
    <row r="2588" spans="1:20" ht="30" x14ac:dyDescent="0.25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3">
        <f t="shared" si="240"/>
        <v>1.6666666666666668E-3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4">
        <f t="shared" si="245"/>
        <v>42363.330277777779</v>
      </c>
    </row>
    <row r="2589" spans="1:20" ht="45" x14ac:dyDescent="0.25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3">
        <f t="shared" si="240"/>
        <v>2.4340000000000001E-2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4">
        <f t="shared" si="245"/>
        <v>42368.675381944442</v>
      </c>
    </row>
    <row r="2590" spans="1:20" ht="60" x14ac:dyDescent="0.25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3">
        <f t="shared" si="240"/>
        <v>3.8833333333333331E-2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4">
        <f t="shared" si="245"/>
        <v>42094.551388888889</v>
      </c>
    </row>
    <row r="2591" spans="1:20" ht="60" x14ac:dyDescent="0.25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3">
        <f t="shared" si="240"/>
        <v>1E-4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4">
        <f t="shared" si="245"/>
        <v>42452.494525462964</v>
      </c>
    </row>
    <row r="2592" spans="1:20" ht="60" x14ac:dyDescent="0.25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3">
        <f t="shared" si="240"/>
        <v>0</v>
      </c>
      <c r="P2592" s="8">
        <f t="shared" si="241"/>
        <v>0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4">
        <f t="shared" si="245"/>
        <v>42395.589085648149</v>
      </c>
    </row>
    <row r="2593" spans="1:20" ht="60" x14ac:dyDescent="0.25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3">
        <f t="shared" si="240"/>
        <v>1.7333333333333333E-2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4">
        <f t="shared" si="245"/>
        <v>42442.864861111113</v>
      </c>
    </row>
    <row r="2594" spans="1:20" ht="60" x14ac:dyDescent="0.25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3">
        <f t="shared" si="240"/>
        <v>1.6666666666666668E-3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4">
        <f t="shared" si="245"/>
        <v>41917.801168981481</v>
      </c>
    </row>
    <row r="2595" spans="1:20" ht="45" x14ac:dyDescent="0.25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3">
        <f t="shared" si="240"/>
        <v>0</v>
      </c>
      <c r="P2595" s="8">
        <f t="shared" si="241"/>
        <v>0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4">
        <f t="shared" si="245"/>
        <v>42119.84520833334</v>
      </c>
    </row>
    <row r="2596" spans="1:20" ht="45" x14ac:dyDescent="0.25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3">
        <f t="shared" si="240"/>
        <v>1.2500000000000001E-5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4">
        <f t="shared" si="245"/>
        <v>41858.967916666668</v>
      </c>
    </row>
    <row r="2597" spans="1:20" ht="30" x14ac:dyDescent="0.25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3">
        <f t="shared" si="240"/>
        <v>0.12166666666666667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4">
        <f t="shared" si="245"/>
        <v>42790.244212962964</v>
      </c>
    </row>
    <row r="2598" spans="1:20" ht="60" x14ac:dyDescent="0.25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3">
        <f t="shared" si="240"/>
        <v>0.23588571428571428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4">
        <f t="shared" si="245"/>
        <v>41858.664456018516</v>
      </c>
    </row>
    <row r="2599" spans="1:20" ht="45" x14ac:dyDescent="0.25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3">
        <f t="shared" si="240"/>
        <v>5.6666666666666664E-2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4">
        <f t="shared" si="245"/>
        <v>42540.341631944444</v>
      </c>
    </row>
    <row r="2600" spans="1:20" ht="45" x14ac:dyDescent="0.25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3">
        <f t="shared" si="240"/>
        <v>0.39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4">
        <f t="shared" si="245"/>
        <v>42270.840289351851</v>
      </c>
    </row>
    <row r="2601" spans="1:20" ht="45" x14ac:dyDescent="0.25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3">
        <f t="shared" si="240"/>
        <v>9.9546510341776348E-3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4">
        <f t="shared" si="245"/>
        <v>41854.754016203704</v>
      </c>
    </row>
    <row r="2602" spans="1:20" ht="45" x14ac:dyDescent="0.25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3">
        <f t="shared" si="240"/>
        <v>6.9320000000000007E-2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4">
        <f t="shared" si="245"/>
        <v>42454.858796296292</v>
      </c>
    </row>
    <row r="2603" spans="1:20" ht="60" x14ac:dyDescent="0.25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3">
        <f t="shared" si="240"/>
        <v>6.6139999999999999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4">
        <f t="shared" si="245"/>
        <v>41165.165972222225</v>
      </c>
    </row>
    <row r="2604" spans="1:20" ht="45" x14ac:dyDescent="0.25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3">
        <f t="shared" si="240"/>
        <v>3.2609166666666667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4">
        <f t="shared" si="245"/>
        <v>41955.888888888891</v>
      </c>
    </row>
    <row r="2605" spans="1:20" ht="30" x14ac:dyDescent="0.25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3">
        <f t="shared" si="240"/>
        <v>1.0148571428571429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4">
        <f t="shared" si="245"/>
        <v>41631.912662037037</v>
      </c>
    </row>
    <row r="2606" spans="1:20" ht="45" x14ac:dyDescent="0.25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3">
        <f t="shared" si="240"/>
        <v>1.0421799999999999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4">
        <f t="shared" si="245"/>
        <v>41028.051192129627</v>
      </c>
    </row>
    <row r="2607" spans="1:20" ht="60" x14ac:dyDescent="0.25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3">
        <f t="shared" si="240"/>
        <v>1.0742157000000001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4">
        <f t="shared" si="245"/>
        <v>42538.541550925926</v>
      </c>
    </row>
    <row r="2608" spans="1:20" ht="75" x14ac:dyDescent="0.25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3">
        <f t="shared" si="240"/>
        <v>1.1005454545454545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4">
        <f t="shared" si="245"/>
        <v>41758.712754629632</v>
      </c>
    </row>
    <row r="2609" spans="1:20" ht="60" x14ac:dyDescent="0.25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3">
        <f t="shared" si="240"/>
        <v>4.077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4">
        <f t="shared" si="245"/>
        <v>42228.083333333328</v>
      </c>
    </row>
    <row r="2610" spans="1:20" ht="45" x14ac:dyDescent="0.25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3">
        <f t="shared" si="240"/>
        <v>2.2392500000000002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4">
        <f t="shared" si="245"/>
        <v>42809</v>
      </c>
    </row>
    <row r="2611" spans="1:20" ht="60" x14ac:dyDescent="0.25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3">
        <f t="shared" si="240"/>
        <v>3.038011142857143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4">
        <f t="shared" si="245"/>
        <v>41105.237858796296</v>
      </c>
    </row>
    <row r="2612" spans="1:20" ht="45" x14ac:dyDescent="0.25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3">
        <f t="shared" si="240"/>
        <v>1.4132510432681749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4">
        <f t="shared" si="245"/>
        <v>42604.290972222225</v>
      </c>
    </row>
    <row r="2613" spans="1:20" ht="60" x14ac:dyDescent="0.25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3">
        <f t="shared" si="240"/>
        <v>27.906363636363636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4">
        <f t="shared" si="245"/>
        <v>42737.957638888889</v>
      </c>
    </row>
    <row r="2614" spans="1:20" ht="45" x14ac:dyDescent="0.25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3">
        <f t="shared" si="240"/>
        <v>1.7176130000000001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4">
        <f t="shared" si="245"/>
        <v>42013.143171296295</v>
      </c>
    </row>
    <row r="2615" spans="1:20" ht="60" x14ac:dyDescent="0.25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3">
        <f t="shared" si="240"/>
        <v>1.0101333333333333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4">
        <f t="shared" si="245"/>
        <v>41173.81821759259</v>
      </c>
    </row>
    <row r="2616" spans="1:20" ht="60" x14ac:dyDescent="0.25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3">
        <f t="shared" si="240"/>
        <v>1.02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4">
        <f t="shared" si="245"/>
        <v>41759.208333333336</v>
      </c>
    </row>
    <row r="2617" spans="1:20" ht="60" x14ac:dyDescent="0.25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3">
        <f t="shared" si="240"/>
        <v>1.6976511744127936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4">
        <f t="shared" si="245"/>
        <v>42490.5</v>
      </c>
    </row>
    <row r="2618" spans="1:20" ht="45" x14ac:dyDescent="0.25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3">
        <f t="shared" si="240"/>
        <v>1.14534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4">
        <f t="shared" si="245"/>
        <v>42241.99454861111</v>
      </c>
    </row>
    <row r="2619" spans="1:20" ht="60" x14ac:dyDescent="0.25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3">
        <f t="shared" si="240"/>
        <v>8.7759999999999998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4">
        <f t="shared" si="245"/>
        <v>41932.874432870369</v>
      </c>
    </row>
    <row r="2620" spans="1:20" ht="30" x14ac:dyDescent="0.25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3">
        <f t="shared" si="240"/>
        <v>1.0538666666666667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4">
        <f t="shared" si="245"/>
        <v>42339.834039351852</v>
      </c>
    </row>
    <row r="2621" spans="1:20" ht="60" x14ac:dyDescent="0.25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3">
        <f t="shared" si="240"/>
        <v>1.8839999999999999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4">
        <f t="shared" si="245"/>
        <v>42300.458333333328</v>
      </c>
    </row>
    <row r="2622" spans="1:20" ht="60" x14ac:dyDescent="0.25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3">
        <f t="shared" si="240"/>
        <v>1.436523076923077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4">
        <f t="shared" si="245"/>
        <v>42288.041666666672</v>
      </c>
    </row>
    <row r="2623" spans="1:20" ht="60" x14ac:dyDescent="0.25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3">
        <f t="shared" si="240"/>
        <v>1.4588000000000001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4">
        <f t="shared" si="245"/>
        <v>42145.74754629629</v>
      </c>
    </row>
    <row r="2624" spans="1:20" ht="60" x14ac:dyDescent="0.25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3">
        <f t="shared" si="240"/>
        <v>1.3118399999999999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4">
        <f t="shared" si="245"/>
        <v>42734.74324074074</v>
      </c>
    </row>
    <row r="2625" spans="1:20" ht="60" x14ac:dyDescent="0.25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3">
        <f t="shared" si="240"/>
        <v>1.1399999999999999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4">
        <f t="shared" si="245"/>
        <v>42706.256550925929</v>
      </c>
    </row>
    <row r="2626" spans="1:20" ht="60" x14ac:dyDescent="0.25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3">
        <f t="shared" si="240"/>
        <v>13.794206249999998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41144.42155092593</v>
      </c>
      <c r="T2626" s="14">
        <f t="shared" si="245"/>
        <v>41165.42155092593</v>
      </c>
    </row>
    <row r="2627" spans="1:20" ht="60" x14ac:dyDescent="0.25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3">
        <f t="shared" ref="O2627:O2690" si="246">E2627/D2627</f>
        <v>9.56</v>
      </c>
      <c r="P2627" s="8">
        <f t="shared" ref="P2627:P2690" si="247">IF(L2627,E2627/L2627,0)</f>
        <v>27.576923076923077</v>
      </c>
      <c r="Q2627" t="str">
        <f t="shared" ref="Q2627:Q2690" si="248">LEFT(N2627,FIND("/",N2627) -1)</f>
        <v>technology</v>
      </c>
      <c r="R2627" t="str">
        <f t="shared" ref="R2627:R2690" si="249">RIGHT(N2627, LEN(N2627)- FIND("/", N2627))</f>
        <v>space exploration</v>
      </c>
      <c r="S2627" s="12">
        <f t="shared" ref="S2627:S2690" si="250">(((J2627/60)/60)/24)+DATE(1970,1,1)</f>
        <v>42658.810277777782</v>
      </c>
      <c r="T2627" s="14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3">
        <f t="shared" si="246"/>
        <v>1.1200000000000001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4">
        <f t="shared" si="251"/>
        <v>42158.628113425926</v>
      </c>
    </row>
    <row r="2629" spans="1:20" ht="60" x14ac:dyDescent="0.25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3">
        <f t="shared" si="246"/>
        <v>6.4666666666666668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4">
        <f t="shared" si="251"/>
        <v>42334.871076388896</v>
      </c>
    </row>
    <row r="2630" spans="1:20" ht="45" x14ac:dyDescent="0.25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3">
        <f t="shared" si="246"/>
        <v>1.1036948748510131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4">
        <f t="shared" si="251"/>
        <v>41973.966053240743</v>
      </c>
    </row>
    <row r="2631" spans="1:20" ht="45" x14ac:dyDescent="0.25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3">
        <f t="shared" si="246"/>
        <v>1.2774000000000001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4">
        <f t="shared" si="251"/>
        <v>42138.538449074069</v>
      </c>
    </row>
    <row r="2632" spans="1:20" ht="60" x14ac:dyDescent="0.25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3">
        <f t="shared" si="246"/>
        <v>1.579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4">
        <f t="shared" si="251"/>
        <v>42551.416666666672</v>
      </c>
    </row>
    <row r="2633" spans="1:20" ht="45" x14ac:dyDescent="0.25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3">
        <f t="shared" si="246"/>
        <v>1.1466525000000001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4">
        <f t="shared" si="251"/>
        <v>42246.169293981482</v>
      </c>
    </row>
    <row r="2634" spans="1:20" ht="45" x14ac:dyDescent="0.25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3">
        <f t="shared" si="246"/>
        <v>1.3700934579439252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4">
        <f t="shared" si="251"/>
        <v>42519.061793981484</v>
      </c>
    </row>
    <row r="2635" spans="1:20" ht="60" x14ac:dyDescent="0.25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3">
        <f t="shared" si="246"/>
        <v>3.5461999999999998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4">
        <f t="shared" si="251"/>
        <v>41697.958333333336</v>
      </c>
    </row>
    <row r="2636" spans="1:20" ht="45" x14ac:dyDescent="0.25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3">
        <f t="shared" si="246"/>
        <v>1.0602150537634409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4">
        <f t="shared" si="251"/>
        <v>42642.656493055561</v>
      </c>
    </row>
    <row r="2637" spans="1:20" ht="60" x14ac:dyDescent="0.25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3">
        <f t="shared" si="246"/>
        <v>1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4">
        <f t="shared" si="251"/>
        <v>42072.909270833334</v>
      </c>
    </row>
    <row r="2638" spans="1:20" ht="60" x14ac:dyDescent="0.25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3">
        <f t="shared" si="246"/>
        <v>1.873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4">
        <f t="shared" si="251"/>
        <v>42659.041666666672</v>
      </c>
    </row>
    <row r="2639" spans="1:20" ht="45" x14ac:dyDescent="0.25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3">
        <f t="shared" si="246"/>
        <v>1.6619999999999999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4">
        <f t="shared" si="251"/>
        <v>42655.549479166672</v>
      </c>
    </row>
    <row r="2640" spans="1:20" ht="45" x14ac:dyDescent="0.25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3">
        <f t="shared" si="246"/>
        <v>1.0172910662824208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4">
        <f t="shared" si="251"/>
        <v>42019.913136574076</v>
      </c>
    </row>
    <row r="2641" spans="1:20" ht="60" x14ac:dyDescent="0.25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3">
        <f t="shared" si="246"/>
        <v>1.64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4">
        <f t="shared" si="251"/>
        <v>42054.86513888889</v>
      </c>
    </row>
    <row r="2642" spans="1:20" ht="75" x14ac:dyDescent="0.25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3">
        <f t="shared" si="246"/>
        <v>1.0566666666666666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4">
        <f t="shared" si="251"/>
        <v>42163.160578703704</v>
      </c>
    </row>
    <row r="2643" spans="1:20" ht="30" x14ac:dyDescent="0.25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3">
        <f t="shared" si="246"/>
        <v>0.01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4">
        <f t="shared" si="251"/>
        <v>41897.839583333334</v>
      </c>
    </row>
    <row r="2644" spans="1:20" ht="60" x14ac:dyDescent="0.25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3">
        <f t="shared" si="246"/>
        <v>0</v>
      </c>
      <c r="P2644" s="8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4">
        <f t="shared" si="251"/>
        <v>42566.289583333331</v>
      </c>
    </row>
    <row r="2645" spans="1:20" ht="60" x14ac:dyDescent="0.25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3">
        <f t="shared" si="246"/>
        <v>0.33559730999999998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4">
        <f t="shared" si="251"/>
        <v>42725.332638888889</v>
      </c>
    </row>
    <row r="2646" spans="1:20" ht="45" x14ac:dyDescent="0.25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3">
        <f t="shared" si="246"/>
        <v>2.053E-2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4">
        <f t="shared" si="251"/>
        <v>42804.792071759264</v>
      </c>
    </row>
    <row r="2647" spans="1:20" ht="60" x14ac:dyDescent="0.25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3">
        <f t="shared" si="246"/>
        <v>0.105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4">
        <f t="shared" si="251"/>
        <v>41951.884293981479</v>
      </c>
    </row>
    <row r="2648" spans="1:20" ht="45" x14ac:dyDescent="0.25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3">
        <f t="shared" si="246"/>
        <v>8.4172839999999999E-2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4">
        <f t="shared" si="251"/>
        <v>42256.313298611116</v>
      </c>
    </row>
    <row r="2649" spans="1:20" ht="60" x14ac:dyDescent="0.25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3">
        <f t="shared" si="246"/>
        <v>1.44E-2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4">
        <f t="shared" si="251"/>
        <v>42230.261793981481</v>
      </c>
    </row>
    <row r="2650" spans="1:20" ht="60" x14ac:dyDescent="0.25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3">
        <f t="shared" si="246"/>
        <v>8.8333333333333337E-3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4">
        <f t="shared" si="251"/>
        <v>42438.714814814812</v>
      </c>
    </row>
    <row r="2651" spans="1:20" ht="30" x14ac:dyDescent="0.25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3">
        <f t="shared" si="246"/>
        <v>9.9200000000000004E-4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4">
        <f t="shared" si="251"/>
        <v>42401.99700231482</v>
      </c>
    </row>
    <row r="2652" spans="1:20" ht="60" x14ac:dyDescent="0.25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3">
        <f t="shared" si="246"/>
        <v>5.966666666666667E-3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4">
        <f t="shared" si="251"/>
        <v>42725.624340277776</v>
      </c>
    </row>
    <row r="2653" spans="1:20" ht="60" x14ac:dyDescent="0.25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3">
        <f t="shared" si="246"/>
        <v>1.8689285714285714E-2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4">
        <f t="shared" si="251"/>
        <v>42355.805659722217</v>
      </c>
    </row>
    <row r="2654" spans="1:20" ht="60" x14ac:dyDescent="0.25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3">
        <f t="shared" si="246"/>
        <v>8.8500000000000002E-3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4">
        <f t="shared" si="251"/>
        <v>41983.158854166672</v>
      </c>
    </row>
    <row r="2655" spans="1:20" ht="45" x14ac:dyDescent="0.25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3">
        <f t="shared" si="246"/>
        <v>0.1152156862745098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4">
        <f t="shared" si="251"/>
        <v>41803.166666666664</v>
      </c>
    </row>
    <row r="2656" spans="1:20" ht="60" x14ac:dyDescent="0.25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3">
        <f t="shared" si="246"/>
        <v>5.1000000000000004E-4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4">
        <f t="shared" si="251"/>
        <v>42115.559328703705</v>
      </c>
    </row>
    <row r="2657" spans="1:20" ht="15.75" x14ac:dyDescent="0.25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3">
        <f t="shared" si="246"/>
        <v>0.21033333333333334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4">
        <f t="shared" si="251"/>
        <v>42409.833333333328</v>
      </c>
    </row>
    <row r="2658" spans="1:20" ht="30" x14ac:dyDescent="0.25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3">
        <f t="shared" si="246"/>
        <v>0.11436666666666667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4">
        <f t="shared" si="251"/>
        <v>42806.791666666672</v>
      </c>
    </row>
    <row r="2659" spans="1:20" ht="60" x14ac:dyDescent="0.25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3">
        <f t="shared" si="246"/>
        <v>0.18737933333333334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4">
        <f t="shared" si="251"/>
        <v>42585.0625</v>
      </c>
    </row>
    <row r="2660" spans="1:20" ht="45" x14ac:dyDescent="0.25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3">
        <f t="shared" si="246"/>
        <v>9.2857142857142856E-4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4">
        <f t="shared" si="251"/>
        <v>42581.884189814817</v>
      </c>
    </row>
    <row r="2661" spans="1:20" ht="15.75" x14ac:dyDescent="0.25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3">
        <f t="shared" si="246"/>
        <v>2.720408163265306E-2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4">
        <f t="shared" si="251"/>
        <v>42112.069560185191</v>
      </c>
    </row>
    <row r="2662" spans="1:20" ht="60" x14ac:dyDescent="0.25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3">
        <f t="shared" si="246"/>
        <v>9.5E-4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4">
        <f t="shared" si="251"/>
        <v>42332.754837962959</v>
      </c>
    </row>
    <row r="2663" spans="1:20" ht="45" x14ac:dyDescent="0.25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3">
        <f t="shared" si="246"/>
        <v>1.0289999999999999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4">
        <f t="shared" si="251"/>
        <v>41572.958449074074</v>
      </c>
    </row>
    <row r="2664" spans="1:20" ht="45" x14ac:dyDescent="0.25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3">
        <f t="shared" si="246"/>
        <v>1.0680000000000001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4">
        <f t="shared" si="251"/>
        <v>42237.746678240743</v>
      </c>
    </row>
    <row r="2665" spans="1:20" ht="60" x14ac:dyDescent="0.25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3">
        <f t="shared" si="246"/>
        <v>1.0459624999999999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4">
        <f t="shared" si="251"/>
        <v>42251.625</v>
      </c>
    </row>
    <row r="2666" spans="1:20" ht="60" x14ac:dyDescent="0.25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3">
        <f t="shared" si="246"/>
        <v>1.0342857142857143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4">
        <f t="shared" si="251"/>
        <v>42347.290972222225</v>
      </c>
    </row>
    <row r="2667" spans="1:20" ht="60" x14ac:dyDescent="0.25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3">
        <f t="shared" si="246"/>
        <v>1.2314285714285715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4">
        <f t="shared" si="251"/>
        <v>42128.895532407405</v>
      </c>
    </row>
    <row r="2668" spans="1:20" ht="60" x14ac:dyDescent="0.25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3">
        <f t="shared" si="246"/>
        <v>1.592951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4">
        <f t="shared" si="251"/>
        <v>42272.875</v>
      </c>
    </row>
    <row r="2669" spans="1:20" ht="60" x14ac:dyDescent="0.25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3">
        <f t="shared" si="246"/>
        <v>1.1066666666666667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4">
        <f t="shared" si="251"/>
        <v>42410.926111111112</v>
      </c>
    </row>
    <row r="2670" spans="1:20" ht="30" x14ac:dyDescent="0.25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3">
        <f t="shared" si="246"/>
        <v>1.7070000000000001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4">
        <f t="shared" si="251"/>
        <v>42317.60555555555</v>
      </c>
    </row>
    <row r="2671" spans="1:20" ht="60" x14ac:dyDescent="0.25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3">
        <f t="shared" si="246"/>
        <v>1.25125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4">
        <f t="shared" si="251"/>
        <v>42379.035833333335</v>
      </c>
    </row>
    <row r="2672" spans="1:20" ht="60" x14ac:dyDescent="0.25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3">
        <f t="shared" si="246"/>
        <v>6.4158609339642042E-2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4">
        <f t="shared" si="251"/>
        <v>41849.020601851851</v>
      </c>
    </row>
    <row r="2673" spans="1:20" ht="45" x14ac:dyDescent="0.25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3">
        <f t="shared" si="246"/>
        <v>0.11344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4">
        <f t="shared" si="251"/>
        <v>41992.818055555559</v>
      </c>
    </row>
    <row r="2674" spans="1:20" ht="60" x14ac:dyDescent="0.25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3">
        <f t="shared" si="246"/>
        <v>0.33189999999999997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4">
        <f t="shared" si="251"/>
        <v>42366.25</v>
      </c>
    </row>
    <row r="2675" spans="1:20" ht="60" x14ac:dyDescent="0.25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3">
        <f t="shared" si="246"/>
        <v>0.27579999999999999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4">
        <f t="shared" si="251"/>
        <v>41941.947916666664</v>
      </c>
    </row>
    <row r="2676" spans="1:20" ht="60" x14ac:dyDescent="0.25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3">
        <f t="shared" si="246"/>
        <v>0.62839999999999996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4">
        <f t="shared" si="251"/>
        <v>42556.207638888889</v>
      </c>
    </row>
    <row r="2677" spans="1:20" ht="60" x14ac:dyDescent="0.25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3">
        <f t="shared" si="246"/>
        <v>7.5880000000000003E-2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4">
        <f t="shared" si="251"/>
        <v>41953.899178240739</v>
      </c>
    </row>
    <row r="2678" spans="1:20" ht="60" x14ac:dyDescent="0.25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3">
        <f t="shared" si="246"/>
        <v>0.50380952380952382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4">
        <f t="shared" si="251"/>
        <v>42512.624699074076</v>
      </c>
    </row>
    <row r="2679" spans="1:20" ht="45" x14ac:dyDescent="0.25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3">
        <f t="shared" si="246"/>
        <v>0.17512820512820512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4">
        <f t="shared" si="251"/>
        <v>41823.029432870368</v>
      </c>
    </row>
    <row r="2680" spans="1:20" ht="60" x14ac:dyDescent="0.25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3">
        <f t="shared" si="246"/>
        <v>1.3750000000000001E-4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4">
        <f t="shared" si="251"/>
        <v>42271.798206018517</v>
      </c>
    </row>
    <row r="2681" spans="1:20" ht="60" x14ac:dyDescent="0.25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3">
        <f t="shared" si="246"/>
        <v>3.3E-3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4">
        <f t="shared" si="251"/>
        <v>42063.001087962963</v>
      </c>
    </row>
    <row r="2682" spans="1:20" ht="15.75" x14ac:dyDescent="0.25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3">
        <f t="shared" si="246"/>
        <v>8.6250000000000007E-3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4">
        <f t="shared" si="251"/>
        <v>42466.170034722221</v>
      </c>
    </row>
    <row r="2683" spans="1:20" ht="45" x14ac:dyDescent="0.25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3">
        <f t="shared" si="246"/>
        <v>6.875E-3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4">
        <f t="shared" si="251"/>
        <v>41830.895254629628</v>
      </c>
    </row>
    <row r="2684" spans="1:20" ht="45" x14ac:dyDescent="0.25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3">
        <f t="shared" si="246"/>
        <v>0.28299999999999997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4">
        <f t="shared" si="251"/>
        <v>41965.249305555553</v>
      </c>
    </row>
    <row r="2685" spans="1:20" ht="60" x14ac:dyDescent="0.25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3">
        <f t="shared" si="246"/>
        <v>2.3999999999999998E-3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4">
        <f t="shared" si="251"/>
        <v>42064.75509259259</v>
      </c>
    </row>
    <row r="2686" spans="1:20" ht="60" x14ac:dyDescent="0.25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3">
        <f t="shared" si="246"/>
        <v>1.1428571428571429E-2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4">
        <f t="shared" si="251"/>
        <v>41860.914641203701</v>
      </c>
    </row>
    <row r="2687" spans="1:20" ht="60" x14ac:dyDescent="0.25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3">
        <f t="shared" si="246"/>
        <v>2.0000000000000001E-4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4">
        <f t="shared" si="251"/>
        <v>42121.654282407413</v>
      </c>
    </row>
    <row r="2688" spans="1:20" ht="60" x14ac:dyDescent="0.25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3">
        <f t="shared" si="246"/>
        <v>0</v>
      </c>
      <c r="P2688" s="8">
        <f t="shared" si="247"/>
        <v>0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4">
        <f t="shared" si="251"/>
        <v>41912.974803240737</v>
      </c>
    </row>
    <row r="2689" spans="1:20" ht="45" x14ac:dyDescent="0.25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3">
        <f t="shared" si="246"/>
        <v>0</v>
      </c>
      <c r="P2689" s="8">
        <f t="shared" si="247"/>
        <v>0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4">
        <f t="shared" si="251"/>
        <v>42184.64025462963</v>
      </c>
    </row>
    <row r="2690" spans="1:20" ht="30" x14ac:dyDescent="0.25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3">
        <f t="shared" si="246"/>
        <v>1.48E-3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42028.118865740747</v>
      </c>
      <c r="T2690" s="14">
        <f t="shared" si="251"/>
        <v>42059.125</v>
      </c>
    </row>
    <row r="2691" spans="1:20" ht="60" x14ac:dyDescent="0.25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3">
        <f t="shared" ref="O2691:O2754" si="252">E2691/D2691</f>
        <v>2.8571428571428571E-5</v>
      </c>
      <c r="P2691" s="8">
        <f t="shared" ref="P2691:P2754" si="253">IF(L2691,E2691/L2691,0)</f>
        <v>1</v>
      </c>
      <c r="Q2691" t="str">
        <f t="shared" ref="Q2691:Q2754" si="254">LEFT(N2691,FIND("/",N2691) -1)</f>
        <v>food</v>
      </c>
      <c r="R2691" t="str">
        <f t="shared" ref="R2691:R2754" si="255">RIGHT(N2691, LEN(N2691)- FIND("/", N2691))</f>
        <v>food trucks</v>
      </c>
      <c r="S2691" s="12">
        <f t="shared" ref="S2691:S2754" si="256">(((J2691/60)/60)/24)+DATE(1970,1,1)</f>
        <v>42551.961689814809</v>
      </c>
      <c r="T2691" s="14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3">
        <f t="shared" si="252"/>
        <v>0.107325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4">
        <f t="shared" si="257"/>
        <v>42158.105046296296</v>
      </c>
    </row>
    <row r="2693" spans="1:20" ht="30" x14ac:dyDescent="0.25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3">
        <f t="shared" si="252"/>
        <v>5.3846153846153844E-4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4">
        <f t="shared" si="257"/>
        <v>42134.724039351851</v>
      </c>
    </row>
    <row r="2694" spans="1:20" ht="45" x14ac:dyDescent="0.25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3">
        <f t="shared" si="252"/>
        <v>7.1428571428571426E-3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4">
        <f t="shared" si="257"/>
        <v>42088.292361111111</v>
      </c>
    </row>
    <row r="2695" spans="1:20" ht="60" x14ac:dyDescent="0.25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3">
        <f t="shared" si="252"/>
        <v>8.0000000000000002E-3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4">
        <f t="shared" si="257"/>
        <v>41864.138495370367</v>
      </c>
    </row>
    <row r="2696" spans="1:20" ht="60" x14ac:dyDescent="0.25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3">
        <f t="shared" si="252"/>
        <v>3.3333333333333335E-5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4">
        <f t="shared" si="257"/>
        <v>41908.140497685185</v>
      </c>
    </row>
    <row r="2697" spans="1:20" ht="45" x14ac:dyDescent="0.25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3">
        <f t="shared" si="252"/>
        <v>4.7333333333333333E-3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4">
        <f t="shared" si="257"/>
        <v>42108.14025462963</v>
      </c>
    </row>
    <row r="2698" spans="1:20" ht="60" x14ac:dyDescent="0.25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3">
        <f t="shared" si="252"/>
        <v>5.6500000000000002E-2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4">
        <f t="shared" si="257"/>
        <v>41998.844444444447</v>
      </c>
    </row>
    <row r="2699" spans="1:20" ht="45" x14ac:dyDescent="0.25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3">
        <f t="shared" si="252"/>
        <v>0.26352173913043481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4">
        <f t="shared" si="257"/>
        <v>42218.916666666672</v>
      </c>
    </row>
    <row r="2700" spans="1:20" ht="45" x14ac:dyDescent="0.25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3">
        <f t="shared" si="252"/>
        <v>3.2512500000000002E-3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4">
        <f t="shared" si="257"/>
        <v>41817.898240740738</v>
      </c>
    </row>
    <row r="2701" spans="1:20" ht="45" x14ac:dyDescent="0.25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3">
        <f t="shared" si="252"/>
        <v>0</v>
      </c>
      <c r="P2701" s="8">
        <f t="shared" si="253"/>
        <v>0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4">
        <f t="shared" si="257"/>
        <v>41859.896562499998</v>
      </c>
    </row>
    <row r="2702" spans="1:20" ht="45" x14ac:dyDescent="0.25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3">
        <f t="shared" si="252"/>
        <v>7.0007000700070005E-3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4">
        <f t="shared" si="257"/>
        <v>41900.87467592593</v>
      </c>
    </row>
    <row r="2703" spans="1:20" ht="60" x14ac:dyDescent="0.25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3">
        <f t="shared" si="252"/>
        <v>0.46176470588235297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4">
        <f t="shared" si="257"/>
        <v>42832.733032407406</v>
      </c>
    </row>
    <row r="2704" spans="1:20" ht="60" x14ac:dyDescent="0.25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3">
        <f t="shared" si="252"/>
        <v>0.34410000000000002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4">
        <f t="shared" si="257"/>
        <v>42830.760150462964</v>
      </c>
    </row>
    <row r="2705" spans="1:20" ht="45" x14ac:dyDescent="0.25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3">
        <f t="shared" si="252"/>
        <v>1.0375000000000001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4">
        <f t="shared" si="257"/>
        <v>42816.648495370369</v>
      </c>
    </row>
    <row r="2706" spans="1:20" ht="60" x14ac:dyDescent="0.25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3">
        <f t="shared" si="252"/>
        <v>6.0263157894736845E-2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4">
        <f t="shared" si="257"/>
        <v>42830.820763888885</v>
      </c>
    </row>
    <row r="2707" spans="1:20" ht="30" x14ac:dyDescent="0.25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3">
        <f t="shared" si="252"/>
        <v>0.10539393939393939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4">
        <f t="shared" si="257"/>
        <v>42818.874513888892</v>
      </c>
    </row>
    <row r="2708" spans="1:20" ht="45" x14ac:dyDescent="0.25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3">
        <f t="shared" si="252"/>
        <v>1.1229714285714285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4">
        <f t="shared" si="257"/>
        <v>41928.290972222225</v>
      </c>
    </row>
    <row r="2709" spans="1:20" ht="45" x14ac:dyDescent="0.25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3">
        <f t="shared" si="252"/>
        <v>3.50844625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4">
        <f t="shared" si="257"/>
        <v>41421.290972222225</v>
      </c>
    </row>
    <row r="2710" spans="1:20" ht="45" x14ac:dyDescent="0.25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3">
        <f t="shared" si="252"/>
        <v>2.3321535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4">
        <f t="shared" si="257"/>
        <v>42572.698217592595</v>
      </c>
    </row>
    <row r="2711" spans="1:20" ht="45" x14ac:dyDescent="0.25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3">
        <f t="shared" si="252"/>
        <v>1.01606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4">
        <f t="shared" si="257"/>
        <v>42647.165972222225</v>
      </c>
    </row>
    <row r="2712" spans="1:20" ht="30" x14ac:dyDescent="0.25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3">
        <f t="shared" si="252"/>
        <v>1.5390035000000002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4">
        <f t="shared" si="257"/>
        <v>41860.083333333336</v>
      </c>
    </row>
    <row r="2713" spans="1:20" ht="60" x14ac:dyDescent="0.25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3">
        <f t="shared" si="252"/>
        <v>1.007161125319693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4">
        <f t="shared" si="257"/>
        <v>41810.917361111111</v>
      </c>
    </row>
    <row r="2714" spans="1:20" ht="60" x14ac:dyDescent="0.25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3">
        <f t="shared" si="252"/>
        <v>1.3138181818181818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4">
        <f t="shared" si="257"/>
        <v>41468.75</v>
      </c>
    </row>
    <row r="2715" spans="1:20" ht="60" x14ac:dyDescent="0.25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3">
        <f t="shared" si="252"/>
        <v>1.0224133333333334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4">
        <f t="shared" si="257"/>
        <v>42362.653749999998</v>
      </c>
    </row>
    <row r="2716" spans="1:20" ht="45" x14ac:dyDescent="0.25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3">
        <f t="shared" si="252"/>
        <v>1.1635599999999999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4">
        <f t="shared" si="257"/>
        <v>42657.958333333328</v>
      </c>
    </row>
    <row r="2717" spans="1:20" ht="60" x14ac:dyDescent="0.25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3">
        <f t="shared" si="252"/>
        <v>2.6462241666666664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4">
        <f t="shared" si="257"/>
        <v>42421.398472222223</v>
      </c>
    </row>
    <row r="2718" spans="1:20" ht="75" x14ac:dyDescent="0.25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3">
        <f t="shared" si="252"/>
        <v>1.1998010000000001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4">
        <f t="shared" si="257"/>
        <v>42285.333252314813</v>
      </c>
    </row>
    <row r="2719" spans="1:20" ht="45" x14ac:dyDescent="0.25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3">
        <f t="shared" si="252"/>
        <v>1.2010400000000001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4">
        <f t="shared" si="257"/>
        <v>41979.956585648149</v>
      </c>
    </row>
    <row r="2720" spans="1:20" ht="60" x14ac:dyDescent="0.25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3">
        <f t="shared" si="252"/>
        <v>1.0358333333333334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4">
        <f t="shared" si="257"/>
        <v>42493.958333333328</v>
      </c>
    </row>
    <row r="2721" spans="1:20" ht="60" x14ac:dyDescent="0.25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3">
        <f t="shared" si="252"/>
        <v>1.0883333333333334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4">
        <f t="shared" si="257"/>
        <v>42477.989513888882</v>
      </c>
    </row>
    <row r="2722" spans="1:20" ht="45" x14ac:dyDescent="0.25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3">
        <f t="shared" si="252"/>
        <v>1.1812400000000001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4">
        <f t="shared" si="257"/>
        <v>42685.507557870369</v>
      </c>
    </row>
    <row r="2723" spans="1:20" ht="60" x14ac:dyDescent="0.25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3">
        <f t="shared" si="252"/>
        <v>14.62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4">
        <f t="shared" si="257"/>
        <v>41523.791666666664</v>
      </c>
    </row>
    <row r="2724" spans="1:20" ht="60" x14ac:dyDescent="0.25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3">
        <f t="shared" si="252"/>
        <v>2.5253999999999999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4">
        <f t="shared" si="257"/>
        <v>42764.857094907406</v>
      </c>
    </row>
    <row r="2725" spans="1:20" ht="60" x14ac:dyDescent="0.25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3">
        <f t="shared" si="252"/>
        <v>1.4005000000000001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4">
        <f t="shared" si="257"/>
        <v>42004.880648148144</v>
      </c>
    </row>
    <row r="2726" spans="1:20" ht="60" x14ac:dyDescent="0.25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3">
        <f t="shared" si="252"/>
        <v>2.9687520259319289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4">
        <f t="shared" si="257"/>
        <v>42231.32707175926</v>
      </c>
    </row>
    <row r="2727" spans="1:20" ht="45" x14ac:dyDescent="0.25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3">
        <f t="shared" si="252"/>
        <v>1.445425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4">
        <f t="shared" si="257"/>
        <v>42795.744618055556</v>
      </c>
    </row>
    <row r="2728" spans="1:20" ht="15.75" x14ac:dyDescent="0.25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3">
        <f t="shared" si="252"/>
        <v>1.05745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4">
        <f t="shared" si="257"/>
        <v>42482.579988425925</v>
      </c>
    </row>
    <row r="2729" spans="1:20" ht="45" x14ac:dyDescent="0.25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3">
        <f t="shared" si="252"/>
        <v>4.9321000000000002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4">
        <f t="shared" si="257"/>
        <v>42223.676655092597</v>
      </c>
    </row>
    <row r="2730" spans="1:20" ht="30" x14ac:dyDescent="0.25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3">
        <f t="shared" si="252"/>
        <v>2.0182666666666669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4">
        <f t="shared" si="257"/>
        <v>42368.59993055556</v>
      </c>
    </row>
    <row r="2731" spans="1:20" ht="30" x14ac:dyDescent="0.25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3">
        <f t="shared" si="252"/>
        <v>1.0444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4">
        <f t="shared" si="257"/>
        <v>42125.240706018521</v>
      </c>
    </row>
    <row r="2732" spans="1:20" ht="45" x14ac:dyDescent="0.25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3">
        <f t="shared" si="252"/>
        <v>1.7029262962962963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4">
        <f t="shared" si="257"/>
        <v>41386.541377314818</v>
      </c>
    </row>
    <row r="2733" spans="1:20" ht="60" x14ac:dyDescent="0.25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3">
        <f t="shared" si="252"/>
        <v>1.0430333333333333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4">
        <f t="shared" si="257"/>
        <v>41930.166666666664</v>
      </c>
    </row>
    <row r="2734" spans="1:20" ht="60" x14ac:dyDescent="0.25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3">
        <f t="shared" si="252"/>
        <v>1.1825000000000001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4">
        <f t="shared" si="257"/>
        <v>41422</v>
      </c>
    </row>
    <row r="2735" spans="1:20" ht="60" x14ac:dyDescent="0.25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3">
        <f t="shared" si="252"/>
        <v>1.07538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4">
        <f t="shared" si="257"/>
        <v>42104.231180555551</v>
      </c>
    </row>
    <row r="2736" spans="1:20" ht="60" x14ac:dyDescent="0.25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3">
        <f t="shared" si="252"/>
        <v>22603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4">
        <f t="shared" si="257"/>
        <v>42656.915972222225</v>
      </c>
    </row>
    <row r="2737" spans="1:20" ht="60" x14ac:dyDescent="0.25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3">
        <f t="shared" si="252"/>
        <v>9.7813466666666677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4">
        <f t="shared" si="257"/>
        <v>41346.833333333336</v>
      </c>
    </row>
    <row r="2738" spans="1:20" ht="75" x14ac:dyDescent="0.25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3">
        <f t="shared" si="252"/>
        <v>1.2290000000000001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4">
        <f t="shared" si="257"/>
        <v>41752.666354166664</v>
      </c>
    </row>
    <row r="2739" spans="1:20" ht="60" x14ac:dyDescent="0.25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3">
        <f t="shared" si="252"/>
        <v>2.4606080000000001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4">
        <f t="shared" si="257"/>
        <v>41654.791666666664</v>
      </c>
    </row>
    <row r="2740" spans="1:20" ht="45" x14ac:dyDescent="0.25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3">
        <f t="shared" si="252"/>
        <v>1.4794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4">
        <f t="shared" si="257"/>
        <v>42680.143564814818</v>
      </c>
    </row>
    <row r="2741" spans="1:20" ht="60" x14ac:dyDescent="0.25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3">
        <f t="shared" si="252"/>
        <v>3.8409090909090908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4">
        <f t="shared" si="257"/>
        <v>41764.887928240743</v>
      </c>
    </row>
    <row r="2742" spans="1:20" ht="45" x14ac:dyDescent="0.25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3">
        <f t="shared" si="252"/>
        <v>1.0333333333333334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4">
        <f t="shared" si="257"/>
        <v>42074.99018518519</v>
      </c>
    </row>
    <row r="2743" spans="1:20" ht="30" x14ac:dyDescent="0.25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3">
        <f t="shared" si="252"/>
        <v>4.3750000000000004E-3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4">
        <f t="shared" si="257"/>
        <v>41932.088194444441</v>
      </c>
    </row>
    <row r="2744" spans="1:20" ht="45" x14ac:dyDescent="0.25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3">
        <f t="shared" si="252"/>
        <v>0.29239999999999999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4">
        <f t="shared" si="257"/>
        <v>41044.719756944447</v>
      </c>
    </row>
    <row r="2745" spans="1:20" ht="60" x14ac:dyDescent="0.25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3">
        <f t="shared" si="252"/>
        <v>0</v>
      </c>
      <c r="P2745" s="8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4">
        <f t="shared" si="257"/>
        <v>42662.328784722224</v>
      </c>
    </row>
    <row r="2746" spans="1:20" ht="60" x14ac:dyDescent="0.25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3">
        <f t="shared" si="252"/>
        <v>5.2187499999999998E-2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4">
        <f t="shared" si="257"/>
        <v>40968.062476851854</v>
      </c>
    </row>
    <row r="2747" spans="1:20" ht="60" x14ac:dyDescent="0.25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3">
        <f t="shared" si="252"/>
        <v>0.21887499999999999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4">
        <f t="shared" si="257"/>
        <v>41104.988055555557</v>
      </c>
    </row>
    <row r="2748" spans="1:20" ht="60" x14ac:dyDescent="0.25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3">
        <f t="shared" si="252"/>
        <v>0.26700000000000002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4">
        <f t="shared" si="257"/>
        <v>41880.781377314815</v>
      </c>
    </row>
    <row r="2749" spans="1:20" ht="45" x14ac:dyDescent="0.25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3">
        <f t="shared" si="252"/>
        <v>0.28000000000000003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4">
        <f t="shared" si="257"/>
        <v>41076.131944444445</v>
      </c>
    </row>
    <row r="2750" spans="1:20" ht="45" x14ac:dyDescent="0.25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3">
        <f t="shared" si="252"/>
        <v>1.06E-2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4">
        <f t="shared" si="257"/>
        <v>42615.7106712963</v>
      </c>
    </row>
    <row r="2751" spans="1:20" ht="30" x14ac:dyDescent="0.25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3">
        <f t="shared" si="252"/>
        <v>1.0999999999999999E-2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4">
        <f t="shared" si="257"/>
        <v>42098.757372685184</v>
      </c>
    </row>
    <row r="2752" spans="1:20" ht="45" x14ac:dyDescent="0.25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3">
        <f t="shared" si="252"/>
        <v>0</v>
      </c>
      <c r="P2752" s="8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4">
        <f t="shared" si="257"/>
        <v>41090.833333333336</v>
      </c>
    </row>
    <row r="2753" spans="1:20" ht="60" x14ac:dyDescent="0.25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3">
        <f t="shared" si="252"/>
        <v>0</v>
      </c>
      <c r="P2753" s="8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4">
        <f t="shared" si="257"/>
        <v>41807.887060185189</v>
      </c>
    </row>
    <row r="2754" spans="1:20" ht="60" x14ac:dyDescent="0.25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3">
        <f t="shared" si="252"/>
        <v>0.11458333333333333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4">
        <f t="shared" si="257"/>
        <v>40895.765092592592</v>
      </c>
    </row>
    <row r="2755" spans="1:20" ht="45" x14ac:dyDescent="0.25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3">
        <f t="shared" ref="O2755:O2818" si="258">E2755/D2755</f>
        <v>0.19</v>
      </c>
      <c r="P2755" s="8">
        <f t="shared" ref="P2755:P2818" si="259">IF(L2755,E2755/L2755,0)</f>
        <v>47.5</v>
      </c>
      <c r="Q2755" t="str">
        <f t="shared" ref="Q2755:Q2818" si="260">LEFT(N2755,FIND("/",N2755) -1)</f>
        <v>publishing</v>
      </c>
      <c r="R2755" t="str">
        <f t="shared" ref="R2755:R2818" si="261">RIGHT(N2755, LEN(N2755)- FIND("/", N2755))</f>
        <v>children's books</v>
      </c>
      <c r="S2755" s="12">
        <f t="shared" ref="S2755:S2818" si="262">(((J2755/60)/60)/24)+DATE(1970,1,1)</f>
        <v>41117.900729166664</v>
      </c>
      <c r="T2755" s="14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3">
        <f t="shared" si="258"/>
        <v>0</v>
      </c>
      <c r="P2756" s="8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4">
        <f t="shared" si="263"/>
        <v>41893.636006944449</v>
      </c>
    </row>
    <row r="2757" spans="1:20" ht="45" x14ac:dyDescent="0.25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3">
        <f t="shared" si="258"/>
        <v>0.52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4">
        <f t="shared" si="263"/>
        <v>42102.790821759263</v>
      </c>
    </row>
    <row r="2758" spans="1:20" ht="45" x14ac:dyDescent="0.25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3">
        <f t="shared" si="258"/>
        <v>0.1048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4">
        <f t="shared" si="263"/>
        <v>41650.90047453704</v>
      </c>
    </row>
    <row r="2759" spans="1:20" ht="30" x14ac:dyDescent="0.25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3">
        <f t="shared" si="258"/>
        <v>6.6666666666666671E-3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4">
        <f t="shared" si="263"/>
        <v>42588.65662037037</v>
      </c>
    </row>
    <row r="2760" spans="1:20" ht="60" x14ac:dyDescent="0.25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3">
        <f t="shared" si="258"/>
        <v>0.11700000000000001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4">
        <f t="shared" si="263"/>
        <v>42653.441932870366</v>
      </c>
    </row>
    <row r="2761" spans="1:20" ht="60" x14ac:dyDescent="0.25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3">
        <f t="shared" si="258"/>
        <v>0.105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4">
        <f t="shared" si="263"/>
        <v>42567.36650462963</v>
      </c>
    </row>
    <row r="2762" spans="1:20" ht="60" x14ac:dyDescent="0.25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3">
        <f t="shared" si="258"/>
        <v>0</v>
      </c>
      <c r="P2762" s="8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4">
        <f t="shared" si="263"/>
        <v>41445.461319444446</v>
      </c>
    </row>
    <row r="2763" spans="1:20" ht="30" x14ac:dyDescent="0.25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3">
        <f t="shared" si="258"/>
        <v>7.1999999999999998E-3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4">
        <f t="shared" si="263"/>
        <v>41277.063576388886</v>
      </c>
    </row>
    <row r="2764" spans="1:20" ht="45" x14ac:dyDescent="0.25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3">
        <f t="shared" si="258"/>
        <v>7.6923076923076927E-3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4">
        <f t="shared" si="263"/>
        <v>40986.995312500003</v>
      </c>
    </row>
    <row r="2765" spans="1:20" ht="30" x14ac:dyDescent="0.25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3">
        <f t="shared" si="258"/>
        <v>2.2842639593908631E-3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4">
        <f t="shared" si="263"/>
        <v>41418.579675925925</v>
      </c>
    </row>
    <row r="2766" spans="1:20" ht="60" x14ac:dyDescent="0.25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3">
        <f t="shared" si="258"/>
        <v>1.125E-2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4">
        <f t="shared" si="263"/>
        <v>41059.791666666664</v>
      </c>
    </row>
    <row r="2767" spans="1:20" ht="45" x14ac:dyDescent="0.25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3">
        <f t="shared" si="258"/>
        <v>0</v>
      </c>
      <c r="P2767" s="8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4">
        <f t="shared" si="263"/>
        <v>41210.579027777778</v>
      </c>
    </row>
    <row r="2768" spans="1:20" ht="60" x14ac:dyDescent="0.25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3">
        <f t="shared" si="258"/>
        <v>0.02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4">
        <f t="shared" si="263"/>
        <v>40766.668032407404</v>
      </c>
    </row>
    <row r="2769" spans="1:20" ht="45" x14ac:dyDescent="0.25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3">
        <f t="shared" si="258"/>
        <v>8.5000000000000006E-3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4">
        <f t="shared" si="263"/>
        <v>42232.958912037036</v>
      </c>
    </row>
    <row r="2770" spans="1:20" ht="45" x14ac:dyDescent="0.25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3">
        <f t="shared" si="258"/>
        <v>0.14314285714285716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4">
        <f t="shared" si="263"/>
        <v>40997.573182870372</v>
      </c>
    </row>
    <row r="2771" spans="1:20" ht="45" x14ac:dyDescent="0.25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3">
        <f t="shared" si="258"/>
        <v>2.5000000000000001E-3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4">
        <f t="shared" si="263"/>
        <v>41795.826273148145</v>
      </c>
    </row>
    <row r="2772" spans="1:20" ht="60" x14ac:dyDescent="0.25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3">
        <f t="shared" si="258"/>
        <v>0.1041125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4">
        <f t="shared" si="263"/>
        <v>41716.663541666669</v>
      </c>
    </row>
    <row r="2773" spans="1:20" ht="60" x14ac:dyDescent="0.25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3">
        <f t="shared" si="258"/>
        <v>0</v>
      </c>
      <c r="P2773" s="8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4">
        <f t="shared" si="263"/>
        <v>41306.708333333336</v>
      </c>
    </row>
    <row r="2774" spans="1:20" ht="45" x14ac:dyDescent="0.25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3">
        <f t="shared" si="258"/>
        <v>0</v>
      </c>
      <c r="P2774" s="8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4">
        <f t="shared" si="263"/>
        <v>41552.869143518517</v>
      </c>
    </row>
    <row r="2775" spans="1:20" ht="45" x14ac:dyDescent="0.25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3">
        <f t="shared" si="258"/>
        <v>1.8867924528301887E-3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4">
        <f t="shared" si="263"/>
        <v>42484.86482638889</v>
      </c>
    </row>
    <row r="2776" spans="1:20" ht="60" x14ac:dyDescent="0.25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3">
        <f t="shared" si="258"/>
        <v>0.14249999999999999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4">
        <f t="shared" si="263"/>
        <v>41341.126481481479</v>
      </c>
    </row>
    <row r="2777" spans="1:20" ht="45" x14ac:dyDescent="0.25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3">
        <f t="shared" si="258"/>
        <v>0.03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4">
        <f t="shared" si="263"/>
        <v>40893.013356481482</v>
      </c>
    </row>
    <row r="2778" spans="1:20" ht="60" x14ac:dyDescent="0.25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3">
        <f t="shared" si="258"/>
        <v>7.8809523809523815E-2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4">
        <f t="shared" si="263"/>
        <v>42167.297175925924</v>
      </c>
    </row>
    <row r="2779" spans="1:20" ht="60" x14ac:dyDescent="0.25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3">
        <f t="shared" si="258"/>
        <v>3.3333333333333335E-3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4">
        <f t="shared" si="263"/>
        <v>42202.669027777782</v>
      </c>
    </row>
    <row r="2780" spans="1:20" ht="60" x14ac:dyDescent="0.25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3">
        <f t="shared" si="258"/>
        <v>0.25545454545454543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4">
        <f t="shared" si="263"/>
        <v>41876.978078703702</v>
      </c>
    </row>
    <row r="2781" spans="1:20" ht="45" x14ac:dyDescent="0.25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3">
        <f t="shared" si="258"/>
        <v>2.12E-2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4">
        <f t="shared" si="263"/>
        <v>42330.627557870372</v>
      </c>
    </row>
    <row r="2782" spans="1:20" ht="45" x14ac:dyDescent="0.25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3">
        <f t="shared" si="258"/>
        <v>0</v>
      </c>
      <c r="P2782" s="8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4">
        <f t="shared" si="263"/>
        <v>42804.447777777779</v>
      </c>
    </row>
    <row r="2783" spans="1:20" ht="45" x14ac:dyDescent="0.25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3">
        <f t="shared" si="258"/>
        <v>1.0528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4">
        <f t="shared" si="263"/>
        <v>42047.291666666672</v>
      </c>
    </row>
    <row r="2784" spans="1:20" ht="45" x14ac:dyDescent="0.25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3">
        <f t="shared" si="258"/>
        <v>1.2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4">
        <f t="shared" si="263"/>
        <v>42052.207638888889</v>
      </c>
    </row>
    <row r="2785" spans="1:20" ht="60" x14ac:dyDescent="0.25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3">
        <f t="shared" si="258"/>
        <v>1.145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4">
        <f t="shared" si="263"/>
        <v>42117.535254629634</v>
      </c>
    </row>
    <row r="2786" spans="1:20" ht="45" x14ac:dyDescent="0.25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3">
        <f t="shared" si="258"/>
        <v>1.19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4">
        <f t="shared" si="263"/>
        <v>41941.787534722222</v>
      </c>
    </row>
    <row r="2787" spans="1:20" ht="45" x14ac:dyDescent="0.25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3">
        <f t="shared" si="258"/>
        <v>1.0468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4">
        <f t="shared" si="263"/>
        <v>42587.875</v>
      </c>
    </row>
    <row r="2788" spans="1:20" ht="30" x14ac:dyDescent="0.25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3">
        <f t="shared" si="258"/>
        <v>1.1783999999999999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4">
        <f t="shared" si="263"/>
        <v>41829.569212962961</v>
      </c>
    </row>
    <row r="2789" spans="1:20" ht="60" x14ac:dyDescent="0.25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3">
        <f t="shared" si="258"/>
        <v>1.1970000000000001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4">
        <f t="shared" si="263"/>
        <v>41838.198518518519</v>
      </c>
    </row>
    <row r="2790" spans="1:20" ht="45" x14ac:dyDescent="0.25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3">
        <f t="shared" si="258"/>
        <v>1.0249999999999999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4">
        <f t="shared" si="263"/>
        <v>42580.701886574068</v>
      </c>
    </row>
    <row r="2791" spans="1:20" ht="30" x14ac:dyDescent="0.25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3">
        <f t="shared" si="258"/>
        <v>1.0116666666666667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4">
        <f t="shared" si="263"/>
        <v>42075.166666666672</v>
      </c>
    </row>
    <row r="2792" spans="1:20" ht="60" x14ac:dyDescent="0.25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3">
        <f t="shared" si="258"/>
        <v>1.0533333333333332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4">
        <f t="shared" si="263"/>
        <v>42046.938692129625</v>
      </c>
    </row>
    <row r="2793" spans="1:20" ht="60" x14ac:dyDescent="0.25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3">
        <f t="shared" si="258"/>
        <v>1.0249999999999999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4">
        <f t="shared" si="263"/>
        <v>42622.166666666672</v>
      </c>
    </row>
    <row r="2794" spans="1:20" ht="45" x14ac:dyDescent="0.25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3">
        <f t="shared" si="258"/>
        <v>1.0760000000000001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4">
        <f t="shared" si="263"/>
        <v>42228.231006944443</v>
      </c>
    </row>
    <row r="2795" spans="1:20" ht="60" x14ac:dyDescent="0.25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3">
        <f t="shared" si="258"/>
        <v>1.105675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4">
        <f t="shared" si="263"/>
        <v>42206.419039351851</v>
      </c>
    </row>
    <row r="2796" spans="1:20" ht="60" x14ac:dyDescent="0.25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3">
        <f t="shared" si="258"/>
        <v>1.5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4">
        <f t="shared" si="263"/>
        <v>42432.791666666672</v>
      </c>
    </row>
    <row r="2797" spans="1:20" ht="45" x14ac:dyDescent="0.25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3">
        <f t="shared" si="258"/>
        <v>1.0428571428571429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4">
        <f t="shared" si="263"/>
        <v>41796.958333333336</v>
      </c>
    </row>
    <row r="2798" spans="1:20" ht="45" x14ac:dyDescent="0.25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3">
        <f t="shared" si="258"/>
        <v>1.155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4">
        <f t="shared" si="263"/>
        <v>41825.528101851851</v>
      </c>
    </row>
    <row r="2799" spans="1:20" ht="45" x14ac:dyDescent="0.25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3">
        <f t="shared" si="258"/>
        <v>1.02645125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4">
        <f t="shared" si="263"/>
        <v>41828.94027777778</v>
      </c>
    </row>
    <row r="2800" spans="1:20" ht="60" x14ac:dyDescent="0.25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3">
        <f t="shared" si="258"/>
        <v>1.014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4">
        <f t="shared" si="263"/>
        <v>42216.666666666672</v>
      </c>
    </row>
    <row r="2801" spans="1:20" ht="60" x14ac:dyDescent="0.25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3">
        <f t="shared" si="258"/>
        <v>1.1663479999999999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4">
        <f t="shared" si="263"/>
        <v>42538.666666666672</v>
      </c>
    </row>
    <row r="2802" spans="1:20" ht="45" x14ac:dyDescent="0.25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3">
        <f t="shared" si="258"/>
        <v>1.33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4">
        <f t="shared" si="263"/>
        <v>42008.552847222221</v>
      </c>
    </row>
    <row r="2803" spans="1:20" ht="45" x14ac:dyDescent="0.25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3">
        <f t="shared" si="258"/>
        <v>1.3320000000000001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4">
        <f t="shared" si="263"/>
        <v>41922.458333333336</v>
      </c>
    </row>
    <row r="2804" spans="1:20" ht="60" x14ac:dyDescent="0.25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3">
        <f t="shared" si="258"/>
        <v>1.0183333333333333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4">
        <f t="shared" si="263"/>
        <v>42222.64707175926</v>
      </c>
    </row>
    <row r="2805" spans="1:20" ht="60" x14ac:dyDescent="0.25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3">
        <f t="shared" si="258"/>
        <v>1.2795000000000001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4">
        <f t="shared" si="263"/>
        <v>42201</v>
      </c>
    </row>
    <row r="2806" spans="1:20" ht="60" x14ac:dyDescent="0.25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3">
        <f t="shared" si="258"/>
        <v>1.1499999999999999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4">
        <f t="shared" si="263"/>
        <v>41911.453587962962</v>
      </c>
    </row>
    <row r="2807" spans="1:20" ht="60" x14ac:dyDescent="0.25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3">
        <f t="shared" si="258"/>
        <v>1.1000000000000001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4">
        <f t="shared" si="263"/>
        <v>42238.505474537036</v>
      </c>
    </row>
    <row r="2808" spans="1:20" ht="45" x14ac:dyDescent="0.25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3">
        <f t="shared" si="258"/>
        <v>1.121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4">
        <f t="shared" si="263"/>
        <v>42221.458333333328</v>
      </c>
    </row>
    <row r="2809" spans="1:20" ht="30" x14ac:dyDescent="0.25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3">
        <f t="shared" si="258"/>
        <v>1.26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4">
        <f t="shared" si="263"/>
        <v>42184.873124999998</v>
      </c>
    </row>
    <row r="2810" spans="1:20" ht="60" x14ac:dyDescent="0.25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3">
        <f t="shared" si="258"/>
        <v>1.0024444444444445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4">
        <f t="shared" si="263"/>
        <v>42238.84646990741</v>
      </c>
    </row>
    <row r="2811" spans="1:20" ht="60" x14ac:dyDescent="0.25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3">
        <f t="shared" si="258"/>
        <v>1.024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4">
        <f t="shared" si="263"/>
        <v>42459.610416666663</v>
      </c>
    </row>
    <row r="2812" spans="1:20" ht="45" x14ac:dyDescent="0.25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3">
        <f t="shared" si="258"/>
        <v>1.0820000000000001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4">
        <f t="shared" si="263"/>
        <v>41791.165972222225</v>
      </c>
    </row>
    <row r="2813" spans="1:20" ht="45" x14ac:dyDescent="0.25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3">
        <f t="shared" si="258"/>
        <v>1.0026999999999999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4">
        <f t="shared" si="263"/>
        <v>42058.496562500004</v>
      </c>
    </row>
    <row r="2814" spans="1:20" ht="45" x14ac:dyDescent="0.25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3">
        <f t="shared" si="258"/>
        <v>1.133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4">
        <f t="shared" si="263"/>
        <v>42100.166666666672</v>
      </c>
    </row>
    <row r="2815" spans="1:20" ht="45" x14ac:dyDescent="0.25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3">
        <f t="shared" si="258"/>
        <v>1.2757571428571428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4">
        <f t="shared" si="263"/>
        <v>42718.742604166662</v>
      </c>
    </row>
    <row r="2816" spans="1:20" ht="45" x14ac:dyDescent="0.25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3">
        <f t="shared" si="258"/>
        <v>1.0773333333333333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4">
        <f t="shared" si="263"/>
        <v>42133.399479166663</v>
      </c>
    </row>
    <row r="2817" spans="1:20" ht="45" x14ac:dyDescent="0.25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3">
        <f t="shared" si="258"/>
        <v>2.42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4">
        <f t="shared" si="263"/>
        <v>42589.776724537034</v>
      </c>
    </row>
    <row r="2818" spans="1:20" ht="45" x14ac:dyDescent="0.25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3">
        <f t="shared" si="258"/>
        <v>1.4156666666666666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4">
        <f t="shared" si="263"/>
        <v>42218.666666666672</v>
      </c>
    </row>
    <row r="2819" spans="1:20" ht="60" x14ac:dyDescent="0.25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3">
        <f t="shared" ref="O2819:O2882" si="264">E2819/D2819</f>
        <v>1.3</v>
      </c>
      <c r="P2819" s="8">
        <f t="shared" ref="P2819:P2882" si="265">IF(L2819,E2819/L2819,0)</f>
        <v>23.636363636363637</v>
      </c>
      <c r="Q2819" t="str">
        <f t="shared" ref="Q2819:Q2882" si="266">LEFT(N2819,FIND("/",N2819) -1)</f>
        <v>theater</v>
      </c>
      <c r="R2819" t="str">
        <f t="shared" ref="R2819:R2882" si="267">RIGHT(N2819, LEN(N2819)- FIND("/", N2819))</f>
        <v>plays</v>
      </c>
      <c r="S2819" s="12">
        <f t="shared" ref="S2819:S2882" si="268">(((J2819/60)/60)/24)+DATE(1970,1,1)</f>
        <v>42023.634976851856</v>
      </c>
      <c r="T2819" s="14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3">
        <f t="shared" si="264"/>
        <v>1.0603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4">
        <f t="shared" si="269"/>
        <v>42270.598217592589</v>
      </c>
    </row>
    <row r="2821" spans="1:20" ht="60" x14ac:dyDescent="0.25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3">
        <f t="shared" si="264"/>
        <v>1.048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4">
        <f t="shared" si="269"/>
        <v>42169.525567129633</v>
      </c>
    </row>
    <row r="2822" spans="1:20" ht="60" x14ac:dyDescent="0.25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3">
        <f t="shared" si="264"/>
        <v>1.36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4">
        <f t="shared" si="269"/>
        <v>42426</v>
      </c>
    </row>
    <row r="2823" spans="1:20" ht="60" x14ac:dyDescent="0.25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3">
        <f t="shared" si="264"/>
        <v>1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4">
        <f t="shared" si="269"/>
        <v>41905.922858796301</v>
      </c>
    </row>
    <row r="2824" spans="1:20" ht="60" x14ac:dyDescent="0.25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3">
        <f t="shared" si="264"/>
        <v>1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4">
        <f t="shared" si="269"/>
        <v>42090.642268518524</v>
      </c>
    </row>
    <row r="2825" spans="1:20" ht="60" x14ac:dyDescent="0.25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3">
        <f t="shared" si="264"/>
        <v>1.24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4">
        <f t="shared" si="269"/>
        <v>42094.957638888889</v>
      </c>
    </row>
    <row r="2826" spans="1:20" ht="45" x14ac:dyDescent="0.25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3">
        <f t="shared" si="264"/>
        <v>1.1692307692307693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4">
        <f t="shared" si="269"/>
        <v>42168.071527777778</v>
      </c>
    </row>
    <row r="2827" spans="1:20" ht="60" x14ac:dyDescent="0.25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3">
        <f t="shared" si="264"/>
        <v>1.0333333333333334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4">
        <f t="shared" si="269"/>
        <v>42342.792662037042</v>
      </c>
    </row>
    <row r="2828" spans="1:20" ht="60" x14ac:dyDescent="0.25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3">
        <f t="shared" si="264"/>
        <v>1.0774999999999999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4">
        <f t="shared" si="269"/>
        <v>42195.291666666672</v>
      </c>
    </row>
    <row r="2829" spans="1:20" ht="60" x14ac:dyDescent="0.25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3">
        <f t="shared" si="264"/>
        <v>1.2024999999999999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4">
        <f t="shared" si="269"/>
        <v>42524.6875</v>
      </c>
    </row>
    <row r="2830" spans="1:20" ht="60" x14ac:dyDescent="0.25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3">
        <f t="shared" si="264"/>
        <v>1.0037894736842106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4">
        <f t="shared" si="269"/>
        <v>42279.958333333328</v>
      </c>
    </row>
    <row r="2831" spans="1:20" ht="60" x14ac:dyDescent="0.25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3">
        <f t="shared" si="264"/>
        <v>1.0651999999999999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4">
        <f t="shared" si="269"/>
        <v>42523.434236111112</v>
      </c>
    </row>
    <row r="2832" spans="1:20" ht="45" x14ac:dyDescent="0.25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3">
        <f t="shared" si="264"/>
        <v>1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4">
        <f t="shared" si="269"/>
        <v>41771.165972222225</v>
      </c>
    </row>
    <row r="2833" spans="1:20" ht="45" x14ac:dyDescent="0.25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3">
        <f t="shared" si="264"/>
        <v>1.1066666666666667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4">
        <f t="shared" si="269"/>
        <v>42201.824884259258</v>
      </c>
    </row>
    <row r="2834" spans="1:20" ht="60" x14ac:dyDescent="0.25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3">
        <f t="shared" si="264"/>
        <v>1.1471959999999999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4">
        <f t="shared" si="269"/>
        <v>41966.916666666672</v>
      </c>
    </row>
    <row r="2835" spans="1:20" ht="15.75" x14ac:dyDescent="0.25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3">
        <f t="shared" si="264"/>
        <v>1.0825925925925926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4">
        <f t="shared" si="269"/>
        <v>42288.083333333328</v>
      </c>
    </row>
    <row r="2836" spans="1:20" ht="45" x14ac:dyDescent="0.25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3">
        <f t="shared" si="264"/>
        <v>1.7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4">
        <f t="shared" si="269"/>
        <v>42034.959837962961</v>
      </c>
    </row>
    <row r="2837" spans="1:20" ht="45" x14ac:dyDescent="0.25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3">
        <f t="shared" si="264"/>
        <v>1.8709899999999999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4">
        <f t="shared" si="269"/>
        <v>42343</v>
      </c>
    </row>
    <row r="2838" spans="1:20" ht="60" x14ac:dyDescent="0.25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3">
        <f t="shared" si="264"/>
        <v>1.0777777777777777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4">
        <f t="shared" si="269"/>
        <v>42784.207638888889</v>
      </c>
    </row>
    <row r="2839" spans="1:20" ht="60" x14ac:dyDescent="0.25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3">
        <f t="shared" si="264"/>
        <v>1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4">
        <f t="shared" si="269"/>
        <v>42347.950046296297</v>
      </c>
    </row>
    <row r="2840" spans="1:20" ht="45" x14ac:dyDescent="0.25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3">
        <f t="shared" si="264"/>
        <v>1.2024999999999999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4">
        <f t="shared" si="269"/>
        <v>41864.916666666664</v>
      </c>
    </row>
    <row r="2841" spans="1:20" ht="60" x14ac:dyDescent="0.25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3">
        <f t="shared" si="264"/>
        <v>1.1142857142857143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4">
        <f t="shared" si="269"/>
        <v>41876.207638888889</v>
      </c>
    </row>
    <row r="2842" spans="1:20" ht="60" x14ac:dyDescent="0.25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3">
        <f t="shared" si="264"/>
        <v>1.04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4">
        <f t="shared" si="269"/>
        <v>42081.708333333328</v>
      </c>
    </row>
    <row r="2843" spans="1:20" ht="60" x14ac:dyDescent="0.25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3">
        <f t="shared" si="264"/>
        <v>0.01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4">
        <f t="shared" si="269"/>
        <v>42351.781215277777</v>
      </c>
    </row>
    <row r="2844" spans="1:20" ht="60" x14ac:dyDescent="0.25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3">
        <f t="shared" si="264"/>
        <v>0</v>
      </c>
      <c r="P2844" s="8">
        <f t="shared" si="265"/>
        <v>0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4">
        <f t="shared" si="269"/>
        <v>41811.458333333336</v>
      </c>
    </row>
    <row r="2845" spans="1:20" ht="60" x14ac:dyDescent="0.25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3">
        <f t="shared" si="264"/>
        <v>0</v>
      </c>
      <c r="P2845" s="8">
        <f t="shared" si="265"/>
        <v>0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4">
        <f t="shared" si="269"/>
        <v>42534.166666666672</v>
      </c>
    </row>
    <row r="2846" spans="1:20" ht="60" x14ac:dyDescent="0.25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3">
        <f t="shared" si="264"/>
        <v>5.4545454545454543E-2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4">
        <f t="shared" si="269"/>
        <v>42739.546064814815</v>
      </c>
    </row>
    <row r="2847" spans="1:20" ht="45" x14ac:dyDescent="0.25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3">
        <f t="shared" si="264"/>
        <v>0.31546666666666667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4">
        <f t="shared" si="269"/>
        <v>42163.016585648147</v>
      </c>
    </row>
    <row r="2848" spans="1:20" ht="60" x14ac:dyDescent="0.25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3">
        <f t="shared" si="264"/>
        <v>0</v>
      </c>
      <c r="P2848" s="8">
        <f t="shared" si="265"/>
        <v>0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4">
        <f t="shared" si="269"/>
        <v>42153.692060185189</v>
      </c>
    </row>
    <row r="2849" spans="1:20" ht="60" x14ac:dyDescent="0.25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3">
        <f t="shared" si="264"/>
        <v>0</v>
      </c>
      <c r="P2849" s="8">
        <f t="shared" si="265"/>
        <v>0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4">
        <f t="shared" si="269"/>
        <v>42513.806307870371</v>
      </c>
    </row>
    <row r="2850" spans="1:20" ht="60" x14ac:dyDescent="0.25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3">
        <f t="shared" si="264"/>
        <v>2E-3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4">
        <f t="shared" si="269"/>
        <v>42153.648831018523</v>
      </c>
    </row>
    <row r="2851" spans="1:20" ht="60" x14ac:dyDescent="0.25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3">
        <f t="shared" si="264"/>
        <v>0.01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4">
        <f t="shared" si="269"/>
        <v>42483.428240740745</v>
      </c>
    </row>
    <row r="2852" spans="1:20" ht="60" x14ac:dyDescent="0.25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3">
        <f t="shared" si="264"/>
        <v>3.8875E-2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4">
        <f t="shared" si="269"/>
        <v>41888.007071759261</v>
      </c>
    </row>
    <row r="2853" spans="1:20" ht="60" x14ac:dyDescent="0.25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3">
        <f t="shared" si="264"/>
        <v>0</v>
      </c>
      <c r="P2853" s="8">
        <f t="shared" si="265"/>
        <v>0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4">
        <f t="shared" si="269"/>
        <v>42398.970138888893</v>
      </c>
    </row>
    <row r="2854" spans="1:20" ht="45" x14ac:dyDescent="0.25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3">
        <f t="shared" si="264"/>
        <v>1.9E-2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4">
        <f t="shared" si="269"/>
        <v>41811.045173611114</v>
      </c>
    </row>
    <row r="2855" spans="1:20" ht="60" x14ac:dyDescent="0.25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3">
        <f t="shared" si="264"/>
        <v>0</v>
      </c>
      <c r="P2855" s="8">
        <f t="shared" si="265"/>
        <v>0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4">
        <f t="shared" si="269"/>
        <v>41896.190937499996</v>
      </c>
    </row>
    <row r="2856" spans="1:20" ht="45" x14ac:dyDescent="0.25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3">
        <f t="shared" si="264"/>
        <v>0.41699999999999998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4">
        <f t="shared" si="269"/>
        <v>42131.71665509259</v>
      </c>
    </row>
    <row r="2857" spans="1:20" ht="60" x14ac:dyDescent="0.25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3">
        <f t="shared" si="264"/>
        <v>0.5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4">
        <f t="shared" si="269"/>
        <v>42398.981944444444</v>
      </c>
    </row>
    <row r="2858" spans="1:20" ht="45" x14ac:dyDescent="0.25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3">
        <f t="shared" si="264"/>
        <v>4.8666666666666664E-2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4">
        <f t="shared" si="269"/>
        <v>42224.898611111115</v>
      </c>
    </row>
    <row r="2859" spans="1:20" ht="60" x14ac:dyDescent="0.25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3">
        <f t="shared" si="264"/>
        <v>0.19736842105263158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4">
        <f t="shared" si="269"/>
        <v>42786.75</v>
      </c>
    </row>
    <row r="2860" spans="1:20" ht="60" x14ac:dyDescent="0.25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3">
        <f t="shared" si="264"/>
        <v>0</v>
      </c>
      <c r="P2860" s="8">
        <f t="shared" si="265"/>
        <v>0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4">
        <f t="shared" si="269"/>
        <v>41978.477777777778</v>
      </c>
    </row>
    <row r="2861" spans="1:20" ht="45" x14ac:dyDescent="0.25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3">
        <f t="shared" si="264"/>
        <v>1.7500000000000002E-2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4">
        <f t="shared" si="269"/>
        <v>42293.362314814818</v>
      </c>
    </row>
    <row r="2862" spans="1:20" ht="60" x14ac:dyDescent="0.25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3">
        <f t="shared" si="264"/>
        <v>6.6500000000000004E-2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4">
        <f t="shared" si="269"/>
        <v>42540.800648148142</v>
      </c>
    </row>
    <row r="2863" spans="1:20" ht="60" x14ac:dyDescent="0.25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3">
        <f t="shared" si="264"/>
        <v>0.32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4">
        <f t="shared" si="269"/>
        <v>42271.590833333335</v>
      </c>
    </row>
    <row r="2864" spans="1:20" ht="45" x14ac:dyDescent="0.25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3">
        <f t="shared" si="264"/>
        <v>4.3307086614173228E-3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4">
        <f t="shared" si="269"/>
        <v>41814.789687500001</v>
      </c>
    </row>
    <row r="2865" spans="1:20" ht="60" x14ac:dyDescent="0.25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3">
        <f t="shared" si="264"/>
        <v>4.0000000000000002E-4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4">
        <f t="shared" si="269"/>
        <v>41891.675034722226</v>
      </c>
    </row>
    <row r="2866" spans="1:20" ht="15.75" x14ac:dyDescent="0.25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3">
        <f t="shared" si="264"/>
        <v>1.6E-2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4">
        <f t="shared" si="269"/>
        <v>42202.554166666669</v>
      </c>
    </row>
    <row r="2867" spans="1:20" ht="60" x14ac:dyDescent="0.25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3">
        <f t="shared" si="264"/>
        <v>0</v>
      </c>
      <c r="P2867" s="8">
        <f t="shared" si="265"/>
        <v>0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4">
        <f t="shared" si="269"/>
        <v>42010.114108796297</v>
      </c>
    </row>
    <row r="2868" spans="1:20" ht="45" x14ac:dyDescent="0.25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3">
        <f t="shared" si="264"/>
        <v>8.9999999999999993E-3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4">
        <f t="shared" si="269"/>
        <v>42657.916666666672</v>
      </c>
    </row>
    <row r="2869" spans="1:20" ht="60" x14ac:dyDescent="0.25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3">
        <f t="shared" si="264"/>
        <v>0.2016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4">
        <f t="shared" si="269"/>
        <v>42555.166666666672</v>
      </c>
    </row>
    <row r="2870" spans="1:20" ht="60" x14ac:dyDescent="0.25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3">
        <f t="shared" si="264"/>
        <v>0.42011733333333334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4">
        <f t="shared" si="269"/>
        <v>42648.827013888891</v>
      </c>
    </row>
    <row r="2871" spans="1:20" ht="60" x14ac:dyDescent="0.25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3">
        <f t="shared" si="264"/>
        <v>8.8500000000000002E-3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4">
        <f t="shared" si="269"/>
        <v>42570.593530092592</v>
      </c>
    </row>
    <row r="2872" spans="1:20" ht="60" x14ac:dyDescent="0.25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3">
        <f t="shared" si="264"/>
        <v>0.15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4">
        <f t="shared" si="269"/>
        <v>41776.189409722225</v>
      </c>
    </row>
    <row r="2873" spans="1:20" ht="45" x14ac:dyDescent="0.25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3">
        <f t="shared" si="264"/>
        <v>4.6699999999999998E-2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4">
        <f t="shared" si="269"/>
        <v>41994.738576388889</v>
      </c>
    </row>
    <row r="2874" spans="1:20" ht="45" x14ac:dyDescent="0.25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3">
        <f t="shared" si="264"/>
        <v>0</v>
      </c>
      <c r="P2874" s="8">
        <f t="shared" si="265"/>
        <v>0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4">
        <f t="shared" si="269"/>
        <v>42175.11618055556</v>
      </c>
    </row>
    <row r="2875" spans="1:20" ht="60" x14ac:dyDescent="0.25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3">
        <f t="shared" si="264"/>
        <v>0.38119999999999998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4">
        <f t="shared" si="269"/>
        <v>42032.817488425921</v>
      </c>
    </row>
    <row r="2876" spans="1:20" ht="60" x14ac:dyDescent="0.25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3">
        <f t="shared" si="264"/>
        <v>5.4199999999999998E-2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4">
        <f t="shared" si="269"/>
        <v>42752.84474537037</v>
      </c>
    </row>
    <row r="2877" spans="1:20" ht="60" x14ac:dyDescent="0.25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3">
        <f t="shared" si="264"/>
        <v>3.5E-4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4">
        <f t="shared" si="269"/>
        <v>42495.128391203703</v>
      </c>
    </row>
    <row r="2878" spans="1:20" ht="60" x14ac:dyDescent="0.25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3">
        <f t="shared" si="264"/>
        <v>0</v>
      </c>
      <c r="P2878" s="8">
        <f t="shared" si="265"/>
        <v>0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4">
        <f t="shared" si="269"/>
        <v>42201.743969907402</v>
      </c>
    </row>
    <row r="2879" spans="1:20" ht="60" x14ac:dyDescent="0.25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3">
        <f t="shared" si="264"/>
        <v>0.10833333333333334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4">
        <f t="shared" si="269"/>
        <v>42704.708333333328</v>
      </c>
    </row>
    <row r="2880" spans="1:20" ht="45" x14ac:dyDescent="0.25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3">
        <f t="shared" si="264"/>
        <v>2.1000000000000001E-2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4">
        <f t="shared" si="269"/>
        <v>42188.615682870368</v>
      </c>
    </row>
    <row r="2881" spans="1:20" ht="45" x14ac:dyDescent="0.25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3">
        <f t="shared" si="264"/>
        <v>2.5892857142857141E-3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4">
        <f t="shared" si="269"/>
        <v>42389.725243055553</v>
      </c>
    </row>
    <row r="2882" spans="1:20" ht="60" x14ac:dyDescent="0.25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3">
        <f t="shared" si="264"/>
        <v>0.23333333333333334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4">
        <f t="shared" si="269"/>
        <v>42236.711805555555</v>
      </c>
    </row>
    <row r="2883" spans="1:20" ht="60" x14ac:dyDescent="0.25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3">
        <f t="shared" ref="O2883:O2946" si="270">E2883/D2883</f>
        <v>0</v>
      </c>
      <c r="P2883" s="8">
        <f t="shared" ref="P2883:P2946" si="271">IF(L2883,E2883/L2883,0)</f>
        <v>0</v>
      </c>
      <c r="Q2883" t="str">
        <f t="shared" ref="Q2883:Q2946" si="272">LEFT(N2883,FIND("/",N2883) -1)</f>
        <v>theater</v>
      </c>
      <c r="R2883" t="str">
        <f t="shared" ref="R2883:R2946" si="273">RIGHT(N2883, LEN(N2883)- FIND("/", N2883))</f>
        <v>plays</v>
      </c>
      <c r="S2883" s="12">
        <f t="shared" ref="S2883:S2946" si="274">(((J2883/60)/60)/24)+DATE(1970,1,1)</f>
        <v>41916.597638888888</v>
      </c>
      <c r="T2883" s="14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3">
        <f t="shared" si="270"/>
        <v>0.33600000000000002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4">
        <f t="shared" si="275"/>
        <v>42491.596273148149</v>
      </c>
    </row>
    <row r="2885" spans="1:20" ht="60" x14ac:dyDescent="0.25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3">
        <f t="shared" si="270"/>
        <v>0.1908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4">
        <f t="shared" si="275"/>
        <v>42406.207638888889</v>
      </c>
    </row>
    <row r="2886" spans="1:20" ht="45" x14ac:dyDescent="0.25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3">
        <f t="shared" si="270"/>
        <v>4.1111111111111114E-3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4">
        <f t="shared" si="275"/>
        <v>41978.727256944447</v>
      </c>
    </row>
    <row r="2887" spans="1:20" ht="30" x14ac:dyDescent="0.25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3">
        <f t="shared" si="270"/>
        <v>0.32500000000000001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4">
        <f t="shared" si="275"/>
        <v>42077.034733796296</v>
      </c>
    </row>
    <row r="2888" spans="1:20" ht="60" x14ac:dyDescent="0.25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3">
        <f t="shared" si="270"/>
        <v>0.05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4">
        <f t="shared" si="275"/>
        <v>42266.165972222225</v>
      </c>
    </row>
    <row r="2889" spans="1:20" ht="60" x14ac:dyDescent="0.25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3">
        <f t="shared" si="270"/>
        <v>1.6666666666666668E-3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4">
        <f t="shared" si="275"/>
        <v>42015.427361111113</v>
      </c>
    </row>
    <row r="2890" spans="1:20" ht="60" x14ac:dyDescent="0.25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3">
        <f t="shared" si="270"/>
        <v>0</v>
      </c>
      <c r="P2890" s="8">
        <f t="shared" si="271"/>
        <v>0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4">
        <f t="shared" si="275"/>
        <v>41930.207638888889</v>
      </c>
    </row>
    <row r="2891" spans="1:20" ht="45" x14ac:dyDescent="0.25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3">
        <f t="shared" si="270"/>
        <v>0.38066666666666665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4">
        <f t="shared" si="275"/>
        <v>41880.863252314812</v>
      </c>
    </row>
    <row r="2892" spans="1:20" ht="60" x14ac:dyDescent="0.25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3">
        <f t="shared" si="270"/>
        <v>1.0500000000000001E-2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4">
        <f t="shared" si="275"/>
        <v>41860.125</v>
      </c>
    </row>
    <row r="2893" spans="1:20" ht="60" x14ac:dyDescent="0.25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3">
        <f t="shared" si="270"/>
        <v>2.7300000000000001E-2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4">
        <f t="shared" si="275"/>
        <v>42475.84175925926</v>
      </c>
    </row>
    <row r="2894" spans="1:20" ht="45" x14ac:dyDescent="0.25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3">
        <f t="shared" si="270"/>
        <v>9.0909090909090912E-2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4">
        <f t="shared" si="275"/>
        <v>41876.875</v>
      </c>
    </row>
    <row r="2895" spans="1:20" ht="30" x14ac:dyDescent="0.25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3">
        <f t="shared" si="270"/>
        <v>5.0000000000000001E-3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4">
        <f t="shared" si="275"/>
        <v>42013.083333333328</v>
      </c>
    </row>
    <row r="2896" spans="1:20" ht="30" x14ac:dyDescent="0.25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3">
        <f t="shared" si="270"/>
        <v>0</v>
      </c>
      <c r="P2896" s="8">
        <f t="shared" si="271"/>
        <v>0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4">
        <f t="shared" si="275"/>
        <v>42097.944618055553</v>
      </c>
    </row>
    <row r="2897" spans="1:20" ht="60" x14ac:dyDescent="0.25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3">
        <f t="shared" si="270"/>
        <v>4.5999999999999999E-2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4">
        <f t="shared" si="275"/>
        <v>41812.875</v>
      </c>
    </row>
    <row r="2898" spans="1:20" ht="45" x14ac:dyDescent="0.25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3">
        <f t="shared" si="270"/>
        <v>0.20833333333333334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4">
        <f t="shared" si="275"/>
        <v>42716.25</v>
      </c>
    </row>
    <row r="2899" spans="1:20" ht="60" x14ac:dyDescent="0.25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3">
        <f t="shared" si="270"/>
        <v>4.583333333333333E-2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4">
        <f t="shared" si="275"/>
        <v>42288.645196759258</v>
      </c>
    </row>
    <row r="2900" spans="1:20" ht="60" x14ac:dyDescent="0.25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3">
        <f t="shared" si="270"/>
        <v>4.2133333333333335E-2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4">
        <f t="shared" si="275"/>
        <v>42308.664965277778</v>
      </c>
    </row>
    <row r="2901" spans="1:20" ht="60" x14ac:dyDescent="0.25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3">
        <f t="shared" si="270"/>
        <v>0</v>
      </c>
      <c r="P2901" s="8">
        <f t="shared" si="271"/>
        <v>0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4">
        <f t="shared" si="275"/>
        <v>42575.078217592592</v>
      </c>
    </row>
    <row r="2902" spans="1:20" ht="60" x14ac:dyDescent="0.25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3">
        <f t="shared" si="270"/>
        <v>0.61909090909090914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4">
        <f t="shared" si="275"/>
        <v>41860.234166666669</v>
      </c>
    </row>
    <row r="2903" spans="1:20" ht="60" x14ac:dyDescent="0.25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3">
        <f t="shared" si="270"/>
        <v>8.0000000000000002E-3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4">
        <f t="shared" si="275"/>
        <v>42042.904386574075</v>
      </c>
    </row>
    <row r="2904" spans="1:20" ht="45" x14ac:dyDescent="0.25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3">
        <f t="shared" si="270"/>
        <v>1.6666666666666666E-4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4">
        <f t="shared" si="275"/>
        <v>42240.439768518518</v>
      </c>
    </row>
    <row r="2905" spans="1:20" ht="60" x14ac:dyDescent="0.25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3">
        <f t="shared" si="270"/>
        <v>7.7999999999999996E-3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4">
        <f t="shared" si="275"/>
        <v>42256.166874999995</v>
      </c>
    </row>
    <row r="2906" spans="1:20" ht="60" x14ac:dyDescent="0.25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3">
        <f t="shared" si="270"/>
        <v>0.05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4">
        <f t="shared" si="275"/>
        <v>41952.5</v>
      </c>
    </row>
    <row r="2907" spans="1:20" ht="45" x14ac:dyDescent="0.25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3">
        <f t="shared" si="270"/>
        <v>0.17771428571428571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4">
        <f t="shared" si="275"/>
        <v>42620.056863425925</v>
      </c>
    </row>
    <row r="2908" spans="1:20" ht="60" x14ac:dyDescent="0.25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3">
        <f t="shared" si="270"/>
        <v>9.4166666666666662E-2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4">
        <f t="shared" si="275"/>
        <v>42217.041666666672</v>
      </c>
    </row>
    <row r="2909" spans="1:20" ht="60" x14ac:dyDescent="0.25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3">
        <f t="shared" si="270"/>
        <v>8.0000000000000004E-4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4">
        <f t="shared" si="275"/>
        <v>42504.877743055549</v>
      </c>
    </row>
    <row r="2910" spans="1:20" ht="60" x14ac:dyDescent="0.25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3">
        <f t="shared" si="270"/>
        <v>2.75E-2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4">
        <f t="shared" si="275"/>
        <v>42529.731701388882</v>
      </c>
    </row>
    <row r="2911" spans="1:20" ht="60" x14ac:dyDescent="0.25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3">
        <f t="shared" si="270"/>
        <v>1.1111111111111112E-4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4">
        <f t="shared" si="275"/>
        <v>41968.823611111111</v>
      </c>
    </row>
    <row r="2912" spans="1:20" ht="45" x14ac:dyDescent="0.25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3">
        <f t="shared" si="270"/>
        <v>3.3333333333333335E-5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4">
        <f t="shared" si="275"/>
        <v>42167.841284722221</v>
      </c>
    </row>
    <row r="2913" spans="1:20" ht="60" x14ac:dyDescent="0.25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3">
        <f t="shared" si="270"/>
        <v>0.36499999999999999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4">
        <f t="shared" si="275"/>
        <v>42182.768819444449</v>
      </c>
    </row>
    <row r="2914" spans="1:20" ht="60" x14ac:dyDescent="0.25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3">
        <f t="shared" si="270"/>
        <v>0.14058171745152354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4">
        <f t="shared" si="275"/>
        <v>42384.131643518514</v>
      </c>
    </row>
    <row r="2915" spans="1:20" ht="60" x14ac:dyDescent="0.25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3">
        <f t="shared" si="270"/>
        <v>2.0000000000000001E-4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4">
        <f t="shared" si="275"/>
        <v>41888.922905092593</v>
      </c>
    </row>
    <row r="2916" spans="1:20" ht="30" x14ac:dyDescent="0.25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3">
        <f t="shared" si="270"/>
        <v>4.0000000000000003E-5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4">
        <f t="shared" si="275"/>
        <v>42077.865671296298</v>
      </c>
    </row>
    <row r="2917" spans="1:20" ht="45" x14ac:dyDescent="0.25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3">
        <f t="shared" si="270"/>
        <v>0.61099999999999999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4">
        <f t="shared" si="275"/>
        <v>42445.356365740736</v>
      </c>
    </row>
    <row r="2918" spans="1:20" ht="45" x14ac:dyDescent="0.25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3">
        <f t="shared" si="270"/>
        <v>7.8378378378378383E-2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4">
        <f t="shared" si="275"/>
        <v>41778.476724537039</v>
      </c>
    </row>
    <row r="2919" spans="1:20" ht="45" x14ac:dyDescent="0.25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3">
        <f t="shared" si="270"/>
        <v>0.2185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4">
        <f t="shared" si="275"/>
        <v>42263.234340277777</v>
      </c>
    </row>
    <row r="2920" spans="1:20" ht="45" x14ac:dyDescent="0.25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3">
        <f t="shared" si="270"/>
        <v>0.27239999999999998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4">
        <f t="shared" si="275"/>
        <v>42306.629710648151</v>
      </c>
    </row>
    <row r="2921" spans="1:20" ht="45" x14ac:dyDescent="0.25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3">
        <f t="shared" si="270"/>
        <v>8.5000000000000006E-2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4">
        <f t="shared" si="275"/>
        <v>41856.61954861111</v>
      </c>
    </row>
    <row r="2922" spans="1:20" ht="60" x14ac:dyDescent="0.25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3">
        <f t="shared" si="270"/>
        <v>0.26840000000000003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4">
        <f t="shared" si="275"/>
        <v>42088.750810185185</v>
      </c>
    </row>
    <row r="2923" spans="1:20" ht="45" x14ac:dyDescent="0.25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3">
        <f t="shared" si="270"/>
        <v>1.29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4">
        <f t="shared" si="275"/>
        <v>41907.886620370373</v>
      </c>
    </row>
    <row r="2924" spans="1:20" ht="60" x14ac:dyDescent="0.25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3">
        <f t="shared" si="270"/>
        <v>1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4">
        <f t="shared" si="275"/>
        <v>42142.874155092592</v>
      </c>
    </row>
    <row r="2925" spans="1:20" ht="45" x14ac:dyDescent="0.25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3">
        <f t="shared" si="270"/>
        <v>1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4">
        <f t="shared" si="275"/>
        <v>42028.125</v>
      </c>
    </row>
    <row r="2926" spans="1:20" ht="60" x14ac:dyDescent="0.25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3">
        <f t="shared" si="270"/>
        <v>1.032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4">
        <f t="shared" si="275"/>
        <v>42133.165972222225</v>
      </c>
    </row>
    <row r="2927" spans="1:20" ht="45" x14ac:dyDescent="0.25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3">
        <f t="shared" si="270"/>
        <v>1.0244597777777777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4">
        <f t="shared" si="275"/>
        <v>41893.584120370368</v>
      </c>
    </row>
    <row r="2928" spans="1:20" ht="60" x14ac:dyDescent="0.25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3">
        <f t="shared" si="270"/>
        <v>1.25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4">
        <f t="shared" si="275"/>
        <v>42058.765960648147</v>
      </c>
    </row>
    <row r="2929" spans="1:20" ht="60" x14ac:dyDescent="0.25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3">
        <f t="shared" si="270"/>
        <v>1.3083333333333333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4">
        <f t="shared" si="275"/>
        <v>41835.208333333336</v>
      </c>
    </row>
    <row r="2930" spans="1:20" ht="30" x14ac:dyDescent="0.25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3">
        <f t="shared" si="270"/>
        <v>1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4">
        <f t="shared" si="275"/>
        <v>42433.998217592598</v>
      </c>
    </row>
    <row r="2931" spans="1:20" ht="60" x14ac:dyDescent="0.25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3">
        <f t="shared" si="270"/>
        <v>1.02069375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4">
        <f t="shared" si="275"/>
        <v>41784.564328703702</v>
      </c>
    </row>
    <row r="2932" spans="1:20" ht="60" x14ac:dyDescent="0.25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3">
        <f t="shared" si="270"/>
        <v>1.0092000000000001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4">
        <f t="shared" si="275"/>
        <v>42131.584074074075</v>
      </c>
    </row>
    <row r="2933" spans="1:20" ht="60" x14ac:dyDescent="0.25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3">
        <f t="shared" si="270"/>
        <v>1.06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4">
        <f t="shared" si="275"/>
        <v>41897.255555555559</v>
      </c>
    </row>
    <row r="2934" spans="1:20" ht="60" x14ac:dyDescent="0.25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3">
        <f t="shared" si="270"/>
        <v>1.0509677419354839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4">
        <f t="shared" si="275"/>
        <v>42056.458333333328</v>
      </c>
    </row>
    <row r="2935" spans="1:20" ht="60" x14ac:dyDescent="0.25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3">
        <f t="shared" si="270"/>
        <v>1.0276000000000001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4">
        <f t="shared" si="275"/>
        <v>42525.956631944442</v>
      </c>
    </row>
    <row r="2936" spans="1:20" ht="45" x14ac:dyDescent="0.25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3">
        <f t="shared" si="270"/>
        <v>1.08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4">
        <f t="shared" si="275"/>
        <v>41805.636157407411</v>
      </c>
    </row>
    <row r="2937" spans="1:20" ht="45" x14ac:dyDescent="0.25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3">
        <f t="shared" si="270"/>
        <v>1.0088571428571429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4">
        <f t="shared" si="275"/>
        <v>42611.708333333328</v>
      </c>
    </row>
    <row r="2938" spans="1:20" ht="60" x14ac:dyDescent="0.25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3">
        <f t="shared" si="270"/>
        <v>1.28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4">
        <f t="shared" si="275"/>
        <v>41925.207638888889</v>
      </c>
    </row>
    <row r="2939" spans="1:20" ht="30" x14ac:dyDescent="0.25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3">
        <f t="shared" si="270"/>
        <v>1.3333333333333333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4">
        <f t="shared" si="275"/>
        <v>41833.457326388889</v>
      </c>
    </row>
    <row r="2940" spans="1:20" ht="60" x14ac:dyDescent="0.25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3">
        <f t="shared" si="270"/>
        <v>1.0137499999999999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4">
        <f t="shared" si="275"/>
        <v>42034.703865740739</v>
      </c>
    </row>
    <row r="2941" spans="1:20" ht="60" x14ac:dyDescent="0.25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3">
        <f t="shared" si="270"/>
        <v>1.0287500000000001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4">
        <f t="shared" si="275"/>
        <v>41879.041666666664</v>
      </c>
    </row>
    <row r="2942" spans="1:20" ht="45" x14ac:dyDescent="0.25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3">
        <f t="shared" si="270"/>
        <v>1.0724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4">
        <f t="shared" si="275"/>
        <v>42022.773356481484</v>
      </c>
    </row>
    <row r="2943" spans="1:20" ht="60" x14ac:dyDescent="0.25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3">
        <f t="shared" si="270"/>
        <v>4.0000000000000003E-5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4">
        <f t="shared" si="275"/>
        <v>42064.960127314815</v>
      </c>
    </row>
    <row r="2944" spans="1:20" ht="60" x14ac:dyDescent="0.25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3">
        <f t="shared" si="270"/>
        <v>0.20424999999999999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4">
        <f t="shared" si="275"/>
        <v>42354.845833333333</v>
      </c>
    </row>
    <row r="2945" spans="1:20" ht="60" x14ac:dyDescent="0.25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3">
        <f t="shared" si="270"/>
        <v>0</v>
      </c>
      <c r="P2945" s="8">
        <f t="shared" si="271"/>
        <v>0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4">
        <f t="shared" si="275"/>
        <v>42107.129398148143</v>
      </c>
    </row>
    <row r="2946" spans="1:20" ht="45" x14ac:dyDescent="0.25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3">
        <f t="shared" si="270"/>
        <v>0.01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4">
        <f t="shared" si="275"/>
        <v>42162.9143287037</v>
      </c>
    </row>
    <row r="2947" spans="1:20" ht="60" x14ac:dyDescent="0.25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3">
        <f t="shared" ref="O2947:O3010" si="276">E2947/D2947</f>
        <v>0</v>
      </c>
      <c r="P2947" s="8">
        <f t="shared" ref="P2947:P3010" si="277">IF(L2947,E2947/L2947,0)</f>
        <v>0</v>
      </c>
      <c r="Q2947" t="str">
        <f t="shared" ref="Q2947:Q3010" si="278">LEFT(N2947,FIND("/",N2947) -1)</f>
        <v>theater</v>
      </c>
      <c r="R2947" t="str">
        <f t="shared" ref="R2947:R3010" si="279">RIGHT(N2947, LEN(N2947)- FIND("/", N2947))</f>
        <v>spaces</v>
      </c>
      <c r="S2947" s="12">
        <f t="shared" ref="S2947:S3010" si="280">(((J2947/60)/60)/24)+DATE(1970,1,1)</f>
        <v>42118.139583333337</v>
      </c>
      <c r="T2947" s="14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3">
        <f t="shared" si="276"/>
        <v>1E-3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4">
        <f t="shared" si="281"/>
        <v>42597.531157407408</v>
      </c>
    </row>
    <row r="2949" spans="1:20" ht="60" x14ac:dyDescent="0.25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3">
        <f t="shared" si="276"/>
        <v>4.2880000000000001E-2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4">
        <f t="shared" si="281"/>
        <v>42698.715972222228</v>
      </c>
    </row>
    <row r="2950" spans="1:20" ht="60" x14ac:dyDescent="0.25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3">
        <f t="shared" si="276"/>
        <v>4.8000000000000001E-5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4">
        <f t="shared" si="281"/>
        <v>42157.649224537032</v>
      </c>
    </row>
    <row r="2951" spans="1:20" ht="60" x14ac:dyDescent="0.25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3">
        <f t="shared" si="276"/>
        <v>2.5000000000000001E-2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4">
        <f t="shared" si="281"/>
        <v>42327.864780092597</v>
      </c>
    </row>
    <row r="2952" spans="1:20" ht="60" x14ac:dyDescent="0.25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3">
        <f t="shared" si="276"/>
        <v>0</v>
      </c>
      <c r="P2952" s="8">
        <f t="shared" si="277"/>
        <v>0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4">
        <f t="shared" si="281"/>
        <v>42392.36518518519</v>
      </c>
    </row>
    <row r="2953" spans="1:20" ht="60" x14ac:dyDescent="0.25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3">
        <f t="shared" si="276"/>
        <v>2.1919999999999999E-2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4">
        <f t="shared" si="281"/>
        <v>41917.802928240737</v>
      </c>
    </row>
    <row r="2954" spans="1:20" ht="60" x14ac:dyDescent="0.25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3">
        <f t="shared" si="276"/>
        <v>8.0250000000000002E-2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4">
        <f t="shared" si="281"/>
        <v>42660.166666666672</v>
      </c>
    </row>
    <row r="2955" spans="1:20" ht="45" x14ac:dyDescent="0.25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3">
        <f t="shared" si="276"/>
        <v>1.5125E-3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4">
        <f t="shared" si="281"/>
        <v>42285.791909722218</v>
      </c>
    </row>
    <row r="2956" spans="1:20" ht="45" x14ac:dyDescent="0.25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3">
        <f t="shared" si="276"/>
        <v>0</v>
      </c>
      <c r="P2956" s="8">
        <f t="shared" si="277"/>
        <v>0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4">
        <f t="shared" si="281"/>
        <v>42810.541701388895</v>
      </c>
    </row>
    <row r="2957" spans="1:20" ht="45" x14ac:dyDescent="0.25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3">
        <f t="shared" si="276"/>
        <v>0.59583333333333333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4">
        <f t="shared" si="281"/>
        <v>42171.741307870368</v>
      </c>
    </row>
    <row r="2958" spans="1:20" ht="60" x14ac:dyDescent="0.25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3">
        <f t="shared" si="276"/>
        <v>0.16734177215189874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4">
        <f t="shared" si="281"/>
        <v>42494.958912037036</v>
      </c>
    </row>
    <row r="2959" spans="1:20" ht="45" x14ac:dyDescent="0.25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3">
        <f t="shared" si="276"/>
        <v>1.8666666666666668E-2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4">
        <f t="shared" si="281"/>
        <v>42090.969583333332</v>
      </c>
    </row>
    <row r="2960" spans="1:20" ht="45" x14ac:dyDescent="0.25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3">
        <f t="shared" si="276"/>
        <v>0</v>
      </c>
      <c r="P2960" s="8">
        <f t="shared" si="277"/>
        <v>0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4">
        <f t="shared" si="281"/>
        <v>42498.73746527778</v>
      </c>
    </row>
    <row r="2961" spans="1:20" ht="60" x14ac:dyDescent="0.25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3">
        <f t="shared" si="276"/>
        <v>0</v>
      </c>
      <c r="P2961" s="8">
        <f t="shared" si="277"/>
        <v>0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4">
        <f t="shared" si="281"/>
        <v>42528.008391203708</v>
      </c>
    </row>
    <row r="2962" spans="1:20" ht="45" x14ac:dyDescent="0.25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3">
        <f t="shared" si="276"/>
        <v>0</v>
      </c>
      <c r="P2962" s="8">
        <f t="shared" si="277"/>
        <v>0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4">
        <f t="shared" si="281"/>
        <v>41893.757210648146</v>
      </c>
    </row>
    <row r="2963" spans="1:20" ht="60" x14ac:dyDescent="0.25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3">
        <f t="shared" si="276"/>
        <v>1.0962000000000001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4">
        <f t="shared" si="281"/>
        <v>42089.166666666672</v>
      </c>
    </row>
    <row r="2964" spans="1:20" ht="60" x14ac:dyDescent="0.25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3">
        <f t="shared" si="276"/>
        <v>1.218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4">
        <f t="shared" si="281"/>
        <v>42064.290972222225</v>
      </c>
    </row>
    <row r="2965" spans="1:20" ht="60" x14ac:dyDescent="0.25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3">
        <f t="shared" si="276"/>
        <v>1.0685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4">
        <f t="shared" si="281"/>
        <v>42187.470185185186</v>
      </c>
    </row>
    <row r="2966" spans="1:20" ht="60" x14ac:dyDescent="0.25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3">
        <f t="shared" si="276"/>
        <v>1.0071379999999999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4">
        <f t="shared" si="281"/>
        <v>41857.897222222222</v>
      </c>
    </row>
    <row r="2967" spans="1:20" ht="60" x14ac:dyDescent="0.25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3">
        <f t="shared" si="276"/>
        <v>1.0900000000000001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4">
        <f t="shared" si="281"/>
        <v>42192.729548611111</v>
      </c>
    </row>
    <row r="2968" spans="1:20" ht="60" x14ac:dyDescent="0.25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3">
        <f t="shared" si="276"/>
        <v>1.1363000000000001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4">
        <f t="shared" si="281"/>
        <v>42263.738564814819</v>
      </c>
    </row>
    <row r="2969" spans="1:20" ht="45" x14ac:dyDescent="0.25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3">
        <f t="shared" si="276"/>
        <v>1.1392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4">
        <f t="shared" si="281"/>
        <v>42072.156157407408</v>
      </c>
    </row>
    <row r="2970" spans="1:20" ht="30" x14ac:dyDescent="0.25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3">
        <f t="shared" si="276"/>
        <v>1.06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4">
        <f t="shared" si="281"/>
        <v>42599.165972222225</v>
      </c>
    </row>
    <row r="2971" spans="1:20" ht="60" x14ac:dyDescent="0.25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3">
        <f t="shared" si="276"/>
        <v>1.625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4">
        <f t="shared" si="281"/>
        <v>42127.952083333337</v>
      </c>
    </row>
    <row r="2972" spans="1:20" ht="45" x14ac:dyDescent="0.25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3">
        <f t="shared" si="276"/>
        <v>1.06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4">
        <f t="shared" si="281"/>
        <v>41838.669571759259</v>
      </c>
    </row>
    <row r="2973" spans="1:20" ht="60" x14ac:dyDescent="0.25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3">
        <f t="shared" si="276"/>
        <v>1.0015624999999999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4">
        <f t="shared" si="281"/>
        <v>41882.658310185187</v>
      </c>
    </row>
    <row r="2974" spans="1:20" ht="30" x14ac:dyDescent="0.25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3">
        <f t="shared" si="276"/>
        <v>1.0535000000000001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4">
        <f t="shared" si="281"/>
        <v>42709.041666666672</v>
      </c>
    </row>
    <row r="2975" spans="1:20" ht="60" x14ac:dyDescent="0.25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3">
        <f t="shared" si="276"/>
        <v>1.748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4">
        <f t="shared" si="281"/>
        <v>42370.166666666672</v>
      </c>
    </row>
    <row r="2976" spans="1:20" ht="60" x14ac:dyDescent="0.25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3">
        <f t="shared" si="276"/>
        <v>1.02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4">
        <f t="shared" si="281"/>
        <v>41908.065972222219</v>
      </c>
    </row>
    <row r="2977" spans="1:20" ht="60" x14ac:dyDescent="0.25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3">
        <f t="shared" si="276"/>
        <v>1.00125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4">
        <f t="shared" si="281"/>
        <v>41970.125</v>
      </c>
    </row>
    <row r="2978" spans="1:20" ht="45" x14ac:dyDescent="0.25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3">
        <f t="shared" si="276"/>
        <v>1.7142857142857142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4">
        <f t="shared" si="281"/>
        <v>42442.5</v>
      </c>
    </row>
    <row r="2979" spans="1:20" ht="60" x14ac:dyDescent="0.25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3">
        <f t="shared" si="276"/>
        <v>1.1356666666666666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4">
        <f t="shared" si="281"/>
        <v>42086.093055555553</v>
      </c>
    </row>
    <row r="2980" spans="1:20" ht="60" x14ac:dyDescent="0.25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3">
        <f t="shared" si="276"/>
        <v>1.2946666666666666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4">
        <f t="shared" si="281"/>
        <v>41932.249305555553</v>
      </c>
    </row>
    <row r="2981" spans="1:20" ht="60" x14ac:dyDescent="0.25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3">
        <f t="shared" si="276"/>
        <v>1.014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4">
        <f t="shared" si="281"/>
        <v>42010.25</v>
      </c>
    </row>
    <row r="2982" spans="1:20" ht="45" x14ac:dyDescent="0.25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3">
        <f t="shared" si="276"/>
        <v>1.0916666666666666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4">
        <f t="shared" si="281"/>
        <v>42240.083333333328</v>
      </c>
    </row>
    <row r="2983" spans="1:20" ht="60" x14ac:dyDescent="0.25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3">
        <f t="shared" si="276"/>
        <v>1.28925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4">
        <f t="shared" si="281"/>
        <v>42270.559675925921</v>
      </c>
    </row>
    <row r="2984" spans="1:20" ht="45" x14ac:dyDescent="0.25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3">
        <f t="shared" si="276"/>
        <v>1.0206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4">
        <f t="shared" si="281"/>
        <v>42411.686840277776</v>
      </c>
    </row>
    <row r="2985" spans="1:20" ht="45" x14ac:dyDescent="0.25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3">
        <f t="shared" si="276"/>
        <v>1.465395775862069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4">
        <f t="shared" si="281"/>
        <v>41954.674027777779</v>
      </c>
    </row>
    <row r="2986" spans="1:20" ht="60" x14ac:dyDescent="0.25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3">
        <f t="shared" si="276"/>
        <v>1.00352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4">
        <f t="shared" si="281"/>
        <v>42606.278715277775</v>
      </c>
    </row>
    <row r="2987" spans="1:20" ht="60" x14ac:dyDescent="0.25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3">
        <f t="shared" si="276"/>
        <v>1.2164999999999999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4">
        <f t="shared" si="281"/>
        <v>42674.166666666672</v>
      </c>
    </row>
    <row r="2988" spans="1:20" ht="45" x14ac:dyDescent="0.25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3">
        <f t="shared" si="276"/>
        <v>1.0549999999999999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4">
        <f t="shared" si="281"/>
        <v>42491.458402777775</v>
      </c>
    </row>
    <row r="2989" spans="1:20" ht="60" x14ac:dyDescent="0.25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3">
        <f t="shared" si="276"/>
        <v>1.1040080000000001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4">
        <f t="shared" si="281"/>
        <v>42656</v>
      </c>
    </row>
    <row r="2990" spans="1:20" ht="60" x14ac:dyDescent="0.25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3">
        <f t="shared" si="276"/>
        <v>1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4">
        <f t="shared" si="281"/>
        <v>42541.362048611118</v>
      </c>
    </row>
    <row r="2991" spans="1:20" ht="15.75" x14ac:dyDescent="0.25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3">
        <f t="shared" si="276"/>
        <v>1.76535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4">
        <f t="shared" si="281"/>
        <v>42359.207638888889</v>
      </c>
    </row>
    <row r="2992" spans="1:20" ht="60" x14ac:dyDescent="0.25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3">
        <f t="shared" si="276"/>
        <v>1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4">
        <f t="shared" si="281"/>
        <v>42376.57430555555</v>
      </c>
    </row>
    <row r="2993" spans="1:20" ht="60" x14ac:dyDescent="0.25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3">
        <f t="shared" si="276"/>
        <v>1.0329411764705883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4">
        <f t="shared" si="281"/>
        <v>42762.837152777778</v>
      </c>
    </row>
    <row r="2994" spans="1:20" ht="45" x14ac:dyDescent="0.25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3">
        <f t="shared" si="276"/>
        <v>1.0449999999999999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4">
        <f t="shared" si="281"/>
        <v>42652.767476851848</v>
      </c>
    </row>
    <row r="2995" spans="1:20" ht="15.75" x14ac:dyDescent="0.25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3">
        <f t="shared" si="276"/>
        <v>1.0029999999999999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4">
        <f t="shared" si="281"/>
        <v>42420.838738425926</v>
      </c>
    </row>
    <row r="2996" spans="1:20" ht="45" x14ac:dyDescent="0.25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3">
        <f t="shared" si="276"/>
        <v>4.577466666666667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4">
        <f t="shared" si="281"/>
        <v>41915.478842592594</v>
      </c>
    </row>
    <row r="2997" spans="1:20" ht="60" x14ac:dyDescent="0.25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3">
        <f t="shared" si="276"/>
        <v>1.0496000000000001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4">
        <f t="shared" si="281"/>
        <v>42754.665173611109</v>
      </c>
    </row>
    <row r="2998" spans="1:20" ht="45" x14ac:dyDescent="0.25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3">
        <f t="shared" si="276"/>
        <v>1.7194285714285715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4">
        <f t="shared" si="281"/>
        <v>42150.912500000006</v>
      </c>
    </row>
    <row r="2999" spans="1:20" ht="60" x14ac:dyDescent="0.25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3">
        <f t="shared" si="276"/>
        <v>1.0373000000000001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4">
        <f t="shared" si="281"/>
        <v>42793.207638888889</v>
      </c>
    </row>
    <row r="3000" spans="1:20" ht="60" x14ac:dyDescent="0.25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3">
        <f t="shared" si="276"/>
        <v>1.0302899999999999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4">
        <f t="shared" si="281"/>
        <v>41806.184027777781</v>
      </c>
    </row>
    <row r="3001" spans="1:20" ht="60" x14ac:dyDescent="0.25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3">
        <f t="shared" si="276"/>
        <v>1.1888888888888889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4">
        <f t="shared" si="281"/>
        <v>42795.083333333328</v>
      </c>
    </row>
    <row r="3002" spans="1:20" ht="60" x14ac:dyDescent="0.25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3">
        <f t="shared" si="276"/>
        <v>1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4">
        <f t="shared" si="281"/>
        <v>42766.75</v>
      </c>
    </row>
    <row r="3003" spans="1:20" ht="45" x14ac:dyDescent="0.25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3">
        <f t="shared" si="276"/>
        <v>3.1869988910451896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4">
        <f t="shared" si="281"/>
        <v>42564.895625000005</v>
      </c>
    </row>
    <row r="3004" spans="1:20" ht="30" x14ac:dyDescent="0.25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3">
        <f t="shared" si="276"/>
        <v>1.0850614285714286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4">
        <f t="shared" si="281"/>
        <v>41269.83625</v>
      </c>
    </row>
    <row r="3005" spans="1:20" ht="60" x14ac:dyDescent="0.25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3">
        <f t="shared" si="276"/>
        <v>1.0116666666666667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4">
        <f t="shared" si="281"/>
        <v>42430.249305555553</v>
      </c>
    </row>
    <row r="3006" spans="1:20" ht="60" x14ac:dyDescent="0.25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3">
        <f t="shared" si="276"/>
        <v>1.12815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4">
        <f t="shared" si="281"/>
        <v>41958.922731481478</v>
      </c>
    </row>
    <row r="3007" spans="1:20" ht="60" x14ac:dyDescent="0.25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3">
        <f t="shared" si="276"/>
        <v>1.2049622641509434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4">
        <f t="shared" si="281"/>
        <v>41918.674826388888</v>
      </c>
    </row>
    <row r="3008" spans="1:20" ht="45" x14ac:dyDescent="0.25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3">
        <f t="shared" si="276"/>
        <v>1.0774999999999999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4">
        <f t="shared" si="281"/>
        <v>41987.756840277783</v>
      </c>
    </row>
    <row r="3009" spans="1:20" ht="30" x14ac:dyDescent="0.25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3">
        <f t="shared" si="276"/>
        <v>1.8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4">
        <f t="shared" si="281"/>
        <v>42119.216238425928</v>
      </c>
    </row>
    <row r="3010" spans="1:20" ht="45" x14ac:dyDescent="0.25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3">
        <f t="shared" si="276"/>
        <v>1.0116666666666667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4">
        <f t="shared" si="281"/>
        <v>42390.212025462963</v>
      </c>
    </row>
    <row r="3011" spans="1:20" ht="60" x14ac:dyDescent="0.25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3">
        <f t="shared" ref="O3011:O3074" si="282">E3011/D3011</f>
        <v>1.19756</v>
      </c>
      <c r="P3011" s="8">
        <f t="shared" ref="P3011:P3074" si="283">IF(L3011,E3011/L3011,0)</f>
        <v>233.8984375</v>
      </c>
      <c r="Q3011" t="str">
        <f t="shared" ref="Q3011:Q3074" si="284">LEFT(N3011,FIND("/",N3011) -1)</f>
        <v>theater</v>
      </c>
      <c r="R3011" t="str">
        <f t="shared" ref="R3011:R3074" si="285">RIGHT(N3011, LEN(N3011)- FIND("/", N3011))</f>
        <v>spaces</v>
      </c>
      <c r="S3011" s="12">
        <f t="shared" ref="S3011:S3074" si="286">(((J3011/60)/60)/24)+DATE(1970,1,1)</f>
        <v>41939.569907407407</v>
      </c>
      <c r="T3011" s="14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3">
        <f t="shared" si="282"/>
        <v>1.58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4">
        <f t="shared" si="287"/>
        <v>42056.832395833335</v>
      </c>
    </row>
    <row r="3013" spans="1:20" ht="45" x14ac:dyDescent="0.25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3">
        <f t="shared" si="282"/>
        <v>1.2366666666666666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4">
        <f t="shared" si="287"/>
        <v>42361.957638888889</v>
      </c>
    </row>
    <row r="3014" spans="1:20" ht="45" x14ac:dyDescent="0.25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3">
        <f t="shared" si="282"/>
        <v>1.1712499999999999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4">
        <f t="shared" si="287"/>
        <v>42045.702893518523</v>
      </c>
    </row>
    <row r="3015" spans="1:20" ht="45" x14ac:dyDescent="0.25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3">
        <f t="shared" si="282"/>
        <v>1.5696000000000001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4">
        <f t="shared" si="287"/>
        <v>42176.836215277777</v>
      </c>
    </row>
    <row r="3016" spans="1:20" ht="60" x14ac:dyDescent="0.25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3">
        <f t="shared" si="282"/>
        <v>1.13104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4">
        <f t="shared" si="287"/>
        <v>41948.208333333336</v>
      </c>
    </row>
    <row r="3017" spans="1:20" ht="45" x14ac:dyDescent="0.25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3">
        <f t="shared" si="282"/>
        <v>1.0317647058823529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4">
        <f t="shared" si="287"/>
        <v>41801.166666666664</v>
      </c>
    </row>
    <row r="3018" spans="1:20" ht="60" x14ac:dyDescent="0.25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3">
        <f t="shared" si="282"/>
        <v>1.0261176470588236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4">
        <f t="shared" si="287"/>
        <v>41838.548055555555</v>
      </c>
    </row>
    <row r="3019" spans="1:20" ht="60" x14ac:dyDescent="0.25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3">
        <f t="shared" si="282"/>
        <v>1.0584090909090909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4">
        <f t="shared" si="287"/>
        <v>41871.850034722222</v>
      </c>
    </row>
    <row r="3020" spans="1:20" ht="60" x14ac:dyDescent="0.25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3">
        <f t="shared" si="282"/>
        <v>1.0071428571428571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4">
        <f t="shared" si="287"/>
        <v>42205.916666666672</v>
      </c>
    </row>
    <row r="3021" spans="1:20" ht="60" x14ac:dyDescent="0.25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3">
        <f t="shared" si="282"/>
        <v>1.2123333333333333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4">
        <f t="shared" si="287"/>
        <v>41786.125</v>
      </c>
    </row>
    <row r="3022" spans="1:20" ht="60" x14ac:dyDescent="0.25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3">
        <f t="shared" si="282"/>
        <v>1.0057142857142858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4">
        <f t="shared" si="287"/>
        <v>42230.846446759257</v>
      </c>
    </row>
    <row r="3023" spans="1:20" ht="45" x14ac:dyDescent="0.25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3">
        <f t="shared" si="282"/>
        <v>1.1602222222222223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4">
        <f t="shared" si="287"/>
        <v>42696.249305555553</v>
      </c>
    </row>
    <row r="3024" spans="1:20" ht="60" x14ac:dyDescent="0.25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3">
        <f t="shared" si="282"/>
        <v>1.0087999999999999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4">
        <f t="shared" si="287"/>
        <v>42609.95380787037</v>
      </c>
    </row>
    <row r="3025" spans="1:20" ht="60" x14ac:dyDescent="0.25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3">
        <f t="shared" si="282"/>
        <v>1.03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4">
        <f t="shared" si="287"/>
        <v>42166.675763888896</v>
      </c>
    </row>
    <row r="3026" spans="1:20" ht="60" x14ac:dyDescent="0.25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3">
        <f t="shared" si="282"/>
        <v>2.4641999999999999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4">
        <f t="shared" si="287"/>
        <v>41188.993923611109</v>
      </c>
    </row>
    <row r="3027" spans="1:20" ht="45" x14ac:dyDescent="0.25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3">
        <f t="shared" si="282"/>
        <v>3.0219999999999998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4">
        <f t="shared" si="287"/>
        <v>41789.666666666664</v>
      </c>
    </row>
    <row r="3028" spans="1:20" ht="60" x14ac:dyDescent="0.25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3">
        <f t="shared" si="282"/>
        <v>1.4333333333333333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4">
        <f t="shared" si="287"/>
        <v>42797.459398148145</v>
      </c>
    </row>
    <row r="3029" spans="1:20" ht="45" x14ac:dyDescent="0.25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3">
        <f t="shared" si="282"/>
        <v>1.3144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4">
        <f t="shared" si="287"/>
        <v>42083.662627314814</v>
      </c>
    </row>
    <row r="3030" spans="1:20" ht="30" x14ac:dyDescent="0.25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3">
        <f t="shared" si="282"/>
        <v>1.6801999999999999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4">
        <f t="shared" si="287"/>
        <v>42597.264178240745</v>
      </c>
    </row>
    <row r="3031" spans="1:20" ht="60" x14ac:dyDescent="0.25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3">
        <f t="shared" si="282"/>
        <v>1.0967666666666667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4">
        <f t="shared" si="287"/>
        <v>41961.190972222219</v>
      </c>
    </row>
    <row r="3032" spans="1:20" ht="60" x14ac:dyDescent="0.25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3">
        <f t="shared" si="282"/>
        <v>1.0668571428571429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4">
        <f t="shared" si="287"/>
        <v>42263.747349537036</v>
      </c>
    </row>
    <row r="3033" spans="1:20" ht="75" x14ac:dyDescent="0.25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3">
        <f t="shared" si="282"/>
        <v>1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4">
        <f t="shared" si="287"/>
        <v>42657.882488425923</v>
      </c>
    </row>
    <row r="3034" spans="1:20" ht="60" x14ac:dyDescent="0.25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3">
        <f t="shared" si="282"/>
        <v>1.272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4">
        <f t="shared" si="287"/>
        <v>42258.044664351852</v>
      </c>
    </row>
    <row r="3035" spans="1:20" ht="45" x14ac:dyDescent="0.25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3">
        <f t="shared" si="282"/>
        <v>1.4653333333333334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4">
        <f t="shared" si="287"/>
        <v>42600.110243055555</v>
      </c>
    </row>
    <row r="3036" spans="1:20" ht="75" x14ac:dyDescent="0.25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3">
        <f t="shared" si="282"/>
        <v>1.1253599999999999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4">
        <f t="shared" si="287"/>
        <v>42675.165972222225</v>
      </c>
    </row>
    <row r="3037" spans="1:20" ht="45" x14ac:dyDescent="0.25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3">
        <f t="shared" si="282"/>
        <v>1.0878684000000001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4">
        <f t="shared" si="287"/>
        <v>41398.560289351852</v>
      </c>
    </row>
    <row r="3038" spans="1:20" ht="60" x14ac:dyDescent="0.25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3">
        <f t="shared" si="282"/>
        <v>1.26732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4">
        <f t="shared" si="287"/>
        <v>41502.499305555553</v>
      </c>
    </row>
    <row r="3039" spans="1:20" ht="60" x14ac:dyDescent="0.25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3">
        <f t="shared" si="282"/>
        <v>2.1320000000000001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4">
        <f t="shared" si="287"/>
        <v>40453.207638888889</v>
      </c>
    </row>
    <row r="3040" spans="1:20" ht="45" x14ac:dyDescent="0.25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3">
        <f t="shared" si="282"/>
        <v>1.0049999999999999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4">
        <f t="shared" si="287"/>
        <v>42433.252280092594</v>
      </c>
    </row>
    <row r="3041" spans="1:20" ht="45" x14ac:dyDescent="0.25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3">
        <f t="shared" si="282"/>
        <v>1.0871389999999999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4">
        <f t="shared" si="287"/>
        <v>41637.332638888889</v>
      </c>
    </row>
    <row r="3042" spans="1:20" ht="45" x14ac:dyDescent="0.25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3">
        <f t="shared" si="282"/>
        <v>1.075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4">
        <f t="shared" si="287"/>
        <v>42181.958333333328</v>
      </c>
    </row>
    <row r="3043" spans="1:20" ht="30" x14ac:dyDescent="0.25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3">
        <f t="shared" si="282"/>
        <v>1.1048192771084338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4">
        <f t="shared" si="287"/>
        <v>42389.868611111116</v>
      </c>
    </row>
    <row r="3044" spans="1:20" ht="60" x14ac:dyDescent="0.25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3">
        <f t="shared" si="282"/>
        <v>1.28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4">
        <f t="shared" si="287"/>
        <v>42283.688043981485</v>
      </c>
    </row>
    <row r="3045" spans="1:20" ht="45" x14ac:dyDescent="0.25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3">
        <f t="shared" si="282"/>
        <v>1.1000666666666667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4">
        <f t="shared" si="287"/>
        <v>42110.118055555555</v>
      </c>
    </row>
    <row r="3046" spans="1:20" ht="45" x14ac:dyDescent="0.25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3">
        <f t="shared" si="282"/>
        <v>1.0934166666666667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4">
        <f t="shared" si="287"/>
        <v>42402.7268287037</v>
      </c>
    </row>
    <row r="3047" spans="1:20" ht="60" x14ac:dyDescent="0.25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3">
        <f t="shared" si="282"/>
        <v>1.3270650000000002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4">
        <f t="shared" si="287"/>
        <v>41873.155729166669</v>
      </c>
    </row>
    <row r="3048" spans="1:20" ht="60" x14ac:dyDescent="0.25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3">
        <f t="shared" si="282"/>
        <v>1.9084810126582279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4">
        <f t="shared" si="287"/>
        <v>41892.202777777777</v>
      </c>
    </row>
    <row r="3049" spans="1:20" ht="45" x14ac:dyDescent="0.25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3">
        <f t="shared" si="282"/>
        <v>1.49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4">
        <f t="shared" si="287"/>
        <v>42487.552777777775</v>
      </c>
    </row>
    <row r="3050" spans="1:20" ht="60" x14ac:dyDescent="0.25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3">
        <f t="shared" si="282"/>
        <v>1.6639999999999999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4">
        <f t="shared" si="287"/>
        <v>42004.890277777777</v>
      </c>
    </row>
    <row r="3051" spans="1:20" ht="60" x14ac:dyDescent="0.25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3">
        <f t="shared" si="282"/>
        <v>1.0666666666666667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4">
        <f t="shared" si="287"/>
        <v>42169.014525462961</v>
      </c>
    </row>
    <row r="3052" spans="1:20" ht="30" x14ac:dyDescent="0.25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3">
        <f t="shared" si="282"/>
        <v>1.06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4">
        <f t="shared" si="287"/>
        <v>42495.16851851852</v>
      </c>
    </row>
    <row r="3053" spans="1:20" ht="60" x14ac:dyDescent="0.25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3">
        <f t="shared" si="282"/>
        <v>0.23628571428571429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4">
        <f t="shared" si="287"/>
        <v>42774.416030092587</v>
      </c>
    </row>
    <row r="3054" spans="1:20" ht="45" x14ac:dyDescent="0.25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3">
        <f t="shared" si="282"/>
        <v>1.5E-3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4">
        <f t="shared" si="287"/>
        <v>42152.665972222225</v>
      </c>
    </row>
    <row r="3055" spans="1:20" ht="60" x14ac:dyDescent="0.25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3">
        <f t="shared" si="282"/>
        <v>4.0000000000000001E-3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4">
        <f t="shared" si="287"/>
        <v>41914.165972222225</v>
      </c>
    </row>
    <row r="3056" spans="1:20" ht="60" x14ac:dyDescent="0.25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3">
        <f t="shared" si="282"/>
        <v>0</v>
      </c>
      <c r="P3056" s="8">
        <f t="shared" si="283"/>
        <v>0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4">
        <f t="shared" si="287"/>
        <v>42065.044444444444</v>
      </c>
    </row>
    <row r="3057" spans="1:20" ht="60" x14ac:dyDescent="0.25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3">
        <f t="shared" si="282"/>
        <v>5.0000000000000002E-5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4">
        <f t="shared" si="287"/>
        <v>42013.95821759259</v>
      </c>
    </row>
    <row r="3058" spans="1:20" ht="60" x14ac:dyDescent="0.25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3">
        <f t="shared" si="282"/>
        <v>0</v>
      </c>
      <c r="P3058" s="8">
        <f t="shared" si="283"/>
        <v>0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4">
        <f t="shared" si="287"/>
        <v>41911.636388888888</v>
      </c>
    </row>
    <row r="3059" spans="1:20" ht="45" x14ac:dyDescent="0.25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3">
        <f t="shared" si="282"/>
        <v>0</v>
      </c>
      <c r="P3059" s="8">
        <f t="shared" si="283"/>
        <v>0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4">
        <f t="shared" si="287"/>
        <v>42463.608923611115</v>
      </c>
    </row>
    <row r="3060" spans="1:20" ht="60" x14ac:dyDescent="0.25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3">
        <f t="shared" si="282"/>
        <v>1.6666666666666666E-4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4">
        <f t="shared" si="287"/>
        <v>42510.374305555553</v>
      </c>
    </row>
    <row r="3061" spans="1:20" ht="60" x14ac:dyDescent="0.25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3">
        <f t="shared" si="282"/>
        <v>3.0066666666666665E-2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4">
        <f t="shared" si="287"/>
        <v>41859.935717592591</v>
      </c>
    </row>
    <row r="3062" spans="1:20" ht="45" x14ac:dyDescent="0.25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3">
        <f t="shared" si="282"/>
        <v>1.5227272727272728E-3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4">
        <f t="shared" si="287"/>
        <v>42275.274699074071</v>
      </c>
    </row>
    <row r="3063" spans="1:20" ht="15.75" x14ac:dyDescent="0.25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3">
        <f t="shared" si="282"/>
        <v>0</v>
      </c>
      <c r="P3063" s="8">
        <f t="shared" si="283"/>
        <v>0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4">
        <f t="shared" si="287"/>
        <v>41864.784120370372</v>
      </c>
    </row>
    <row r="3064" spans="1:20" ht="60" x14ac:dyDescent="0.25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3">
        <f t="shared" si="282"/>
        <v>0.66839999999999999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4">
        <f t="shared" si="287"/>
        <v>42277.75</v>
      </c>
    </row>
    <row r="3065" spans="1:20" ht="45" x14ac:dyDescent="0.25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3">
        <f t="shared" si="282"/>
        <v>0.19566666666666666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4">
        <f t="shared" si="287"/>
        <v>42665.922893518517</v>
      </c>
    </row>
    <row r="3066" spans="1:20" ht="30" x14ac:dyDescent="0.25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3">
        <f t="shared" si="282"/>
        <v>0.11294666666666667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4">
        <f t="shared" si="287"/>
        <v>42330.290972222225</v>
      </c>
    </row>
    <row r="3067" spans="1:20" ht="60" x14ac:dyDescent="0.25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3">
        <f t="shared" si="282"/>
        <v>4.0000000000000002E-4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4">
        <f t="shared" si="287"/>
        <v>41850.055231481485</v>
      </c>
    </row>
    <row r="3068" spans="1:20" ht="45" x14ac:dyDescent="0.25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3">
        <f t="shared" si="282"/>
        <v>0.11985714285714286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4">
        <f t="shared" si="287"/>
        <v>42561.228437500002</v>
      </c>
    </row>
    <row r="3069" spans="1:20" ht="60" x14ac:dyDescent="0.25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3">
        <f t="shared" si="282"/>
        <v>2.5000000000000001E-2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4">
        <f t="shared" si="287"/>
        <v>42256.938414351855</v>
      </c>
    </row>
    <row r="3070" spans="1:20" ht="60" x14ac:dyDescent="0.25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3">
        <f t="shared" si="282"/>
        <v>6.9999999999999999E-4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4">
        <f t="shared" si="287"/>
        <v>42293.691574074073</v>
      </c>
    </row>
    <row r="3071" spans="1:20" ht="60" x14ac:dyDescent="0.25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3">
        <f t="shared" si="282"/>
        <v>0.14099999999999999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4">
        <f t="shared" si="287"/>
        <v>41987.833726851852</v>
      </c>
    </row>
    <row r="3072" spans="1:20" ht="45" x14ac:dyDescent="0.25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3">
        <f t="shared" si="282"/>
        <v>3.3399999999999999E-2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4">
        <f t="shared" si="287"/>
        <v>42711.733437499999</v>
      </c>
    </row>
    <row r="3073" spans="1:20" ht="45" x14ac:dyDescent="0.25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3">
        <f t="shared" si="282"/>
        <v>0.59775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4">
        <f t="shared" si="287"/>
        <v>42115.249305555553</v>
      </c>
    </row>
    <row r="3074" spans="1:20" ht="60" x14ac:dyDescent="0.25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3">
        <f t="shared" si="282"/>
        <v>1.6666666666666666E-4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4">
        <f t="shared" si="287"/>
        <v>42673.073611111111</v>
      </c>
    </row>
    <row r="3075" spans="1:20" ht="45" x14ac:dyDescent="0.25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3">
        <f t="shared" ref="O3075:O3138" si="288">E3075/D3075</f>
        <v>2.3035714285714285E-4</v>
      </c>
      <c r="P3075" s="8">
        <f t="shared" ref="P3075:P3138" si="289">IF(L3075,E3075/L3075,0)</f>
        <v>92.142857142857139</v>
      </c>
      <c r="Q3075" t="str">
        <f t="shared" ref="Q3075:Q3138" si="290">LEFT(N3075,FIND("/",N3075) -1)</f>
        <v>theater</v>
      </c>
      <c r="R3075" t="str">
        <f t="shared" ref="R3075:R3138" si="291">RIGHT(N3075, LEN(N3075)- FIND("/", N3075))</f>
        <v>spaces</v>
      </c>
      <c r="S3075" s="12">
        <f t="shared" ref="S3075:S3138" si="292">(((J3075/60)/60)/24)+DATE(1970,1,1)</f>
        <v>42111.684027777781</v>
      </c>
      <c r="T3075" s="14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3">
        <f t="shared" si="288"/>
        <v>8.8000000000000003E-4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4">
        <f t="shared" si="293"/>
        <v>42439.571284722217</v>
      </c>
    </row>
    <row r="3077" spans="1:20" ht="45" x14ac:dyDescent="0.25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3">
        <f t="shared" si="288"/>
        <v>8.6400000000000005E-2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4">
        <f t="shared" si="293"/>
        <v>42601.102314814809</v>
      </c>
    </row>
    <row r="3078" spans="1:20" ht="30" x14ac:dyDescent="0.25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3">
        <f t="shared" si="288"/>
        <v>0.15060000000000001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4">
        <f t="shared" si="293"/>
        <v>42286.651886574073</v>
      </c>
    </row>
    <row r="3079" spans="1:20" ht="60" x14ac:dyDescent="0.25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3">
        <f t="shared" si="288"/>
        <v>4.7727272727272731E-3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4">
        <f t="shared" si="293"/>
        <v>42796.956921296296</v>
      </c>
    </row>
    <row r="3080" spans="1:20" ht="60" x14ac:dyDescent="0.25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3">
        <f t="shared" si="288"/>
        <v>1.1833333333333333E-3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4">
        <f t="shared" si="293"/>
        <v>42061.138831018514</v>
      </c>
    </row>
    <row r="3081" spans="1:20" ht="45" x14ac:dyDescent="0.25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3">
        <f t="shared" si="288"/>
        <v>8.4173998587352451E-3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4">
        <f t="shared" si="293"/>
        <v>42085.671701388885</v>
      </c>
    </row>
    <row r="3082" spans="1:20" ht="60" x14ac:dyDescent="0.25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3">
        <f t="shared" si="288"/>
        <v>1.8799999999999999E-4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4">
        <f t="shared" si="293"/>
        <v>42000.0699537037</v>
      </c>
    </row>
    <row r="3083" spans="1:20" ht="60" x14ac:dyDescent="0.25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3">
        <f t="shared" si="288"/>
        <v>2.1029999999999998E-3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4">
        <f t="shared" si="293"/>
        <v>42267.181608796294</v>
      </c>
    </row>
    <row r="3084" spans="1:20" ht="60" x14ac:dyDescent="0.25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3">
        <f t="shared" si="288"/>
        <v>0</v>
      </c>
      <c r="P3084" s="8">
        <f t="shared" si="289"/>
        <v>0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4">
        <f t="shared" si="293"/>
        <v>42323.96465277778</v>
      </c>
    </row>
    <row r="3085" spans="1:20" ht="75" x14ac:dyDescent="0.25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3">
        <f t="shared" si="288"/>
        <v>2.8E-3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4">
        <f t="shared" si="293"/>
        <v>41883.208333333336</v>
      </c>
    </row>
    <row r="3086" spans="1:20" ht="60" x14ac:dyDescent="0.25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3">
        <f t="shared" si="288"/>
        <v>0.11579206701157921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4">
        <f t="shared" si="293"/>
        <v>42129.783333333333</v>
      </c>
    </row>
    <row r="3087" spans="1:20" ht="60" x14ac:dyDescent="0.25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3">
        <f t="shared" si="288"/>
        <v>2.4400000000000002E-2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4">
        <f t="shared" si="293"/>
        <v>42276.883784722217</v>
      </c>
    </row>
    <row r="3088" spans="1:20" ht="60" x14ac:dyDescent="0.25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3">
        <f t="shared" si="288"/>
        <v>2.5000000000000001E-3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4">
        <f t="shared" si="293"/>
        <v>42233.67082175926</v>
      </c>
    </row>
    <row r="3089" spans="1:20" ht="60" x14ac:dyDescent="0.25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3">
        <f t="shared" si="288"/>
        <v>6.2500000000000003E-3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4">
        <f t="shared" si="293"/>
        <v>42725.192013888889</v>
      </c>
    </row>
    <row r="3090" spans="1:20" ht="45" x14ac:dyDescent="0.25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3">
        <f t="shared" si="288"/>
        <v>1.9384615384615384E-3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4">
        <f t="shared" si="293"/>
        <v>42012.570138888885</v>
      </c>
    </row>
    <row r="3091" spans="1:20" ht="45" x14ac:dyDescent="0.25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3">
        <f t="shared" si="288"/>
        <v>0.23416000000000001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4">
        <f t="shared" si="293"/>
        <v>42560.082638888889</v>
      </c>
    </row>
    <row r="3092" spans="1:20" ht="60" x14ac:dyDescent="0.25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3">
        <f t="shared" si="288"/>
        <v>5.080888888888889E-2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4">
        <f t="shared" si="293"/>
        <v>42125.777141203704</v>
      </c>
    </row>
    <row r="3093" spans="1:20" ht="60" x14ac:dyDescent="0.25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3">
        <f t="shared" si="288"/>
        <v>0.15920000000000001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4">
        <f t="shared" si="293"/>
        <v>42596.948414351849</v>
      </c>
    </row>
    <row r="3094" spans="1:20" ht="45" x14ac:dyDescent="0.25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3">
        <f t="shared" si="288"/>
        <v>1.1831900000000001E-2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4">
        <f t="shared" si="293"/>
        <v>42292.916666666672</v>
      </c>
    </row>
    <row r="3095" spans="1:20" ht="60" x14ac:dyDescent="0.25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3">
        <f t="shared" si="288"/>
        <v>0.22750000000000001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4">
        <f t="shared" si="293"/>
        <v>41791.165972222225</v>
      </c>
    </row>
    <row r="3096" spans="1:20" ht="45" x14ac:dyDescent="0.25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3">
        <f t="shared" si="288"/>
        <v>2.5000000000000001E-4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4">
        <f t="shared" si="293"/>
        <v>42267.795787037037</v>
      </c>
    </row>
    <row r="3097" spans="1:20" ht="45" x14ac:dyDescent="0.25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3">
        <f t="shared" si="288"/>
        <v>3.351206434316354E-3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4">
        <f t="shared" si="293"/>
        <v>42583.025231481486</v>
      </c>
    </row>
    <row r="3098" spans="1:20" ht="45" x14ac:dyDescent="0.25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3">
        <f t="shared" si="288"/>
        <v>3.9750000000000001E-2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4">
        <f t="shared" si="293"/>
        <v>42144.825532407413</v>
      </c>
    </row>
    <row r="3099" spans="1:20" ht="60" x14ac:dyDescent="0.25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3">
        <f t="shared" si="288"/>
        <v>0.17150000000000001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4">
        <f t="shared" si="293"/>
        <v>42650.583333333328</v>
      </c>
    </row>
    <row r="3100" spans="1:20" ht="60" x14ac:dyDescent="0.25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3">
        <f t="shared" si="288"/>
        <v>3.608004104669061E-2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4">
        <f t="shared" si="293"/>
        <v>42408.01180555555</v>
      </c>
    </row>
    <row r="3101" spans="1:20" ht="60" x14ac:dyDescent="0.25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3">
        <f t="shared" si="288"/>
        <v>0.13900000000000001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4">
        <f t="shared" si="293"/>
        <v>42412.189710648148</v>
      </c>
    </row>
    <row r="3102" spans="1:20" ht="60" x14ac:dyDescent="0.25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3">
        <f t="shared" si="288"/>
        <v>0.15225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4">
        <f t="shared" si="293"/>
        <v>41932.622395833336</v>
      </c>
    </row>
    <row r="3103" spans="1:20" ht="60" x14ac:dyDescent="0.25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3">
        <f t="shared" si="288"/>
        <v>0.12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4">
        <f t="shared" si="293"/>
        <v>42201.330555555556</v>
      </c>
    </row>
    <row r="3104" spans="1:20" ht="60" x14ac:dyDescent="0.25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3">
        <f t="shared" si="288"/>
        <v>0.391125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4">
        <f t="shared" si="293"/>
        <v>42605.340486111112</v>
      </c>
    </row>
    <row r="3105" spans="1:20" ht="30" x14ac:dyDescent="0.25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3">
        <f t="shared" si="288"/>
        <v>2.6829268292682929E-3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4">
        <f t="shared" si="293"/>
        <v>42167.156319444446</v>
      </c>
    </row>
    <row r="3106" spans="1:20" ht="60" x14ac:dyDescent="0.25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3">
        <f t="shared" si="288"/>
        <v>0.29625000000000001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4">
        <f t="shared" si="293"/>
        <v>42038.083333333328</v>
      </c>
    </row>
    <row r="3107" spans="1:20" ht="45" x14ac:dyDescent="0.25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3">
        <f t="shared" si="288"/>
        <v>0.4236099230111206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4">
        <f t="shared" si="293"/>
        <v>41931.208333333336</v>
      </c>
    </row>
    <row r="3108" spans="1:20" ht="60" x14ac:dyDescent="0.25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3">
        <f t="shared" si="288"/>
        <v>4.1000000000000002E-2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4">
        <f t="shared" si="293"/>
        <v>42263.916666666672</v>
      </c>
    </row>
    <row r="3109" spans="1:20" ht="60" x14ac:dyDescent="0.25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3">
        <f t="shared" si="288"/>
        <v>0.197625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4">
        <f t="shared" si="293"/>
        <v>42135.814247685179</v>
      </c>
    </row>
    <row r="3110" spans="1:20" ht="30" x14ac:dyDescent="0.25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3">
        <f t="shared" si="288"/>
        <v>5.1999999999999995E-4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4">
        <f t="shared" si="293"/>
        <v>42122.638819444444</v>
      </c>
    </row>
    <row r="3111" spans="1:20" ht="60" x14ac:dyDescent="0.25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3">
        <f t="shared" si="288"/>
        <v>0.25030188679245285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4">
        <f t="shared" si="293"/>
        <v>41879.125115740739</v>
      </c>
    </row>
    <row r="3112" spans="1:20" ht="45" x14ac:dyDescent="0.25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3">
        <f t="shared" si="288"/>
        <v>4.0000000000000002E-4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4">
        <f t="shared" si="293"/>
        <v>42785.031469907408</v>
      </c>
    </row>
    <row r="3113" spans="1:20" ht="45" x14ac:dyDescent="0.25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3">
        <f t="shared" si="288"/>
        <v>0.26640000000000003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4">
        <f t="shared" si="293"/>
        <v>41916.595138888886</v>
      </c>
    </row>
    <row r="3114" spans="1:20" ht="60" x14ac:dyDescent="0.25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3">
        <f t="shared" si="288"/>
        <v>4.7363636363636365E-2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4">
        <f t="shared" si="293"/>
        <v>42675.121921296297</v>
      </c>
    </row>
    <row r="3115" spans="1:20" ht="60" x14ac:dyDescent="0.25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3">
        <f t="shared" si="288"/>
        <v>4.2435339894712751E-2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4">
        <f t="shared" si="293"/>
        <v>42111.731273148151</v>
      </c>
    </row>
    <row r="3116" spans="1:20" ht="60" x14ac:dyDescent="0.25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3">
        <f t="shared" si="288"/>
        <v>0</v>
      </c>
      <c r="P3116" s="8">
        <f t="shared" si="289"/>
        <v>0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4">
        <f t="shared" si="293"/>
        <v>41903.632523148146</v>
      </c>
    </row>
    <row r="3117" spans="1:20" ht="60" x14ac:dyDescent="0.25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3">
        <f t="shared" si="288"/>
        <v>0.03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4">
        <f t="shared" si="293"/>
        <v>42526.447071759263</v>
      </c>
    </row>
    <row r="3118" spans="1:20" ht="45" x14ac:dyDescent="0.25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3">
        <f t="shared" si="288"/>
        <v>0.57333333333333336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4">
        <f t="shared" si="293"/>
        <v>42095.515335648146</v>
      </c>
    </row>
    <row r="3119" spans="1:20" ht="45" x14ac:dyDescent="0.25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3">
        <f t="shared" si="288"/>
        <v>1E-3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4">
        <f t="shared" si="293"/>
        <v>42517.55</v>
      </c>
    </row>
    <row r="3120" spans="1:20" ht="30" x14ac:dyDescent="0.25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3">
        <f t="shared" si="288"/>
        <v>3.0999999999999999E-3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4">
        <f t="shared" si="293"/>
        <v>42553.649571759262</v>
      </c>
    </row>
    <row r="3121" spans="1:20" ht="60" x14ac:dyDescent="0.25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3">
        <f t="shared" si="288"/>
        <v>5.0000000000000001E-4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4">
        <f t="shared" si="293"/>
        <v>42090.003842592589</v>
      </c>
    </row>
    <row r="3122" spans="1:20" ht="45" x14ac:dyDescent="0.25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3">
        <f t="shared" si="288"/>
        <v>9.8461538461538464E-5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4">
        <f t="shared" si="293"/>
        <v>42495.900416666671</v>
      </c>
    </row>
    <row r="3123" spans="1:20" ht="45" x14ac:dyDescent="0.25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3">
        <f t="shared" si="288"/>
        <v>6.6666666666666671E-3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4">
        <f t="shared" si="293"/>
        <v>41908.679803240739</v>
      </c>
    </row>
    <row r="3124" spans="1:20" ht="15.75" x14ac:dyDescent="0.25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3">
        <f t="shared" si="288"/>
        <v>0.58291457286432158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4">
        <f t="shared" si="293"/>
        <v>42683.973750000005</v>
      </c>
    </row>
    <row r="3125" spans="1:20" ht="60" x14ac:dyDescent="0.25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3">
        <f t="shared" si="288"/>
        <v>0.68153600000000003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4">
        <f t="shared" si="293"/>
        <v>42560.993032407408</v>
      </c>
    </row>
    <row r="3126" spans="1:20" ht="45" x14ac:dyDescent="0.25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3">
        <f t="shared" si="288"/>
        <v>3.2499999999999997E-5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4">
        <f t="shared" si="293"/>
        <v>42037.780104166668</v>
      </c>
    </row>
    <row r="3127" spans="1:20" ht="15.75" x14ac:dyDescent="0.25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3">
        <f t="shared" si="288"/>
        <v>0</v>
      </c>
      <c r="P3127" s="8">
        <f t="shared" si="289"/>
        <v>0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4">
        <f t="shared" si="293"/>
        <v>42376.20685185185</v>
      </c>
    </row>
    <row r="3128" spans="1:20" ht="90" x14ac:dyDescent="0.25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3">
        <f t="shared" si="288"/>
        <v>4.1599999999999998E-2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4">
        <f t="shared" si="293"/>
        <v>42456.976412037038</v>
      </c>
    </row>
    <row r="3129" spans="1:20" ht="60" x14ac:dyDescent="0.25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3">
        <f t="shared" si="288"/>
        <v>0</v>
      </c>
      <c r="P3129" s="8">
        <f t="shared" si="289"/>
        <v>0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4">
        <f t="shared" si="293"/>
        <v>42064.856817129628</v>
      </c>
    </row>
    <row r="3130" spans="1:20" ht="60" x14ac:dyDescent="0.25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3">
        <f t="shared" si="288"/>
        <v>1.0860666666666667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4">
        <f t="shared" si="293"/>
        <v>42810.784039351856</v>
      </c>
    </row>
    <row r="3131" spans="1:20" ht="60" x14ac:dyDescent="0.25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3">
        <f t="shared" si="288"/>
        <v>8.0000000000000002E-3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4">
        <f t="shared" si="293"/>
        <v>42843.801145833335</v>
      </c>
    </row>
    <row r="3132" spans="1:20" ht="45" x14ac:dyDescent="0.25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3">
        <f t="shared" si="288"/>
        <v>3.7499999999999999E-2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4">
        <f t="shared" si="293"/>
        <v>42839.207638888889</v>
      </c>
    </row>
    <row r="3133" spans="1:20" ht="30" x14ac:dyDescent="0.25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3">
        <f t="shared" si="288"/>
        <v>0.15731707317073171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4">
        <f t="shared" si="293"/>
        <v>42833.537557870368</v>
      </c>
    </row>
    <row r="3134" spans="1:20" ht="30" x14ac:dyDescent="0.25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3">
        <f t="shared" si="288"/>
        <v>3.3333333333333332E-4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4">
        <f t="shared" si="293"/>
        <v>42846.308564814812</v>
      </c>
    </row>
    <row r="3135" spans="1:20" ht="60" x14ac:dyDescent="0.25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3">
        <f t="shared" si="288"/>
        <v>1.08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4">
        <f t="shared" si="293"/>
        <v>42818.523541666669</v>
      </c>
    </row>
    <row r="3136" spans="1:20" ht="60" x14ac:dyDescent="0.25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3">
        <f t="shared" si="288"/>
        <v>0.22500000000000001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4">
        <f t="shared" si="293"/>
        <v>42821.678460648152</v>
      </c>
    </row>
    <row r="3137" spans="1:20" ht="60" x14ac:dyDescent="0.25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3">
        <f t="shared" si="288"/>
        <v>0.20849420849420849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4">
        <f t="shared" si="293"/>
        <v>42829.151863425926</v>
      </c>
    </row>
    <row r="3138" spans="1:20" ht="60" x14ac:dyDescent="0.25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3">
        <f t="shared" si="288"/>
        <v>1.278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4">
        <f t="shared" si="293"/>
        <v>42825.957638888889</v>
      </c>
    </row>
    <row r="3139" spans="1:20" ht="45" x14ac:dyDescent="0.25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3">
        <f t="shared" ref="O3139:O3202" si="294">E3139/D3139</f>
        <v>3.3333333333333333E-2</v>
      </c>
      <c r="P3139" s="8">
        <f t="shared" ref="P3139:P3202" si="295">IF(L3139,E3139/L3139,0)</f>
        <v>50</v>
      </c>
      <c r="Q3139" t="str">
        <f t="shared" ref="Q3139:Q3202" si="296">LEFT(N3139,FIND("/",N3139) -1)</f>
        <v>theater</v>
      </c>
      <c r="R3139" t="str">
        <f t="shared" ref="R3139:R3202" si="297">RIGHT(N3139, LEN(N3139)- FIND("/", N3139))</f>
        <v>plays</v>
      </c>
      <c r="S3139" s="12">
        <f t="shared" ref="S3139:S3202" si="298">(((J3139/60)/60)/24)+DATE(1970,1,1)</f>
        <v>42807.885057870371</v>
      </c>
      <c r="T3139" s="14">
        <f t="shared" ref="T3139:T3202" si="299">(((I3139/60)/60)/24)+DATE(1970,1,1)</f>
        <v>42858.8</v>
      </c>
    </row>
    <row r="3140" spans="1:20" ht="60" x14ac:dyDescent="0.25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3">
        <f t="shared" si="294"/>
        <v>0</v>
      </c>
      <c r="P3140" s="8">
        <f t="shared" si="295"/>
        <v>0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4">
        <f t="shared" si="299"/>
        <v>42828.645914351851</v>
      </c>
    </row>
    <row r="3141" spans="1:20" ht="60" x14ac:dyDescent="0.25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3">
        <f t="shared" si="294"/>
        <v>5.3999999999999999E-2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4">
        <f t="shared" si="299"/>
        <v>42819.189583333333</v>
      </c>
    </row>
    <row r="3142" spans="1:20" ht="60" x14ac:dyDescent="0.25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3">
        <f t="shared" si="294"/>
        <v>9.5999999999999992E-3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4">
        <f t="shared" si="299"/>
        <v>42832.677118055552</v>
      </c>
    </row>
    <row r="3143" spans="1:20" ht="60" x14ac:dyDescent="0.25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3">
        <f t="shared" si="294"/>
        <v>0.51600000000000001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4">
        <f t="shared" si="299"/>
        <v>42841.833333333328</v>
      </c>
    </row>
    <row r="3144" spans="1:20" ht="45" x14ac:dyDescent="0.25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3">
        <f t="shared" si="294"/>
        <v>1.6363636363636365E-2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4">
        <f t="shared" si="299"/>
        <v>42813.471516203703</v>
      </c>
    </row>
    <row r="3145" spans="1:20" ht="60" x14ac:dyDescent="0.25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3">
        <f t="shared" si="294"/>
        <v>0</v>
      </c>
      <c r="P3145" s="8">
        <f t="shared" si="295"/>
        <v>0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4">
        <f t="shared" si="299"/>
        <v>42834.358287037037</v>
      </c>
    </row>
    <row r="3146" spans="1:20" ht="60" x14ac:dyDescent="0.25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3">
        <f t="shared" si="294"/>
        <v>0.754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4">
        <f t="shared" si="299"/>
        <v>42813.25</v>
      </c>
    </row>
    <row r="3147" spans="1:20" ht="45" x14ac:dyDescent="0.25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3">
        <f t="shared" si="294"/>
        <v>0</v>
      </c>
      <c r="P3147" s="8">
        <f t="shared" si="295"/>
        <v>0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4">
        <f t="shared" si="299"/>
        <v>42821.999236111107</v>
      </c>
    </row>
    <row r="3148" spans="1:20" ht="45" x14ac:dyDescent="0.25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3">
        <f t="shared" si="294"/>
        <v>0.105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4">
        <f t="shared" si="299"/>
        <v>42841.640810185185</v>
      </c>
    </row>
    <row r="3149" spans="1:20" ht="60" x14ac:dyDescent="0.25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3">
        <f t="shared" si="294"/>
        <v>1.1752499999999999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4">
        <f t="shared" si="299"/>
        <v>41950.011053240742</v>
      </c>
    </row>
    <row r="3150" spans="1:20" ht="30" x14ac:dyDescent="0.25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3">
        <f t="shared" si="294"/>
        <v>1.3116666666666668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4">
        <f t="shared" si="299"/>
        <v>41913.166666666664</v>
      </c>
    </row>
    <row r="3151" spans="1:20" ht="60" x14ac:dyDescent="0.25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3">
        <f t="shared" si="294"/>
        <v>1.04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4">
        <f t="shared" si="299"/>
        <v>41250.083333333336</v>
      </c>
    </row>
    <row r="3152" spans="1:20" ht="60" x14ac:dyDescent="0.25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3">
        <f t="shared" si="294"/>
        <v>1.01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4">
        <f t="shared" si="299"/>
        <v>40568.166666666664</v>
      </c>
    </row>
    <row r="3153" spans="1:20" ht="45" x14ac:dyDescent="0.25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3">
        <f t="shared" si="294"/>
        <v>1.004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4">
        <f t="shared" si="299"/>
        <v>41892.83997685185</v>
      </c>
    </row>
    <row r="3154" spans="1:20" ht="45" x14ac:dyDescent="0.25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3">
        <f t="shared" si="294"/>
        <v>1.0595454545454546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4">
        <f t="shared" si="299"/>
        <v>41580.867673611108</v>
      </c>
    </row>
    <row r="3155" spans="1:20" ht="45" x14ac:dyDescent="0.25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3">
        <f t="shared" si="294"/>
        <v>3.3558333333333334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4">
        <f t="shared" si="299"/>
        <v>40664.207638888889</v>
      </c>
    </row>
    <row r="3156" spans="1:20" ht="60" x14ac:dyDescent="0.25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3">
        <f t="shared" si="294"/>
        <v>1.1292857142857142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4">
        <f t="shared" si="299"/>
        <v>41000.834004629629</v>
      </c>
    </row>
    <row r="3157" spans="1:20" ht="45" x14ac:dyDescent="0.25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3">
        <f t="shared" si="294"/>
        <v>1.885046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4">
        <f t="shared" si="299"/>
        <v>41263.499131944445</v>
      </c>
    </row>
    <row r="3158" spans="1:20" ht="60" x14ac:dyDescent="0.25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3">
        <f t="shared" si="294"/>
        <v>1.0181818181818181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4">
        <f t="shared" si="299"/>
        <v>41061.953055555554</v>
      </c>
    </row>
    <row r="3159" spans="1:20" ht="30" x14ac:dyDescent="0.25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3">
        <f t="shared" si="294"/>
        <v>1.01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4">
        <f t="shared" si="299"/>
        <v>41839.208333333336</v>
      </c>
    </row>
    <row r="3160" spans="1:20" ht="30" x14ac:dyDescent="0.25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3">
        <f t="shared" si="294"/>
        <v>1.1399999999999999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4">
        <f t="shared" si="299"/>
        <v>41477.839722222219</v>
      </c>
    </row>
    <row r="3161" spans="1:20" ht="45" x14ac:dyDescent="0.25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3">
        <f t="shared" si="294"/>
        <v>1.3348133333333334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4">
        <f t="shared" si="299"/>
        <v>40926.958333333336</v>
      </c>
    </row>
    <row r="3162" spans="1:20" ht="45" x14ac:dyDescent="0.25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3">
        <f t="shared" si="294"/>
        <v>1.0153333333333334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4">
        <f t="shared" si="299"/>
        <v>41864.207638888889</v>
      </c>
    </row>
    <row r="3163" spans="1:20" ht="60" x14ac:dyDescent="0.25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3">
        <f t="shared" si="294"/>
        <v>1.0509999999999999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4">
        <f t="shared" si="299"/>
        <v>41927.536134259259</v>
      </c>
    </row>
    <row r="3164" spans="1:20" ht="60" x14ac:dyDescent="0.25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3">
        <f t="shared" si="294"/>
        <v>1.2715000000000001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4">
        <f t="shared" si="299"/>
        <v>41827.083333333336</v>
      </c>
    </row>
    <row r="3165" spans="1:20" ht="45" x14ac:dyDescent="0.25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3">
        <f t="shared" si="294"/>
        <v>1.1115384615384616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4">
        <f t="shared" si="299"/>
        <v>41805.753761574073</v>
      </c>
    </row>
    <row r="3166" spans="1:20" ht="60" x14ac:dyDescent="0.25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3">
        <f t="shared" si="294"/>
        <v>1.0676000000000001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4">
        <f t="shared" si="299"/>
        <v>41799.80572916667</v>
      </c>
    </row>
    <row r="3167" spans="1:20" ht="60" x14ac:dyDescent="0.25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3">
        <f t="shared" si="294"/>
        <v>1.6266666666666667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4">
        <f t="shared" si="299"/>
        <v>40666.165972222225</v>
      </c>
    </row>
    <row r="3168" spans="1:20" ht="60" x14ac:dyDescent="0.25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3">
        <f t="shared" si="294"/>
        <v>1.6022808571428573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4">
        <f t="shared" si="299"/>
        <v>41969.332638888889</v>
      </c>
    </row>
    <row r="3169" spans="1:20" ht="30" x14ac:dyDescent="0.25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3">
        <f t="shared" si="294"/>
        <v>1.1616666666666666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4">
        <f t="shared" si="299"/>
        <v>41853.175706018519</v>
      </c>
    </row>
    <row r="3170" spans="1:20" ht="45" x14ac:dyDescent="0.25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3">
        <f t="shared" si="294"/>
        <v>1.242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4">
        <f t="shared" si="299"/>
        <v>41803.916666666664</v>
      </c>
    </row>
    <row r="3171" spans="1:20" ht="30" x14ac:dyDescent="0.25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3">
        <f t="shared" si="294"/>
        <v>1.030125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4">
        <f t="shared" si="299"/>
        <v>41621.207638888889</v>
      </c>
    </row>
    <row r="3172" spans="1:20" ht="45" x14ac:dyDescent="0.25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3">
        <f t="shared" si="294"/>
        <v>1.1225000000000001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4">
        <f t="shared" si="299"/>
        <v>41822.166666666664</v>
      </c>
    </row>
    <row r="3173" spans="1:20" ht="60" x14ac:dyDescent="0.25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3">
        <f t="shared" si="294"/>
        <v>1.0881428571428571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4">
        <f t="shared" si="299"/>
        <v>42496.608310185184</v>
      </c>
    </row>
    <row r="3174" spans="1:20" ht="45" x14ac:dyDescent="0.25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3">
        <f t="shared" si="294"/>
        <v>1.1499999999999999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4">
        <f t="shared" si="299"/>
        <v>40953.729953703703</v>
      </c>
    </row>
    <row r="3175" spans="1:20" ht="60" x14ac:dyDescent="0.25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3">
        <f t="shared" si="294"/>
        <v>1.03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4">
        <f t="shared" si="299"/>
        <v>41908.878379629627</v>
      </c>
    </row>
    <row r="3176" spans="1:20" ht="60" x14ac:dyDescent="0.25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3">
        <f t="shared" si="294"/>
        <v>1.0113333333333334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4">
        <f t="shared" si="299"/>
        <v>41876.864675925928</v>
      </c>
    </row>
    <row r="3177" spans="1:20" ht="60" x14ac:dyDescent="0.25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3">
        <f t="shared" si="294"/>
        <v>1.0955999999999999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4">
        <f t="shared" si="299"/>
        <v>40591.886886574073</v>
      </c>
    </row>
    <row r="3178" spans="1:20" ht="60" x14ac:dyDescent="0.25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3">
        <f t="shared" si="294"/>
        <v>1.148421052631579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4">
        <f t="shared" si="299"/>
        <v>41504.625</v>
      </c>
    </row>
    <row r="3179" spans="1:20" ht="45" x14ac:dyDescent="0.25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3">
        <f t="shared" si="294"/>
        <v>1.1739999999999999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4">
        <f t="shared" si="299"/>
        <v>41811.666770833333</v>
      </c>
    </row>
    <row r="3180" spans="1:20" ht="60" x14ac:dyDescent="0.25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3">
        <f t="shared" si="294"/>
        <v>1.7173333333333334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4">
        <f t="shared" si="299"/>
        <v>41836.605034722219</v>
      </c>
    </row>
    <row r="3181" spans="1:20" ht="45" x14ac:dyDescent="0.25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3">
        <f t="shared" si="294"/>
        <v>1.1416238095238094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4">
        <f t="shared" si="299"/>
        <v>41400.702210648145</v>
      </c>
    </row>
    <row r="3182" spans="1:20" ht="45" x14ac:dyDescent="0.25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3">
        <f t="shared" si="294"/>
        <v>1.1975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4">
        <f t="shared" si="299"/>
        <v>41810.412604166668</v>
      </c>
    </row>
    <row r="3183" spans="1:20" ht="60" x14ac:dyDescent="0.25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3">
        <f t="shared" si="294"/>
        <v>1.0900000000000001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4">
        <f t="shared" si="299"/>
        <v>41805.666666666664</v>
      </c>
    </row>
    <row r="3184" spans="1:20" ht="60" x14ac:dyDescent="0.25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3">
        <f t="shared" si="294"/>
        <v>1.0088571428571429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4">
        <f t="shared" si="299"/>
        <v>40939.708333333336</v>
      </c>
    </row>
    <row r="3185" spans="1:20" ht="45" x14ac:dyDescent="0.25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3">
        <f t="shared" si="294"/>
        <v>1.0900000000000001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4">
        <f t="shared" si="299"/>
        <v>41509.79478009259</v>
      </c>
    </row>
    <row r="3186" spans="1:20" ht="45" x14ac:dyDescent="0.25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3">
        <f t="shared" si="294"/>
        <v>1.0720930232558139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4">
        <f t="shared" si="299"/>
        <v>41821.993414351848</v>
      </c>
    </row>
    <row r="3187" spans="1:20" ht="60" x14ac:dyDescent="0.25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3">
        <f t="shared" si="294"/>
        <v>1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4">
        <f t="shared" si="299"/>
        <v>41836.977326388893</v>
      </c>
    </row>
    <row r="3188" spans="1:20" ht="60" x14ac:dyDescent="0.25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3">
        <f t="shared" si="294"/>
        <v>1.0218750000000001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4">
        <f t="shared" si="299"/>
        <v>41898.875</v>
      </c>
    </row>
    <row r="3189" spans="1:20" ht="60" x14ac:dyDescent="0.25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3">
        <f t="shared" si="294"/>
        <v>1.1629333333333334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4">
        <f t="shared" si="299"/>
        <v>41855.666354166664</v>
      </c>
    </row>
    <row r="3190" spans="1:20" ht="60" x14ac:dyDescent="0.25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3">
        <f t="shared" si="294"/>
        <v>0.65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4">
        <f t="shared" si="299"/>
        <v>42165.415532407409</v>
      </c>
    </row>
    <row r="3191" spans="1:20" ht="60" x14ac:dyDescent="0.25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3">
        <f t="shared" si="294"/>
        <v>0.12327272727272727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4">
        <f t="shared" si="299"/>
        <v>42148.346435185187</v>
      </c>
    </row>
    <row r="3192" spans="1:20" ht="45" x14ac:dyDescent="0.25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3">
        <f t="shared" si="294"/>
        <v>0</v>
      </c>
      <c r="P3192" s="8">
        <f t="shared" si="295"/>
        <v>0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4">
        <f t="shared" si="299"/>
        <v>42713.192997685182</v>
      </c>
    </row>
    <row r="3193" spans="1:20" ht="45" x14ac:dyDescent="0.25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3">
        <f t="shared" si="294"/>
        <v>4.0266666666666666E-2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4">
        <f t="shared" si="299"/>
        <v>42598.755428240736</v>
      </c>
    </row>
    <row r="3194" spans="1:20" ht="60" x14ac:dyDescent="0.25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3">
        <f t="shared" si="294"/>
        <v>1.0200000000000001E-2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4">
        <f t="shared" si="299"/>
        <v>42063.916666666672</v>
      </c>
    </row>
    <row r="3195" spans="1:20" ht="45" x14ac:dyDescent="0.25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3">
        <f t="shared" si="294"/>
        <v>0.1174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4">
        <f t="shared" si="299"/>
        <v>42055.968240740738</v>
      </c>
    </row>
    <row r="3196" spans="1:20" ht="60" x14ac:dyDescent="0.25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3">
        <f t="shared" si="294"/>
        <v>0</v>
      </c>
      <c r="P3196" s="8">
        <f t="shared" si="295"/>
        <v>0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4">
        <f t="shared" si="299"/>
        <v>42212.062476851846</v>
      </c>
    </row>
    <row r="3197" spans="1:20" ht="60" x14ac:dyDescent="0.25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3">
        <f t="shared" si="294"/>
        <v>0.59142857142857141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4">
        <f t="shared" si="299"/>
        <v>42047.594236111108</v>
      </c>
    </row>
    <row r="3198" spans="1:20" ht="45" x14ac:dyDescent="0.25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3">
        <f t="shared" si="294"/>
        <v>5.9999999999999995E-4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4">
        <f t="shared" si="299"/>
        <v>42217.583333333328</v>
      </c>
    </row>
    <row r="3199" spans="1:20" ht="45" x14ac:dyDescent="0.25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3">
        <f t="shared" si="294"/>
        <v>0.1145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4">
        <f t="shared" si="299"/>
        <v>42039.493263888886</v>
      </c>
    </row>
    <row r="3200" spans="1:20" ht="60" x14ac:dyDescent="0.25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3">
        <f t="shared" si="294"/>
        <v>3.6666666666666666E-3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4">
        <f t="shared" si="299"/>
        <v>42051.424502314811</v>
      </c>
    </row>
    <row r="3201" spans="1:20" ht="45" x14ac:dyDescent="0.25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3">
        <f t="shared" si="294"/>
        <v>0.52159999999999995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4">
        <f t="shared" si="299"/>
        <v>41888.875</v>
      </c>
    </row>
    <row r="3202" spans="1:20" ht="60" x14ac:dyDescent="0.25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3">
        <f t="shared" si="294"/>
        <v>2.0000000000000002E-5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4">
        <f t="shared" si="299"/>
        <v>42490.231944444444</v>
      </c>
    </row>
    <row r="3203" spans="1:20" ht="60" x14ac:dyDescent="0.25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3">
        <f t="shared" ref="O3203:O3266" si="300">E3203/D3203</f>
        <v>1.2500000000000001E-2</v>
      </c>
      <c r="P3203" s="8">
        <f t="shared" ref="P3203:P3266" si="301">IF(L3203,E3203/L3203,0)</f>
        <v>12.5</v>
      </c>
      <c r="Q3203" t="str">
        <f t="shared" ref="Q3203:Q3266" si="302">LEFT(N3203,FIND("/",N3203) -1)</f>
        <v>theater</v>
      </c>
      <c r="R3203" t="str">
        <f t="shared" ref="R3203:R3266" si="303">RIGHT(N3203, LEN(N3203)- FIND("/", N3203))</f>
        <v>musical</v>
      </c>
      <c r="S3203" s="12">
        <f t="shared" ref="S3203:S3266" si="304">(((J3203/60)/60)/24)+DATE(1970,1,1)</f>
        <v>41861.767094907409</v>
      </c>
      <c r="T3203" s="14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3">
        <f t="shared" si="300"/>
        <v>0.54520000000000002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4">
        <f t="shared" si="305"/>
        <v>42352.249305555553</v>
      </c>
    </row>
    <row r="3205" spans="1:20" ht="45" x14ac:dyDescent="0.25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3">
        <f t="shared" si="300"/>
        <v>0.25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4">
        <f t="shared" si="305"/>
        <v>42272.988680555558</v>
      </c>
    </row>
    <row r="3206" spans="1:20" ht="60" x14ac:dyDescent="0.25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3">
        <f t="shared" si="300"/>
        <v>0</v>
      </c>
      <c r="P3206" s="8">
        <f t="shared" si="301"/>
        <v>0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4">
        <f t="shared" si="305"/>
        <v>42202.676388888889</v>
      </c>
    </row>
    <row r="3207" spans="1:20" ht="60" x14ac:dyDescent="0.25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3">
        <f t="shared" si="300"/>
        <v>3.4125000000000003E-2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4">
        <f t="shared" si="305"/>
        <v>42125.374675925923</v>
      </c>
    </row>
    <row r="3208" spans="1:20" ht="60" x14ac:dyDescent="0.25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3">
        <f t="shared" si="300"/>
        <v>0</v>
      </c>
      <c r="P3208" s="8">
        <f t="shared" si="301"/>
        <v>0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4">
        <f t="shared" si="305"/>
        <v>42266.276053240741</v>
      </c>
    </row>
    <row r="3209" spans="1:20" ht="60" x14ac:dyDescent="0.25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3">
        <f t="shared" si="300"/>
        <v>0.46363636363636362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4">
        <f t="shared" si="305"/>
        <v>42117.236192129625</v>
      </c>
    </row>
    <row r="3210" spans="1:20" ht="45" x14ac:dyDescent="0.25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3">
        <f t="shared" si="300"/>
        <v>1.0349999999999999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4">
        <f t="shared" si="305"/>
        <v>41848.605057870373</v>
      </c>
    </row>
    <row r="3211" spans="1:20" ht="45" x14ac:dyDescent="0.25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3">
        <f t="shared" si="300"/>
        <v>1.1932315789473684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4">
        <f t="shared" si="305"/>
        <v>41810.958333333336</v>
      </c>
    </row>
    <row r="3212" spans="1:20" ht="60" x14ac:dyDescent="0.25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3">
        <f t="shared" si="300"/>
        <v>1.2576666666666667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4">
        <f t="shared" si="305"/>
        <v>41061.165972222225</v>
      </c>
    </row>
    <row r="3213" spans="1:20" ht="60" x14ac:dyDescent="0.25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3">
        <f t="shared" si="300"/>
        <v>1.1974347826086957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4">
        <f t="shared" si="305"/>
        <v>41866.083333333336</v>
      </c>
    </row>
    <row r="3214" spans="1:20" ht="30" x14ac:dyDescent="0.25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3">
        <f t="shared" si="300"/>
        <v>1.2625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4">
        <f t="shared" si="305"/>
        <v>41859.795729166668</v>
      </c>
    </row>
    <row r="3215" spans="1:20" ht="60" x14ac:dyDescent="0.25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3">
        <f t="shared" si="300"/>
        <v>1.0011666666666668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4">
        <f t="shared" si="305"/>
        <v>42211.763414351852</v>
      </c>
    </row>
    <row r="3216" spans="1:20" ht="60" x14ac:dyDescent="0.25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3">
        <f t="shared" si="300"/>
        <v>1.0213333333333334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4">
        <f t="shared" si="305"/>
        <v>42374.996527777781</v>
      </c>
    </row>
    <row r="3217" spans="1:20" ht="60" x14ac:dyDescent="0.25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3">
        <f t="shared" si="300"/>
        <v>1.0035142857142858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4">
        <f t="shared" si="305"/>
        <v>42257.165972222225</v>
      </c>
    </row>
    <row r="3218" spans="1:20" ht="60" x14ac:dyDescent="0.25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3">
        <f t="shared" si="300"/>
        <v>1.0004999999999999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4">
        <f t="shared" si="305"/>
        <v>42196.604166666672</v>
      </c>
    </row>
    <row r="3219" spans="1:20" ht="45" x14ac:dyDescent="0.25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3">
        <f t="shared" si="300"/>
        <v>1.1602222222222223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4">
        <f t="shared" si="305"/>
        <v>42678.546111111107</v>
      </c>
    </row>
    <row r="3220" spans="1:20" ht="60" x14ac:dyDescent="0.25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3">
        <f t="shared" si="300"/>
        <v>1.0209999999999999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4">
        <f t="shared" si="305"/>
        <v>42004</v>
      </c>
    </row>
    <row r="3221" spans="1:20" ht="45" x14ac:dyDescent="0.25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3">
        <f t="shared" si="300"/>
        <v>1.0011000000000001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4">
        <f t="shared" si="305"/>
        <v>42085.941516203704</v>
      </c>
    </row>
    <row r="3222" spans="1:20" ht="30" x14ac:dyDescent="0.25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3">
        <f t="shared" si="300"/>
        <v>1.0084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4">
        <f t="shared" si="305"/>
        <v>42806.875</v>
      </c>
    </row>
    <row r="3223" spans="1:20" ht="60" x14ac:dyDescent="0.25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3">
        <f t="shared" si="300"/>
        <v>1.0342499999999999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4">
        <f t="shared" si="305"/>
        <v>42190.696793981479</v>
      </c>
    </row>
    <row r="3224" spans="1:20" ht="45" x14ac:dyDescent="0.25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3">
        <f t="shared" si="300"/>
        <v>1.248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4">
        <f t="shared" si="305"/>
        <v>42301.895138888889</v>
      </c>
    </row>
    <row r="3225" spans="1:20" ht="30" x14ac:dyDescent="0.25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3">
        <f t="shared" si="300"/>
        <v>1.0951612903225807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4">
        <f t="shared" si="305"/>
        <v>42236.835370370376</v>
      </c>
    </row>
    <row r="3226" spans="1:20" ht="60" x14ac:dyDescent="0.25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3">
        <f t="shared" si="300"/>
        <v>1.0203333333333333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4">
        <f t="shared" si="305"/>
        <v>42745.208333333328</v>
      </c>
    </row>
    <row r="3227" spans="1:20" ht="45" x14ac:dyDescent="0.25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3">
        <f t="shared" si="300"/>
        <v>1.0235000000000001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4">
        <f t="shared" si="305"/>
        <v>42524.875</v>
      </c>
    </row>
    <row r="3228" spans="1:20" ht="45" x14ac:dyDescent="0.25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3">
        <f t="shared" si="300"/>
        <v>1.0416666666666667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4">
        <f t="shared" si="305"/>
        <v>42307.583472222221</v>
      </c>
    </row>
    <row r="3229" spans="1:20" ht="60" x14ac:dyDescent="0.25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3">
        <f t="shared" si="300"/>
        <v>1.25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4">
        <f t="shared" si="305"/>
        <v>42752.882361111115</v>
      </c>
    </row>
    <row r="3230" spans="1:20" ht="30" x14ac:dyDescent="0.25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3">
        <f t="shared" si="300"/>
        <v>1.0234285714285714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4">
        <f t="shared" si="305"/>
        <v>42355.207638888889</v>
      </c>
    </row>
    <row r="3231" spans="1:20" ht="45" x14ac:dyDescent="0.25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3">
        <f t="shared" si="300"/>
        <v>1.0786500000000001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4">
        <f t="shared" si="305"/>
        <v>41963.333310185189</v>
      </c>
    </row>
    <row r="3232" spans="1:20" ht="60" x14ac:dyDescent="0.25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3">
        <f t="shared" si="300"/>
        <v>1.0988461538461538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4">
        <f t="shared" si="305"/>
        <v>41913.165972222225</v>
      </c>
    </row>
    <row r="3233" spans="1:20" ht="45" x14ac:dyDescent="0.25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3">
        <f t="shared" si="300"/>
        <v>1.61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4">
        <f t="shared" si="305"/>
        <v>42476.943831018521</v>
      </c>
    </row>
    <row r="3234" spans="1:20" ht="45" x14ac:dyDescent="0.25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3">
        <f t="shared" si="300"/>
        <v>1.3120000000000001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4">
        <f t="shared" si="305"/>
        <v>42494.165972222225</v>
      </c>
    </row>
    <row r="3235" spans="1:20" ht="45" x14ac:dyDescent="0.25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3">
        <f t="shared" si="300"/>
        <v>1.1879999999999999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4">
        <f t="shared" si="305"/>
        <v>42796.805034722223</v>
      </c>
    </row>
    <row r="3236" spans="1:20" ht="60" x14ac:dyDescent="0.25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3">
        <f t="shared" si="300"/>
        <v>1.0039275000000001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4">
        <f t="shared" si="305"/>
        <v>42767.979861111111</v>
      </c>
    </row>
    <row r="3237" spans="1:20" ht="60" x14ac:dyDescent="0.25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3">
        <f t="shared" si="300"/>
        <v>1.0320666666666667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4">
        <f t="shared" si="305"/>
        <v>42552.347812499997</v>
      </c>
    </row>
    <row r="3238" spans="1:20" ht="60" x14ac:dyDescent="0.25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3">
        <f t="shared" si="300"/>
        <v>1.006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4">
        <f t="shared" si="305"/>
        <v>42732.917048611111</v>
      </c>
    </row>
    <row r="3239" spans="1:20" ht="30" x14ac:dyDescent="0.25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3">
        <f t="shared" si="300"/>
        <v>1.0078754285714286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4">
        <f t="shared" si="305"/>
        <v>42276.165972222225</v>
      </c>
    </row>
    <row r="3240" spans="1:20" ht="60" x14ac:dyDescent="0.25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3">
        <f t="shared" si="300"/>
        <v>1.1232142857142857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4">
        <f t="shared" si="305"/>
        <v>42186.510393518518</v>
      </c>
    </row>
    <row r="3241" spans="1:20" ht="60" x14ac:dyDescent="0.25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3">
        <f t="shared" si="300"/>
        <v>1.0591914022517912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4">
        <f t="shared" si="305"/>
        <v>42302.999305555553</v>
      </c>
    </row>
    <row r="3242" spans="1:20" ht="60" x14ac:dyDescent="0.25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3">
        <f t="shared" si="300"/>
        <v>1.0056666666666667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4">
        <f t="shared" si="305"/>
        <v>42782.958333333328</v>
      </c>
    </row>
    <row r="3243" spans="1:20" ht="60" x14ac:dyDescent="0.25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3">
        <f t="shared" si="300"/>
        <v>1.1530588235294117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4">
        <f t="shared" si="305"/>
        <v>41926.290972222225</v>
      </c>
    </row>
    <row r="3244" spans="1:20" ht="45" x14ac:dyDescent="0.25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3">
        <f t="shared" si="300"/>
        <v>1.273042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4">
        <f t="shared" si="305"/>
        <v>41901.755694444444</v>
      </c>
    </row>
    <row r="3245" spans="1:20" ht="45" x14ac:dyDescent="0.25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3">
        <f t="shared" si="300"/>
        <v>1.028375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4">
        <f t="shared" si="305"/>
        <v>42286</v>
      </c>
    </row>
    <row r="3246" spans="1:20" ht="45" x14ac:dyDescent="0.25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3">
        <f t="shared" si="300"/>
        <v>1.0293749999999999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4">
        <f t="shared" si="305"/>
        <v>42705.735902777778</v>
      </c>
    </row>
    <row r="3247" spans="1:20" ht="45" x14ac:dyDescent="0.25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3">
        <f t="shared" si="300"/>
        <v>1.043047619047619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4">
        <f t="shared" si="305"/>
        <v>42167.083333333328</v>
      </c>
    </row>
    <row r="3248" spans="1:20" ht="45" x14ac:dyDescent="0.25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3">
        <f t="shared" si="300"/>
        <v>1.1122000000000001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4">
        <f t="shared" si="305"/>
        <v>42259.165972222225</v>
      </c>
    </row>
    <row r="3249" spans="1:20" ht="60" x14ac:dyDescent="0.25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3">
        <f t="shared" si="300"/>
        <v>1.0586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4">
        <f t="shared" si="305"/>
        <v>42197.434166666666</v>
      </c>
    </row>
    <row r="3250" spans="1:20" ht="30" x14ac:dyDescent="0.25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3">
        <f t="shared" si="300"/>
        <v>1.0079166666666666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4">
        <f t="shared" si="305"/>
        <v>42098.846724537041</v>
      </c>
    </row>
    <row r="3251" spans="1:20" ht="60" x14ac:dyDescent="0.25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3">
        <f t="shared" si="300"/>
        <v>1.0492727272727274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4">
        <f t="shared" si="305"/>
        <v>42175.746689814812</v>
      </c>
    </row>
    <row r="3252" spans="1:20" ht="60" x14ac:dyDescent="0.25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3">
        <f t="shared" si="300"/>
        <v>1.01552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4">
        <f t="shared" si="305"/>
        <v>41948.783842592595</v>
      </c>
    </row>
    <row r="3253" spans="1:20" ht="60" x14ac:dyDescent="0.25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3">
        <f t="shared" si="300"/>
        <v>1.1073333333333333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4">
        <f t="shared" si="305"/>
        <v>42176.731087962966</v>
      </c>
    </row>
    <row r="3254" spans="1:20" ht="45" x14ac:dyDescent="0.25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3">
        <f t="shared" si="300"/>
        <v>1.2782222222222221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4">
        <f t="shared" si="305"/>
        <v>42620.472685185188</v>
      </c>
    </row>
    <row r="3255" spans="1:20" ht="45" x14ac:dyDescent="0.25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3">
        <f t="shared" si="300"/>
        <v>1.0182500000000001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4">
        <f t="shared" si="305"/>
        <v>42621.15625</v>
      </c>
    </row>
    <row r="3256" spans="1:20" ht="60" x14ac:dyDescent="0.25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3">
        <f t="shared" si="300"/>
        <v>1.012576923076923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4">
        <f t="shared" si="305"/>
        <v>42089.044085648144</v>
      </c>
    </row>
    <row r="3257" spans="1:20" ht="60" x14ac:dyDescent="0.25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3">
        <f t="shared" si="300"/>
        <v>1.75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4">
        <f t="shared" si="305"/>
        <v>41919.768229166664</v>
      </c>
    </row>
    <row r="3258" spans="1:20" ht="45" x14ac:dyDescent="0.25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3">
        <f t="shared" si="300"/>
        <v>1.2806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4">
        <f t="shared" si="305"/>
        <v>42166.165972222225</v>
      </c>
    </row>
    <row r="3259" spans="1:20" ht="60" x14ac:dyDescent="0.25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3">
        <f t="shared" si="300"/>
        <v>1.0629949999999999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4">
        <f t="shared" si="305"/>
        <v>42788.559629629628</v>
      </c>
    </row>
    <row r="3260" spans="1:20" ht="45" x14ac:dyDescent="0.25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3">
        <f t="shared" si="300"/>
        <v>1.052142857142857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4">
        <f t="shared" si="305"/>
        <v>42012.887280092589</v>
      </c>
    </row>
    <row r="3261" spans="1:20" ht="60" x14ac:dyDescent="0.25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3">
        <f t="shared" si="300"/>
        <v>1.0616782608695652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4">
        <f t="shared" si="305"/>
        <v>42644.165972222225</v>
      </c>
    </row>
    <row r="3262" spans="1:20" ht="45" x14ac:dyDescent="0.25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3">
        <f t="shared" si="300"/>
        <v>1.0924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4">
        <f t="shared" si="305"/>
        <v>42338.714328703703</v>
      </c>
    </row>
    <row r="3263" spans="1:20" ht="45" x14ac:dyDescent="0.25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3">
        <f t="shared" si="300"/>
        <v>1.0045454545454546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4">
        <f t="shared" si="305"/>
        <v>42201.725416666668</v>
      </c>
    </row>
    <row r="3264" spans="1:20" ht="30" x14ac:dyDescent="0.25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3">
        <f t="shared" si="300"/>
        <v>1.0304098360655738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4">
        <f t="shared" si="305"/>
        <v>41995.166666666672</v>
      </c>
    </row>
    <row r="3265" spans="1:20" ht="45" x14ac:dyDescent="0.25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3">
        <f t="shared" si="300"/>
        <v>1.121664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4">
        <f t="shared" si="305"/>
        <v>42307.875</v>
      </c>
    </row>
    <row r="3266" spans="1:20" ht="45" x14ac:dyDescent="0.25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3">
        <f t="shared" si="300"/>
        <v>1.03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4">
        <f t="shared" si="305"/>
        <v>42032.916666666672</v>
      </c>
    </row>
    <row r="3267" spans="1:20" ht="45" x14ac:dyDescent="0.25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3">
        <f t="shared" ref="O3267:O3330" si="306">E3267/D3267</f>
        <v>1.64</v>
      </c>
      <c r="P3267" s="8">
        <f t="shared" ref="P3267:P3330" si="307">IF(L3267,E3267/L3267,0)</f>
        <v>70.285714285714292</v>
      </c>
      <c r="Q3267" t="str">
        <f t="shared" ref="Q3267:Q3330" si="308">LEFT(N3267,FIND("/",N3267) -1)</f>
        <v>theater</v>
      </c>
      <c r="R3267" t="str">
        <f t="shared" ref="R3267:R3330" si="309">RIGHT(N3267, LEN(N3267)- FIND("/", N3267))</f>
        <v>plays</v>
      </c>
      <c r="S3267" s="12">
        <f t="shared" ref="S3267:S3330" si="310">(((J3267/60)/60)/24)+DATE(1970,1,1)</f>
        <v>42311.711979166663</v>
      </c>
      <c r="T3267" s="14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3">
        <f t="shared" si="306"/>
        <v>1.3128333333333333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4">
        <f t="shared" si="311"/>
        <v>42167.875</v>
      </c>
    </row>
    <row r="3269" spans="1:20" ht="60" x14ac:dyDescent="0.25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3">
        <f t="shared" si="306"/>
        <v>1.0209999999999999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4">
        <f t="shared" si="311"/>
        <v>42202.757638888885</v>
      </c>
    </row>
    <row r="3270" spans="1:20" ht="45" x14ac:dyDescent="0.25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3">
        <f t="shared" si="306"/>
        <v>1.28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4">
        <f t="shared" si="311"/>
        <v>42606.90425925926</v>
      </c>
    </row>
    <row r="3271" spans="1:20" ht="45" x14ac:dyDescent="0.25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3">
        <f t="shared" si="306"/>
        <v>1.0149999999999999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4">
        <f t="shared" si="311"/>
        <v>42171.458333333328</v>
      </c>
    </row>
    <row r="3272" spans="1:20" ht="60" x14ac:dyDescent="0.25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3">
        <f t="shared" si="306"/>
        <v>1.0166666666666666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4">
        <f t="shared" si="311"/>
        <v>42197.533159722225</v>
      </c>
    </row>
    <row r="3273" spans="1:20" ht="30" x14ac:dyDescent="0.25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3">
        <f t="shared" si="306"/>
        <v>1.3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4">
        <f t="shared" si="311"/>
        <v>41945.478877314818</v>
      </c>
    </row>
    <row r="3274" spans="1:20" ht="45" x14ac:dyDescent="0.25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3">
        <f t="shared" si="306"/>
        <v>1.5443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4">
        <f t="shared" si="311"/>
        <v>42314.541770833333</v>
      </c>
    </row>
    <row r="3275" spans="1:20" ht="60" x14ac:dyDescent="0.25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3">
        <f t="shared" si="306"/>
        <v>1.0740000000000001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4">
        <f t="shared" si="311"/>
        <v>42627.791666666672</v>
      </c>
    </row>
    <row r="3276" spans="1:20" ht="45" x14ac:dyDescent="0.25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3">
        <f t="shared" si="306"/>
        <v>1.0132258064516129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4">
        <f t="shared" si="311"/>
        <v>42444.875</v>
      </c>
    </row>
    <row r="3277" spans="1:20" ht="60" x14ac:dyDescent="0.25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3">
        <f t="shared" si="306"/>
        <v>1.0027777777777778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4">
        <f t="shared" si="311"/>
        <v>42044.1875</v>
      </c>
    </row>
    <row r="3278" spans="1:20" ht="60" x14ac:dyDescent="0.25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3">
        <f t="shared" si="306"/>
        <v>1.1684444444444444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4">
        <f t="shared" si="311"/>
        <v>42461.165972222225</v>
      </c>
    </row>
    <row r="3279" spans="1:20" ht="60" x14ac:dyDescent="0.25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3">
        <f t="shared" si="306"/>
        <v>1.0860000000000001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4">
        <f t="shared" si="311"/>
        <v>41961.724606481483</v>
      </c>
    </row>
    <row r="3280" spans="1:20" ht="60" x14ac:dyDescent="0.25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3">
        <f t="shared" si="306"/>
        <v>1.034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4">
        <f t="shared" si="311"/>
        <v>42154.848414351851</v>
      </c>
    </row>
    <row r="3281" spans="1:20" ht="60" x14ac:dyDescent="0.25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3">
        <f t="shared" si="306"/>
        <v>1.1427586206896552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4">
        <f t="shared" si="311"/>
        <v>42461.06086805556</v>
      </c>
    </row>
    <row r="3282" spans="1:20" ht="60" x14ac:dyDescent="0.25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3">
        <f t="shared" si="306"/>
        <v>1.03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4">
        <f t="shared" si="311"/>
        <v>42156.208333333328</v>
      </c>
    </row>
    <row r="3283" spans="1:20" ht="45" x14ac:dyDescent="0.25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3">
        <f t="shared" si="306"/>
        <v>1.216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4">
        <f t="shared" si="311"/>
        <v>42249.019733796296</v>
      </c>
    </row>
    <row r="3284" spans="1:20" ht="60" x14ac:dyDescent="0.25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3">
        <f t="shared" si="306"/>
        <v>1.026467741935484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4">
        <f t="shared" si="311"/>
        <v>42489.19430555556</v>
      </c>
    </row>
    <row r="3285" spans="1:20" ht="60" x14ac:dyDescent="0.25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3">
        <f t="shared" si="306"/>
        <v>1.0475000000000001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4">
        <f t="shared" si="311"/>
        <v>42410.875</v>
      </c>
    </row>
    <row r="3286" spans="1:20" ht="45" x14ac:dyDescent="0.25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3">
        <f t="shared" si="306"/>
        <v>1.016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4">
        <f t="shared" si="311"/>
        <v>42398.249305555553</v>
      </c>
    </row>
    <row r="3287" spans="1:20" ht="15.75" x14ac:dyDescent="0.25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3">
        <f t="shared" si="306"/>
        <v>1.1210242048409682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4">
        <f t="shared" si="311"/>
        <v>42794.208333333328</v>
      </c>
    </row>
    <row r="3288" spans="1:20" ht="60" x14ac:dyDescent="0.25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3">
        <f t="shared" si="306"/>
        <v>1.0176666666666667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4">
        <f t="shared" si="311"/>
        <v>42597.840069444443</v>
      </c>
    </row>
    <row r="3289" spans="1:20" ht="30" x14ac:dyDescent="0.25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3">
        <f t="shared" si="306"/>
        <v>1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4">
        <f t="shared" si="311"/>
        <v>42336.750324074077</v>
      </c>
    </row>
    <row r="3290" spans="1:20" ht="60" x14ac:dyDescent="0.25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3">
        <f t="shared" si="306"/>
        <v>1.0026489999999999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4">
        <f t="shared" si="311"/>
        <v>42541.958333333328</v>
      </c>
    </row>
    <row r="3291" spans="1:20" ht="60" x14ac:dyDescent="0.25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3">
        <f t="shared" si="306"/>
        <v>1.3304200000000002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4">
        <f t="shared" si="311"/>
        <v>42786.368078703701</v>
      </c>
    </row>
    <row r="3292" spans="1:20" ht="75" x14ac:dyDescent="0.25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3">
        <f t="shared" si="306"/>
        <v>1.212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4">
        <f t="shared" si="311"/>
        <v>42805.51494212963</v>
      </c>
    </row>
    <row r="3293" spans="1:20" ht="60" x14ac:dyDescent="0.25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3">
        <f t="shared" si="306"/>
        <v>1.1399999999999999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4">
        <f t="shared" si="311"/>
        <v>42264.165972222225</v>
      </c>
    </row>
    <row r="3294" spans="1:20" ht="45" x14ac:dyDescent="0.25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3">
        <f t="shared" si="306"/>
        <v>2.8613861386138613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4">
        <f t="shared" si="311"/>
        <v>42342.811898148153</v>
      </c>
    </row>
    <row r="3295" spans="1:20" ht="60" x14ac:dyDescent="0.25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3">
        <f t="shared" si="306"/>
        <v>1.7044444444444444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4">
        <f t="shared" si="311"/>
        <v>42798.425370370373</v>
      </c>
    </row>
    <row r="3296" spans="1:20" ht="60" x14ac:dyDescent="0.25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3">
        <f t="shared" si="306"/>
        <v>1.1833333333333333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4">
        <f t="shared" si="311"/>
        <v>42171.541134259256</v>
      </c>
    </row>
    <row r="3297" spans="1:20" ht="60" x14ac:dyDescent="0.25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3">
        <f t="shared" si="306"/>
        <v>1.0285857142857142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4">
        <f t="shared" si="311"/>
        <v>42639.442465277782</v>
      </c>
    </row>
    <row r="3298" spans="1:20" ht="60" x14ac:dyDescent="0.25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3">
        <f t="shared" si="306"/>
        <v>1.4406666666666668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4">
        <f t="shared" si="311"/>
        <v>42330.916666666672</v>
      </c>
    </row>
    <row r="3299" spans="1:20" ht="45" x14ac:dyDescent="0.25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3">
        <f t="shared" si="306"/>
        <v>1.0007272727272727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4">
        <f t="shared" si="311"/>
        <v>42212.957638888889</v>
      </c>
    </row>
    <row r="3300" spans="1:20" ht="60" x14ac:dyDescent="0.25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3">
        <f t="shared" si="306"/>
        <v>1.0173000000000001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4">
        <f t="shared" si="311"/>
        <v>42260</v>
      </c>
    </row>
    <row r="3301" spans="1:20" ht="60" x14ac:dyDescent="0.25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3">
        <f t="shared" si="306"/>
        <v>1.1619999999999999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4">
        <f t="shared" si="311"/>
        <v>42291.917395833334</v>
      </c>
    </row>
    <row r="3302" spans="1:20" ht="45" x14ac:dyDescent="0.25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3">
        <f t="shared" si="306"/>
        <v>1.3616666666666666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4">
        <f t="shared" si="311"/>
        <v>42123.743773148148</v>
      </c>
    </row>
    <row r="3303" spans="1:20" ht="60" x14ac:dyDescent="0.25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3">
        <f t="shared" si="306"/>
        <v>1.3346666666666667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4">
        <f t="shared" si="311"/>
        <v>42583.290972222225</v>
      </c>
    </row>
    <row r="3304" spans="1:20" ht="15.75" x14ac:dyDescent="0.25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3">
        <f t="shared" si="306"/>
        <v>1.0339285714285715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4">
        <f t="shared" si="311"/>
        <v>42711.35157407407</v>
      </c>
    </row>
    <row r="3305" spans="1:20" ht="60" x14ac:dyDescent="0.25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3">
        <f t="shared" si="306"/>
        <v>1.1588888888888889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4">
        <f t="shared" si="311"/>
        <v>42091.609768518523</v>
      </c>
    </row>
    <row r="3306" spans="1:20" ht="45" x14ac:dyDescent="0.25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3">
        <f t="shared" si="306"/>
        <v>1.0451666666666666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4">
        <f t="shared" si="311"/>
        <v>42726.624444444446</v>
      </c>
    </row>
    <row r="3307" spans="1:20" ht="60" x14ac:dyDescent="0.25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3">
        <f t="shared" si="306"/>
        <v>1.0202500000000001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4">
        <f t="shared" si="311"/>
        <v>42216.855879629627</v>
      </c>
    </row>
    <row r="3308" spans="1:20" ht="60" x14ac:dyDescent="0.25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3">
        <f t="shared" si="306"/>
        <v>1.7533333333333334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4">
        <f t="shared" si="311"/>
        <v>42531.125</v>
      </c>
    </row>
    <row r="3309" spans="1:20" ht="60" x14ac:dyDescent="0.25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3">
        <f t="shared" si="306"/>
        <v>1.0668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4">
        <f t="shared" si="311"/>
        <v>42505.057164351849</v>
      </c>
    </row>
    <row r="3310" spans="1:20" ht="45" x14ac:dyDescent="0.25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3">
        <f t="shared" si="306"/>
        <v>1.2228571428571429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4">
        <f t="shared" si="311"/>
        <v>42473.876909722225</v>
      </c>
    </row>
    <row r="3311" spans="1:20" ht="30" x14ac:dyDescent="0.25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3">
        <f t="shared" si="306"/>
        <v>1.5942857142857143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4">
        <f t="shared" si="311"/>
        <v>42659.650208333333</v>
      </c>
    </row>
    <row r="3312" spans="1:20" ht="45" x14ac:dyDescent="0.25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3">
        <f t="shared" si="306"/>
        <v>1.0007692307692309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4">
        <f t="shared" si="311"/>
        <v>42283.928530092591</v>
      </c>
    </row>
    <row r="3313" spans="1:20" ht="45" x14ac:dyDescent="0.25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3">
        <f t="shared" si="306"/>
        <v>1.0984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4">
        <f t="shared" si="311"/>
        <v>42294.29178240741</v>
      </c>
    </row>
    <row r="3314" spans="1:20" ht="60" x14ac:dyDescent="0.25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3">
        <f t="shared" si="306"/>
        <v>1.0004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4">
        <f t="shared" si="311"/>
        <v>42685.916666666672</v>
      </c>
    </row>
    <row r="3315" spans="1:20" ht="45" x14ac:dyDescent="0.25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3">
        <f t="shared" si="306"/>
        <v>1.1605000000000001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4">
        <f t="shared" si="311"/>
        <v>42396.041666666672</v>
      </c>
    </row>
    <row r="3316" spans="1:20" ht="60" x14ac:dyDescent="0.25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3">
        <f t="shared" si="306"/>
        <v>2.1074999999999999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4">
        <f t="shared" si="311"/>
        <v>42132.836805555555</v>
      </c>
    </row>
    <row r="3317" spans="1:20" ht="45" x14ac:dyDescent="0.25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3">
        <f t="shared" si="306"/>
        <v>1.1000000000000001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4">
        <f t="shared" si="311"/>
        <v>42496.303715277783</v>
      </c>
    </row>
    <row r="3318" spans="1:20" ht="75" x14ac:dyDescent="0.25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3">
        <f t="shared" si="306"/>
        <v>1.0008673425918038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4">
        <f t="shared" si="311"/>
        <v>41859.57916666667</v>
      </c>
    </row>
    <row r="3319" spans="1:20" ht="45" x14ac:dyDescent="0.25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3">
        <f t="shared" si="306"/>
        <v>1.0619047619047619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4">
        <f t="shared" si="311"/>
        <v>42529.039629629624</v>
      </c>
    </row>
    <row r="3320" spans="1:20" ht="30" x14ac:dyDescent="0.25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3">
        <f t="shared" si="306"/>
        <v>1.256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4">
        <f t="shared" si="311"/>
        <v>42471.104166666672</v>
      </c>
    </row>
    <row r="3321" spans="1:20" ht="60" x14ac:dyDescent="0.25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3">
        <f t="shared" si="306"/>
        <v>1.08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4">
        <f t="shared" si="311"/>
        <v>42035.585486111115</v>
      </c>
    </row>
    <row r="3322" spans="1:20" ht="45" x14ac:dyDescent="0.25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3">
        <f t="shared" si="306"/>
        <v>1.01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4">
        <f t="shared" si="311"/>
        <v>42543.045798611114</v>
      </c>
    </row>
    <row r="3323" spans="1:20" ht="60" x14ac:dyDescent="0.25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3">
        <f t="shared" si="306"/>
        <v>1.0740000000000001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4">
        <f t="shared" si="311"/>
        <v>41928.165972222225</v>
      </c>
    </row>
    <row r="3324" spans="1:20" ht="60" x14ac:dyDescent="0.25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3">
        <f t="shared" si="306"/>
        <v>1.0151515151515151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4">
        <f t="shared" si="311"/>
        <v>42543.163194444445</v>
      </c>
    </row>
    <row r="3325" spans="1:20" ht="60" x14ac:dyDescent="0.25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3">
        <f t="shared" si="306"/>
        <v>1.2589999999999999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4">
        <f t="shared" si="311"/>
        <v>42638.36583333333</v>
      </c>
    </row>
    <row r="3326" spans="1:20" ht="45" x14ac:dyDescent="0.25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3">
        <f t="shared" si="306"/>
        <v>1.0166666666666666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4">
        <f t="shared" si="311"/>
        <v>42526.58321759259</v>
      </c>
    </row>
    <row r="3327" spans="1:20" ht="60" x14ac:dyDescent="0.25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3">
        <f t="shared" si="306"/>
        <v>1.125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4">
        <f t="shared" si="311"/>
        <v>42099.743946759263</v>
      </c>
    </row>
    <row r="3328" spans="1:20" ht="60" x14ac:dyDescent="0.25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3">
        <f t="shared" si="306"/>
        <v>1.0137499999999999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4">
        <f t="shared" si="311"/>
        <v>42071.67251157407</v>
      </c>
    </row>
    <row r="3329" spans="1:20" ht="60" x14ac:dyDescent="0.25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3">
        <f t="shared" si="306"/>
        <v>1.0125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4">
        <f t="shared" si="311"/>
        <v>42498.374606481477</v>
      </c>
    </row>
    <row r="3330" spans="1:20" ht="45" x14ac:dyDescent="0.25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3">
        <f t="shared" si="306"/>
        <v>1.4638888888888888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4">
        <f t="shared" si="311"/>
        <v>41825.041666666664</v>
      </c>
    </row>
    <row r="3331" spans="1:20" ht="45" x14ac:dyDescent="0.25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3">
        <f t="shared" ref="O3331:O3394" si="312">E3331/D3331</f>
        <v>1.1679999999999999</v>
      </c>
      <c r="P3331" s="8">
        <f t="shared" ref="P3331:P3394" si="313">IF(L3331,E3331/L3331,0)</f>
        <v>44.92307692307692</v>
      </c>
      <c r="Q3331" t="str">
        <f t="shared" ref="Q3331:Q3394" si="314">LEFT(N3331,FIND("/",N3331) -1)</f>
        <v>theater</v>
      </c>
      <c r="R3331" t="str">
        <f t="shared" ref="R3331:R3394" si="315">RIGHT(N3331, LEN(N3331)- FIND("/", N3331))</f>
        <v>plays</v>
      </c>
      <c r="S3331" s="12">
        <f t="shared" ref="S3331:S3394" si="316">(((J3331/60)/60)/24)+DATE(1970,1,1)</f>
        <v>41837.323009259257</v>
      </c>
      <c r="T3331" s="14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3">
        <f t="shared" si="312"/>
        <v>1.0626666666666666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4">
        <f t="shared" si="317"/>
        <v>42095.845694444448</v>
      </c>
    </row>
    <row r="3333" spans="1:20" ht="60" x14ac:dyDescent="0.25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3">
        <f t="shared" si="312"/>
        <v>1.0451999999999999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4">
        <f t="shared" si="317"/>
        <v>42283.697754629626</v>
      </c>
    </row>
    <row r="3334" spans="1:20" ht="45" x14ac:dyDescent="0.25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3">
        <f t="shared" si="312"/>
        <v>1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4">
        <f t="shared" si="317"/>
        <v>41839.860300925924</v>
      </c>
    </row>
    <row r="3335" spans="1:20" ht="60" x14ac:dyDescent="0.25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3">
        <f t="shared" si="312"/>
        <v>1.0457142857142858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4">
        <f t="shared" si="317"/>
        <v>42170.676851851851</v>
      </c>
    </row>
    <row r="3336" spans="1:20" ht="45" x14ac:dyDescent="0.25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3">
        <f t="shared" si="312"/>
        <v>1.3862051149573753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4">
        <f t="shared" si="317"/>
        <v>42215.521087962959</v>
      </c>
    </row>
    <row r="3337" spans="1:20" ht="60" x14ac:dyDescent="0.25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3">
        <f t="shared" si="312"/>
        <v>1.0032000000000001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4">
        <f t="shared" si="317"/>
        <v>41854.958333333336</v>
      </c>
    </row>
    <row r="3338" spans="1:20" ht="45" x14ac:dyDescent="0.25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3">
        <f t="shared" si="312"/>
        <v>1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4">
        <f t="shared" si="317"/>
        <v>42465.35701388889</v>
      </c>
    </row>
    <row r="3339" spans="1:20" ht="45" x14ac:dyDescent="0.25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3">
        <f t="shared" si="312"/>
        <v>1.1020000000000001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4">
        <f t="shared" si="317"/>
        <v>41922.875</v>
      </c>
    </row>
    <row r="3340" spans="1:20" ht="30" x14ac:dyDescent="0.25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3">
        <f t="shared" si="312"/>
        <v>1.0218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4">
        <f t="shared" si="317"/>
        <v>42790.574999999997</v>
      </c>
    </row>
    <row r="3341" spans="1:20" ht="45" x14ac:dyDescent="0.25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3">
        <f t="shared" si="312"/>
        <v>1.0435000000000001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4">
        <f t="shared" si="317"/>
        <v>42579.665717592594</v>
      </c>
    </row>
    <row r="3342" spans="1:20" ht="60" x14ac:dyDescent="0.25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3">
        <f t="shared" si="312"/>
        <v>1.3816666666666666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4">
        <f t="shared" si="317"/>
        <v>42710.974004629628</v>
      </c>
    </row>
    <row r="3343" spans="1:20" ht="60" x14ac:dyDescent="0.25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3">
        <f t="shared" si="312"/>
        <v>1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4">
        <f t="shared" si="317"/>
        <v>42533.708333333328</v>
      </c>
    </row>
    <row r="3344" spans="1:20" ht="45" x14ac:dyDescent="0.25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3">
        <f t="shared" si="312"/>
        <v>1.0166666666666666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4">
        <f t="shared" si="317"/>
        <v>42095.207638888889</v>
      </c>
    </row>
    <row r="3345" spans="1:20" ht="45" x14ac:dyDescent="0.25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3">
        <f t="shared" si="312"/>
        <v>1.7142857142857142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4">
        <f t="shared" si="317"/>
        <v>42473.554166666669</v>
      </c>
    </row>
    <row r="3346" spans="1:20" ht="60" x14ac:dyDescent="0.25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3">
        <f t="shared" si="312"/>
        <v>1.0144444444444445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4">
        <f t="shared" si="317"/>
        <v>41881.200150462959</v>
      </c>
    </row>
    <row r="3347" spans="1:20" ht="60" x14ac:dyDescent="0.25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3">
        <f t="shared" si="312"/>
        <v>1.3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4">
        <f t="shared" si="317"/>
        <v>42112.025694444441</v>
      </c>
    </row>
    <row r="3348" spans="1:20" ht="60" x14ac:dyDescent="0.25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3">
        <f t="shared" si="312"/>
        <v>1.1000000000000001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4">
        <f t="shared" si="317"/>
        <v>42061.024421296301</v>
      </c>
    </row>
    <row r="3349" spans="1:20" ht="60" x14ac:dyDescent="0.25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3">
        <f t="shared" si="312"/>
        <v>1.1944999999999999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4">
        <f t="shared" si="317"/>
        <v>42498.875</v>
      </c>
    </row>
    <row r="3350" spans="1:20" ht="60" x14ac:dyDescent="0.25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3">
        <f t="shared" si="312"/>
        <v>1.002909090909091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4">
        <f t="shared" si="317"/>
        <v>42490.165972222225</v>
      </c>
    </row>
    <row r="3351" spans="1:20" ht="60" x14ac:dyDescent="0.25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3">
        <f t="shared" si="312"/>
        <v>1.534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4">
        <f t="shared" si="317"/>
        <v>42534.708333333328</v>
      </c>
    </row>
    <row r="3352" spans="1:20" ht="60" x14ac:dyDescent="0.25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3">
        <f t="shared" si="312"/>
        <v>1.0442857142857143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4">
        <f t="shared" si="317"/>
        <v>42337.958333333328</v>
      </c>
    </row>
    <row r="3353" spans="1:20" ht="60" x14ac:dyDescent="0.25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3">
        <f t="shared" si="312"/>
        <v>1.0109999999999999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4">
        <f t="shared" si="317"/>
        <v>41843.458333333336</v>
      </c>
    </row>
    <row r="3354" spans="1:20" ht="60" x14ac:dyDescent="0.25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3">
        <f t="shared" si="312"/>
        <v>1.0751999999999999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4">
        <f t="shared" si="317"/>
        <v>42552.958333333328</v>
      </c>
    </row>
    <row r="3355" spans="1:20" ht="60" x14ac:dyDescent="0.25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3">
        <f t="shared" si="312"/>
        <v>3.15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4">
        <f t="shared" si="317"/>
        <v>42492.958333333328</v>
      </c>
    </row>
    <row r="3356" spans="1:20" ht="45" x14ac:dyDescent="0.25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3">
        <f t="shared" si="312"/>
        <v>1.0193333333333334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4">
        <f t="shared" si="317"/>
        <v>42306.167361111111</v>
      </c>
    </row>
    <row r="3357" spans="1:20" ht="45" x14ac:dyDescent="0.25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3">
        <f t="shared" si="312"/>
        <v>1.2628571428571429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4">
        <f t="shared" si="317"/>
        <v>42500.470138888893</v>
      </c>
    </row>
    <row r="3358" spans="1:20" ht="60" x14ac:dyDescent="0.25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3">
        <f t="shared" si="312"/>
        <v>1.014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4">
        <f t="shared" si="317"/>
        <v>42566.815648148149</v>
      </c>
    </row>
    <row r="3359" spans="1:20" ht="60" x14ac:dyDescent="0.25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3">
        <f t="shared" si="312"/>
        <v>1.01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4">
        <f t="shared" si="317"/>
        <v>41852.417939814812</v>
      </c>
    </row>
    <row r="3360" spans="1:20" ht="45" x14ac:dyDescent="0.25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3">
        <f t="shared" si="312"/>
        <v>1.0299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4">
        <f t="shared" si="317"/>
        <v>41962.352766203709</v>
      </c>
    </row>
    <row r="3361" spans="1:20" ht="45" x14ac:dyDescent="0.25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3">
        <f t="shared" si="312"/>
        <v>1.0625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4">
        <f t="shared" si="317"/>
        <v>42791.057106481487</v>
      </c>
    </row>
    <row r="3362" spans="1:20" ht="30" x14ac:dyDescent="0.25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3">
        <f t="shared" si="312"/>
        <v>1.0137777777777779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4">
        <f t="shared" si="317"/>
        <v>42718.665972222225</v>
      </c>
    </row>
    <row r="3363" spans="1:20" ht="60" x14ac:dyDescent="0.25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3">
        <f t="shared" si="312"/>
        <v>1.1346000000000001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4">
        <f t="shared" si="317"/>
        <v>41883.665972222225</v>
      </c>
    </row>
    <row r="3364" spans="1:20" ht="45" x14ac:dyDescent="0.25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3">
        <f t="shared" si="312"/>
        <v>2.1800000000000002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4">
        <f t="shared" si="317"/>
        <v>42070.204861111109</v>
      </c>
    </row>
    <row r="3365" spans="1:20" ht="60" x14ac:dyDescent="0.25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3">
        <f t="shared" si="312"/>
        <v>1.0141935483870967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4">
        <f t="shared" si="317"/>
        <v>41870.666666666664</v>
      </c>
    </row>
    <row r="3366" spans="1:20" ht="60" x14ac:dyDescent="0.25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3">
        <f t="shared" si="312"/>
        <v>1.0593333333333332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4">
        <f t="shared" si="317"/>
        <v>42444.875</v>
      </c>
    </row>
    <row r="3367" spans="1:20" ht="60" x14ac:dyDescent="0.25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3">
        <f t="shared" si="312"/>
        <v>1.04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4">
        <f t="shared" si="317"/>
        <v>42351.101759259262</v>
      </c>
    </row>
    <row r="3368" spans="1:20" ht="45" x14ac:dyDescent="0.25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3">
        <f t="shared" si="312"/>
        <v>2.21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4">
        <f t="shared" si="317"/>
        <v>42137.067557870367</v>
      </c>
    </row>
    <row r="3369" spans="1:20" ht="60" x14ac:dyDescent="0.25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3">
        <f t="shared" si="312"/>
        <v>1.1866666666666668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4">
        <f t="shared" si="317"/>
        <v>42217.933958333335</v>
      </c>
    </row>
    <row r="3370" spans="1:20" ht="45" x14ac:dyDescent="0.25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3">
        <f t="shared" si="312"/>
        <v>1.046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4">
        <f t="shared" si="317"/>
        <v>42005.208333333328</v>
      </c>
    </row>
    <row r="3371" spans="1:20" ht="45" x14ac:dyDescent="0.25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3">
        <f t="shared" si="312"/>
        <v>1.0389999999999999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4">
        <f t="shared" si="317"/>
        <v>42750.041435185187</v>
      </c>
    </row>
    <row r="3372" spans="1:20" ht="30" x14ac:dyDescent="0.25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3">
        <f t="shared" si="312"/>
        <v>1.1773333333333333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4">
        <f t="shared" si="317"/>
        <v>42721.333333333328</v>
      </c>
    </row>
    <row r="3373" spans="1:20" ht="45" x14ac:dyDescent="0.25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3">
        <f t="shared" si="312"/>
        <v>1.385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4">
        <f t="shared" si="317"/>
        <v>42340.874594907407</v>
      </c>
    </row>
    <row r="3374" spans="1:20" ht="45" x14ac:dyDescent="0.25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3">
        <f t="shared" si="312"/>
        <v>1.0349999999999999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4">
        <f t="shared" si="317"/>
        <v>41876.207638888889</v>
      </c>
    </row>
    <row r="3375" spans="1:20" ht="60" x14ac:dyDescent="0.25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3">
        <f t="shared" si="312"/>
        <v>1.0024999999999999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4">
        <f t="shared" si="317"/>
        <v>42203.666666666672</v>
      </c>
    </row>
    <row r="3376" spans="1:20" ht="45" x14ac:dyDescent="0.25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3">
        <f t="shared" si="312"/>
        <v>1.0657142857142856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4">
        <f t="shared" si="317"/>
        <v>42305.731666666667</v>
      </c>
    </row>
    <row r="3377" spans="1:20" ht="45" x14ac:dyDescent="0.25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3">
        <f t="shared" si="312"/>
        <v>1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4">
        <f t="shared" si="317"/>
        <v>41777.610798611109</v>
      </c>
    </row>
    <row r="3378" spans="1:20" ht="60" x14ac:dyDescent="0.25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3">
        <f t="shared" si="312"/>
        <v>1.0001249999999999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4">
        <f t="shared" si="317"/>
        <v>42119.659652777773</v>
      </c>
    </row>
    <row r="3379" spans="1:20" ht="60" x14ac:dyDescent="0.25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3">
        <f t="shared" si="312"/>
        <v>1.0105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4">
        <f t="shared" si="317"/>
        <v>42083.705555555556</v>
      </c>
    </row>
    <row r="3380" spans="1:20" ht="60" x14ac:dyDescent="0.25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3">
        <f t="shared" si="312"/>
        <v>1.0763636363636364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4">
        <f t="shared" si="317"/>
        <v>41882.547222222223</v>
      </c>
    </row>
    <row r="3381" spans="1:20" ht="60" x14ac:dyDescent="0.25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3">
        <f t="shared" si="312"/>
        <v>1.0365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4">
        <f t="shared" si="317"/>
        <v>42242.958333333328</v>
      </c>
    </row>
    <row r="3382" spans="1:20" ht="60" x14ac:dyDescent="0.25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3">
        <f t="shared" si="312"/>
        <v>1.0443333333333333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4">
        <f t="shared" si="317"/>
        <v>41972.995115740734</v>
      </c>
    </row>
    <row r="3383" spans="1:20" ht="60" x14ac:dyDescent="0.25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3">
        <f t="shared" si="312"/>
        <v>1.0225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4">
        <f t="shared" si="317"/>
        <v>42074.143321759257</v>
      </c>
    </row>
    <row r="3384" spans="1:20" ht="60" x14ac:dyDescent="0.25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3">
        <f t="shared" si="312"/>
        <v>1.0074285714285713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4">
        <f t="shared" si="317"/>
        <v>42583.957638888889</v>
      </c>
    </row>
    <row r="3385" spans="1:20" ht="60" x14ac:dyDescent="0.25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3">
        <f t="shared" si="312"/>
        <v>1.1171428571428572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4">
        <f t="shared" si="317"/>
        <v>42544.782638888893</v>
      </c>
    </row>
    <row r="3386" spans="1:20" ht="60" x14ac:dyDescent="0.25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3">
        <f t="shared" si="312"/>
        <v>1.0001100000000001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4">
        <f t="shared" si="317"/>
        <v>42329.125</v>
      </c>
    </row>
    <row r="3387" spans="1:20" ht="60" x14ac:dyDescent="0.25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3">
        <f t="shared" si="312"/>
        <v>1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4">
        <f t="shared" si="317"/>
        <v>41983.8675</v>
      </c>
    </row>
    <row r="3388" spans="1:20" ht="60" x14ac:dyDescent="0.25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3">
        <f t="shared" si="312"/>
        <v>1.05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4">
        <f t="shared" si="317"/>
        <v>41976.644745370373</v>
      </c>
    </row>
    <row r="3389" spans="1:20" ht="60" x14ac:dyDescent="0.25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3">
        <f t="shared" si="312"/>
        <v>1.1686666666666667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4">
        <f t="shared" si="317"/>
        <v>41987.762592592597</v>
      </c>
    </row>
    <row r="3390" spans="1:20" ht="60" x14ac:dyDescent="0.25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3">
        <f t="shared" si="312"/>
        <v>1.038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4">
        <f t="shared" si="317"/>
        <v>42173.461122685185</v>
      </c>
    </row>
    <row r="3391" spans="1:20" ht="45" x14ac:dyDescent="0.25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3">
        <f t="shared" si="312"/>
        <v>1.145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4">
        <f t="shared" si="317"/>
        <v>42524.563449074078</v>
      </c>
    </row>
    <row r="3392" spans="1:20" ht="60" x14ac:dyDescent="0.25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3">
        <f t="shared" si="312"/>
        <v>1.024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4">
        <f t="shared" si="317"/>
        <v>41830.774826388886</v>
      </c>
    </row>
    <row r="3393" spans="1:20" ht="60" x14ac:dyDescent="0.25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3">
        <f t="shared" si="312"/>
        <v>2.23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4">
        <f t="shared" si="317"/>
        <v>41859.936111111114</v>
      </c>
    </row>
    <row r="3394" spans="1:20" ht="60" x14ac:dyDescent="0.25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3">
        <f t="shared" si="312"/>
        <v>1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4">
        <f t="shared" si="317"/>
        <v>42496.845543981486</v>
      </c>
    </row>
    <row r="3395" spans="1:20" ht="45" x14ac:dyDescent="0.25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3">
        <f t="shared" ref="O3395:O3458" si="318">E3395/D3395</f>
        <v>1.0580000000000001</v>
      </c>
      <c r="P3395" s="8">
        <f t="shared" ref="P3395:P3458" si="319">IF(L3395,E3395/L3395,0)</f>
        <v>36.06818181818182</v>
      </c>
      <c r="Q3395" t="str">
        <f t="shared" ref="Q3395:Q3458" si="320">LEFT(N3395,FIND("/",N3395) -1)</f>
        <v>theater</v>
      </c>
      <c r="R3395" t="str">
        <f t="shared" ref="R3395:R3458" si="321">RIGHT(N3395, LEN(N3395)- FIND("/", N3395))</f>
        <v>plays</v>
      </c>
      <c r="S3395" s="12">
        <f t="shared" ref="S3395:S3458" si="322">(((J3395/60)/60)/24)+DATE(1970,1,1)</f>
        <v>41923.921643518523</v>
      </c>
      <c r="T3395" s="14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3">
        <f t="shared" si="318"/>
        <v>1.4236363636363636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4">
        <f t="shared" si="323"/>
        <v>41847.59542824074</v>
      </c>
    </row>
    <row r="3397" spans="1:20" ht="30" x14ac:dyDescent="0.25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3">
        <f t="shared" si="318"/>
        <v>1.84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4">
        <f t="shared" si="323"/>
        <v>42154.756944444445</v>
      </c>
    </row>
    <row r="3398" spans="1:20" ht="45" x14ac:dyDescent="0.25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3">
        <f t="shared" si="318"/>
        <v>1.0433333333333332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4">
        <f t="shared" si="323"/>
        <v>41791.165972222225</v>
      </c>
    </row>
    <row r="3399" spans="1:20" ht="30" x14ac:dyDescent="0.25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3">
        <f t="shared" si="318"/>
        <v>1.1200000000000001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4">
        <f t="shared" si="323"/>
        <v>42418.916666666672</v>
      </c>
    </row>
    <row r="3400" spans="1:20" ht="60" x14ac:dyDescent="0.25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3">
        <f t="shared" si="318"/>
        <v>1.1107499999999999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4">
        <f t="shared" si="323"/>
        <v>41964.708333333328</v>
      </c>
    </row>
    <row r="3401" spans="1:20" ht="45" x14ac:dyDescent="0.25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3">
        <f t="shared" si="318"/>
        <v>1.0375000000000001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4">
        <f t="shared" si="323"/>
        <v>42056.920428240745</v>
      </c>
    </row>
    <row r="3402" spans="1:20" ht="60" x14ac:dyDescent="0.25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3">
        <f t="shared" si="318"/>
        <v>1.0041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4">
        <f t="shared" si="323"/>
        <v>41879.953865740739</v>
      </c>
    </row>
    <row r="3403" spans="1:20" ht="60" x14ac:dyDescent="0.25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3">
        <f t="shared" si="318"/>
        <v>1.0186206896551724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4">
        <f t="shared" si="323"/>
        <v>42223.723912037036</v>
      </c>
    </row>
    <row r="3404" spans="1:20" ht="45" x14ac:dyDescent="0.25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3">
        <f t="shared" si="318"/>
        <v>1.0976666666666666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4">
        <f t="shared" si="323"/>
        <v>42320.104861111111</v>
      </c>
    </row>
    <row r="3405" spans="1:20" ht="45" x14ac:dyDescent="0.25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3">
        <f t="shared" si="318"/>
        <v>1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4">
        <f t="shared" si="323"/>
        <v>42180.462083333332</v>
      </c>
    </row>
    <row r="3406" spans="1:20" ht="60" x14ac:dyDescent="0.25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3">
        <f t="shared" si="318"/>
        <v>1.22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4">
        <f t="shared" si="323"/>
        <v>42172.503495370373</v>
      </c>
    </row>
    <row r="3407" spans="1:20" ht="45" x14ac:dyDescent="0.25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3">
        <f t="shared" si="318"/>
        <v>1.3757142857142857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4">
        <f t="shared" si="323"/>
        <v>42430.999305555553</v>
      </c>
    </row>
    <row r="3408" spans="1:20" ht="45" x14ac:dyDescent="0.25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3">
        <f t="shared" si="318"/>
        <v>1.0031000000000001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4">
        <f t="shared" si="323"/>
        <v>41836.492777777778</v>
      </c>
    </row>
    <row r="3409" spans="1:20" ht="60" x14ac:dyDescent="0.25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3">
        <f t="shared" si="318"/>
        <v>1.071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4">
        <f t="shared" si="323"/>
        <v>41826.422326388885</v>
      </c>
    </row>
    <row r="3410" spans="1:20" ht="45" x14ac:dyDescent="0.25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3">
        <f t="shared" si="318"/>
        <v>2.11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4">
        <f t="shared" si="323"/>
        <v>41838.991944444446</v>
      </c>
    </row>
    <row r="3411" spans="1:20" ht="45" x14ac:dyDescent="0.25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3">
        <f t="shared" si="318"/>
        <v>1.236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4">
        <f t="shared" si="323"/>
        <v>42582.873611111107</v>
      </c>
    </row>
    <row r="3412" spans="1:20" ht="60" x14ac:dyDescent="0.25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3">
        <f t="shared" si="318"/>
        <v>1.085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4">
        <f t="shared" si="323"/>
        <v>42527.291666666672</v>
      </c>
    </row>
    <row r="3413" spans="1:20" ht="60" x14ac:dyDescent="0.25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3">
        <f t="shared" si="318"/>
        <v>1.0356666666666667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4">
        <f t="shared" si="323"/>
        <v>42285.022824074069</v>
      </c>
    </row>
    <row r="3414" spans="1:20" ht="45" x14ac:dyDescent="0.25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3">
        <f t="shared" si="318"/>
        <v>1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4">
        <f t="shared" si="323"/>
        <v>41909.959050925929</v>
      </c>
    </row>
    <row r="3415" spans="1:20" ht="60" x14ac:dyDescent="0.25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3">
        <f t="shared" si="318"/>
        <v>1.3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4">
        <f t="shared" si="323"/>
        <v>42063.207638888889</v>
      </c>
    </row>
    <row r="3416" spans="1:20" ht="45" x14ac:dyDescent="0.25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3">
        <f t="shared" si="318"/>
        <v>1.0349999999999999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4">
        <f t="shared" si="323"/>
        <v>42705.332638888889</v>
      </c>
    </row>
    <row r="3417" spans="1:20" ht="45" x14ac:dyDescent="0.25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3">
        <f t="shared" si="318"/>
        <v>1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4">
        <f t="shared" si="323"/>
        <v>42477.979166666672</v>
      </c>
    </row>
    <row r="3418" spans="1:20" ht="60" x14ac:dyDescent="0.25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3">
        <f t="shared" si="318"/>
        <v>1.196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4">
        <f t="shared" si="323"/>
        <v>42117.770833333328</v>
      </c>
    </row>
    <row r="3419" spans="1:20" ht="45" x14ac:dyDescent="0.25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3">
        <f t="shared" si="318"/>
        <v>1.0000058823529412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4">
        <f t="shared" si="323"/>
        <v>41938.029861111114</v>
      </c>
    </row>
    <row r="3420" spans="1:20" ht="60" x14ac:dyDescent="0.25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3">
        <f t="shared" si="318"/>
        <v>1.00875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4">
        <f t="shared" si="323"/>
        <v>41782.83457175926</v>
      </c>
    </row>
    <row r="3421" spans="1:20" ht="60" x14ac:dyDescent="0.25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3">
        <f t="shared" si="318"/>
        <v>1.0654545454545454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4">
        <f t="shared" si="323"/>
        <v>42466.895833333328</v>
      </c>
    </row>
    <row r="3422" spans="1:20" ht="45" x14ac:dyDescent="0.25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3">
        <f t="shared" si="318"/>
        <v>1.38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4">
        <f t="shared" si="323"/>
        <v>42414</v>
      </c>
    </row>
    <row r="3423" spans="1:20" ht="45" x14ac:dyDescent="0.25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3">
        <f t="shared" si="318"/>
        <v>1.0115000000000001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4">
        <f t="shared" si="323"/>
        <v>42067.791238425925</v>
      </c>
    </row>
    <row r="3424" spans="1:20" ht="60" x14ac:dyDescent="0.25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3">
        <f t="shared" si="318"/>
        <v>1.091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4">
        <f t="shared" si="323"/>
        <v>42352</v>
      </c>
    </row>
    <row r="3425" spans="1:20" ht="45" x14ac:dyDescent="0.25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3">
        <f t="shared" si="318"/>
        <v>1.4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4">
        <f t="shared" si="323"/>
        <v>42118.911354166667</v>
      </c>
    </row>
    <row r="3426" spans="1:20" ht="60" x14ac:dyDescent="0.25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3">
        <f t="shared" si="318"/>
        <v>1.0358333333333334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4">
        <f t="shared" si="323"/>
        <v>42040.290972222225</v>
      </c>
    </row>
    <row r="3427" spans="1:20" ht="60" x14ac:dyDescent="0.25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3">
        <f t="shared" si="318"/>
        <v>1.0297033333333332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4">
        <f t="shared" si="323"/>
        <v>41916.617314814815</v>
      </c>
    </row>
    <row r="3428" spans="1:20" ht="45" x14ac:dyDescent="0.25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3">
        <f t="shared" si="318"/>
        <v>1.0813333333333333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4">
        <f t="shared" si="323"/>
        <v>41903.083333333336</v>
      </c>
    </row>
    <row r="3429" spans="1:20" ht="60" x14ac:dyDescent="0.25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3">
        <f t="shared" si="318"/>
        <v>1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4">
        <f t="shared" si="323"/>
        <v>41822.645277777774</v>
      </c>
    </row>
    <row r="3430" spans="1:20" ht="60" x14ac:dyDescent="0.25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3">
        <f t="shared" si="318"/>
        <v>1.0275000000000001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4">
        <f t="shared" si="323"/>
        <v>42063.708333333328</v>
      </c>
    </row>
    <row r="3431" spans="1:20" ht="60" x14ac:dyDescent="0.25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3">
        <f t="shared" si="318"/>
        <v>1.3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4">
        <f t="shared" si="323"/>
        <v>42676.021539351852</v>
      </c>
    </row>
    <row r="3432" spans="1:20" ht="60" x14ac:dyDescent="0.25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3">
        <f t="shared" si="318"/>
        <v>1.0854949999999999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4">
        <f t="shared" si="323"/>
        <v>41850.945613425924</v>
      </c>
    </row>
    <row r="3433" spans="1:20" ht="45" x14ac:dyDescent="0.25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3">
        <f t="shared" si="318"/>
        <v>1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4">
        <f t="shared" si="323"/>
        <v>41869.730937500004</v>
      </c>
    </row>
    <row r="3434" spans="1:20" ht="45" x14ac:dyDescent="0.25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3">
        <f t="shared" si="318"/>
        <v>1.0965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4">
        <f t="shared" si="323"/>
        <v>42405.916666666672</v>
      </c>
    </row>
    <row r="3435" spans="1:20" ht="45" x14ac:dyDescent="0.25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3">
        <f t="shared" si="318"/>
        <v>1.0026315789473683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4">
        <f t="shared" si="323"/>
        <v>41807.125</v>
      </c>
    </row>
    <row r="3436" spans="1:20" ht="60" x14ac:dyDescent="0.25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3">
        <f t="shared" si="318"/>
        <v>1.0555000000000001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4">
        <f t="shared" si="323"/>
        <v>41830.380428240744</v>
      </c>
    </row>
    <row r="3437" spans="1:20" ht="60" x14ac:dyDescent="0.25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3">
        <f t="shared" si="318"/>
        <v>1.1200000000000001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4">
        <f t="shared" si="323"/>
        <v>42589.125</v>
      </c>
    </row>
    <row r="3438" spans="1:20" ht="60" x14ac:dyDescent="0.25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3">
        <f t="shared" si="318"/>
        <v>1.0589999999999999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4">
        <f t="shared" si="323"/>
        <v>41872.686111111114</v>
      </c>
    </row>
    <row r="3439" spans="1:20" ht="60" x14ac:dyDescent="0.25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3">
        <f t="shared" si="318"/>
        <v>1.01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4">
        <f t="shared" si="323"/>
        <v>42235.710879629631</v>
      </c>
    </row>
    <row r="3440" spans="1:20" ht="60" x14ac:dyDescent="0.25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3">
        <f t="shared" si="318"/>
        <v>1.042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4">
        <f t="shared" si="323"/>
        <v>42126.875</v>
      </c>
    </row>
    <row r="3441" spans="1:20" ht="30" x14ac:dyDescent="0.25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3">
        <f t="shared" si="318"/>
        <v>1.3467833333333334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4">
        <f t="shared" si="323"/>
        <v>42388.207638888889</v>
      </c>
    </row>
    <row r="3442" spans="1:20" ht="60" x14ac:dyDescent="0.25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3">
        <f t="shared" si="318"/>
        <v>1.052184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4">
        <f t="shared" si="323"/>
        <v>41831.677083333336</v>
      </c>
    </row>
    <row r="3443" spans="1:20" ht="60" x14ac:dyDescent="0.25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3">
        <f t="shared" si="318"/>
        <v>1.026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4">
        <f t="shared" si="323"/>
        <v>42321.845138888893</v>
      </c>
    </row>
    <row r="3444" spans="1:20" ht="60" x14ac:dyDescent="0.25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3">
        <f t="shared" si="318"/>
        <v>1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4">
        <f t="shared" si="323"/>
        <v>42154.841111111105</v>
      </c>
    </row>
    <row r="3445" spans="1:20" ht="60" x14ac:dyDescent="0.25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3">
        <f t="shared" si="318"/>
        <v>1.855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4">
        <f t="shared" si="323"/>
        <v>41891.524837962963</v>
      </c>
    </row>
    <row r="3446" spans="1:20" ht="60" x14ac:dyDescent="0.25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3">
        <f t="shared" si="318"/>
        <v>2.89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4">
        <f t="shared" si="323"/>
        <v>42529.582638888889</v>
      </c>
    </row>
    <row r="3447" spans="1:20" ht="45" x14ac:dyDescent="0.25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3">
        <f t="shared" si="318"/>
        <v>1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4">
        <f t="shared" si="323"/>
        <v>42300.530509259261</v>
      </c>
    </row>
    <row r="3448" spans="1:20" ht="60" x14ac:dyDescent="0.25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3">
        <f t="shared" si="318"/>
        <v>1.0820000000000001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4">
        <f t="shared" si="323"/>
        <v>42040.513888888891</v>
      </c>
    </row>
    <row r="3449" spans="1:20" ht="30" x14ac:dyDescent="0.25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3">
        <f t="shared" si="318"/>
        <v>1.0780000000000001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4">
        <f t="shared" si="323"/>
        <v>42447.847361111111</v>
      </c>
    </row>
    <row r="3450" spans="1:20" ht="45" x14ac:dyDescent="0.25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3">
        <f t="shared" si="318"/>
        <v>1.0976190476190477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4">
        <f t="shared" si="323"/>
        <v>41990.119085648148</v>
      </c>
    </row>
    <row r="3451" spans="1:20" ht="45" x14ac:dyDescent="0.25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3">
        <f t="shared" si="318"/>
        <v>1.70625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4">
        <f t="shared" si="323"/>
        <v>42560.166666666672</v>
      </c>
    </row>
    <row r="3452" spans="1:20" ht="60" x14ac:dyDescent="0.25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3">
        <f t="shared" si="318"/>
        <v>1.52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4">
        <f t="shared" si="323"/>
        <v>42096.662858796291</v>
      </c>
    </row>
    <row r="3453" spans="1:20" ht="60" x14ac:dyDescent="0.25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3">
        <f t="shared" si="318"/>
        <v>1.0123076923076924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4">
        <f t="shared" si="323"/>
        <v>42115.723692129628</v>
      </c>
    </row>
    <row r="3454" spans="1:20" ht="60" x14ac:dyDescent="0.25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3">
        <f t="shared" si="318"/>
        <v>1.532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4">
        <f t="shared" si="323"/>
        <v>41843.165972222225</v>
      </c>
    </row>
    <row r="3455" spans="1:20" ht="45" x14ac:dyDescent="0.25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3">
        <f t="shared" si="318"/>
        <v>1.2833333333333334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4">
        <f t="shared" si="323"/>
        <v>42595.97865740741</v>
      </c>
    </row>
    <row r="3456" spans="1:20" ht="60" x14ac:dyDescent="0.25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3">
        <f t="shared" si="318"/>
        <v>1.0071428571428571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4">
        <f t="shared" si="323"/>
        <v>41851.698599537034</v>
      </c>
    </row>
    <row r="3457" spans="1:20" ht="60" x14ac:dyDescent="0.25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3">
        <f t="shared" si="318"/>
        <v>1.0065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4">
        <f t="shared" si="323"/>
        <v>42656.7503125</v>
      </c>
    </row>
    <row r="3458" spans="1:20" ht="60" x14ac:dyDescent="0.25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3">
        <f t="shared" si="318"/>
        <v>1.913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4">
        <f t="shared" si="323"/>
        <v>41852.290972222225</v>
      </c>
    </row>
    <row r="3459" spans="1:20" ht="30" x14ac:dyDescent="0.25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3">
        <f t="shared" ref="O3459:O3522" si="324">E3459/D3459</f>
        <v>1.4019999999999999</v>
      </c>
      <c r="P3459" s="8">
        <f t="shared" ref="P3459:P3522" si="325">IF(L3459,E3459/L3459,0)</f>
        <v>50.981818181818184</v>
      </c>
      <c r="Q3459" t="str">
        <f t="shared" ref="Q3459:Q3522" si="326">LEFT(N3459,FIND("/",N3459) -1)</f>
        <v>theater</v>
      </c>
      <c r="R3459" t="str">
        <f t="shared" ref="R3459:R3522" si="327">RIGHT(N3459, LEN(N3459)- FIND("/", N3459))</f>
        <v>plays</v>
      </c>
      <c r="S3459" s="12">
        <f t="shared" ref="S3459:S3522" si="328">(((J3459/60)/60)/24)+DATE(1970,1,1)</f>
        <v>42016.706678240742</v>
      </c>
      <c r="T3459" s="14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3">
        <f t="shared" si="324"/>
        <v>1.2433537832310839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4">
        <f t="shared" si="329"/>
        <v>42038.185416666667</v>
      </c>
    </row>
    <row r="3461" spans="1:20" ht="60" x14ac:dyDescent="0.25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3">
        <f t="shared" si="324"/>
        <v>1.262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4">
        <f t="shared" si="329"/>
        <v>42510.479861111111</v>
      </c>
    </row>
    <row r="3462" spans="1:20" ht="45" x14ac:dyDescent="0.25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3">
        <f t="shared" si="324"/>
        <v>1.9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4">
        <f t="shared" si="329"/>
        <v>41866.527222222219</v>
      </c>
    </row>
    <row r="3463" spans="1:20" ht="60" x14ac:dyDescent="0.25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3">
        <f t="shared" si="324"/>
        <v>1.39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4">
        <f t="shared" si="329"/>
        <v>42672.125</v>
      </c>
    </row>
    <row r="3464" spans="1:20" ht="45" x14ac:dyDescent="0.25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3">
        <f t="shared" si="324"/>
        <v>2.02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4">
        <f t="shared" si="329"/>
        <v>42195.75</v>
      </c>
    </row>
    <row r="3465" spans="1:20" ht="45" x14ac:dyDescent="0.25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3">
        <f t="shared" si="324"/>
        <v>1.0338000000000001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4">
        <f t="shared" si="329"/>
        <v>42654.165972222225</v>
      </c>
    </row>
    <row r="3466" spans="1:20" ht="60" x14ac:dyDescent="0.25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3">
        <f t="shared" si="324"/>
        <v>1.023236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4">
        <f t="shared" si="329"/>
        <v>42605.130057870367</v>
      </c>
    </row>
    <row r="3467" spans="1:20" ht="45" x14ac:dyDescent="0.25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3">
        <f t="shared" si="324"/>
        <v>1.03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4">
        <f t="shared" si="329"/>
        <v>42225.666666666672</v>
      </c>
    </row>
    <row r="3468" spans="1:20" ht="45" x14ac:dyDescent="0.25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3">
        <f t="shared" si="324"/>
        <v>1.2714285714285714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4">
        <f t="shared" si="329"/>
        <v>42479.977430555555</v>
      </c>
    </row>
    <row r="3469" spans="1:20" ht="15.75" x14ac:dyDescent="0.25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3">
        <f t="shared" si="324"/>
        <v>1.01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4">
        <f t="shared" si="329"/>
        <v>42083.630000000005</v>
      </c>
    </row>
    <row r="3470" spans="1:20" ht="45" x14ac:dyDescent="0.25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3">
        <f t="shared" si="324"/>
        <v>1.2178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4">
        <f t="shared" si="329"/>
        <v>42634.125</v>
      </c>
    </row>
    <row r="3471" spans="1:20" ht="60" x14ac:dyDescent="0.25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3">
        <f t="shared" si="324"/>
        <v>1.1339285714285714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4">
        <f t="shared" si="329"/>
        <v>42488.641724537039</v>
      </c>
    </row>
    <row r="3472" spans="1:20" ht="45" x14ac:dyDescent="0.25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3">
        <f t="shared" si="324"/>
        <v>1.5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4">
        <f t="shared" si="329"/>
        <v>42566.901388888888</v>
      </c>
    </row>
    <row r="3473" spans="1:20" ht="60" x14ac:dyDescent="0.25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3">
        <f t="shared" si="324"/>
        <v>2.1459999999999999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4">
        <f t="shared" si="329"/>
        <v>41882.833333333336</v>
      </c>
    </row>
    <row r="3474" spans="1:20" ht="60" x14ac:dyDescent="0.25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3">
        <f t="shared" si="324"/>
        <v>1.0205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4">
        <f t="shared" si="329"/>
        <v>41949.249305555553</v>
      </c>
    </row>
    <row r="3475" spans="1:20" ht="60" x14ac:dyDescent="0.25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3">
        <f t="shared" si="324"/>
        <v>1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4">
        <f t="shared" si="329"/>
        <v>42083.852083333331</v>
      </c>
    </row>
    <row r="3476" spans="1:20" ht="60" x14ac:dyDescent="0.25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3">
        <f t="shared" si="324"/>
        <v>1.01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4">
        <f t="shared" si="329"/>
        <v>42571.501516203702</v>
      </c>
    </row>
    <row r="3477" spans="1:20" ht="45" x14ac:dyDescent="0.25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3">
        <f t="shared" si="324"/>
        <v>1.1333333333333333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4">
        <f t="shared" si="329"/>
        <v>41946</v>
      </c>
    </row>
    <row r="3478" spans="1:20" ht="60" x14ac:dyDescent="0.25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3">
        <f t="shared" si="324"/>
        <v>1.04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4">
        <f t="shared" si="329"/>
        <v>41939.125</v>
      </c>
    </row>
    <row r="3479" spans="1:20" ht="45" x14ac:dyDescent="0.25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3">
        <f t="shared" si="324"/>
        <v>1.1533333333333333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4">
        <f t="shared" si="329"/>
        <v>42141.125</v>
      </c>
    </row>
    <row r="3480" spans="1:20" ht="45" x14ac:dyDescent="0.25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3">
        <f t="shared" si="324"/>
        <v>1.1285000000000001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4">
        <f t="shared" si="329"/>
        <v>42079.875</v>
      </c>
    </row>
    <row r="3481" spans="1:20" ht="45" x14ac:dyDescent="0.25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3">
        <f t="shared" si="324"/>
        <v>1.2786666666666666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4">
        <f t="shared" si="329"/>
        <v>41811.855092592588</v>
      </c>
    </row>
    <row r="3482" spans="1:20" ht="45" x14ac:dyDescent="0.25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3">
        <f t="shared" si="324"/>
        <v>1.4266666666666667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4">
        <f t="shared" si="329"/>
        <v>42195.875</v>
      </c>
    </row>
    <row r="3483" spans="1:20" ht="60" x14ac:dyDescent="0.25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3">
        <f t="shared" si="324"/>
        <v>1.1879999999999999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4">
        <f t="shared" si="329"/>
        <v>42006.24754629629</v>
      </c>
    </row>
    <row r="3484" spans="1:20" ht="45" x14ac:dyDescent="0.25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3">
        <f t="shared" si="324"/>
        <v>1.3833333333333333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4">
        <f t="shared" si="329"/>
        <v>41826.771597222221</v>
      </c>
    </row>
    <row r="3485" spans="1:20" ht="45" x14ac:dyDescent="0.25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3">
        <f t="shared" si="324"/>
        <v>1.599402985074627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4">
        <f t="shared" si="329"/>
        <v>41823.668761574074</v>
      </c>
    </row>
    <row r="3486" spans="1:20" ht="60" x14ac:dyDescent="0.25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3">
        <f t="shared" si="324"/>
        <v>1.1424000000000001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4">
        <f t="shared" si="329"/>
        <v>42536.760405092587</v>
      </c>
    </row>
    <row r="3487" spans="1:20" ht="60" x14ac:dyDescent="0.25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3">
        <f t="shared" si="324"/>
        <v>1.0060606060606061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4">
        <f t="shared" si="329"/>
        <v>42402.693055555559</v>
      </c>
    </row>
    <row r="3488" spans="1:20" ht="45" x14ac:dyDescent="0.25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3">
        <f t="shared" si="324"/>
        <v>1.552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4">
        <f t="shared" si="329"/>
        <v>42158.290972222225</v>
      </c>
    </row>
    <row r="3489" spans="1:20" ht="60" x14ac:dyDescent="0.25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3">
        <f t="shared" si="324"/>
        <v>1.2775000000000001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4">
        <f t="shared" si="329"/>
        <v>42179.940416666665</v>
      </c>
    </row>
    <row r="3490" spans="1:20" ht="60" x14ac:dyDescent="0.25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3">
        <f t="shared" si="324"/>
        <v>1.212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4">
        <f t="shared" si="329"/>
        <v>42111.666666666672</v>
      </c>
    </row>
    <row r="3491" spans="1:20" ht="60" x14ac:dyDescent="0.25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3">
        <f t="shared" si="324"/>
        <v>1.127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4">
        <f t="shared" si="329"/>
        <v>41783.875</v>
      </c>
    </row>
    <row r="3492" spans="1:20" ht="60" x14ac:dyDescent="0.25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3">
        <f t="shared" si="324"/>
        <v>1.2749999999999999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4">
        <f t="shared" si="329"/>
        <v>42473.802361111113</v>
      </c>
    </row>
    <row r="3493" spans="1:20" ht="60" x14ac:dyDescent="0.25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3">
        <f t="shared" si="324"/>
        <v>1.5820000000000001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4">
        <f t="shared" si="329"/>
        <v>42142.249814814815</v>
      </c>
    </row>
    <row r="3494" spans="1:20" ht="45" x14ac:dyDescent="0.25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3">
        <f t="shared" si="324"/>
        <v>1.0526894736842105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4">
        <f t="shared" si="329"/>
        <v>42303.009224537032</v>
      </c>
    </row>
    <row r="3495" spans="1:20" ht="60" x14ac:dyDescent="0.25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3">
        <f t="shared" si="324"/>
        <v>1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4">
        <f t="shared" si="329"/>
        <v>41868.21597222222</v>
      </c>
    </row>
    <row r="3496" spans="1:20" ht="60" x14ac:dyDescent="0.25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3">
        <f t="shared" si="324"/>
        <v>1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4">
        <f t="shared" si="329"/>
        <v>42700.25</v>
      </c>
    </row>
    <row r="3497" spans="1:20" ht="60" x14ac:dyDescent="0.25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3">
        <f t="shared" si="324"/>
        <v>1.0686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4">
        <f t="shared" si="329"/>
        <v>41944.720833333333</v>
      </c>
    </row>
    <row r="3498" spans="1:20" ht="60" x14ac:dyDescent="0.25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3">
        <f t="shared" si="324"/>
        <v>1.244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4">
        <f t="shared" si="329"/>
        <v>42624.846828703703</v>
      </c>
    </row>
    <row r="3499" spans="1:20" ht="60" x14ac:dyDescent="0.25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3">
        <f t="shared" si="324"/>
        <v>1.0870406189555126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4">
        <f t="shared" si="329"/>
        <v>42523.916666666672</v>
      </c>
    </row>
    <row r="3500" spans="1:20" ht="60" x14ac:dyDescent="0.25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3">
        <f t="shared" si="324"/>
        <v>1.0242424242424242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4">
        <f t="shared" si="329"/>
        <v>42518.905555555553</v>
      </c>
    </row>
    <row r="3501" spans="1:20" ht="60" x14ac:dyDescent="0.25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3">
        <f t="shared" si="324"/>
        <v>1.0549999999999999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4">
        <f t="shared" si="329"/>
        <v>42186.290972222225</v>
      </c>
    </row>
    <row r="3502" spans="1:20" ht="60" x14ac:dyDescent="0.25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3">
        <f t="shared" si="324"/>
        <v>1.0629999999999999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4">
        <f t="shared" si="329"/>
        <v>42436.207638888889</v>
      </c>
    </row>
    <row r="3503" spans="1:20" ht="45" x14ac:dyDescent="0.25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3">
        <f t="shared" si="324"/>
        <v>1.0066666666666666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4">
        <f t="shared" si="329"/>
        <v>42258.763831018514</v>
      </c>
    </row>
    <row r="3504" spans="1:20" ht="60" x14ac:dyDescent="0.25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3">
        <f t="shared" si="324"/>
        <v>1.054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4">
        <f t="shared" si="329"/>
        <v>42445.165972222225</v>
      </c>
    </row>
    <row r="3505" spans="1:20" ht="45" x14ac:dyDescent="0.25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3">
        <f t="shared" si="324"/>
        <v>1.0755999999999999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4">
        <f t="shared" si="329"/>
        <v>42575.478333333333</v>
      </c>
    </row>
    <row r="3506" spans="1:20" ht="60" x14ac:dyDescent="0.25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3">
        <f t="shared" si="324"/>
        <v>1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4">
        <f t="shared" si="329"/>
        <v>42327.790405092594</v>
      </c>
    </row>
    <row r="3507" spans="1:20" ht="90" x14ac:dyDescent="0.25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3">
        <f t="shared" si="324"/>
        <v>1.0376000000000001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4">
        <f t="shared" si="329"/>
        <v>41772.166666666664</v>
      </c>
    </row>
    <row r="3508" spans="1:20" ht="60" x14ac:dyDescent="0.25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3">
        <f t="shared" si="324"/>
        <v>1.0149999999999999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4">
        <f t="shared" si="329"/>
        <v>41874.734259259261</v>
      </c>
    </row>
    <row r="3509" spans="1:20" ht="45" x14ac:dyDescent="0.25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3">
        <f t="shared" si="324"/>
        <v>1.044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4">
        <f t="shared" si="329"/>
        <v>42521.92288194444</v>
      </c>
    </row>
    <row r="3510" spans="1:20" ht="60" x14ac:dyDescent="0.25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3">
        <f t="shared" si="324"/>
        <v>1.8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4">
        <f t="shared" si="329"/>
        <v>42500.875</v>
      </c>
    </row>
    <row r="3511" spans="1:20" ht="60" x14ac:dyDescent="0.25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3">
        <f t="shared" si="324"/>
        <v>1.0633333333333332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4">
        <f t="shared" si="329"/>
        <v>41964.204861111109</v>
      </c>
    </row>
    <row r="3512" spans="1:20" ht="60" x14ac:dyDescent="0.25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3">
        <f t="shared" si="324"/>
        <v>1.0055555555555555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4">
        <f t="shared" si="329"/>
        <v>41822.62090277778</v>
      </c>
    </row>
    <row r="3513" spans="1:20" ht="45" x14ac:dyDescent="0.25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3">
        <f t="shared" si="324"/>
        <v>1.012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4">
        <f t="shared" si="329"/>
        <v>41950.770833333336</v>
      </c>
    </row>
    <row r="3514" spans="1:20" ht="60" x14ac:dyDescent="0.25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3">
        <f t="shared" si="324"/>
        <v>1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4">
        <f t="shared" si="329"/>
        <v>42117.49527777778</v>
      </c>
    </row>
    <row r="3515" spans="1:20" ht="60" x14ac:dyDescent="0.25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3">
        <f t="shared" si="324"/>
        <v>1.1839285714285714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4">
        <f t="shared" si="329"/>
        <v>41794.207638888889</v>
      </c>
    </row>
    <row r="3516" spans="1:20" ht="45" x14ac:dyDescent="0.25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3">
        <f t="shared" si="324"/>
        <v>1.1000000000000001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4">
        <f t="shared" si="329"/>
        <v>42037.207638888889</v>
      </c>
    </row>
    <row r="3517" spans="1:20" ht="45" x14ac:dyDescent="0.25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3">
        <f t="shared" si="324"/>
        <v>1.0266666666666666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4">
        <f t="shared" si="329"/>
        <v>42155.772812499999</v>
      </c>
    </row>
    <row r="3518" spans="1:20" ht="60" x14ac:dyDescent="0.25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3">
        <f t="shared" si="324"/>
        <v>1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4">
        <f t="shared" si="329"/>
        <v>41890.125</v>
      </c>
    </row>
    <row r="3519" spans="1:20" ht="45" x14ac:dyDescent="0.25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3">
        <f t="shared" si="324"/>
        <v>1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4">
        <f t="shared" si="329"/>
        <v>41824.458333333336</v>
      </c>
    </row>
    <row r="3520" spans="1:20" ht="60" x14ac:dyDescent="0.25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3">
        <f t="shared" si="324"/>
        <v>1.10046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4">
        <f t="shared" si="329"/>
        <v>41914.597916666666</v>
      </c>
    </row>
    <row r="3521" spans="1:20" ht="45" x14ac:dyDescent="0.25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3">
        <f t="shared" si="324"/>
        <v>1.0135000000000001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4">
        <f t="shared" si="329"/>
        <v>42067.598958333328</v>
      </c>
    </row>
    <row r="3522" spans="1:20" ht="45" x14ac:dyDescent="0.25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3">
        <f t="shared" si="324"/>
        <v>1.0075000000000001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4">
        <f t="shared" si="329"/>
        <v>42253.57430555555</v>
      </c>
    </row>
    <row r="3523" spans="1:20" ht="60" x14ac:dyDescent="0.25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3">
        <f t="shared" ref="O3523:O3586" si="330">E3523/D3523</f>
        <v>1.6942857142857144</v>
      </c>
      <c r="P3523" s="8">
        <f t="shared" ref="P3523:P3586" si="331">IF(L3523,E3523/L3523,0)</f>
        <v>45.615384615384613</v>
      </c>
      <c r="Q3523" t="str">
        <f t="shared" ref="Q3523:Q3586" si="332">LEFT(N3523,FIND("/",N3523) -1)</f>
        <v>theater</v>
      </c>
      <c r="R3523" t="str">
        <f t="shared" ref="R3523:R3586" si="333">RIGHT(N3523, LEN(N3523)- FIND("/", N3523))</f>
        <v>plays</v>
      </c>
      <c r="S3523" s="12">
        <f t="shared" ref="S3523:S3586" si="334">(((J3523/60)/60)/24)+DATE(1970,1,1)</f>
        <v>41881.361342592594</v>
      </c>
      <c r="T3523" s="14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3">
        <f t="shared" si="330"/>
        <v>1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4">
        <f t="shared" si="335"/>
        <v>42262.420833333337</v>
      </c>
    </row>
    <row r="3525" spans="1:20" ht="45" x14ac:dyDescent="0.25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3">
        <f t="shared" si="330"/>
        <v>1.1365000000000001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4">
        <f t="shared" si="335"/>
        <v>42638.958333333328</v>
      </c>
    </row>
    <row r="3526" spans="1:20" ht="60" x14ac:dyDescent="0.25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3">
        <f t="shared" si="330"/>
        <v>1.0156000000000001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4">
        <f t="shared" si="335"/>
        <v>41895.166666666664</v>
      </c>
    </row>
    <row r="3527" spans="1:20" ht="45" x14ac:dyDescent="0.25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3">
        <f t="shared" si="330"/>
        <v>1.06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4">
        <f t="shared" si="335"/>
        <v>42225.666666666672</v>
      </c>
    </row>
    <row r="3528" spans="1:20" ht="60" x14ac:dyDescent="0.25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3">
        <f t="shared" si="330"/>
        <v>1.02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4">
        <f t="shared" si="335"/>
        <v>42488.249305555553</v>
      </c>
    </row>
    <row r="3529" spans="1:20" ht="60" x14ac:dyDescent="0.25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3">
        <f t="shared" si="330"/>
        <v>1.1691666666666667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4">
        <f t="shared" si="335"/>
        <v>42196.165972222225</v>
      </c>
    </row>
    <row r="3530" spans="1:20" ht="45" x14ac:dyDescent="0.25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3">
        <f t="shared" si="330"/>
        <v>1.0115151515151515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4">
        <f t="shared" si="335"/>
        <v>42753.50136574074</v>
      </c>
    </row>
    <row r="3531" spans="1:20" ht="60" x14ac:dyDescent="0.25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3">
        <f t="shared" si="330"/>
        <v>1.32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4">
        <f t="shared" si="335"/>
        <v>42198.041666666672</v>
      </c>
    </row>
    <row r="3532" spans="1:20" ht="60" x14ac:dyDescent="0.25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3">
        <f t="shared" si="330"/>
        <v>1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4">
        <f t="shared" si="335"/>
        <v>42470.833333333328</v>
      </c>
    </row>
    <row r="3533" spans="1:20" ht="15.75" x14ac:dyDescent="0.25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3">
        <f t="shared" si="330"/>
        <v>1.28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4">
        <f t="shared" si="335"/>
        <v>42551.654328703706</v>
      </c>
    </row>
    <row r="3534" spans="1:20" ht="60" x14ac:dyDescent="0.25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3">
        <f t="shared" si="330"/>
        <v>1.1895833333333334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4">
        <f t="shared" si="335"/>
        <v>41900.165972222225</v>
      </c>
    </row>
    <row r="3535" spans="1:20" ht="60" x14ac:dyDescent="0.25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3">
        <f t="shared" si="330"/>
        <v>1.262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4">
        <f t="shared" si="335"/>
        <v>42319.802858796291</v>
      </c>
    </row>
    <row r="3536" spans="1:20" ht="45" x14ac:dyDescent="0.25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3">
        <f t="shared" si="330"/>
        <v>1.5620000000000001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4">
        <f t="shared" si="335"/>
        <v>42278.6252662037</v>
      </c>
    </row>
    <row r="3537" spans="1:20" ht="45" x14ac:dyDescent="0.25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3">
        <f t="shared" si="330"/>
        <v>1.0315000000000001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4">
        <f t="shared" si="335"/>
        <v>42279.75</v>
      </c>
    </row>
    <row r="3538" spans="1:20" ht="60" x14ac:dyDescent="0.25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3">
        <f t="shared" si="330"/>
        <v>1.5333333333333334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4">
        <f t="shared" si="335"/>
        <v>42358.499305555553</v>
      </c>
    </row>
    <row r="3539" spans="1:20" ht="60" x14ac:dyDescent="0.25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3">
        <f t="shared" si="330"/>
        <v>1.8044444444444445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4">
        <f t="shared" si="335"/>
        <v>41960.332638888889</v>
      </c>
    </row>
    <row r="3540" spans="1:20" ht="60" x14ac:dyDescent="0.25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3">
        <f t="shared" si="330"/>
        <v>1.2845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4">
        <f t="shared" si="335"/>
        <v>42599.420601851853</v>
      </c>
    </row>
    <row r="3541" spans="1:20" ht="60" x14ac:dyDescent="0.25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3">
        <f t="shared" si="330"/>
        <v>1.1966666666666668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4">
        <f t="shared" si="335"/>
        <v>42621.756041666667</v>
      </c>
    </row>
    <row r="3542" spans="1:20" ht="60" x14ac:dyDescent="0.25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3">
        <f t="shared" si="330"/>
        <v>1.23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4">
        <f t="shared" si="335"/>
        <v>42547.003368055557</v>
      </c>
    </row>
    <row r="3543" spans="1:20" ht="60" x14ac:dyDescent="0.25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3">
        <f t="shared" si="330"/>
        <v>1.05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4">
        <f t="shared" si="335"/>
        <v>42247.730034722219</v>
      </c>
    </row>
    <row r="3544" spans="1:20" ht="60" x14ac:dyDescent="0.25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3">
        <f t="shared" si="330"/>
        <v>1.0223636363636364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4">
        <f t="shared" si="335"/>
        <v>41889.599791666667</v>
      </c>
    </row>
    <row r="3545" spans="1:20" ht="45" x14ac:dyDescent="0.25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3">
        <f t="shared" si="330"/>
        <v>1.0466666666666666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4">
        <f t="shared" si="335"/>
        <v>42180.755312499998</v>
      </c>
    </row>
    <row r="3546" spans="1:20" ht="45" x14ac:dyDescent="0.25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3">
        <f t="shared" si="330"/>
        <v>1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4">
        <f t="shared" si="335"/>
        <v>42070.831678240742</v>
      </c>
    </row>
    <row r="3547" spans="1:20" ht="60" x14ac:dyDescent="0.25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3">
        <f t="shared" si="330"/>
        <v>1.004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4">
        <f t="shared" si="335"/>
        <v>42105.807395833333</v>
      </c>
    </row>
    <row r="3548" spans="1:20" ht="60" x14ac:dyDescent="0.25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3">
        <f t="shared" si="330"/>
        <v>1.0227272727272727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4">
        <f t="shared" si="335"/>
        <v>42095.165972222225</v>
      </c>
    </row>
    <row r="3549" spans="1:20" ht="45" x14ac:dyDescent="0.25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3">
        <f t="shared" si="330"/>
        <v>1.1440928571428572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4">
        <f t="shared" si="335"/>
        <v>42504.165972222225</v>
      </c>
    </row>
    <row r="3550" spans="1:20" ht="45" x14ac:dyDescent="0.25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3">
        <f t="shared" si="330"/>
        <v>1.019047619047619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4">
        <f t="shared" si="335"/>
        <v>42434.041666666672</v>
      </c>
    </row>
    <row r="3551" spans="1:20" ht="60" x14ac:dyDescent="0.25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3">
        <f t="shared" si="330"/>
        <v>1.02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4">
        <f t="shared" si="335"/>
        <v>42251.394363425927</v>
      </c>
    </row>
    <row r="3552" spans="1:20" ht="60" x14ac:dyDescent="0.25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3">
        <f t="shared" si="330"/>
        <v>1.048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4">
        <f t="shared" si="335"/>
        <v>42492.893495370372</v>
      </c>
    </row>
    <row r="3553" spans="1:20" ht="60" x14ac:dyDescent="0.25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3">
        <f t="shared" si="330"/>
        <v>1.0183333333333333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4">
        <f t="shared" si="335"/>
        <v>41781.921527777777</v>
      </c>
    </row>
    <row r="3554" spans="1:20" ht="60" x14ac:dyDescent="0.25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3">
        <f t="shared" si="330"/>
        <v>1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4">
        <f t="shared" si="335"/>
        <v>41818.587083333332</v>
      </c>
    </row>
    <row r="3555" spans="1:20" ht="60" x14ac:dyDescent="0.25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3">
        <f t="shared" si="330"/>
        <v>1.0627272727272727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4">
        <f t="shared" si="335"/>
        <v>42228</v>
      </c>
    </row>
    <row r="3556" spans="1:20" ht="45" x14ac:dyDescent="0.25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3">
        <f t="shared" si="330"/>
        <v>1.1342219999999998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4">
        <f t="shared" si="335"/>
        <v>42046.708333333328</v>
      </c>
    </row>
    <row r="3557" spans="1:20" ht="60" x14ac:dyDescent="0.25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3">
        <f t="shared" si="330"/>
        <v>1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4">
        <f t="shared" si="335"/>
        <v>42691.483726851846</v>
      </c>
    </row>
    <row r="3558" spans="1:20" ht="60" x14ac:dyDescent="0.25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3">
        <f t="shared" si="330"/>
        <v>1.0045454545454546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4">
        <f t="shared" si="335"/>
        <v>41868.649583333332</v>
      </c>
    </row>
    <row r="3559" spans="1:20" ht="60" x14ac:dyDescent="0.25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3">
        <f t="shared" si="330"/>
        <v>1.0003599999999999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4">
        <f t="shared" si="335"/>
        <v>41764.276747685188</v>
      </c>
    </row>
    <row r="3560" spans="1:20" ht="45" x14ac:dyDescent="0.25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3">
        <f t="shared" si="330"/>
        <v>1.44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4">
        <f t="shared" si="335"/>
        <v>42181.875</v>
      </c>
    </row>
    <row r="3561" spans="1:20" ht="60" x14ac:dyDescent="0.25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3">
        <f t="shared" si="330"/>
        <v>1.0349999999999999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4">
        <f t="shared" si="335"/>
        <v>42216.373611111107</v>
      </c>
    </row>
    <row r="3562" spans="1:20" ht="60" x14ac:dyDescent="0.25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3">
        <f t="shared" si="330"/>
        <v>1.0843750000000001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4">
        <f t="shared" si="335"/>
        <v>42151.114583333328</v>
      </c>
    </row>
    <row r="3563" spans="1:20" ht="120" x14ac:dyDescent="0.25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3">
        <f t="shared" si="330"/>
        <v>1.024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4">
        <f t="shared" si="335"/>
        <v>42221.774999999994</v>
      </c>
    </row>
    <row r="3564" spans="1:20" ht="60" x14ac:dyDescent="0.25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3">
        <f t="shared" si="330"/>
        <v>1.4888888888888889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4">
        <f t="shared" si="335"/>
        <v>42442.916666666672</v>
      </c>
    </row>
    <row r="3565" spans="1:20" ht="60" x14ac:dyDescent="0.25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3">
        <f t="shared" si="330"/>
        <v>1.0549000000000002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4">
        <f t="shared" si="335"/>
        <v>42583.791666666672</v>
      </c>
    </row>
    <row r="3566" spans="1:20" ht="45" x14ac:dyDescent="0.25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3">
        <f t="shared" si="330"/>
        <v>1.0049999999999999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4">
        <f t="shared" si="335"/>
        <v>42282.666666666672</v>
      </c>
    </row>
    <row r="3567" spans="1:20" ht="60" x14ac:dyDescent="0.25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3">
        <f t="shared" si="330"/>
        <v>1.3055555555555556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4">
        <f t="shared" si="335"/>
        <v>42004.743148148147</v>
      </c>
    </row>
    <row r="3568" spans="1:20" ht="60" x14ac:dyDescent="0.25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3">
        <f t="shared" si="330"/>
        <v>1.0475000000000001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4">
        <f t="shared" si="335"/>
        <v>42027.507905092592</v>
      </c>
    </row>
    <row r="3569" spans="1:20" ht="60" x14ac:dyDescent="0.25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3">
        <f t="shared" si="330"/>
        <v>1.0880000000000001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4">
        <f t="shared" si="335"/>
        <v>42165.810694444444</v>
      </c>
    </row>
    <row r="3570" spans="1:20" ht="45" x14ac:dyDescent="0.25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3">
        <f t="shared" si="330"/>
        <v>1.1100000000000001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4">
        <f t="shared" si="335"/>
        <v>41899.740671296298</v>
      </c>
    </row>
    <row r="3571" spans="1:20" ht="45" x14ac:dyDescent="0.25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3">
        <f t="shared" si="330"/>
        <v>1.0047999999999999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4">
        <f t="shared" si="335"/>
        <v>42012.688611111109</v>
      </c>
    </row>
    <row r="3572" spans="1:20" ht="45" x14ac:dyDescent="0.25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3">
        <f t="shared" si="330"/>
        <v>1.1435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4">
        <f t="shared" si="335"/>
        <v>42004.291666666672</v>
      </c>
    </row>
    <row r="3573" spans="1:20" ht="45" x14ac:dyDescent="0.25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3">
        <f t="shared" si="330"/>
        <v>1.2206666666666666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4">
        <f t="shared" si="335"/>
        <v>41942.858946759261</v>
      </c>
    </row>
    <row r="3574" spans="1:20" ht="30" x14ac:dyDescent="0.25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3">
        <f t="shared" si="330"/>
        <v>1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4">
        <f t="shared" si="335"/>
        <v>42176.570393518516</v>
      </c>
    </row>
    <row r="3575" spans="1:20" ht="45" x14ac:dyDescent="0.25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3">
        <f t="shared" si="330"/>
        <v>1.028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4">
        <f t="shared" si="335"/>
        <v>41951.417199074072</v>
      </c>
    </row>
    <row r="3576" spans="1:20" ht="60" x14ac:dyDescent="0.25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3">
        <f t="shared" si="330"/>
        <v>1.0612068965517241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4">
        <f t="shared" si="335"/>
        <v>41956.984351851846</v>
      </c>
    </row>
    <row r="3577" spans="1:20" ht="60" x14ac:dyDescent="0.25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3">
        <f t="shared" si="330"/>
        <v>1.0133000000000001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4">
        <f t="shared" si="335"/>
        <v>42593.165972222225</v>
      </c>
    </row>
    <row r="3578" spans="1:20" ht="45" x14ac:dyDescent="0.25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3">
        <f t="shared" si="330"/>
        <v>1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4">
        <f t="shared" si="335"/>
        <v>42709.590902777782</v>
      </c>
    </row>
    <row r="3579" spans="1:20" ht="45" x14ac:dyDescent="0.25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3">
        <f t="shared" si="330"/>
        <v>1.3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4">
        <f t="shared" si="335"/>
        <v>42120.26944444445</v>
      </c>
    </row>
    <row r="3580" spans="1:20" ht="45" x14ac:dyDescent="0.25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3">
        <f t="shared" si="330"/>
        <v>1.0001333333333333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4">
        <f t="shared" si="335"/>
        <v>42490.733530092592</v>
      </c>
    </row>
    <row r="3581" spans="1:20" ht="60" x14ac:dyDescent="0.25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3">
        <f t="shared" si="330"/>
        <v>1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4">
        <f t="shared" si="335"/>
        <v>42460.720555555556</v>
      </c>
    </row>
    <row r="3582" spans="1:20" ht="45" x14ac:dyDescent="0.25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3">
        <f t="shared" si="330"/>
        <v>1.1388888888888888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4">
        <f t="shared" si="335"/>
        <v>42064.207638888889</v>
      </c>
    </row>
    <row r="3583" spans="1:20" ht="60" x14ac:dyDescent="0.25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3">
        <f t="shared" si="330"/>
        <v>1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4">
        <f t="shared" si="335"/>
        <v>41850.471180555556</v>
      </c>
    </row>
    <row r="3584" spans="1:20" ht="45" x14ac:dyDescent="0.25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3">
        <f t="shared" si="330"/>
        <v>2.87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4">
        <f t="shared" si="335"/>
        <v>42465.095856481479</v>
      </c>
    </row>
    <row r="3585" spans="1:20" ht="60" x14ac:dyDescent="0.25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3">
        <f t="shared" si="330"/>
        <v>1.085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4">
        <f t="shared" si="335"/>
        <v>42478.384317129632</v>
      </c>
    </row>
    <row r="3586" spans="1:20" ht="90" x14ac:dyDescent="0.25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3">
        <f t="shared" si="330"/>
        <v>1.155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4">
        <f t="shared" si="335"/>
        <v>42198.316481481481</v>
      </c>
    </row>
    <row r="3587" spans="1:20" ht="45" x14ac:dyDescent="0.25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3">
        <f t="shared" ref="O3587:O3650" si="336">E3587/D3587</f>
        <v>1.1911764705882353</v>
      </c>
      <c r="P3587" s="8">
        <f t="shared" ref="P3587:P3650" si="337">IF(L3587,E3587/L3587,0)</f>
        <v>176.08695652173913</v>
      </c>
      <c r="Q3587" t="str">
        <f t="shared" ref="Q3587:Q3650" si="338">LEFT(N3587,FIND("/",N3587) -1)</f>
        <v>theater</v>
      </c>
      <c r="R3587" t="str">
        <f t="shared" ref="R3587:R3650" si="339">RIGHT(N3587, LEN(N3587)- FIND("/", N3587))</f>
        <v>plays</v>
      </c>
      <c r="S3587" s="12">
        <f t="shared" ref="S3587:S3650" si="340">(((J3587/60)/60)/24)+DATE(1970,1,1)</f>
        <v>41964.716319444444</v>
      </c>
      <c r="T3587" s="14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3">
        <f t="shared" si="336"/>
        <v>1.0942666666666667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4">
        <f t="shared" si="341"/>
        <v>42636.697569444441</v>
      </c>
    </row>
    <row r="3589" spans="1:20" ht="45" x14ac:dyDescent="0.25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3">
        <f t="shared" si="336"/>
        <v>1.266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4">
        <f t="shared" si="341"/>
        <v>42548.791666666672</v>
      </c>
    </row>
    <row r="3590" spans="1:20" ht="45" x14ac:dyDescent="0.25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3">
        <f t="shared" si="336"/>
        <v>1.0049999999999999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4">
        <f t="shared" si="341"/>
        <v>42123.958333333328</v>
      </c>
    </row>
    <row r="3591" spans="1:20" ht="45" x14ac:dyDescent="0.25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3">
        <f t="shared" si="336"/>
        <v>1.2749999999999999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4">
        <f t="shared" si="341"/>
        <v>42150.647534722222</v>
      </c>
    </row>
    <row r="3592" spans="1:20" ht="60" x14ac:dyDescent="0.25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3">
        <f t="shared" si="336"/>
        <v>1.0005999999999999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4">
        <f t="shared" si="341"/>
        <v>41932.333726851852</v>
      </c>
    </row>
    <row r="3593" spans="1:20" ht="60" x14ac:dyDescent="0.25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3">
        <f t="shared" si="336"/>
        <v>1.75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4">
        <f t="shared" si="341"/>
        <v>42028.207638888889</v>
      </c>
    </row>
    <row r="3594" spans="1:20" ht="45" x14ac:dyDescent="0.25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3">
        <f t="shared" si="336"/>
        <v>1.2725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4">
        <f t="shared" si="341"/>
        <v>42046.207638888889</v>
      </c>
    </row>
    <row r="3595" spans="1:20" ht="45" x14ac:dyDescent="0.25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3">
        <f t="shared" si="336"/>
        <v>1.1063333333333334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4">
        <f t="shared" si="341"/>
        <v>42009.851388888885</v>
      </c>
    </row>
    <row r="3596" spans="1:20" ht="60" x14ac:dyDescent="0.25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3">
        <f t="shared" si="336"/>
        <v>1.2593749999999999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4">
        <f t="shared" si="341"/>
        <v>42617.066921296297</v>
      </c>
    </row>
    <row r="3597" spans="1:20" ht="30" x14ac:dyDescent="0.25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3">
        <f t="shared" si="336"/>
        <v>1.1850000000000001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4">
        <f t="shared" si="341"/>
        <v>42076.290972222225</v>
      </c>
    </row>
    <row r="3598" spans="1:20" ht="45" x14ac:dyDescent="0.25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3">
        <f t="shared" si="336"/>
        <v>1.0772727272727274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4">
        <f t="shared" si="341"/>
        <v>41877.715069444443</v>
      </c>
    </row>
    <row r="3599" spans="1:20" ht="30" x14ac:dyDescent="0.25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3">
        <f t="shared" si="336"/>
        <v>1.026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4">
        <f t="shared" si="341"/>
        <v>42432.249305555553</v>
      </c>
    </row>
    <row r="3600" spans="1:20" ht="45" x14ac:dyDescent="0.25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3">
        <f t="shared" si="336"/>
        <v>1.101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4">
        <f t="shared" si="341"/>
        <v>41885.207638888889</v>
      </c>
    </row>
    <row r="3601" spans="1:20" ht="45" x14ac:dyDescent="0.25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3">
        <f t="shared" si="336"/>
        <v>2.02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4">
        <f t="shared" si="341"/>
        <v>42246</v>
      </c>
    </row>
    <row r="3602" spans="1:20" ht="30" x14ac:dyDescent="0.25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3">
        <f t="shared" si="336"/>
        <v>1.3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4">
        <f t="shared" si="341"/>
        <v>42656.849120370374</v>
      </c>
    </row>
    <row r="3603" spans="1:20" ht="45" x14ac:dyDescent="0.25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3">
        <f t="shared" si="336"/>
        <v>1.0435000000000001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4">
        <f t="shared" si="341"/>
        <v>42020.99863425926</v>
      </c>
    </row>
    <row r="3604" spans="1:20" ht="60" x14ac:dyDescent="0.25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3">
        <f t="shared" si="336"/>
        <v>1.0004999999999999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4">
        <f t="shared" si="341"/>
        <v>42507.894432870366</v>
      </c>
    </row>
    <row r="3605" spans="1:20" ht="60" x14ac:dyDescent="0.25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3">
        <f t="shared" si="336"/>
        <v>1.7066666666666668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4">
        <f t="shared" si="341"/>
        <v>42313.906018518523</v>
      </c>
    </row>
    <row r="3606" spans="1:20" ht="60" x14ac:dyDescent="0.25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3">
        <f t="shared" si="336"/>
        <v>1.1283333333333334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4">
        <f t="shared" si="341"/>
        <v>42489.290972222225</v>
      </c>
    </row>
    <row r="3607" spans="1:20" ht="60" x14ac:dyDescent="0.25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3">
        <f t="shared" si="336"/>
        <v>1.84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4">
        <f t="shared" si="341"/>
        <v>42413.793124999997</v>
      </c>
    </row>
    <row r="3608" spans="1:20" ht="60" x14ac:dyDescent="0.25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3">
        <f t="shared" si="336"/>
        <v>1.3026666666666666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4">
        <f t="shared" si="341"/>
        <v>42596.604826388888</v>
      </c>
    </row>
    <row r="3609" spans="1:20" ht="30" x14ac:dyDescent="0.25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3">
        <f t="shared" si="336"/>
        <v>1.0545454545454545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4">
        <f t="shared" si="341"/>
        <v>42353</v>
      </c>
    </row>
    <row r="3610" spans="1:20" ht="60" x14ac:dyDescent="0.25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3">
        <f t="shared" si="336"/>
        <v>1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4">
        <f t="shared" si="341"/>
        <v>42538.583333333328</v>
      </c>
    </row>
    <row r="3611" spans="1:20" ht="60" x14ac:dyDescent="0.25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3">
        <f t="shared" si="336"/>
        <v>1.5331632653061225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4">
        <f t="shared" si="341"/>
        <v>42459.950057870374</v>
      </c>
    </row>
    <row r="3612" spans="1:20" ht="45" x14ac:dyDescent="0.25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3">
        <f t="shared" si="336"/>
        <v>1.623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4">
        <f t="shared" si="341"/>
        <v>42233.432129629626</v>
      </c>
    </row>
    <row r="3613" spans="1:20" ht="60" x14ac:dyDescent="0.25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3">
        <f t="shared" si="336"/>
        <v>1.36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4">
        <f t="shared" si="341"/>
        <v>42102.370381944449</v>
      </c>
    </row>
    <row r="3614" spans="1:20" ht="45" x14ac:dyDescent="0.25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3">
        <f t="shared" si="336"/>
        <v>1.444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4">
        <f t="shared" si="341"/>
        <v>41799.726979166669</v>
      </c>
    </row>
    <row r="3615" spans="1:20" ht="45" x14ac:dyDescent="0.25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3">
        <f t="shared" si="336"/>
        <v>1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4">
        <f t="shared" si="341"/>
        <v>41818.58997685185</v>
      </c>
    </row>
    <row r="3616" spans="1:20" ht="45" x14ac:dyDescent="0.25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3">
        <f t="shared" si="336"/>
        <v>1.008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4">
        <f t="shared" si="341"/>
        <v>42174.041851851856</v>
      </c>
    </row>
    <row r="3617" spans="1:20" ht="60" x14ac:dyDescent="0.25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3">
        <f t="shared" si="336"/>
        <v>1.0680000000000001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4">
        <f t="shared" si="341"/>
        <v>42348.593703703707</v>
      </c>
    </row>
    <row r="3618" spans="1:20" ht="60" x14ac:dyDescent="0.25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3">
        <f t="shared" si="336"/>
        <v>1.248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4">
        <f t="shared" si="341"/>
        <v>42082.908148148148</v>
      </c>
    </row>
    <row r="3619" spans="1:20" ht="60" x14ac:dyDescent="0.25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3">
        <f t="shared" si="336"/>
        <v>1.1891891891891893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4">
        <f t="shared" si="341"/>
        <v>42794</v>
      </c>
    </row>
    <row r="3620" spans="1:20" ht="60" x14ac:dyDescent="0.25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3">
        <f t="shared" si="336"/>
        <v>1.01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4">
        <f t="shared" si="341"/>
        <v>42158.627893518518</v>
      </c>
    </row>
    <row r="3621" spans="1:20" ht="60" x14ac:dyDescent="0.25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3">
        <f t="shared" si="336"/>
        <v>1.1299999999999999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4">
        <f t="shared" si="341"/>
        <v>42693.916666666672</v>
      </c>
    </row>
    <row r="3622" spans="1:20" ht="60" x14ac:dyDescent="0.25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3">
        <f t="shared" si="336"/>
        <v>1.0519047619047619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4">
        <f t="shared" si="341"/>
        <v>42068.166666666672</v>
      </c>
    </row>
    <row r="3623" spans="1:20" ht="60" x14ac:dyDescent="0.25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3">
        <f t="shared" si="336"/>
        <v>1.0973333333333333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4">
        <f t="shared" si="341"/>
        <v>42643.875</v>
      </c>
    </row>
    <row r="3624" spans="1:20" ht="30" x14ac:dyDescent="0.25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3">
        <f t="shared" si="336"/>
        <v>1.00099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4">
        <f t="shared" si="341"/>
        <v>41910.140972222223</v>
      </c>
    </row>
    <row r="3625" spans="1:20" ht="45" x14ac:dyDescent="0.25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3">
        <f t="shared" si="336"/>
        <v>1.2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4">
        <f t="shared" si="341"/>
        <v>41846.291666666664</v>
      </c>
    </row>
    <row r="3626" spans="1:20" ht="75" x14ac:dyDescent="0.25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3">
        <f t="shared" si="336"/>
        <v>1.0493333333333332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4">
        <f t="shared" si="341"/>
        <v>42605.774189814809</v>
      </c>
    </row>
    <row r="3627" spans="1:20" ht="60" x14ac:dyDescent="0.25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3">
        <f t="shared" si="336"/>
        <v>1.0266666666666666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4">
        <f t="shared" si="341"/>
        <v>42187.652511574073</v>
      </c>
    </row>
    <row r="3628" spans="1:20" ht="60" x14ac:dyDescent="0.25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3">
        <f t="shared" si="336"/>
        <v>1.0182500000000001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4">
        <f t="shared" si="341"/>
        <v>41867.667326388888</v>
      </c>
    </row>
    <row r="3629" spans="1:20" ht="60" x14ac:dyDescent="0.25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3">
        <f t="shared" si="336"/>
        <v>1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4">
        <f t="shared" si="341"/>
        <v>42511.165972222225</v>
      </c>
    </row>
    <row r="3630" spans="1:20" ht="60" x14ac:dyDescent="0.25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3">
        <f t="shared" si="336"/>
        <v>0</v>
      </c>
      <c r="P3630" s="8">
        <f t="shared" si="337"/>
        <v>0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4">
        <f t="shared" si="341"/>
        <v>42351.874953703707</v>
      </c>
    </row>
    <row r="3631" spans="1:20" ht="60" x14ac:dyDescent="0.25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3">
        <f t="shared" si="336"/>
        <v>1.9999999999999999E-6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4">
        <f t="shared" si="341"/>
        <v>42495.708333333328</v>
      </c>
    </row>
    <row r="3632" spans="1:20" ht="60" x14ac:dyDescent="0.25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3">
        <f t="shared" si="336"/>
        <v>3.3333333333333332E-4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4">
        <f t="shared" si="341"/>
        <v>41972.888773148152</v>
      </c>
    </row>
    <row r="3633" spans="1:20" ht="60" x14ac:dyDescent="0.25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3">
        <f t="shared" si="336"/>
        <v>0.51023391812865493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4">
        <f t="shared" si="341"/>
        <v>41905.165972222225</v>
      </c>
    </row>
    <row r="3634" spans="1:20" ht="60" x14ac:dyDescent="0.25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3">
        <f t="shared" si="336"/>
        <v>0.2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4">
        <f t="shared" si="341"/>
        <v>41966.936909722222</v>
      </c>
    </row>
    <row r="3635" spans="1:20" ht="45" x14ac:dyDescent="0.25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3">
        <f t="shared" si="336"/>
        <v>0.35239999999999999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4">
        <f t="shared" si="341"/>
        <v>42693.041666666672</v>
      </c>
    </row>
    <row r="3636" spans="1:20" ht="60" x14ac:dyDescent="0.25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3">
        <f t="shared" si="336"/>
        <v>4.2466666666666666E-2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4">
        <f t="shared" si="341"/>
        <v>42749.165972222225</v>
      </c>
    </row>
    <row r="3637" spans="1:20" ht="30" x14ac:dyDescent="0.25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3">
        <f t="shared" si="336"/>
        <v>0.36457142857142855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4">
        <f t="shared" si="341"/>
        <v>42480.88282407407</v>
      </c>
    </row>
    <row r="3638" spans="1:20" ht="45" x14ac:dyDescent="0.25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3">
        <f t="shared" si="336"/>
        <v>0</v>
      </c>
      <c r="P3638" s="8">
        <f t="shared" si="337"/>
        <v>0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4">
        <f t="shared" si="341"/>
        <v>42261.694780092599</v>
      </c>
    </row>
    <row r="3639" spans="1:20" ht="60" x14ac:dyDescent="0.25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3">
        <f t="shared" si="336"/>
        <v>0.30866666666666664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4">
        <f t="shared" si="341"/>
        <v>42005.700636574074</v>
      </c>
    </row>
    <row r="3640" spans="1:20" ht="30" x14ac:dyDescent="0.25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3">
        <f t="shared" si="336"/>
        <v>6.545454545454546E-2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4">
        <f t="shared" si="341"/>
        <v>42113.631157407406</v>
      </c>
    </row>
    <row r="3641" spans="1:20" ht="60" x14ac:dyDescent="0.25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3">
        <f t="shared" si="336"/>
        <v>4.0000000000000003E-5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4">
        <f t="shared" si="341"/>
        <v>42650.632638888885</v>
      </c>
    </row>
    <row r="3642" spans="1:20" ht="75" x14ac:dyDescent="0.25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3">
        <f t="shared" si="336"/>
        <v>5.5E-2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4">
        <f t="shared" si="341"/>
        <v>42134.781597222223</v>
      </c>
    </row>
    <row r="3643" spans="1:20" ht="60" x14ac:dyDescent="0.25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3">
        <f t="shared" si="336"/>
        <v>0</v>
      </c>
      <c r="P3643" s="8">
        <f t="shared" si="337"/>
        <v>0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4">
        <f t="shared" si="341"/>
        <v>41917.208333333336</v>
      </c>
    </row>
    <row r="3644" spans="1:20" ht="60" x14ac:dyDescent="0.25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3">
        <f t="shared" si="336"/>
        <v>2.1428571428571429E-2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4">
        <f t="shared" si="341"/>
        <v>42338.708333333328</v>
      </c>
    </row>
    <row r="3645" spans="1:20" ht="45" x14ac:dyDescent="0.25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3">
        <f t="shared" si="336"/>
        <v>0</v>
      </c>
      <c r="P3645" s="8">
        <f t="shared" si="337"/>
        <v>0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4">
        <f t="shared" si="341"/>
        <v>42325.185636574075</v>
      </c>
    </row>
    <row r="3646" spans="1:20" ht="45" x14ac:dyDescent="0.25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3">
        <f t="shared" si="336"/>
        <v>0.16420000000000001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4">
        <f t="shared" si="341"/>
        <v>42437.207638888889</v>
      </c>
    </row>
    <row r="3647" spans="1:20" ht="60" x14ac:dyDescent="0.25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3">
        <f t="shared" si="336"/>
        <v>1E-3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4">
        <f t="shared" si="341"/>
        <v>42696.012013888889</v>
      </c>
    </row>
    <row r="3648" spans="1:20" ht="45" x14ac:dyDescent="0.25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3">
        <f t="shared" si="336"/>
        <v>4.8099999999999997E-2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4">
        <f t="shared" si="341"/>
        <v>42171.979166666672</v>
      </c>
    </row>
    <row r="3649" spans="1:20" ht="60" x14ac:dyDescent="0.25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3">
        <f t="shared" si="336"/>
        <v>0.06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4">
        <f t="shared" si="341"/>
        <v>42643.749155092592</v>
      </c>
    </row>
    <row r="3650" spans="1:20" ht="30" x14ac:dyDescent="0.25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3">
        <f t="shared" si="336"/>
        <v>1.003825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4">
        <f t="shared" si="341"/>
        <v>41917.292187500003</v>
      </c>
    </row>
    <row r="3651" spans="1:20" ht="45" x14ac:dyDescent="0.25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3">
        <f t="shared" ref="O3651:O3714" si="342">E3651/D3651</f>
        <v>1.04</v>
      </c>
      <c r="P3651" s="8">
        <f t="shared" ref="P3651:P3714" si="343">IF(L3651,E3651/L3651,0)</f>
        <v>97.5</v>
      </c>
      <c r="Q3651" t="str">
        <f t="shared" ref="Q3651:Q3714" si="344">LEFT(N3651,FIND("/",N3651) -1)</f>
        <v>theater</v>
      </c>
      <c r="R3651" t="str">
        <f t="shared" ref="R3651:R3714" si="345">RIGHT(N3651, LEN(N3651)- FIND("/", N3651))</f>
        <v>plays</v>
      </c>
      <c r="S3651" s="12">
        <f t="shared" ref="S3651:S3714" si="346">(((J3651/60)/60)/24)+DATE(1970,1,1)</f>
        <v>41780.712893518517</v>
      </c>
      <c r="T3651" s="14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3">
        <f t="shared" si="342"/>
        <v>1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4">
        <f t="shared" si="347"/>
        <v>42402.478981481487</v>
      </c>
    </row>
    <row r="3653" spans="1:20" ht="45" x14ac:dyDescent="0.25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3">
        <f t="shared" si="342"/>
        <v>1.04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4">
        <f t="shared" si="347"/>
        <v>41861.665972222225</v>
      </c>
    </row>
    <row r="3654" spans="1:20" ht="60" x14ac:dyDescent="0.25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3">
        <f t="shared" si="342"/>
        <v>2.5066666666666668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4">
        <f t="shared" si="347"/>
        <v>42607.165972222225</v>
      </c>
    </row>
    <row r="3655" spans="1:20" ht="60" x14ac:dyDescent="0.25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3">
        <f t="shared" si="342"/>
        <v>1.0049999999999999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4">
        <f t="shared" si="347"/>
        <v>42221.363506944443</v>
      </c>
    </row>
    <row r="3656" spans="1:20" ht="60" x14ac:dyDescent="0.25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3">
        <f t="shared" si="342"/>
        <v>1.744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4">
        <f t="shared" si="347"/>
        <v>42463.708333333328</v>
      </c>
    </row>
    <row r="3657" spans="1:20" ht="60" x14ac:dyDescent="0.25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3">
        <f t="shared" si="342"/>
        <v>1.1626000000000001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4">
        <f t="shared" si="347"/>
        <v>42203.290972222225</v>
      </c>
    </row>
    <row r="3658" spans="1:20" ht="60" x14ac:dyDescent="0.25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3">
        <f t="shared" si="342"/>
        <v>1.0582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4">
        <f t="shared" si="347"/>
        <v>42767.957638888889</v>
      </c>
    </row>
    <row r="3659" spans="1:20" ht="60" x14ac:dyDescent="0.25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3">
        <f t="shared" si="342"/>
        <v>1.1074999999999999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4">
        <f t="shared" si="347"/>
        <v>42522.904166666667</v>
      </c>
    </row>
    <row r="3660" spans="1:20" ht="30" x14ac:dyDescent="0.25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3">
        <f t="shared" si="342"/>
        <v>1.0066666666666666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4">
        <f t="shared" si="347"/>
        <v>41822.165972222225</v>
      </c>
    </row>
    <row r="3661" spans="1:20" ht="45" x14ac:dyDescent="0.25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3">
        <f t="shared" si="342"/>
        <v>1.0203333333333333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4">
        <f t="shared" si="347"/>
        <v>42082.610416666663</v>
      </c>
    </row>
    <row r="3662" spans="1:20" ht="60" x14ac:dyDescent="0.25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3">
        <f t="shared" si="342"/>
        <v>1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4">
        <f t="shared" si="347"/>
        <v>41996.881076388891</v>
      </c>
    </row>
    <row r="3663" spans="1:20" ht="60" x14ac:dyDescent="0.25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3">
        <f t="shared" si="342"/>
        <v>1.1100000000000001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4">
        <f t="shared" si="347"/>
        <v>42470.166666666672</v>
      </c>
    </row>
    <row r="3664" spans="1:20" ht="60" x14ac:dyDescent="0.25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3">
        <f t="shared" si="342"/>
        <v>1.0142500000000001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4">
        <f t="shared" si="347"/>
        <v>42094.178402777776</v>
      </c>
    </row>
    <row r="3665" spans="1:20" ht="60" x14ac:dyDescent="0.25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3">
        <f t="shared" si="342"/>
        <v>1.04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4">
        <f t="shared" si="347"/>
        <v>42725.493402777778</v>
      </c>
    </row>
    <row r="3666" spans="1:20" ht="60" x14ac:dyDescent="0.25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3">
        <f t="shared" si="342"/>
        <v>1.09375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4">
        <f t="shared" si="347"/>
        <v>42537.248715277776</v>
      </c>
    </row>
    <row r="3667" spans="1:20" ht="60" x14ac:dyDescent="0.25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3">
        <f t="shared" si="342"/>
        <v>1.1516129032258065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4">
        <f t="shared" si="347"/>
        <v>42305.829166666663</v>
      </c>
    </row>
    <row r="3668" spans="1:20" ht="30" x14ac:dyDescent="0.25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3">
        <f t="shared" si="342"/>
        <v>1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4">
        <f t="shared" si="347"/>
        <v>41844.291666666664</v>
      </c>
    </row>
    <row r="3669" spans="1:20" ht="60" x14ac:dyDescent="0.25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3">
        <f t="shared" si="342"/>
        <v>1.0317033333333334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4">
        <f t="shared" si="347"/>
        <v>42203.970127314817</v>
      </c>
    </row>
    <row r="3670" spans="1:20" ht="60" x14ac:dyDescent="0.25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3">
        <f t="shared" si="342"/>
        <v>1.0349999999999999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4">
        <f t="shared" si="347"/>
        <v>42208.772916666669</v>
      </c>
    </row>
    <row r="3671" spans="1:20" ht="60" x14ac:dyDescent="0.25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3">
        <f t="shared" si="342"/>
        <v>1.3819999999999999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4">
        <f t="shared" si="347"/>
        <v>42166.675196759257</v>
      </c>
    </row>
    <row r="3672" spans="1:20" ht="60" x14ac:dyDescent="0.25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3">
        <f t="shared" si="342"/>
        <v>1.0954545454545455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4">
        <f t="shared" si="347"/>
        <v>42155.958333333328</v>
      </c>
    </row>
    <row r="3673" spans="1:20" ht="60" x14ac:dyDescent="0.25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3">
        <f t="shared" si="342"/>
        <v>1.0085714285714287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4">
        <f t="shared" si="347"/>
        <v>41841.165972222225</v>
      </c>
    </row>
    <row r="3674" spans="1:20" ht="60" x14ac:dyDescent="0.25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3">
        <f t="shared" si="342"/>
        <v>1.0153333333333334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4">
        <f t="shared" si="347"/>
        <v>41908.946574074071</v>
      </c>
    </row>
    <row r="3675" spans="1:20" ht="45" x14ac:dyDescent="0.25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3">
        <f t="shared" si="342"/>
        <v>1.13625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4">
        <f t="shared" si="347"/>
        <v>41948.536111111112</v>
      </c>
    </row>
    <row r="3676" spans="1:20" ht="60" x14ac:dyDescent="0.25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3">
        <f t="shared" si="342"/>
        <v>1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4">
        <f t="shared" si="347"/>
        <v>42616.873020833329</v>
      </c>
    </row>
    <row r="3677" spans="1:20" ht="60" x14ac:dyDescent="0.25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3">
        <f t="shared" si="342"/>
        <v>1.4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4">
        <f t="shared" si="347"/>
        <v>42505.958333333328</v>
      </c>
    </row>
    <row r="3678" spans="1:20" ht="60" x14ac:dyDescent="0.25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3">
        <f t="shared" si="342"/>
        <v>1.2875000000000001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4">
        <f t="shared" si="347"/>
        <v>41894.815787037034</v>
      </c>
    </row>
    <row r="3679" spans="1:20" ht="45" x14ac:dyDescent="0.25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3">
        <f t="shared" si="342"/>
        <v>1.0290416666666666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4">
        <f t="shared" si="347"/>
        <v>41823.165972222225</v>
      </c>
    </row>
    <row r="3680" spans="1:20" ht="45" x14ac:dyDescent="0.25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3">
        <f t="shared" si="342"/>
        <v>1.0249999999999999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4">
        <f t="shared" si="347"/>
        <v>42155.531226851846</v>
      </c>
    </row>
    <row r="3681" spans="1:20" ht="60" x14ac:dyDescent="0.25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3">
        <f t="shared" si="342"/>
        <v>1.101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4">
        <f t="shared" si="347"/>
        <v>41821.207638888889</v>
      </c>
    </row>
    <row r="3682" spans="1:20" ht="45" x14ac:dyDescent="0.25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3">
        <f t="shared" si="342"/>
        <v>1.1276666666666666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4">
        <f t="shared" si="347"/>
        <v>42648.454097222217</v>
      </c>
    </row>
    <row r="3683" spans="1:20" ht="60" x14ac:dyDescent="0.25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3">
        <f t="shared" si="342"/>
        <v>1.119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4">
        <f t="shared" si="347"/>
        <v>42384.651504629626</v>
      </c>
    </row>
    <row r="3684" spans="1:20" ht="45" x14ac:dyDescent="0.25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3">
        <f t="shared" si="342"/>
        <v>1.3919999999999999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4">
        <f t="shared" si="347"/>
        <v>41806.290972222225</v>
      </c>
    </row>
    <row r="3685" spans="1:20" ht="45" x14ac:dyDescent="0.25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3">
        <f t="shared" si="342"/>
        <v>1.1085714285714285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4">
        <f t="shared" si="347"/>
        <v>42663.116851851853</v>
      </c>
    </row>
    <row r="3686" spans="1:20" ht="60" x14ac:dyDescent="0.25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3">
        <f t="shared" si="342"/>
        <v>1.3906666666666667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4">
        <f t="shared" si="347"/>
        <v>42249.180393518516</v>
      </c>
    </row>
    <row r="3687" spans="1:20" ht="45" x14ac:dyDescent="0.25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3">
        <f t="shared" si="342"/>
        <v>1.0569999999999999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4">
        <f t="shared" si="347"/>
        <v>41778.875</v>
      </c>
    </row>
    <row r="3688" spans="1:20" ht="45" x14ac:dyDescent="0.25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3">
        <f t="shared" si="342"/>
        <v>1.0142857142857142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4">
        <f t="shared" si="347"/>
        <v>42245.165972222225</v>
      </c>
    </row>
    <row r="3689" spans="1:20" ht="60" x14ac:dyDescent="0.25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3">
        <f t="shared" si="342"/>
        <v>1.0024500000000001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4">
        <f t="shared" si="347"/>
        <v>41817.218229166669</v>
      </c>
    </row>
    <row r="3690" spans="1:20" ht="60" x14ac:dyDescent="0.25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3">
        <f t="shared" si="342"/>
        <v>1.0916666666666666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4">
        <f t="shared" si="347"/>
        <v>41859.787083333329</v>
      </c>
    </row>
    <row r="3691" spans="1:20" ht="60" x14ac:dyDescent="0.25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3">
        <f t="shared" si="342"/>
        <v>1.1833333333333333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4">
        <f t="shared" si="347"/>
        <v>42176.934027777781</v>
      </c>
    </row>
    <row r="3692" spans="1:20" ht="60" x14ac:dyDescent="0.25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3">
        <f t="shared" si="342"/>
        <v>1.2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4">
        <f t="shared" si="347"/>
        <v>41970.639849537038</v>
      </c>
    </row>
    <row r="3693" spans="1:20" ht="30" x14ac:dyDescent="0.25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3">
        <f t="shared" si="342"/>
        <v>1.2796000000000001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4">
        <f t="shared" si="347"/>
        <v>42065.207638888889</v>
      </c>
    </row>
    <row r="3694" spans="1:20" ht="30" x14ac:dyDescent="0.25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3">
        <f t="shared" si="342"/>
        <v>1.26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4">
        <f t="shared" si="347"/>
        <v>41901</v>
      </c>
    </row>
    <row r="3695" spans="1:20" ht="60" x14ac:dyDescent="0.25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3">
        <f t="shared" si="342"/>
        <v>1.2912912912912913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4">
        <f t="shared" si="347"/>
        <v>42338.9375</v>
      </c>
    </row>
    <row r="3696" spans="1:20" ht="60" x14ac:dyDescent="0.25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3">
        <f t="shared" si="342"/>
        <v>1.0742857142857143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4">
        <f t="shared" si="347"/>
        <v>42527.083333333328</v>
      </c>
    </row>
    <row r="3697" spans="1:20" ht="60" x14ac:dyDescent="0.25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3">
        <f t="shared" si="342"/>
        <v>1.00125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4">
        <f t="shared" si="347"/>
        <v>42015.870486111111</v>
      </c>
    </row>
    <row r="3698" spans="1:20" ht="45" x14ac:dyDescent="0.25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3">
        <f t="shared" si="342"/>
        <v>1.55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4">
        <f t="shared" si="347"/>
        <v>42048.617083333331</v>
      </c>
    </row>
    <row r="3699" spans="1:20" ht="60" x14ac:dyDescent="0.25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3">
        <f t="shared" si="342"/>
        <v>1.08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4">
        <f t="shared" si="347"/>
        <v>42500.465833333335</v>
      </c>
    </row>
    <row r="3700" spans="1:20" ht="45" x14ac:dyDescent="0.25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3">
        <f t="shared" si="342"/>
        <v>1.1052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4">
        <f t="shared" si="347"/>
        <v>42431.806562500002</v>
      </c>
    </row>
    <row r="3701" spans="1:20" ht="60" x14ac:dyDescent="0.25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3">
        <f t="shared" si="342"/>
        <v>1.008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4">
        <f t="shared" si="347"/>
        <v>41927.602037037039</v>
      </c>
    </row>
    <row r="3702" spans="1:20" ht="30" x14ac:dyDescent="0.25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3">
        <f t="shared" si="342"/>
        <v>1.212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4">
        <f t="shared" si="347"/>
        <v>41912.666666666664</v>
      </c>
    </row>
    <row r="3703" spans="1:20" ht="60" x14ac:dyDescent="0.25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3">
        <f t="shared" si="342"/>
        <v>1.0033333333333334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4">
        <f t="shared" si="347"/>
        <v>42159.541585648149</v>
      </c>
    </row>
    <row r="3704" spans="1:20" ht="60" x14ac:dyDescent="0.25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3">
        <f t="shared" si="342"/>
        <v>1.0916666666666666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4">
        <f t="shared" si="347"/>
        <v>42561.957638888889</v>
      </c>
    </row>
    <row r="3705" spans="1:20" ht="60" x14ac:dyDescent="0.25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3">
        <f t="shared" si="342"/>
        <v>1.2342857142857142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4">
        <f t="shared" si="347"/>
        <v>42595.290972222225</v>
      </c>
    </row>
    <row r="3706" spans="1:20" ht="60" x14ac:dyDescent="0.25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3">
        <f t="shared" si="342"/>
        <v>1.3633666666666666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4">
        <f t="shared" si="347"/>
        <v>42521.689745370371</v>
      </c>
    </row>
    <row r="3707" spans="1:20" ht="60" x14ac:dyDescent="0.25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3">
        <f t="shared" si="342"/>
        <v>1.0346657233816767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4">
        <f t="shared" si="347"/>
        <v>41813.75</v>
      </c>
    </row>
    <row r="3708" spans="1:20" ht="45" x14ac:dyDescent="0.25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3">
        <f t="shared" si="342"/>
        <v>1.2133333333333334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4">
        <f t="shared" si="347"/>
        <v>41894.913761574076</v>
      </c>
    </row>
    <row r="3709" spans="1:20" ht="45" x14ac:dyDescent="0.25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3">
        <f t="shared" si="342"/>
        <v>1.86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4">
        <f t="shared" si="347"/>
        <v>42573.226388888885</v>
      </c>
    </row>
    <row r="3710" spans="1:20" ht="60" x14ac:dyDescent="0.25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3">
        <f t="shared" si="342"/>
        <v>3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4">
        <f t="shared" si="347"/>
        <v>41824.142199074071</v>
      </c>
    </row>
    <row r="3711" spans="1:20" ht="45" x14ac:dyDescent="0.25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3">
        <f t="shared" si="342"/>
        <v>1.0825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4">
        <f t="shared" si="347"/>
        <v>41815.707708333335</v>
      </c>
    </row>
    <row r="3712" spans="1:20" ht="30" x14ac:dyDescent="0.25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3">
        <f t="shared" si="342"/>
        <v>1.4115384615384616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4">
        <f t="shared" si="347"/>
        <v>42097.576249999998</v>
      </c>
    </row>
    <row r="3713" spans="1:20" ht="30" x14ac:dyDescent="0.25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3">
        <f t="shared" si="342"/>
        <v>1.1399999999999999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4">
        <f t="shared" si="347"/>
        <v>41805.666666666664</v>
      </c>
    </row>
    <row r="3714" spans="1:20" ht="60" x14ac:dyDescent="0.25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3">
        <f t="shared" si="342"/>
        <v>1.5373333333333334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42134.172071759262</v>
      </c>
      <c r="T3714" s="14">
        <f t="shared" si="347"/>
        <v>42155.290972222225</v>
      </c>
    </row>
    <row r="3715" spans="1:20" ht="45" x14ac:dyDescent="0.25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3">
        <f t="shared" ref="O3715:O3778" si="348">E3715/D3715</f>
        <v>1.0149999999999999</v>
      </c>
      <c r="P3715" s="8">
        <f t="shared" ref="P3715:P3778" si="349">IF(L3715,E3715/L3715,0)</f>
        <v>106.84210526315789</v>
      </c>
      <c r="Q3715" t="str">
        <f t="shared" ref="Q3715:Q3778" si="350">LEFT(N3715,FIND("/",N3715) -1)</f>
        <v>theater</v>
      </c>
      <c r="R3715" t="str">
        <f t="shared" ref="R3715:R3778" si="351">RIGHT(N3715, LEN(N3715)- FIND("/", N3715))</f>
        <v>plays</v>
      </c>
      <c r="S3715" s="12">
        <f t="shared" ref="S3715:S3778" si="352">(((J3715/60)/60)/24)+DATE(1970,1,1)</f>
        <v>42505.738032407404</v>
      </c>
      <c r="T3715" s="14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3">
        <f t="shared" si="348"/>
        <v>1.0235000000000001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4">
        <f t="shared" si="353"/>
        <v>42150.165972222225</v>
      </c>
    </row>
    <row r="3717" spans="1:20" ht="60" x14ac:dyDescent="0.25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3">
        <f t="shared" si="348"/>
        <v>1.0257142857142858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4">
        <f t="shared" si="353"/>
        <v>42094.536111111112</v>
      </c>
    </row>
    <row r="3718" spans="1:20" ht="45" x14ac:dyDescent="0.25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3">
        <f t="shared" si="348"/>
        <v>1.5575000000000001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4">
        <f t="shared" si="353"/>
        <v>42390.887835648144</v>
      </c>
    </row>
    <row r="3719" spans="1:20" ht="45" x14ac:dyDescent="0.25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3">
        <f t="shared" si="348"/>
        <v>1.0075000000000001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4">
        <f t="shared" si="353"/>
        <v>42133.866307870368</v>
      </c>
    </row>
    <row r="3720" spans="1:20" ht="45" x14ac:dyDescent="0.25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3">
        <f t="shared" si="348"/>
        <v>2.3940000000000001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4">
        <f t="shared" si="353"/>
        <v>42062.716145833328</v>
      </c>
    </row>
    <row r="3721" spans="1:20" ht="30" x14ac:dyDescent="0.25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3">
        <f t="shared" si="348"/>
        <v>2.1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4">
        <f t="shared" si="353"/>
        <v>42177.729930555557</v>
      </c>
    </row>
    <row r="3722" spans="1:20" ht="30" x14ac:dyDescent="0.25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3">
        <f t="shared" si="348"/>
        <v>1.0451515151515152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4">
        <f t="shared" si="353"/>
        <v>42187.993125000001</v>
      </c>
    </row>
    <row r="3723" spans="1:20" ht="60" x14ac:dyDescent="0.25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3">
        <f t="shared" si="348"/>
        <v>1.008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4">
        <f t="shared" si="353"/>
        <v>41948.977824074071</v>
      </c>
    </row>
    <row r="3724" spans="1:20" ht="60" x14ac:dyDescent="0.25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3">
        <f t="shared" si="348"/>
        <v>1.1120000000000001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4">
        <f t="shared" si="353"/>
        <v>42411.957638888889</v>
      </c>
    </row>
    <row r="3725" spans="1:20" ht="30" x14ac:dyDescent="0.25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3">
        <f t="shared" si="348"/>
        <v>1.0204444444444445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4">
        <f t="shared" si="353"/>
        <v>41973.794699074075</v>
      </c>
    </row>
    <row r="3726" spans="1:20" ht="60" x14ac:dyDescent="0.25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3">
        <f t="shared" si="348"/>
        <v>1.0254767441860466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4">
        <f t="shared" si="353"/>
        <v>42494.958333333328</v>
      </c>
    </row>
    <row r="3727" spans="1:20" ht="60" x14ac:dyDescent="0.25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3">
        <f t="shared" si="348"/>
        <v>1.27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4">
        <f t="shared" si="353"/>
        <v>42418.895833333328</v>
      </c>
    </row>
    <row r="3728" spans="1:20" ht="45" x14ac:dyDescent="0.25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3">
        <f t="shared" si="348"/>
        <v>3.3870588235294119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4">
        <f t="shared" si="353"/>
        <v>42489.875</v>
      </c>
    </row>
    <row r="3729" spans="1:20" ht="45" x14ac:dyDescent="0.25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3">
        <f t="shared" si="348"/>
        <v>1.0075000000000001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4">
        <f t="shared" si="353"/>
        <v>42663.204861111109</v>
      </c>
    </row>
    <row r="3730" spans="1:20" ht="45" x14ac:dyDescent="0.25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3">
        <f t="shared" si="348"/>
        <v>9.3100000000000002E-2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4">
        <f t="shared" si="353"/>
        <v>42235.171018518522</v>
      </c>
    </row>
    <row r="3731" spans="1:20" ht="60" x14ac:dyDescent="0.25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3">
        <f t="shared" si="348"/>
        <v>7.2400000000000006E-2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4">
        <f t="shared" si="353"/>
        <v>42086.16333333333</v>
      </c>
    </row>
    <row r="3732" spans="1:20" ht="45" x14ac:dyDescent="0.25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3">
        <f t="shared" si="348"/>
        <v>0.1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4">
        <f t="shared" si="353"/>
        <v>42233.677766203706</v>
      </c>
    </row>
    <row r="3733" spans="1:20" ht="60" x14ac:dyDescent="0.25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3">
        <f t="shared" si="348"/>
        <v>0.11272727272727273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4">
        <f t="shared" si="353"/>
        <v>42014.140972222223</v>
      </c>
    </row>
    <row r="3734" spans="1:20" ht="45" x14ac:dyDescent="0.25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3">
        <f t="shared" si="348"/>
        <v>0.15411764705882353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4">
        <f t="shared" si="353"/>
        <v>42028.5</v>
      </c>
    </row>
    <row r="3735" spans="1:20" ht="45" x14ac:dyDescent="0.25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3">
        <f t="shared" si="348"/>
        <v>0</v>
      </c>
      <c r="P3735" s="8">
        <f t="shared" si="349"/>
        <v>0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4">
        <f t="shared" si="353"/>
        <v>42112.9375</v>
      </c>
    </row>
    <row r="3736" spans="1:20" ht="60" x14ac:dyDescent="0.25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3">
        <f t="shared" si="348"/>
        <v>0.28466666666666668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4">
        <f t="shared" si="353"/>
        <v>42149.901574074072</v>
      </c>
    </row>
    <row r="3737" spans="1:20" ht="30" x14ac:dyDescent="0.25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3">
        <f t="shared" si="348"/>
        <v>0.13333333333333333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4">
        <f t="shared" si="353"/>
        <v>42152.693159722221</v>
      </c>
    </row>
    <row r="3738" spans="1:20" ht="45" x14ac:dyDescent="0.25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3">
        <f t="shared" si="348"/>
        <v>6.6666666666666671E-3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4">
        <f t="shared" si="353"/>
        <v>42086.75</v>
      </c>
    </row>
    <row r="3739" spans="1:20" ht="45" x14ac:dyDescent="0.25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3">
        <f t="shared" si="348"/>
        <v>0.21428571428571427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4">
        <f t="shared" si="353"/>
        <v>42320.290972222225</v>
      </c>
    </row>
    <row r="3740" spans="1:20" ht="45" x14ac:dyDescent="0.25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3">
        <f t="shared" si="348"/>
        <v>0.18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4">
        <f t="shared" si="353"/>
        <v>41835.916666666664</v>
      </c>
    </row>
    <row r="3741" spans="1:20" ht="60" x14ac:dyDescent="0.25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3">
        <f t="shared" si="348"/>
        <v>0.20125000000000001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4">
        <f t="shared" si="353"/>
        <v>42568.449861111112</v>
      </c>
    </row>
    <row r="3742" spans="1:20" ht="60" x14ac:dyDescent="0.25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3">
        <f t="shared" si="348"/>
        <v>0.17899999999999999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4">
        <f t="shared" si="353"/>
        <v>41863.079143518517</v>
      </c>
    </row>
    <row r="3743" spans="1:20" ht="45" x14ac:dyDescent="0.25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3">
        <f t="shared" si="348"/>
        <v>0</v>
      </c>
      <c r="P3743" s="8">
        <f t="shared" si="349"/>
        <v>0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4">
        <f t="shared" si="353"/>
        <v>42355.920717592591</v>
      </c>
    </row>
    <row r="3744" spans="1:20" ht="60" x14ac:dyDescent="0.25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3">
        <f t="shared" si="348"/>
        <v>0.02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4">
        <f t="shared" si="353"/>
        <v>41888.214629629627</v>
      </c>
    </row>
    <row r="3745" spans="1:20" ht="45" x14ac:dyDescent="0.25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3">
        <f t="shared" si="348"/>
        <v>0</v>
      </c>
      <c r="P3745" s="8">
        <f t="shared" si="349"/>
        <v>0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4">
        <f t="shared" si="353"/>
        <v>41823.710231481484</v>
      </c>
    </row>
    <row r="3746" spans="1:20" ht="60" x14ac:dyDescent="0.25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3">
        <f t="shared" si="348"/>
        <v>0</v>
      </c>
      <c r="P3746" s="8">
        <f t="shared" si="349"/>
        <v>0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4">
        <f t="shared" si="353"/>
        <v>41825.165972222225</v>
      </c>
    </row>
    <row r="3747" spans="1:20" ht="45" x14ac:dyDescent="0.25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3">
        <f t="shared" si="348"/>
        <v>0.1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4">
        <f t="shared" si="353"/>
        <v>41861.697939814818</v>
      </c>
    </row>
    <row r="3748" spans="1:20" ht="30" x14ac:dyDescent="0.25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3">
        <f t="shared" si="348"/>
        <v>2.3764705882352941E-2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4">
        <f t="shared" si="353"/>
        <v>42651.389340277776</v>
      </c>
    </row>
    <row r="3749" spans="1:20" ht="30" x14ac:dyDescent="0.25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3">
        <f t="shared" si="348"/>
        <v>0.01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4">
        <f t="shared" si="353"/>
        <v>42190.957638888889</v>
      </c>
    </row>
    <row r="3750" spans="1:20" ht="60" x14ac:dyDescent="0.25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3">
        <f t="shared" si="348"/>
        <v>1.0351999999999999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4">
        <f t="shared" si="353"/>
        <v>42416.249305555553</v>
      </c>
    </row>
    <row r="3751" spans="1:20" ht="45" x14ac:dyDescent="0.25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3">
        <f t="shared" si="348"/>
        <v>1.05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4">
        <f t="shared" si="353"/>
        <v>42489.165972222225</v>
      </c>
    </row>
    <row r="3752" spans="1:20" ht="105" x14ac:dyDescent="0.25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3">
        <f t="shared" si="348"/>
        <v>1.0044999999999999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4">
        <f t="shared" si="353"/>
        <v>42045.332638888889</v>
      </c>
    </row>
    <row r="3753" spans="1:20" ht="45" x14ac:dyDescent="0.25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3">
        <f t="shared" si="348"/>
        <v>1.3260000000000001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4">
        <f t="shared" si="353"/>
        <v>42462.993900462956</v>
      </c>
    </row>
    <row r="3754" spans="1:20" ht="60" x14ac:dyDescent="0.25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3">
        <f t="shared" si="348"/>
        <v>1.1299999999999999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4">
        <f t="shared" si="353"/>
        <v>42659.875</v>
      </c>
    </row>
    <row r="3755" spans="1:20" ht="60" x14ac:dyDescent="0.25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3">
        <f t="shared" si="348"/>
        <v>1.0334000000000001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4">
        <f t="shared" si="353"/>
        <v>42158</v>
      </c>
    </row>
    <row r="3756" spans="1:20" ht="45" x14ac:dyDescent="0.25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3">
        <f t="shared" si="348"/>
        <v>1.2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4">
        <f t="shared" si="353"/>
        <v>41846.207638888889</v>
      </c>
    </row>
    <row r="3757" spans="1:20" ht="60" x14ac:dyDescent="0.25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3">
        <f t="shared" si="348"/>
        <v>1.2963636363636364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4">
        <f t="shared" si="353"/>
        <v>42475.866979166662</v>
      </c>
    </row>
    <row r="3758" spans="1:20" ht="60" x14ac:dyDescent="0.25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3">
        <f t="shared" si="348"/>
        <v>1.0111111111111111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4">
        <f t="shared" si="353"/>
        <v>41801.814791666664</v>
      </c>
    </row>
    <row r="3759" spans="1:20" ht="45" x14ac:dyDescent="0.25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3">
        <f t="shared" si="348"/>
        <v>1.0851428571428572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4">
        <f t="shared" si="353"/>
        <v>41974.850868055553</v>
      </c>
    </row>
    <row r="3760" spans="1:20" ht="30" x14ac:dyDescent="0.25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3">
        <f t="shared" si="348"/>
        <v>1.0233333333333334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4">
        <f t="shared" si="353"/>
        <v>41778.208333333336</v>
      </c>
    </row>
    <row r="3761" spans="1:20" ht="30" x14ac:dyDescent="0.25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3">
        <f t="shared" si="348"/>
        <v>1.1024425000000002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4">
        <f t="shared" si="353"/>
        <v>42242.108252314814</v>
      </c>
    </row>
    <row r="3762" spans="1:20" ht="60" x14ac:dyDescent="0.25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3">
        <f t="shared" si="348"/>
        <v>1.010154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4">
        <f t="shared" si="353"/>
        <v>41764.525300925925</v>
      </c>
    </row>
    <row r="3763" spans="1:20" ht="60" x14ac:dyDescent="0.25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3">
        <f t="shared" si="348"/>
        <v>1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4">
        <f t="shared" si="353"/>
        <v>42226.958333333328</v>
      </c>
    </row>
    <row r="3764" spans="1:20" ht="45" x14ac:dyDescent="0.25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3">
        <f t="shared" si="348"/>
        <v>1.0624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4">
        <f t="shared" si="353"/>
        <v>42218.813530092593</v>
      </c>
    </row>
    <row r="3765" spans="1:20" ht="30" x14ac:dyDescent="0.25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3">
        <f t="shared" si="348"/>
        <v>1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4">
        <f t="shared" si="353"/>
        <v>42095.708634259259</v>
      </c>
    </row>
    <row r="3766" spans="1:20" ht="45" x14ac:dyDescent="0.25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3">
        <f t="shared" si="348"/>
        <v>1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4">
        <f t="shared" si="353"/>
        <v>42519.024999999994</v>
      </c>
    </row>
    <row r="3767" spans="1:20" ht="60" x14ac:dyDescent="0.25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3">
        <f t="shared" si="348"/>
        <v>1.1345714285714286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4">
        <f t="shared" si="353"/>
        <v>41850.776412037041</v>
      </c>
    </row>
    <row r="3768" spans="1:20" ht="45" x14ac:dyDescent="0.25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3">
        <f t="shared" si="348"/>
        <v>1.0265010000000001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4">
        <f t="shared" si="353"/>
        <v>41823.167187500003</v>
      </c>
    </row>
    <row r="3769" spans="1:20" ht="60" x14ac:dyDescent="0.25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3">
        <f t="shared" si="348"/>
        <v>1.1675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4">
        <f t="shared" si="353"/>
        <v>42064.207638888889</v>
      </c>
    </row>
    <row r="3770" spans="1:20" ht="60" x14ac:dyDescent="0.25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3">
        <f t="shared" si="348"/>
        <v>1.0765274999999999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4">
        <f t="shared" si="353"/>
        <v>41802.727893518517</v>
      </c>
    </row>
    <row r="3771" spans="1:20" ht="45" x14ac:dyDescent="0.25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3">
        <f t="shared" si="348"/>
        <v>1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4">
        <f t="shared" si="353"/>
        <v>42475.598136574074</v>
      </c>
    </row>
    <row r="3772" spans="1:20" ht="60" x14ac:dyDescent="0.25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3">
        <f t="shared" si="348"/>
        <v>1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4">
        <f t="shared" si="353"/>
        <v>42168.930671296301</v>
      </c>
    </row>
    <row r="3773" spans="1:20" ht="30" x14ac:dyDescent="0.25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3">
        <f t="shared" si="348"/>
        <v>1.46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4">
        <f t="shared" si="353"/>
        <v>42508</v>
      </c>
    </row>
    <row r="3774" spans="1:20" ht="45" x14ac:dyDescent="0.25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3">
        <f t="shared" si="348"/>
        <v>1.1020000000000001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4">
        <f t="shared" si="353"/>
        <v>42703.25</v>
      </c>
    </row>
    <row r="3775" spans="1:20" ht="30" x14ac:dyDescent="0.25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3">
        <f t="shared" si="348"/>
        <v>1.0820000000000001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4">
        <f t="shared" si="353"/>
        <v>42689.088888888888</v>
      </c>
    </row>
    <row r="3776" spans="1:20" ht="60" x14ac:dyDescent="0.25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3">
        <f t="shared" si="348"/>
        <v>1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4">
        <f t="shared" si="353"/>
        <v>42103.792303240742</v>
      </c>
    </row>
    <row r="3777" spans="1:20" ht="45" x14ac:dyDescent="0.25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3">
        <f t="shared" si="348"/>
        <v>1.0024999999999999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4">
        <f t="shared" si="353"/>
        <v>42103.166666666672</v>
      </c>
    </row>
    <row r="3778" spans="1:20" ht="60" x14ac:dyDescent="0.25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3">
        <f t="shared" si="348"/>
        <v>1.0671250000000001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4">
        <f t="shared" si="353"/>
        <v>41852.041666666664</v>
      </c>
    </row>
    <row r="3779" spans="1:20" ht="45" x14ac:dyDescent="0.25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3">
        <f t="shared" ref="O3779:O3842" si="354">E3779/D3779</f>
        <v>1.4319999999999999</v>
      </c>
      <c r="P3779" s="8">
        <f t="shared" ref="P3779:P3842" si="355">IF(L3779,E3779/L3779,0)</f>
        <v>48.542372881355931</v>
      </c>
      <c r="Q3779" t="str">
        <f t="shared" ref="Q3779:Q3842" si="356">LEFT(N3779,FIND("/",N3779) -1)</f>
        <v>theater</v>
      </c>
      <c r="R3779" t="str">
        <f t="shared" ref="R3779:R3842" si="357">RIGHT(N3779, LEN(N3779)- FIND("/", N3779))</f>
        <v>musical</v>
      </c>
      <c r="S3779" s="12">
        <f t="shared" ref="S3779:S3842" si="358">(((J3779/60)/60)/24)+DATE(1970,1,1)</f>
        <v>41887.111354166671</v>
      </c>
      <c r="T3779" s="14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3">
        <f t="shared" si="354"/>
        <v>1.0504166666666668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4">
        <f t="shared" si="359"/>
        <v>42049.819212962961</v>
      </c>
    </row>
    <row r="3781" spans="1:20" ht="30" x14ac:dyDescent="0.25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3">
        <f t="shared" si="354"/>
        <v>1.0398000000000001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4">
        <f t="shared" si="359"/>
        <v>42455.693750000006</v>
      </c>
    </row>
    <row r="3782" spans="1:20" ht="45" x14ac:dyDescent="0.25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3">
        <f t="shared" si="354"/>
        <v>1.2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4">
        <f t="shared" si="359"/>
        <v>42198.837499999994</v>
      </c>
    </row>
    <row r="3783" spans="1:20" ht="60" x14ac:dyDescent="0.25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3">
        <f t="shared" si="354"/>
        <v>1.0966666666666667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4">
        <f t="shared" si="359"/>
        <v>41890.882928240739</v>
      </c>
    </row>
    <row r="3784" spans="1:20" ht="60" x14ac:dyDescent="0.25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3">
        <f t="shared" si="354"/>
        <v>1.0175000000000001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4">
        <f t="shared" si="359"/>
        <v>42575.958333333328</v>
      </c>
    </row>
    <row r="3785" spans="1:20" ht="45" x14ac:dyDescent="0.25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3">
        <f t="shared" si="354"/>
        <v>1.2891666666666666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4">
        <f t="shared" si="359"/>
        <v>42444.666666666672</v>
      </c>
    </row>
    <row r="3786" spans="1:20" ht="60" x14ac:dyDescent="0.25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3">
        <f t="shared" si="354"/>
        <v>1.1499999999999999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4">
        <f t="shared" si="359"/>
        <v>42561.980694444443</v>
      </c>
    </row>
    <row r="3787" spans="1:20" ht="60" x14ac:dyDescent="0.25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3">
        <f t="shared" si="354"/>
        <v>1.5075000000000001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4">
        <f t="shared" si="359"/>
        <v>42584.418749999997</v>
      </c>
    </row>
    <row r="3788" spans="1:20" ht="45" x14ac:dyDescent="0.25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3">
        <f t="shared" si="354"/>
        <v>1.1096666666666666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4">
        <f t="shared" si="359"/>
        <v>42517.037905092591</v>
      </c>
    </row>
    <row r="3789" spans="1:20" ht="45" x14ac:dyDescent="0.25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3">
        <f t="shared" si="354"/>
        <v>1.0028571428571429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4">
        <f t="shared" si="359"/>
        <v>42196.165972222225</v>
      </c>
    </row>
    <row r="3790" spans="1:20" ht="75" x14ac:dyDescent="0.25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3">
        <f t="shared" si="354"/>
        <v>6.6666666666666671E-3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4">
        <f t="shared" si="359"/>
        <v>42361.679166666669</v>
      </c>
    </row>
    <row r="3791" spans="1:20" ht="45" x14ac:dyDescent="0.25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3">
        <f t="shared" si="354"/>
        <v>3.267605633802817E-2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4">
        <f t="shared" si="359"/>
        <v>42170.798819444448</v>
      </c>
    </row>
    <row r="3792" spans="1:20" ht="60" x14ac:dyDescent="0.25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3">
        <f t="shared" si="354"/>
        <v>0</v>
      </c>
      <c r="P3792" s="8">
        <f t="shared" si="355"/>
        <v>0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4">
        <f t="shared" si="359"/>
        <v>42696.708599537036</v>
      </c>
    </row>
    <row r="3793" spans="1:20" ht="30" x14ac:dyDescent="0.25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3">
        <f t="shared" si="354"/>
        <v>0</v>
      </c>
      <c r="P3793" s="8">
        <f t="shared" si="355"/>
        <v>0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4">
        <f t="shared" si="359"/>
        <v>41826.692037037035</v>
      </c>
    </row>
    <row r="3794" spans="1:20" ht="30" x14ac:dyDescent="0.25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3">
        <f t="shared" si="354"/>
        <v>2.8E-3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4">
        <f t="shared" si="359"/>
        <v>42200.447013888886</v>
      </c>
    </row>
    <row r="3795" spans="1:20" ht="60" x14ac:dyDescent="0.25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3">
        <f t="shared" si="354"/>
        <v>0.59657142857142853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4">
        <f t="shared" si="359"/>
        <v>41989.938993055555</v>
      </c>
    </row>
    <row r="3796" spans="1:20" ht="60" x14ac:dyDescent="0.25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3">
        <f t="shared" si="354"/>
        <v>0.01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4">
        <f t="shared" si="359"/>
        <v>42162.58048611111</v>
      </c>
    </row>
    <row r="3797" spans="1:20" ht="45" x14ac:dyDescent="0.25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3">
        <f t="shared" si="354"/>
        <v>1.6666666666666666E-2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4">
        <f t="shared" si="359"/>
        <v>42244.9375</v>
      </c>
    </row>
    <row r="3798" spans="1:20" ht="60" x14ac:dyDescent="0.25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3">
        <f t="shared" si="354"/>
        <v>4.4444444444444447E-5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4">
        <f t="shared" si="359"/>
        <v>42749.029583333337</v>
      </c>
    </row>
    <row r="3799" spans="1:20" ht="60" x14ac:dyDescent="0.25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3">
        <f t="shared" si="354"/>
        <v>0.89666666666666661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4">
        <f t="shared" si="359"/>
        <v>42114.881539351853</v>
      </c>
    </row>
    <row r="3800" spans="1:20" ht="60" x14ac:dyDescent="0.25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3">
        <f t="shared" si="354"/>
        <v>1.4642857142857143E-2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4">
        <f t="shared" si="359"/>
        <v>41861.722777777781</v>
      </c>
    </row>
    <row r="3801" spans="1:20" ht="45" x14ac:dyDescent="0.25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3">
        <f t="shared" si="354"/>
        <v>4.02E-2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4">
        <f t="shared" si="359"/>
        <v>42440.93105324074</v>
      </c>
    </row>
    <row r="3802" spans="1:20" ht="60" x14ac:dyDescent="0.25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3">
        <f t="shared" si="354"/>
        <v>4.0045454545454544E-2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4">
        <f t="shared" si="359"/>
        <v>42015.207638888889</v>
      </c>
    </row>
    <row r="3803" spans="1:20" ht="45" x14ac:dyDescent="0.25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3">
        <f t="shared" si="354"/>
        <v>8.5199999999999998E-2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4">
        <f t="shared" si="359"/>
        <v>42006.676111111112</v>
      </c>
    </row>
    <row r="3804" spans="1:20" ht="45" x14ac:dyDescent="0.25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3">
        <f t="shared" si="354"/>
        <v>0</v>
      </c>
      <c r="P3804" s="8">
        <f t="shared" si="355"/>
        <v>0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4">
        <f t="shared" si="359"/>
        <v>42299.126226851848</v>
      </c>
    </row>
    <row r="3805" spans="1:20" ht="30" x14ac:dyDescent="0.25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3">
        <f t="shared" si="354"/>
        <v>0.19650000000000001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4">
        <f t="shared" si="359"/>
        <v>42433.971851851849</v>
      </c>
    </row>
    <row r="3806" spans="1:20" ht="60" x14ac:dyDescent="0.25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3">
        <f t="shared" si="354"/>
        <v>0</v>
      </c>
      <c r="P3806" s="8">
        <f t="shared" si="355"/>
        <v>0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4">
        <f t="shared" si="359"/>
        <v>42582.291666666672</v>
      </c>
    </row>
    <row r="3807" spans="1:20" ht="45" x14ac:dyDescent="0.25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3">
        <f t="shared" si="354"/>
        <v>2.0000000000000002E-5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4">
        <f t="shared" si="359"/>
        <v>41909.887037037035</v>
      </c>
    </row>
    <row r="3808" spans="1:20" ht="60" x14ac:dyDescent="0.25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3">
        <f t="shared" si="354"/>
        <v>6.6666666666666664E-4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4">
        <f t="shared" si="359"/>
        <v>41819.259039351848</v>
      </c>
    </row>
    <row r="3809" spans="1:20" ht="60" x14ac:dyDescent="0.25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3">
        <f t="shared" si="354"/>
        <v>0.30333333333333334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4">
        <f t="shared" si="359"/>
        <v>42097.909016203703</v>
      </c>
    </row>
    <row r="3810" spans="1:20" ht="45" x14ac:dyDescent="0.25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3">
        <f t="shared" si="354"/>
        <v>1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4">
        <f t="shared" si="359"/>
        <v>42119.412256944444</v>
      </c>
    </row>
    <row r="3811" spans="1:20" ht="60" x14ac:dyDescent="0.25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3">
        <f t="shared" si="354"/>
        <v>1.0125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4">
        <f t="shared" si="359"/>
        <v>41850.958333333336</v>
      </c>
    </row>
    <row r="3812" spans="1:20" ht="60" x14ac:dyDescent="0.25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3">
        <f t="shared" si="354"/>
        <v>1.2173333333333334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4">
        <f t="shared" si="359"/>
        <v>42084.807384259257</v>
      </c>
    </row>
    <row r="3813" spans="1:20" ht="60" x14ac:dyDescent="0.25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3">
        <f t="shared" si="354"/>
        <v>3.3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4">
        <f t="shared" si="359"/>
        <v>42521.458333333328</v>
      </c>
    </row>
    <row r="3814" spans="1:20" ht="60" x14ac:dyDescent="0.25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3">
        <f t="shared" si="354"/>
        <v>1.0954999999999999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4">
        <f t="shared" si="359"/>
        <v>42156.165972222225</v>
      </c>
    </row>
    <row r="3815" spans="1:20" ht="60" x14ac:dyDescent="0.25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3">
        <f t="shared" si="354"/>
        <v>1.0095190476190474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4">
        <f t="shared" si="359"/>
        <v>42535.904861111107</v>
      </c>
    </row>
    <row r="3816" spans="1:20" ht="60" x14ac:dyDescent="0.25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3">
        <f t="shared" si="354"/>
        <v>1.4013333333333333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4">
        <f t="shared" si="359"/>
        <v>42095.165972222225</v>
      </c>
    </row>
    <row r="3817" spans="1:20" ht="30" x14ac:dyDescent="0.25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3">
        <f t="shared" si="354"/>
        <v>1.0000100000000001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4">
        <f t="shared" si="359"/>
        <v>42236.958333333328</v>
      </c>
    </row>
    <row r="3818" spans="1:20" ht="60" x14ac:dyDescent="0.25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3">
        <f t="shared" si="354"/>
        <v>1.19238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4">
        <f t="shared" si="359"/>
        <v>41837.690081018518</v>
      </c>
    </row>
    <row r="3819" spans="1:20" ht="60" x14ac:dyDescent="0.25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3">
        <f t="shared" si="354"/>
        <v>1.0725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4">
        <f t="shared" si="359"/>
        <v>42301.165972222225</v>
      </c>
    </row>
    <row r="3820" spans="1:20" ht="45" x14ac:dyDescent="0.25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3">
        <f t="shared" si="354"/>
        <v>2.2799999999999998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4">
        <f t="shared" si="359"/>
        <v>42075.800717592589</v>
      </c>
    </row>
    <row r="3821" spans="1:20" ht="45" x14ac:dyDescent="0.25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3">
        <f t="shared" si="354"/>
        <v>1.0640000000000001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4">
        <f t="shared" si="359"/>
        <v>42202.876388888893</v>
      </c>
    </row>
    <row r="3822" spans="1:20" ht="45" x14ac:dyDescent="0.25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3">
        <f t="shared" si="354"/>
        <v>1.4333333333333333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4">
        <f t="shared" si="359"/>
        <v>42190.651817129634</v>
      </c>
    </row>
    <row r="3823" spans="1:20" ht="60" x14ac:dyDescent="0.25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3">
        <f t="shared" si="354"/>
        <v>1.0454285714285714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4">
        <f t="shared" si="359"/>
        <v>42373.180636574078</v>
      </c>
    </row>
    <row r="3824" spans="1:20" ht="60" x14ac:dyDescent="0.25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3">
        <f t="shared" si="354"/>
        <v>1.1002000000000001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4">
        <f t="shared" si="359"/>
        <v>42388.957638888889</v>
      </c>
    </row>
    <row r="3825" spans="1:20" ht="60" x14ac:dyDescent="0.25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3">
        <f t="shared" si="354"/>
        <v>1.06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4">
        <f t="shared" si="359"/>
        <v>42205.165972222225</v>
      </c>
    </row>
    <row r="3826" spans="1:20" ht="60" x14ac:dyDescent="0.25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3">
        <f t="shared" si="354"/>
        <v>1.08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4">
        <f t="shared" si="359"/>
        <v>42583.570138888885</v>
      </c>
    </row>
    <row r="3827" spans="1:20" ht="60" x14ac:dyDescent="0.25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3">
        <f t="shared" si="354"/>
        <v>1.0542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4">
        <f t="shared" si="359"/>
        <v>42172.069606481484</v>
      </c>
    </row>
    <row r="3828" spans="1:20" ht="45" x14ac:dyDescent="0.25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3">
        <f t="shared" si="354"/>
        <v>1.1916666666666667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4">
        <f t="shared" si="359"/>
        <v>42131.423541666663</v>
      </c>
    </row>
    <row r="3829" spans="1:20" ht="60" x14ac:dyDescent="0.25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3">
        <f t="shared" si="354"/>
        <v>1.5266666666666666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4">
        <f t="shared" si="359"/>
        <v>42090</v>
      </c>
    </row>
    <row r="3830" spans="1:20" ht="60" x14ac:dyDescent="0.25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3">
        <f t="shared" si="354"/>
        <v>1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4">
        <f t="shared" si="359"/>
        <v>42004.569293981483</v>
      </c>
    </row>
    <row r="3831" spans="1:20" ht="60" x14ac:dyDescent="0.25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3">
        <f t="shared" si="354"/>
        <v>1.002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4">
        <f t="shared" si="359"/>
        <v>42613.865405092598</v>
      </c>
    </row>
    <row r="3832" spans="1:20" ht="45" x14ac:dyDescent="0.25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3">
        <f t="shared" si="354"/>
        <v>2.25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4">
        <f t="shared" si="359"/>
        <v>42517.740868055553</v>
      </c>
    </row>
    <row r="3833" spans="1:20" ht="60" x14ac:dyDescent="0.25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3">
        <f t="shared" si="354"/>
        <v>1.0602199999999999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4">
        <f t="shared" si="359"/>
        <v>41948.890567129631</v>
      </c>
    </row>
    <row r="3834" spans="1:20" ht="60" x14ac:dyDescent="0.25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3">
        <f t="shared" si="354"/>
        <v>1.0466666666666666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4">
        <f t="shared" si="359"/>
        <v>42420.114988425921</v>
      </c>
    </row>
    <row r="3835" spans="1:20" ht="60" x14ac:dyDescent="0.25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3">
        <f t="shared" si="354"/>
        <v>1.1666666666666667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4">
        <f t="shared" si="359"/>
        <v>41974.797916666663</v>
      </c>
    </row>
    <row r="3836" spans="1:20" ht="60" x14ac:dyDescent="0.25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3">
        <f t="shared" si="354"/>
        <v>1.0903333333333334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4">
        <f t="shared" si="359"/>
        <v>42173.445219907408</v>
      </c>
    </row>
    <row r="3837" spans="1:20" ht="60" x14ac:dyDescent="0.25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3">
        <f t="shared" si="354"/>
        <v>1.6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4">
        <f t="shared" si="359"/>
        <v>42481.94222222222</v>
      </c>
    </row>
    <row r="3838" spans="1:20" ht="45" x14ac:dyDescent="0.25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3">
        <f t="shared" si="354"/>
        <v>1.125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4">
        <f t="shared" si="359"/>
        <v>42585.172916666663</v>
      </c>
    </row>
    <row r="3839" spans="1:20" ht="30" x14ac:dyDescent="0.25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3">
        <f t="shared" si="354"/>
        <v>1.0209999999999999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4">
        <f t="shared" si="359"/>
        <v>42188.765717592592</v>
      </c>
    </row>
    <row r="3840" spans="1:20" ht="60" x14ac:dyDescent="0.25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3">
        <f t="shared" si="354"/>
        <v>1.00824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4">
        <f t="shared" si="359"/>
        <v>42146.710752314815</v>
      </c>
    </row>
    <row r="3841" spans="1:20" ht="60" x14ac:dyDescent="0.25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3">
        <f t="shared" si="354"/>
        <v>1.0125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4">
        <f t="shared" si="359"/>
        <v>42215.142638888887</v>
      </c>
    </row>
    <row r="3842" spans="1:20" ht="45" x14ac:dyDescent="0.25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3">
        <f t="shared" si="354"/>
        <v>65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4">
        <f t="shared" si="359"/>
        <v>42457.660057870366</v>
      </c>
    </row>
    <row r="3843" spans="1:20" ht="60" x14ac:dyDescent="0.25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3">
        <f t="shared" ref="O3843:O3906" si="360">E3843/D3843</f>
        <v>8.72E-2</v>
      </c>
      <c r="P3843" s="8">
        <f t="shared" ref="P3843:P3906" si="361">IF(L3843,E3843/L3843,0)</f>
        <v>25.647058823529413</v>
      </c>
      <c r="Q3843" t="str">
        <f t="shared" ref="Q3843:Q3906" si="362">LEFT(N3843,FIND("/",N3843) -1)</f>
        <v>theater</v>
      </c>
      <c r="R3843" t="str">
        <f t="shared" ref="R3843:R3906" si="363">RIGHT(N3843, LEN(N3843)- FIND("/", N3843))</f>
        <v>plays</v>
      </c>
      <c r="S3843" s="12">
        <f t="shared" ref="S3843:S3906" si="364">(((J3843/60)/60)/24)+DATE(1970,1,1)</f>
        <v>41780.785729166666</v>
      </c>
      <c r="T3843" s="14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3">
        <f t="shared" si="360"/>
        <v>0.21940000000000001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4">
        <f t="shared" si="365"/>
        <v>41770.493657407409</v>
      </c>
    </row>
    <row r="3845" spans="1:20" ht="60" x14ac:dyDescent="0.25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3">
        <f t="shared" si="360"/>
        <v>0.21299999999999999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4">
        <f t="shared" si="365"/>
        <v>41791.072500000002</v>
      </c>
    </row>
    <row r="3846" spans="1:20" ht="60" x14ac:dyDescent="0.25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3">
        <f t="shared" si="360"/>
        <v>0.41489795918367345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4">
        <f t="shared" si="365"/>
        <v>41793.290972222225</v>
      </c>
    </row>
    <row r="3847" spans="1:20" ht="60" x14ac:dyDescent="0.25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3">
        <f t="shared" si="360"/>
        <v>2.1049999999999999E-2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4">
        <f t="shared" si="365"/>
        <v>42278.627013888887</v>
      </c>
    </row>
    <row r="3848" spans="1:20" ht="45" x14ac:dyDescent="0.25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3">
        <f t="shared" si="360"/>
        <v>2.7E-2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4">
        <f t="shared" si="365"/>
        <v>41916.290972222225</v>
      </c>
    </row>
    <row r="3849" spans="1:20" ht="45" x14ac:dyDescent="0.25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3">
        <f t="shared" si="360"/>
        <v>0.16161904761904761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4">
        <f t="shared" si="365"/>
        <v>42204.224432870367</v>
      </c>
    </row>
    <row r="3850" spans="1:20" ht="60" x14ac:dyDescent="0.25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3">
        <f t="shared" si="360"/>
        <v>0.16376923076923078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4">
        <f t="shared" si="365"/>
        <v>42295.817002314812</v>
      </c>
    </row>
    <row r="3851" spans="1:20" ht="75" x14ac:dyDescent="0.25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3">
        <f t="shared" si="360"/>
        <v>7.0433333333333334E-2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4">
        <f t="shared" si="365"/>
        <v>42166.767175925925</v>
      </c>
    </row>
    <row r="3852" spans="1:20" ht="30" x14ac:dyDescent="0.25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3">
        <f t="shared" si="360"/>
        <v>3.7999999999999999E-2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4">
        <f t="shared" si="365"/>
        <v>42005.124340277776</v>
      </c>
    </row>
    <row r="3853" spans="1:20" ht="45" x14ac:dyDescent="0.25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3">
        <f t="shared" si="360"/>
        <v>0.34079999999999999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4">
        <f t="shared" si="365"/>
        <v>42202.439571759256</v>
      </c>
    </row>
    <row r="3854" spans="1:20" ht="45" x14ac:dyDescent="0.25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3">
        <f t="shared" si="360"/>
        <v>2E-3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4">
        <f t="shared" si="365"/>
        <v>42090.149027777778</v>
      </c>
    </row>
    <row r="3855" spans="1:20" ht="45" x14ac:dyDescent="0.25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3">
        <f t="shared" si="360"/>
        <v>2.5999999999999998E-4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4">
        <f t="shared" si="365"/>
        <v>41883.84002314815</v>
      </c>
    </row>
    <row r="3856" spans="1:20" ht="30" x14ac:dyDescent="0.25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3">
        <f t="shared" si="360"/>
        <v>0.16254545454545455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4">
        <f t="shared" si="365"/>
        <v>42133.884930555556</v>
      </c>
    </row>
    <row r="3857" spans="1:20" ht="75" x14ac:dyDescent="0.25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3">
        <f t="shared" si="360"/>
        <v>2.5000000000000001E-2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4">
        <f t="shared" si="365"/>
        <v>42089.929062499999</v>
      </c>
    </row>
    <row r="3858" spans="1:20" ht="60" x14ac:dyDescent="0.25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3">
        <f t="shared" si="360"/>
        <v>2.0000000000000001E-4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4">
        <f t="shared" si="365"/>
        <v>42071.701423611114</v>
      </c>
    </row>
    <row r="3859" spans="1:20" ht="60" x14ac:dyDescent="0.25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3">
        <f t="shared" si="360"/>
        <v>5.1999999999999998E-2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4">
        <f t="shared" si="365"/>
        <v>41852.716666666667</v>
      </c>
    </row>
    <row r="3860" spans="1:20" ht="60" x14ac:dyDescent="0.25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3">
        <f t="shared" si="360"/>
        <v>0.02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4">
        <f t="shared" si="365"/>
        <v>42146.875</v>
      </c>
    </row>
    <row r="3861" spans="1:20" ht="45" x14ac:dyDescent="0.25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3">
        <f t="shared" si="360"/>
        <v>4.0000000000000002E-4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4">
        <f t="shared" si="365"/>
        <v>41815.875</v>
      </c>
    </row>
    <row r="3862" spans="1:20" ht="60" x14ac:dyDescent="0.25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3">
        <f t="shared" si="360"/>
        <v>0.17666666666666667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4">
        <f t="shared" si="365"/>
        <v>41863.660995370366</v>
      </c>
    </row>
    <row r="3863" spans="1:20" ht="15.75" x14ac:dyDescent="0.25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3">
        <f t="shared" si="360"/>
        <v>0.05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4">
        <f t="shared" si="365"/>
        <v>41955.907638888893</v>
      </c>
    </row>
    <row r="3864" spans="1:20" ht="30" x14ac:dyDescent="0.25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3">
        <f t="shared" si="360"/>
        <v>1.3333333333333334E-4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4">
        <f t="shared" si="365"/>
        <v>42625.707638888889</v>
      </c>
    </row>
    <row r="3865" spans="1:20" ht="60" x14ac:dyDescent="0.25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3">
        <f t="shared" si="360"/>
        <v>0</v>
      </c>
      <c r="P3865" s="8">
        <f t="shared" si="361"/>
        <v>0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4">
        <f t="shared" si="365"/>
        <v>42313.674826388888</v>
      </c>
    </row>
    <row r="3866" spans="1:20" ht="60" x14ac:dyDescent="0.25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3">
        <f t="shared" si="360"/>
        <v>1.2E-2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4">
        <f t="shared" si="365"/>
        <v>42325.933495370366</v>
      </c>
    </row>
    <row r="3867" spans="1:20" ht="45" x14ac:dyDescent="0.25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3">
        <f t="shared" si="360"/>
        <v>0.26937422295897223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4">
        <f t="shared" si="365"/>
        <v>41881.229166666664</v>
      </c>
    </row>
    <row r="3868" spans="1:20" ht="30" x14ac:dyDescent="0.25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3">
        <f t="shared" si="360"/>
        <v>5.4999999999999997E-3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4">
        <f t="shared" si="365"/>
        <v>42452.145138888889</v>
      </c>
    </row>
    <row r="3869" spans="1:20" ht="45" x14ac:dyDescent="0.25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3">
        <f t="shared" si="360"/>
        <v>0.1255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4">
        <f t="shared" si="365"/>
        <v>42539.814108796301</v>
      </c>
    </row>
    <row r="3870" spans="1:20" ht="30" x14ac:dyDescent="0.25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3">
        <f t="shared" si="360"/>
        <v>2E-3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4">
        <f t="shared" si="365"/>
        <v>41890.659780092588</v>
      </c>
    </row>
    <row r="3871" spans="1:20" ht="30" x14ac:dyDescent="0.25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3">
        <f t="shared" si="360"/>
        <v>3.44748684310884E-2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4">
        <f t="shared" si="365"/>
        <v>42077.132638888885</v>
      </c>
    </row>
    <row r="3872" spans="1:20" ht="60" x14ac:dyDescent="0.25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3">
        <f t="shared" si="360"/>
        <v>0.15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4">
        <f t="shared" si="365"/>
        <v>41823.17219907407</v>
      </c>
    </row>
    <row r="3873" spans="1:20" ht="45" x14ac:dyDescent="0.25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3">
        <f t="shared" si="360"/>
        <v>2.6666666666666668E-2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4">
        <f t="shared" si="365"/>
        <v>42823.739004629635</v>
      </c>
    </row>
    <row r="3874" spans="1:20" ht="60" x14ac:dyDescent="0.25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3">
        <f t="shared" si="360"/>
        <v>0</v>
      </c>
      <c r="P3874" s="8">
        <f t="shared" si="361"/>
        <v>0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4">
        <f t="shared" si="365"/>
        <v>42230.145787037036</v>
      </c>
    </row>
    <row r="3875" spans="1:20" ht="60" x14ac:dyDescent="0.25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3">
        <f t="shared" si="360"/>
        <v>0</v>
      </c>
      <c r="P3875" s="8">
        <f t="shared" si="361"/>
        <v>0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4">
        <f t="shared" si="365"/>
        <v>42285.696006944447</v>
      </c>
    </row>
    <row r="3876" spans="1:20" ht="60" x14ac:dyDescent="0.25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3">
        <f t="shared" si="360"/>
        <v>0</v>
      </c>
      <c r="P3876" s="8">
        <f t="shared" si="361"/>
        <v>0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4">
        <f t="shared" si="365"/>
        <v>42028.041666666672</v>
      </c>
    </row>
    <row r="3877" spans="1:20" ht="45" x14ac:dyDescent="0.25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3">
        <f t="shared" si="360"/>
        <v>0</v>
      </c>
      <c r="P3877" s="8">
        <f t="shared" si="361"/>
        <v>0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4">
        <f t="shared" si="365"/>
        <v>42616.416666666672</v>
      </c>
    </row>
    <row r="3878" spans="1:20" ht="60" x14ac:dyDescent="0.25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3">
        <f t="shared" si="360"/>
        <v>0.52794871794871789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4">
        <f t="shared" si="365"/>
        <v>42402.624166666668</v>
      </c>
    </row>
    <row r="3879" spans="1:20" ht="60" x14ac:dyDescent="0.25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3">
        <f t="shared" si="360"/>
        <v>4.9639999999999997E-2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4">
        <f t="shared" si="365"/>
        <v>42712.67768518519</v>
      </c>
    </row>
    <row r="3880" spans="1:20" ht="45" x14ac:dyDescent="0.25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3">
        <f t="shared" si="360"/>
        <v>5.5555555555555556E-4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4">
        <f t="shared" si="365"/>
        <v>42185.165972222225</v>
      </c>
    </row>
    <row r="3881" spans="1:20" ht="45" x14ac:dyDescent="0.25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3">
        <f t="shared" si="360"/>
        <v>0</v>
      </c>
      <c r="P3881" s="8">
        <f t="shared" si="361"/>
        <v>0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4">
        <f t="shared" si="365"/>
        <v>42029.861064814817</v>
      </c>
    </row>
    <row r="3882" spans="1:20" ht="60" x14ac:dyDescent="0.25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3">
        <f t="shared" si="360"/>
        <v>0.13066666666666665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4">
        <f t="shared" si="365"/>
        <v>41850.958333333336</v>
      </c>
    </row>
    <row r="3883" spans="1:20" ht="30" x14ac:dyDescent="0.25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3">
        <f t="shared" si="360"/>
        <v>0.05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4">
        <f t="shared" si="365"/>
        <v>42786.018506944441</v>
      </c>
    </row>
    <row r="3884" spans="1:20" ht="60" x14ac:dyDescent="0.25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3">
        <f t="shared" si="360"/>
        <v>0</v>
      </c>
      <c r="P3884" s="8">
        <f t="shared" si="361"/>
        <v>0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4">
        <f t="shared" si="365"/>
        <v>42400.960416666669</v>
      </c>
    </row>
    <row r="3885" spans="1:20" ht="60" x14ac:dyDescent="0.25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3">
        <f t="shared" si="360"/>
        <v>0</v>
      </c>
      <c r="P3885" s="8">
        <f t="shared" si="361"/>
        <v>0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4">
        <f t="shared" si="365"/>
        <v>41884.602650462963</v>
      </c>
    </row>
    <row r="3886" spans="1:20" ht="45" x14ac:dyDescent="0.25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3">
        <f t="shared" si="360"/>
        <v>0</v>
      </c>
      <c r="P3886" s="8">
        <f t="shared" si="361"/>
        <v>0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4">
        <f t="shared" si="365"/>
        <v>42090.749907407408</v>
      </c>
    </row>
    <row r="3887" spans="1:20" ht="45" x14ac:dyDescent="0.25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3">
        <f t="shared" si="360"/>
        <v>0</v>
      </c>
      <c r="P3887" s="8">
        <f t="shared" si="361"/>
        <v>0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4">
        <f t="shared" si="365"/>
        <v>42499.951284722221</v>
      </c>
    </row>
    <row r="3888" spans="1:20" ht="15.75" x14ac:dyDescent="0.25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3">
        <f t="shared" si="360"/>
        <v>0</v>
      </c>
      <c r="P3888" s="8">
        <f t="shared" si="361"/>
        <v>0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4">
        <f t="shared" si="365"/>
        <v>41984.228032407409</v>
      </c>
    </row>
    <row r="3889" spans="1:20" ht="60" x14ac:dyDescent="0.25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3">
        <f t="shared" si="360"/>
        <v>1.7500000000000002E-2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4">
        <f t="shared" si="365"/>
        <v>42125.916666666672</v>
      </c>
    </row>
    <row r="3890" spans="1:20" ht="60" x14ac:dyDescent="0.25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3">
        <f t="shared" si="360"/>
        <v>0.27100000000000002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4">
        <f t="shared" si="365"/>
        <v>42792.545810185184</v>
      </c>
    </row>
    <row r="3891" spans="1:20" ht="45" x14ac:dyDescent="0.25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3">
        <f t="shared" si="360"/>
        <v>1.4749999999999999E-2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4">
        <f t="shared" si="365"/>
        <v>42008.976388888885</v>
      </c>
    </row>
    <row r="3892" spans="1:20" ht="60" x14ac:dyDescent="0.25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3">
        <f t="shared" si="360"/>
        <v>0.16826666666666668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4">
        <f t="shared" si="365"/>
        <v>42231.758611111116</v>
      </c>
    </row>
    <row r="3893" spans="1:20" ht="30" x14ac:dyDescent="0.25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3">
        <f t="shared" si="360"/>
        <v>0.32500000000000001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4">
        <f t="shared" si="365"/>
        <v>42086.207638888889</v>
      </c>
    </row>
    <row r="3894" spans="1:20" ht="60" x14ac:dyDescent="0.25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3">
        <f t="shared" si="360"/>
        <v>0</v>
      </c>
      <c r="P3894" s="8">
        <f t="shared" si="361"/>
        <v>0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4">
        <f t="shared" si="365"/>
        <v>41875.291666666664</v>
      </c>
    </row>
    <row r="3895" spans="1:20" ht="60" x14ac:dyDescent="0.25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3">
        <f t="shared" si="360"/>
        <v>0.2155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4">
        <f t="shared" si="365"/>
        <v>41821.25</v>
      </c>
    </row>
    <row r="3896" spans="1:20" ht="60" x14ac:dyDescent="0.25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3">
        <f t="shared" si="360"/>
        <v>3.4666666666666665E-2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4">
        <f t="shared" si="365"/>
        <v>42710.207638888889</v>
      </c>
    </row>
    <row r="3897" spans="1:20" ht="60" x14ac:dyDescent="0.25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3">
        <f t="shared" si="360"/>
        <v>0.05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4">
        <f t="shared" si="365"/>
        <v>42063.250208333338</v>
      </c>
    </row>
    <row r="3898" spans="1:20" ht="60" x14ac:dyDescent="0.25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3">
        <f t="shared" si="360"/>
        <v>0.10625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4">
        <f t="shared" si="365"/>
        <v>41807.191875000004</v>
      </c>
    </row>
    <row r="3899" spans="1:20" ht="60" x14ac:dyDescent="0.25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3">
        <f t="shared" si="360"/>
        <v>0.17599999999999999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4">
        <f t="shared" si="365"/>
        <v>42012.87364583333</v>
      </c>
    </row>
    <row r="3900" spans="1:20" ht="60" x14ac:dyDescent="0.25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3">
        <f t="shared" si="360"/>
        <v>0.3256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4">
        <f t="shared" si="365"/>
        <v>42233.666666666672</v>
      </c>
    </row>
    <row r="3901" spans="1:20" ht="45" x14ac:dyDescent="0.25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3">
        <f t="shared" si="360"/>
        <v>1.2500000000000001E-2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4">
        <f t="shared" si="365"/>
        <v>41863.775011574071</v>
      </c>
    </row>
    <row r="3902" spans="1:20" ht="45" x14ac:dyDescent="0.25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3">
        <f t="shared" si="360"/>
        <v>5.3999999999999999E-2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4">
        <f t="shared" si="365"/>
        <v>42166.092488425929</v>
      </c>
    </row>
    <row r="3903" spans="1:20" ht="60" x14ac:dyDescent="0.25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3">
        <f t="shared" si="360"/>
        <v>8.3333333333333332E-3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4">
        <f t="shared" si="365"/>
        <v>42357.826377314821</v>
      </c>
    </row>
    <row r="3904" spans="1:20" ht="60" x14ac:dyDescent="0.25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3">
        <f t="shared" si="360"/>
        <v>0.48833333333333334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4">
        <f t="shared" si="365"/>
        <v>42688.509745370371</v>
      </c>
    </row>
    <row r="3905" spans="1:20" ht="60" x14ac:dyDescent="0.25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3">
        <f t="shared" si="360"/>
        <v>0</v>
      </c>
      <c r="P3905" s="8">
        <f t="shared" si="361"/>
        <v>0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4">
        <f t="shared" si="365"/>
        <v>42230.818055555559</v>
      </c>
    </row>
    <row r="3906" spans="1:20" ht="30" x14ac:dyDescent="0.25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3">
        <f t="shared" si="360"/>
        <v>2.9999999999999997E-4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4">
        <f t="shared" si="365"/>
        <v>42109.211111111115</v>
      </c>
    </row>
    <row r="3907" spans="1:20" ht="60" x14ac:dyDescent="0.25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3">
        <f t="shared" ref="O3907:O3970" si="366">E3907/D3907</f>
        <v>0.11533333333333333</v>
      </c>
      <c r="P3907" s="8">
        <f t="shared" ref="P3907:P3970" si="367">IF(L3907,E3907/L3907,0)</f>
        <v>24.714285714285715</v>
      </c>
      <c r="Q3907" t="str">
        <f t="shared" ref="Q3907:Q3970" si="368">LEFT(N3907,FIND("/",N3907) -1)</f>
        <v>theater</v>
      </c>
      <c r="R3907" t="str">
        <f t="shared" ref="R3907:R3970" si="369">RIGHT(N3907, LEN(N3907)- FIND("/", N3907))</f>
        <v>plays</v>
      </c>
      <c r="S3907" s="12">
        <f t="shared" ref="S3907:S3970" si="370">(((J3907/60)/60)/24)+DATE(1970,1,1)</f>
        <v>42124.623877314814</v>
      </c>
      <c r="T3907" s="14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3">
        <f t="shared" si="366"/>
        <v>0.67333333333333334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4">
        <f t="shared" si="371"/>
        <v>42181.559027777781</v>
      </c>
    </row>
    <row r="3909" spans="1:20" ht="45" x14ac:dyDescent="0.25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3">
        <f t="shared" si="366"/>
        <v>0.153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4">
        <f t="shared" si="371"/>
        <v>41938.838888888888</v>
      </c>
    </row>
    <row r="3910" spans="1:20" ht="60" x14ac:dyDescent="0.25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3">
        <f t="shared" si="366"/>
        <v>8.666666666666667E-2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4">
        <f t="shared" si="371"/>
        <v>41849.135370370372</v>
      </c>
    </row>
    <row r="3911" spans="1:20" ht="45" x14ac:dyDescent="0.25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3">
        <f t="shared" si="366"/>
        <v>2.2499999999999998E-3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4">
        <f t="shared" si="371"/>
        <v>41893.359282407408</v>
      </c>
    </row>
    <row r="3912" spans="1:20" ht="45" x14ac:dyDescent="0.25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3">
        <f t="shared" si="366"/>
        <v>3.0833333333333334E-2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4">
        <f t="shared" si="371"/>
        <v>42254.756909722222</v>
      </c>
    </row>
    <row r="3913" spans="1:20" ht="45" x14ac:dyDescent="0.25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3">
        <f t="shared" si="366"/>
        <v>0.37412499999999999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4">
        <f t="shared" si="371"/>
        <v>41969.853900462964</v>
      </c>
    </row>
    <row r="3914" spans="1:20" ht="45" x14ac:dyDescent="0.25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3">
        <f t="shared" si="366"/>
        <v>6.666666666666667E-5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4">
        <f t="shared" si="371"/>
        <v>42119.190972222219</v>
      </c>
    </row>
    <row r="3915" spans="1:20" ht="45" x14ac:dyDescent="0.25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3">
        <f t="shared" si="366"/>
        <v>0.1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4">
        <f t="shared" si="371"/>
        <v>42338.252881944441</v>
      </c>
    </row>
    <row r="3916" spans="1:20" ht="60" x14ac:dyDescent="0.25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3">
        <f t="shared" si="366"/>
        <v>0.36359999999999998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4">
        <f t="shared" si="371"/>
        <v>42134.957638888889</v>
      </c>
    </row>
    <row r="3917" spans="1:20" ht="60" x14ac:dyDescent="0.25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3">
        <f t="shared" si="366"/>
        <v>3.3333333333333335E-3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4">
        <f t="shared" si="371"/>
        <v>42522.98505787037</v>
      </c>
    </row>
    <row r="3918" spans="1:20" ht="60" x14ac:dyDescent="0.25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3">
        <f t="shared" si="366"/>
        <v>0</v>
      </c>
      <c r="P3918" s="8">
        <f t="shared" si="367"/>
        <v>0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4">
        <f t="shared" si="371"/>
        <v>42524.471666666665</v>
      </c>
    </row>
    <row r="3919" spans="1:20" ht="45" x14ac:dyDescent="0.25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3">
        <f t="shared" si="366"/>
        <v>2.8571428571428571E-3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4">
        <f t="shared" si="371"/>
        <v>41893.527326388888</v>
      </c>
    </row>
    <row r="3920" spans="1:20" ht="60" x14ac:dyDescent="0.25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3">
        <f t="shared" si="366"/>
        <v>2E-3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4">
        <f t="shared" si="371"/>
        <v>41855.666666666664</v>
      </c>
    </row>
    <row r="3921" spans="1:20" ht="45" x14ac:dyDescent="0.25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3">
        <f t="shared" si="366"/>
        <v>1.7999999999999999E-2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4">
        <f t="shared" si="371"/>
        <v>42387</v>
      </c>
    </row>
    <row r="3922" spans="1:20" ht="60" x14ac:dyDescent="0.25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3">
        <f t="shared" si="366"/>
        <v>5.3999999999999999E-2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4">
        <f t="shared" si="371"/>
        <v>42687.428935185191</v>
      </c>
    </row>
    <row r="3923" spans="1:20" ht="60" x14ac:dyDescent="0.25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3">
        <f t="shared" si="366"/>
        <v>0</v>
      </c>
      <c r="P3923" s="8">
        <f t="shared" si="367"/>
        <v>0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4">
        <f t="shared" si="371"/>
        <v>41938.75</v>
      </c>
    </row>
    <row r="3924" spans="1:20" ht="60" x14ac:dyDescent="0.25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3">
        <f t="shared" si="366"/>
        <v>8.1333333333333327E-2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4">
        <f t="shared" si="371"/>
        <v>42065.958333333328</v>
      </c>
    </row>
    <row r="3925" spans="1:20" ht="60" x14ac:dyDescent="0.25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3">
        <f t="shared" si="366"/>
        <v>0.12034782608695652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4">
        <f t="shared" si="371"/>
        <v>42103.979988425926</v>
      </c>
    </row>
    <row r="3926" spans="1:20" ht="45" x14ac:dyDescent="0.25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3">
        <f t="shared" si="366"/>
        <v>0.15266666666666667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4">
        <f t="shared" si="371"/>
        <v>41816.959745370368</v>
      </c>
    </row>
    <row r="3927" spans="1:20" ht="45" x14ac:dyDescent="0.25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3">
        <f t="shared" si="366"/>
        <v>0.1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4">
        <f t="shared" si="371"/>
        <v>41850.870821759258</v>
      </c>
    </row>
    <row r="3928" spans="1:20" ht="45" x14ac:dyDescent="0.25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3">
        <f t="shared" si="366"/>
        <v>3.0000000000000001E-3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4">
        <f t="shared" si="371"/>
        <v>42000.085046296299</v>
      </c>
    </row>
    <row r="3929" spans="1:20" ht="60" x14ac:dyDescent="0.25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3">
        <f t="shared" si="366"/>
        <v>0.01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4">
        <f t="shared" si="371"/>
        <v>41860.267407407409</v>
      </c>
    </row>
    <row r="3930" spans="1:20" ht="60" x14ac:dyDescent="0.25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3">
        <f t="shared" si="366"/>
        <v>0.13020000000000001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4">
        <f t="shared" si="371"/>
        <v>42293.207638888889</v>
      </c>
    </row>
    <row r="3931" spans="1:20" ht="60" x14ac:dyDescent="0.25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3">
        <f t="shared" si="366"/>
        <v>2.265E-2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4">
        <f t="shared" si="371"/>
        <v>42631.827141203699</v>
      </c>
    </row>
    <row r="3932" spans="1:20" ht="60" x14ac:dyDescent="0.25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3">
        <f t="shared" si="366"/>
        <v>0</v>
      </c>
      <c r="P3932" s="8">
        <f t="shared" si="367"/>
        <v>0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4">
        <f t="shared" si="371"/>
        <v>42461.25</v>
      </c>
    </row>
    <row r="3933" spans="1:20" ht="60" x14ac:dyDescent="0.25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3">
        <f t="shared" si="366"/>
        <v>0</v>
      </c>
      <c r="P3933" s="8">
        <f t="shared" si="367"/>
        <v>0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4">
        <f t="shared" si="371"/>
        <v>42253.151701388888</v>
      </c>
    </row>
    <row r="3934" spans="1:20" ht="60" x14ac:dyDescent="0.25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3">
        <f t="shared" si="366"/>
        <v>8.3333333333333331E-5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4">
        <f t="shared" si="371"/>
        <v>42445.126898148148</v>
      </c>
    </row>
    <row r="3935" spans="1:20" ht="60" x14ac:dyDescent="0.25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3">
        <f t="shared" si="366"/>
        <v>0.15742857142857142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4">
        <f t="shared" si="371"/>
        <v>42568.029861111107</v>
      </c>
    </row>
    <row r="3936" spans="1:20" ht="45" x14ac:dyDescent="0.25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3">
        <f t="shared" si="366"/>
        <v>0.11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4">
        <f t="shared" si="371"/>
        <v>42278.541666666672</v>
      </c>
    </row>
    <row r="3937" spans="1:20" ht="60" x14ac:dyDescent="0.25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3">
        <f t="shared" si="366"/>
        <v>0.43833333333333335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4">
        <f t="shared" si="371"/>
        <v>42281.656782407401</v>
      </c>
    </row>
    <row r="3938" spans="1:20" ht="60" x14ac:dyDescent="0.25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3">
        <f t="shared" si="366"/>
        <v>0</v>
      </c>
      <c r="P3938" s="8">
        <f t="shared" si="367"/>
        <v>0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4">
        <f t="shared" si="371"/>
        <v>42705.304629629631</v>
      </c>
    </row>
    <row r="3939" spans="1:20" ht="45" x14ac:dyDescent="0.25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3">
        <f t="shared" si="366"/>
        <v>0.86135181975736563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4">
        <f t="shared" si="371"/>
        <v>42562.631481481483</v>
      </c>
    </row>
    <row r="3940" spans="1:20" ht="60" x14ac:dyDescent="0.25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3">
        <f t="shared" si="366"/>
        <v>0.12196620583717357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4">
        <f t="shared" si="371"/>
        <v>42182.905717592599</v>
      </c>
    </row>
    <row r="3941" spans="1:20" ht="60" x14ac:dyDescent="0.25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3">
        <f t="shared" si="366"/>
        <v>1E-3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4">
        <f t="shared" si="371"/>
        <v>41919.1875</v>
      </c>
    </row>
    <row r="3942" spans="1:20" ht="60" x14ac:dyDescent="0.25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3">
        <f t="shared" si="366"/>
        <v>2.2000000000000001E-3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4">
        <f t="shared" si="371"/>
        <v>42006.492488425924</v>
      </c>
    </row>
    <row r="3943" spans="1:20" ht="75" x14ac:dyDescent="0.25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3">
        <f t="shared" si="366"/>
        <v>9.0909090909090905E-3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4">
        <f t="shared" si="371"/>
        <v>41968.041666666672</v>
      </c>
    </row>
    <row r="3944" spans="1:20" ht="45" x14ac:dyDescent="0.25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3">
        <f t="shared" si="366"/>
        <v>0</v>
      </c>
      <c r="P3944" s="8">
        <f t="shared" si="367"/>
        <v>0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4">
        <f t="shared" si="371"/>
        <v>42171.904097222221</v>
      </c>
    </row>
    <row r="3945" spans="1:20" ht="45" x14ac:dyDescent="0.25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3">
        <f t="shared" si="366"/>
        <v>0.35639999999999999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4">
        <f t="shared" si="371"/>
        <v>42310.701388888891</v>
      </c>
    </row>
    <row r="3946" spans="1:20" ht="60" x14ac:dyDescent="0.25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3">
        <f t="shared" si="366"/>
        <v>0</v>
      </c>
      <c r="P3946" s="8">
        <f t="shared" si="367"/>
        <v>0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4">
        <f t="shared" si="371"/>
        <v>42243.662905092591</v>
      </c>
    </row>
    <row r="3947" spans="1:20" ht="60" x14ac:dyDescent="0.25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3">
        <f t="shared" si="366"/>
        <v>2.5000000000000001E-3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4">
        <f t="shared" si="371"/>
        <v>42139.801712962959</v>
      </c>
    </row>
    <row r="3948" spans="1:20" ht="30" x14ac:dyDescent="0.25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3">
        <f t="shared" si="366"/>
        <v>3.2500000000000001E-2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4">
        <f t="shared" si="371"/>
        <v>42063.333333333328</v>
      </c>
    </row>
    <row r="3949" spans="1:20" ht="60" x14ac:dyDescent="0.25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3">
        <f t="shared" si="366"/>
        <v>3.3666666666666664E-2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4">
        <f t="shared" si="371"/>
        <v>42645.142870370371</v>
      </c>
    </row>
    <row r="3950" spans="1:20" ht="60" x14ac:dyDescent="0.25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3">
        <f t="shared" si="366"/>
        <v>0</v>
      </c>
      <c r="P3950" s="8">
        <f t="shared" si="367"/>
        <v>0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4">
        <f t="shared" si="371"/>
        <v>41889.325497685182</v>
      </c>
    </row>
    <row r="3951" spans="1:20" ht="60" x14ac:dyDescent="0.25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3">
        <f t="shared" si="366"/>
        <v>0.15770000000000001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4">
        <f t="shared" si="371"/>
        <v>42046.120613425926</v>
      </c>
    </row>
    <row r="3952" spans="1:20" ht="60" x14ac:dyDescent="0.25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3">
        <f t="shared" si="366"/>
        <v>6.2500000000000003E-3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4">
        <f t="shared" si="371"/>
        <v>42468.774305555555</v>
      </c>
    </row>
    <row r="3953" spans="1:20" ht="60" x14ac:dyDescent="0.25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3">
        <f t="shared" si="366"/>
        <v>5.0000000000000004E-6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4">
        <f t="shared" si="371"/>
        <v>42493.784050925926</v>
      </c>
    </row>
    <row r="3954" spans="1:20" ht="60" x14ac:dyDescent="0.25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3">
        <f t="shared" si="366"/>
        <v>9.6153846153846159E-4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4">
        <f t="shared" si="371"/>
        <v>42303.790393518517</v>
      </c>
    </row>
    <row r="3955" spans="1:20" ht="45" x14ac:dyDescent="0.25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3">
        <f t="shared" si="366"/>
        <v>0</v>
      </c>
      <c r="P3955" s="8">
        <f t="shared" si="367"/>
        <v>0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4">
        <f t="shared" si="371"/>
        <v>42580.978472222225</v>
      </c>
    </row>
    <row r="3956" spans="1:20" ht="60" x14ac:dyDescent="0.25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3">
        <f t="shared" si="366"/>
        <v>0</v>
      </c>
      <c r="P3956" s="8">
        <f t="shared" si="367"/>
        <v>0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4">
        <f t="shared" si="371"/>
        <v>41834.651203703703</v>
      </c>
    </row>
    <row r="3957" spans="1:20" ht="60" x14ac:dyDescent="0.25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3">
        <f t="shared" si="366"/>
        <v>0.24285714285714285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4">
        <f t="shared" si="371"/>
        <v>42336.890520833331</v>
      </c>
    </row>
    <row r="3958" spans="1:20" ht="60" x14ac:dyDescent="0.25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3">
        <f t="shared" si="366"/>
        <v>0</v>
      </c>
      <c r="P3958" s="8">
        <f t="shared" si="367"/>
        <v>0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4">
        <f t="shared" si="371"/>
        <v>42485.013888888891</v>
      </c>
    </row>
    <row r="3959" spans="1:20" ht="45" x14ac:dyDescent="0.25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3">
        <f t="shared" si="366"/>
        <v>2.5000000000000001E-4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4">
        <f t="shared" si="371"/>
        <v>42559.976319444439</v>
      </c>
    </row>
    <row r="3960" spans="1:20" ht="60" x14ac:dyDescent="0.25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3">
        <f t="shared" si="366"/>
        <v>0.32050000000000001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4">
        <f t="shared" si="371"/>
        <v>41853.583333333336</v>
      </c>
    </row>
    <row r="3961" spans="1:20" ht="60" x14ac:dyDescent="0.25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3">
        <f t="shared" si="366"/>
        <v>0.24333333333333335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4">
        <f t="shared" si="371"/>
        <v>41910.788842592592</v>
      </c>
    </row>
    <row r="3962" spans="1:20" ht="60" x14ac:dyDescent="0.25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3">
        <f t="shared" si="366"/>
        <v>1.4999999999999999E-2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4">
        <f t="shared" si="371"/>
        <v>42372.845555555556</v>
      </c>
    </row>
    <row r="3963" spans="1:20" ht="60" x14ac:dyDescent="0.25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3">
        <f t="shared" si="366"/>
        <v>4.1999999999999997E-3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4">
        <f t="shared" si="371"/>
        <v>41767.891319444447</v>
      </c>
    </row>
    <row r="3964" spans="1:20" ht="60" x14ac:dyDescent="0.25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3">
        <f t="shared" si="366"/>
        <v>3.214285714285714E-2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4">
        <f t="shared" si="371"/>
        <v>42336.621458333335</v>
      </c>
    </row>
    <row r="3965" spans="1:20" ht="60" x14ac:dyDescent="0.25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3">
        <f t="shared" si="366"/>
        <v>0</v>
      </c>
      <c r="P3965" s="8">
        <f t="shared" si="367"/>
        <v>0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4">
        <f t="shared" si="371"/>
        <v>42326.195798611108</v>
      </c>
    </row>
    <row r="3966" spans="1:20" ht="45" x14ac:dyDescent="0.25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3">
        <f t="shared" si="366"/>
        <v>6.3E-2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4">
        <f t="shared" si="371"/>
        <v>42113.680393518516</v>
      </c>
    </row>
    <row r="3967" spans="1:20" ht="60" x14ac:dyDescent="0.25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3">
        <f t="shared" si="366"/>
        <v>0.14249999999999999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4">
        <f t="shared" si="371"/>
        <v>42474.194212962961</v>
      </c>
    </row>
    <row r="3968" spans="1:20" ht="60" x14ac:dyDescent="0.25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3">
        <f t="shared" si="366"/>
        <v>6.0000000000000001E-3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4">
        <f t="shared" si="371"/>
        <v>41844.124305555553</v>
      </c>
    </row>
    <row r="3969" spans="1:20" ht="60" x14ac:dyDescent="0.25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3">
        <f t="shared" si="366"/>
        <v>0.2411764705882353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4">
        <f t="shared" si="371"/>
        <v>42800.290590277778</v>
      </c>
    </row>
    <row r="3970" spans="1:20" ht="45" x14ac:dyDescent="0.25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3">
        <f t="shared" si="366"/>
        <v>0.10539999999999999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4">
        <f t="shared" si="371"/>
        <v>42512.815659722226</v>
      </c>
    </row>
    <row r="3971" spans="1:20" ht="60" x14ac:dyDescent="0.25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3">
        <f t="shared" ref="O3971:O4034" si="372">E3971/D3971</f>
        <v>7.4690265486725665E-2</v>
      </c>
      <c r="P3971" s="8">
        <f t="shared" ref="P3971:P4034" si="373">IF(L3971,E3971/L3971,0)</f>
        <v>35.166666666666664</v>
      </c>
      <c r="Q3971" t="str">
        <f t="shared" ref="Q3971:Q4034" si="374">LEFT(N3971,FIND("/",N3971) -1)</f>
        <v>theater</v>
      </c>
      <c r="R3971" t="str">
        <f t="shared" ref="R3971:R4034" si="375">RIGHT(N3971, LEN(N3971)- FIND("/", N3971))</f>
        <v>plays</v>
      </c>
      <c r="S3971" s="12">
        <f t="shared" ref="S3971:S4034" si="376">(((J3971/60)/60)/24)+DATE(1970,1,1)</f>
        <v>42601.854699074072</v>
      </c>
      <c r="T3971" s="14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3">
        <f t="shared" si="372"/>
        <v>7.3333333333333334E-4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4">
        <f t="shared" si="377"/>
        <v>42477.863553240735</v>
      </c>
    </row>
    <row r="3973" spans="1:20" ht="60" x14ac:dyDescent="0.25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3">
        <f t="shared" si="372"/>
        <v>9.7142857142857135E-3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4">
        <f t="shared" si="377"/>
        <v>41841.536180555559</v>
      </c>
    </row>
    <row r="3974" spans="1:20" ht="45" x14ac:dyDescent="0.25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3">
        <f t="shared" si="372"/>
        <v>0.21099999999999999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4">
        <f t="shared" si="377"/>
        <v>42041.067523148144</v>
      </c>
    </row>
    <row r="3975" spans="1:20" ht="60" x14ac:dyDescent="0.25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3">
        <f t="shared" si="372"/>
        <v>0.78100000000000003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4">
        <f t="shared" si="377"/>
        <v>42499.166666666672</v>
      </c>
    </row>
    <row r="3976" spans="1:20" ht="60" x14ac:dyDescent="0.25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3">
        <f t="shared" si="372"/>
        <v>0.32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4">
        <f t="shared" si="377"/>
        <v>42523.546851851846</v>
      </c>
    </row>
    <row r="3977" spans="1:20" ht="60" x14ac:dyDescent="0.25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3">
        <f t="shared" si="372"/>
        <v>0</v>
      </c>
      <c r="P3977" s="8">
        <f t="shared" si="373"/>
        <v>0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4">
        <f t="shared" si="377"/>
        <v>42564.866875</v>
      </c>
    </row>
    <row r="3978" spans="1:20" ht="60" x14ac:dyDescent="0.25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3">
        <f t="shared" si="372"/>
        <v>0.47692307692307695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4">
        <f t="shared" si="377"/>
        <v>41852.291666666664</v>
      </c>
    </row>
    <row r="3979" spans="1:20" ht="60" x14ac:dyDescent="0.25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3">
        <f t="shared" si="372"/>
        <v>1.4500000000000001E-2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4">
        <f t="shared" si="377"/>
        <v>42573.788564814815</v>
      </c>
    </row>
    <row r="3980" spans="1:20" ht="60" x14ac:dyDescent="0.25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3">
        <f t="shared" si="372"/>
        <v>0.107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4">
        <f t="shared" si="377"/>
        <v>42035.642974537041</v>
      </c>
    </row>
    <row r="3981" spans="1:20" ht="60" x14ac:dyDescent="0.25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3">
        <f t="shared" si="372"/>
        <v>1.8333333333333333E-2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4">
        <f t="shared" si="377"/>
        <v>42092.833333333328</v>
      </c>
    </row>
    <row r="3982" spans="1:20" ht="60" x14ac:dyDescent="0.25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3">
        <f t="shared" si="372"/>
        <v>0.18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4">
        <f t="shared" si="377"/>
        <v>41825.598923611113</v>
      </c>
    </row>
    <row r="3983" spans="1:20" ht="45" x14ac:dyDescent="0.25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3">
        <f t="shared" si="372"/>
        <v>4.0833333333333333E-2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4">
        <f t="shared" si="377"/>
        <v>42568.179965277777</v>
      </c>
    </row>
    <row r="3984" spans="1:20" ht="60" x14ac:dyDescent="0.25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3">
        <f t="shared" si="372"/>
        <v>0.2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4">
        <f t="shared" si="377"/>
        <v>42192.809953703705</v>
      </c>
    </row>
    <row r="3985" spans="1:20" ht="60" x14ac:dyDescent="0.25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3">
        <f t="shared" si="372"/>
        <v>0.34802513464991025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4">
        <f t="shared" si="377"/>
        <v>41779.290972222225</v>
      </c>
    </row>
    <row r="3986" spans="1:20" ht="60" x14ac:dyDescent="0.25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3">
        <f t="shared" si="372"/>
        <v>6.3333333333333339E-2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4">
        <f t="shared" si="377"/>
        <v>41951</v>
      </c>
    </row>
    <row r="3987" spans="1:20" ht="60" x14ac:dyDescent="0.25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3">
        <f t="shared" si="372"/>
        <v>0.32050000000000001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4">
        <f t="shared" si="377"/>
        <v>42420.878472222219</v>
      </c>
    </row>
    <row r="3988" spans="1:20" ht="60" x14ac:dyDescent="0.25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3">
        <f t="shared" si="372"/>
        <v>9.7600000000000006E-2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4">
        <f t="shared" si="377"/>
        <v>42496.544444444444</v>
      </c>
    </row>
    <row r="3989" spans="1:20" ht="45" x14ac:dyDescent="0.25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3">
        <f t="shared" si="372"/>
        <v>0.3775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4">
        <f t="shared" si="377"/>
        <v>41775.92465277778</v>
      </c>
    </row>
    <row r="3990" spans="1:20" ht="30" x14ac:dyDescent="0.25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3">
        <f t="shared" si="372"/>
        <v>2.1333333333333333E-2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4">
        <f t="shared" si="377"/>
        <v>42245.08116898148</v>
      </c>
    </row>
    <row r="3991" spans="1:20" ht="60" x14ac:dyDescent="0.25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3">
        <f t="shared" si="372"/>
        <v>0</v>
      </c>
      <c r="P3991" s="8">
        <f t="shared" si="373"/>
        <v>0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4">
        <f t="shared" si="377"/>
        <v>42316.791446759264</v>
      </c>
    </row>
    <row r="3992" spans="1:20" ht="45" x14ac:dyDescent="0.25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3">
        <f t="shared" si="372"/>
        <v>4.1818181818181817E-2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4">
        <f t="shared" si="377"/>
        <v>42431.672372685185</v>
      </c>
    </row>
    <row r="3993" spans="1:20" ht="30" x14ac:dyDescent="0.25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3">
        <f t="shared" si="372"/>
        <v>0.2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4">
        <f t="shared" si="377"/>
        <v>42155.644467592589</v>
      </c>
    </row>
    <row r="3994" spans="1:20" ht="45" x14ac:dyDescent="0.25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3">
        <f t="shared" si="372"/>
        <v>5.4100000000000002E-2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4">
        <f t="shared" si="377"/>
        <v>42349.982164351852</v>
      </c>
    </row>
    <row r="3995" spans="1:20" ht="45" x14ac:dyDescent="0.25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3">
        <f t="shared" si="372"/>
        <v>6.0000000000000002E-5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4">
        <f t="shared" si="377"/>
        <v>42137.864722222221</v>
      </c>
    </row>
    <row r="3996" spans="1:20" ht="45" x14ac:dyDescent="0.25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3">
        <f t="shared" si="372"/>
        <v>2.5000000000000001E-3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4">
        <f t="shared" si="377"/>
        <v>41839.389930555553</v>
      </c>
    </row>
    <row r="3997" spans="1:20" ht="60" x14ac:dyDescent="0.25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3">
        <f t="shared" si="372"/>
        <v>0.35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4">
        <f t="shared" si="377"/>
        <v>42049.477083333331</v>
      </c>
    </row>
    <row r="3998" spans="1:20" ht="45" x14ac:dyDescent="0.25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3">
        <f t="shared" si="372"/>
        <v>0.16566666666666666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4">
        <f t="shared" si="377"/>
        <v>41963.669444444444</v>
      </c>
    </row>
    <row r="3999" spans="1:20" ht="60" x14ac:dyDescent="0.25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3">
        <f t="shared" si="372"/>
        <v>0</v>
      </c>
      <c r="P3999" s="8">
        <f t="shared" si="373"/>
        <v>0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4">
        <f t="shared" si="377"/>
        <v>42099.349780092598</v>
      </c>
    </row>
    <row r="4000" spans="1:20" ht="45" x14ac:dyDescent="0.25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3">
        <f t="shared" si="372"/>
        <v>0.57199999999999995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4">
        <f t="shared" si="377"/>
        <v>42091.921597222223</v>
      </c>
    </row>
    <row r="4001" spans="1:20" ht="45" x14ac:dyDescent="0.25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3">
        <f t="shared" si="372"/>
        <v>0.16514285714285715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4">
        <f t="shared" si="377"/>
        <v>41882.827650462961</v>
      </c>
    </row>
    <row r="4002" spans="1:20" ht="30" x14ac:dyDescent="0.25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3">
        <f t="shared" si="372"/>
        <v>1.25E-3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4">
        <f t="shared" si="377"/>
        <v>42497.603680555556</v>
      </c>
    </row>
    <row r="4003" spans="1:20" ht="60" x14ac:dyDescent="0.25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3">
        <f t="shared" si="372"/>
        <v>0.3775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4">
        <f t="shared" si="377"/>
        <v>42795.791666666672</v>
      </c>
    </row>
    <row r="4004" spans="1:20" ht="60" x14ac:dyDescent="0.25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3">
        <f t="shared" si="372"/>
        <v>1.84E-2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4">
        <f t="shared" si="377"/>
        <v>41909.043530092589</v>
      </c>
    </row>
    <row r="4005" spans="1:20" ht="45" x14ac:dyDescent="0.25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3">
        <f t="shared" si="372"/>
        <v>0.10050000000000001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4">
        <f t="shared" si="377"/>
        <v>42050.587349537032</v>
      </c>
    </row>
    <row r="4006" spans="1:20" ht="15.75" x14ac:dyDescent="0.25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3">
        <f t="shared" si="372"/>
        <v>2E-3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4">
        <f t="shared" si="377"/>
        <v>41920.16269675926</v>
      </c>
    </row>
    <row r="4007" spans="1:20" ht="45" x14ac:dyDescent="0.25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3">
        <f t="shared" si="372"/>
        <v>1.3333333333333334E-2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4">
        <f t="shared" si="377"/>
        <v>41932.807696759257</v>
      </c>
    </row>
    <row r="4008" spans="1:20" ht="60" x14ac:dyDescent="0.25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3">
        <f t="shared" si="372"/>
        <v>6.666666666666667E-5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4">
        <f t="shared" si="377"/>
        <v>42416.772997685184</v>
      </c>
    </row>
    <row r="4009" spans="1:20" ht="45" x14ac:dyDescent="0.25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3">
        <f t="shared" si="372"/>
        <v>2.5000000000000001E-3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4">
        <f t="shared" si="377"/>
        <v>41877.686111111114</v>
      </c>
    </row>
    <row r="4010" spans="1:20" ht="60" x14ac:dyDescent="0.25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3">
        <f t="shared" si="372"/>
        <v>0.06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4">
        <f t="shared" si="377"/>
        <v>42207.964201388888</v>
      </c>
    </row>
    <row r="4011" spans="1:20" ht="45" x14ac:dyDescent="0.25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3">
        <f t="shared" si="372"/>
        <v>3.8860103626943004E-2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4">
        <f t="shared" si="377"/>
        <v>41891.700925925928</v>
      </c>
    </row>
    <row r="4012" spans="1:20" ht="45" x14ac:dyDescent="0.25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3">
        <f t="shared" si="372"/>
        <v>0.24194444444444443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4">
        <f t="shared" si="377"/>
        <v>41938.770439814813</v>
      </c>
    </row>
    <row r="4013" spans="1:20" ht="60" x14ac:dyDescent="0.25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3">
        <f t="shared" si="372"/>
        <v>7.5999999999999998E-2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4">
        <f t="shared" si="377"/>
        <v>42032.54488425926</v>
      </c>
    </row>
    <row r="4014" spans="1:20" ht="60" x14ac:dyDescent="0.25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3">
        <f t="shared" si="372"/>
        <v>0</v>
      </c>
      <c r="P4014" s="8">
        <f t="shared" si="373"/>
        <v>0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4">
        <f t="shared" si="377"/>
        <v>42126.544548611113</v>
      </c>
    </row>
    <row r="4015" spans="1:20" ht="60" x14ac:dyDescent="0.25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3">
        <f t="shared" si="372"/>
        <v>1.2999999999999999E-2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4">
        <f t="shared" si="377"/>
        <v>42051.301192129627</v>
      </c>
    </row>
    <row r="4016" spans="1:20" ht="60" x14ac:dyDescent="0.25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3">
        <f t="shared" si="372"/>
        <v>0</v>
      </c>
      <c r="P4016" s="8">
        <f t="shared" si="373"/>
        <v>0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4">
        <f t="shared" si="377"/>
        <v>42434.246168981481</v>
      </c>
    </row>
    <row r="4017" spans="1:20" ht="60" x14ac:dyDescent="0.25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3">
        <f t="shared" si="372"/>
        <v>1.4285714285714287E-4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4">
        <f t="shared" si="377"/>
        <v>42204.780821759254</v>
      </c>
    </row>
    <row r="4018" spans="1:20" ht="60" x14ac:dyDescent="0.25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3">
        <f t="shared" si="372"/>
        <v>0.14000000000000001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4">
        <f t="shared" si="377"/>
        <v>41899.872685185182</v>
      </c>
    </row>
    <row r="4019" spans="1:20" ht="60" x14ac:dyDescent="0.25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3">
        <f t="shared" si="372"/>
        <v>1.0500000000000001E-2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4">
        <f t="shared" si="377"/>
        <v>41886.672152777777</v>
      </c>
    </row>
    <row r="4020" spans="1:20" ht="30" x14ac:dyDescent="0.25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3">
        <f t="shared" si="372"/>
        <v>8.666666666666667E-2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4">
        <f t="shared" si="377"/>
        <v>42650.91097222222</v>
      </c>
    </row>
    <row r="4021" spans="1:20" ht="60" x14ac:dyDescent="0.25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3">
        <f t="shared" si="372"/>
        <v>8.2857142857142851E-3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4">
        <f t="shared" si="377"/>
        <v>42475.686111111107</v>
      </c>
    </row>
    <row r="4022" spans="1:20" ht="60" x14ac:dyDescent="0.25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3">
        <f t="shared" si="372"/>
        <v>0.16666666666666666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4">
        <f t="shared" si="377"/>
        <v>42087.149293981478</v>
      </c>
    </row>
    <row r="4023" spans="1:20" ht="45" x14ac:dyDescent="0.25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3">
        <f t="shared" si="372"/>
        <v>8.3333333333333332E-3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4">
        <f t="shared" si="377"/>
        <v>41938.911550925928</v>
      </c>
    </row>
    <row r="4024" spans="1:20" ht="30" x14ac:dyDescent="0.25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3">
        <f t="shared" si="372"/>
        <v>0.69561111111111107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4">
        <f t="shared" si="377"/>
        <v>42036.120833333334</v>
      </c>
    </row>
    <row r="4025" spans="1:20" ht="45" x14ac:dyDescent="0.25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3">
        <f t="shared" si="372"/>
        <v>0</v>
      </c>
      <c r="P4025" s="8">
        <f t="shared" si="373"/>
        <v>0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4">
        <f t="shared" si="377"/>
        <v>42453.957905092597</v>
      </c>
    </row>
    <row r="4026" spans="1:20" ht="60" x14ac:dyDescent="0.25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3">
        <f t="shared" si="372"/>
        <v>1.2500000000000001E-2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4">
        <f t="shared" si="377"/>
        <v>42247.670104166667</v>
      </c>
    </row>
    <row r="4027" spans="1:20" ht="60" x14ac:dyDescent="0.25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3">
        <f t="shared" si="372"/>
        <v>0.05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4">
        <f t="shared" si="377"/>
        <v>42211.237685185188</v>
      </c>
    </row>
    <row r="4028" spans="1:20" ht="45" x14ac:dyDescent="0.25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3">
        <f t="shared" si="372"/>
        <v>0</v>
      </c>
      <c r="P4028" s="8">
        <f t="shared" si="373"/>
        <v>0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4">
        <f t="shared" si="377"/>
        <v>42342.697210648148</v>
      </c>
    </row>
    <row r="4029" spans="1:20" ht="60" x14ac:dyDescent="0.25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3">
        <f t="shared" si="372"/>
        <v>7.166666666666667E-2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4">
        <f t="shared" si="377"/>
        <v>42789.041666666672</v>
      </c>
    </row>
    <row r="4030" spans="1:20" ht="45" x14ac:dyDescent="0.25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3">
        <f t="shared" si="372"/>
        <v>0.28050000000000003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4">
        <f t="shared" si="377"/>
        <v>41795.938657407409</v>
      </c>
    </row>
    <row r="4031" spans="1:20" ht="45" x14ac:dyDescent="0.25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3">
        <f t="shared" si="372"/>
        <v>0</v>
      </c>
      <c r="P4031" s="8">
        <f t="shared" si="373"/>
        <v>0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4">
        <f t="shared" si="377"/>
        <v>42352.025115740747</v>
      </c>
    </row>
    <row r="4032" spans="1:20" ht="60" x14ac:dyDescent="0.25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3">
        <f t="shared" si="372"/>
        <v>0.16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4">
        <f t="shared" si="377"/>
        <v>42403.784027777772</v>
      </c>
    </row>
    <row r="4033" spans="1:20" ht="60" x14ac:dyDescent="0.25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3">
        <f t="shared" si="372"/>
        <v>0</v>
      </c>
      <c r="P4033" s="8">
        <f t="shared" si="373"/>
        <v>0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4">
        <f t="shared" si="377"/>
        <v>41991.626898148148</v>
      </c>
    </row>
    <row r="4034" spans="1:20" ht="60" x14ac:dyDescent="0.25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3">
        <f t="shared" si="372"/>
        <v>6.8287037037037035E-2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4">
        <f t="shared" si="377"/>
        <v>42353.85087962963</v>
      </c>
    </row>
    <row r="4035" spans="1:20" ht="45" x14ac:dyDescent="0.25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3">
        <f t="shared" ref="O4035:O4098" si="378">E4035/D4035</f>
        <v>0.25698702928870293</v>
      </c>
      <c r="P4035" s="8">
        <f t="shared" ref="P4035:P4098" si="379">IF(L4035,E4035/L4035,0)</f>
        <v>65.340319148936175</v>
      </c>
      <c r="Q4035" t="str">
        <f t="shared" ref="Q4035:Q4098" si="380">LEFT(N4035,FIND("/",N4035) -1)</f>
        <v>theater</v>
      </c>
      <c r="R4035" t="str">
        <f t="shared" ref="R4035:R4098" si="381">RIGHT(N4035, LEN(N4035)- FIND("/", N4035))</f>
        <v>plays</v>
      </c>
      <c r="S4035" s="12">
        <f t="shared" ref="S4035:S4098" si="382">(((J4035/60)/60)/24)+DATE(1970,1,1)</f>
        <v>42614.268796296295</v>
      </c>
      <c r="T4035" s="14">
        <f t="shared" ref="T4035:T4098" si="383">(((I4035/60)/60)/24)+DATE(1970,1,1)</f>
        <v>42645.375</v>
      </c>
    </row>
    <row r="4036" spans="1:20" ht="60" x14ac:dyDescent="0.25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3">
        <f t="shared" si="378"/>
        <v>1.4814814814814815E-2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4">
        <f t="shared" si="383"/>
        <v>42097.905671296292</v>
      </c>
    </row>
    <row r="4037" spans="1:20" ht="30" x14ac:dyDescent="0.25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3">
        <f t="shared" si="378"/>
        <v>0.36849999999999999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4">
        <f t="shared" si="383"/>
        <v>41933.882951388885</v>
      </c>
    </row>
    <row r="4038" spans="1:20" ht="45" x14ac:dyDescent="0.25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3">
        <f t="shared" si="378"/>
        <v>0.47049999999999997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4">
        <f t="shared" si="383"/>
        <v>41821.9375</v>
      </c>
    </row>
    <row r="4039" spans="1:20" ht="60" x14ac:dyDescent="0.25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3">
        <f t="shared" si="378"/>
        <v>0.11428571428571428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4">
        <f t="shared" si="383"/>
        <v>42514.600694444445</v>
      </c>
    </row>
    <row r="4040" spans="1:20" ht="45" x14ac:dyDescent="0.25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3">
        <f t="shared" si="378"/>
        <v>0.12039999999999999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4">
        <f t="shared" si="383"/>
        <v>41929.798726851855</v>
      </c>
    </row>
    <row r="4041" spans="1:20" ht="45" x14ac:dyDescent="0.25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3">
        <f t="shared" si="378"/>
        <v>0.6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4">
        <f t="shared" si="383"/>
        <v>42339.249305555553</v>
      </c>
    </row>
    <row r="4042" spans="1:20" ht="45" x14ac:dyDescent="0.25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3">
        <f t="shared" si="378"/>
        <v>0.3125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4">
        <f t="shared" si="383"/>
        <v>42203.125</v>
      </c>
    </row>
    <row r="4043" spans="1:20" ht="45" x14ac:dyDescent="0.25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3">
        <f t="shared" si="378"/>
        <v>4.1999999999999997E-3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4">
        <f t="shared" si="383"/>
        <v>42619.474004629628</v>
      </c>
    </row>
    <row r="4044" spans="1:20" ht="60" x14ac:dyDescent="0.25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3">
        <f t="shared" si="378"/>
        <v>2.0999999999999999E-3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4">
        <f t="shared" si="383"/>
        <v>42024.802777777775</v>
      </c>
    </row>
    <row r="4045" spans="1:20" ht="45" x14ac:dyDescent="0.25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3">
        <f t="shared" si="378"/>
        <v>0</v>
      </c>
      <c r="P4045" s="8">
        <f t="shared" si="379"/>
        <v>0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4">
        <f t="shared" si="383"/>
        <v>41963.957465277781</v>
      </c>
    </row>
    <row r="4046" spans="1:20" ht="60" x14ac:dyDescent="0.25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3">
        <f t="shared" si="378"/>
        <v>0.375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4">
        <f t="shared" si="383"/>
        <v>42104.208333333328</v>
      </c>
    </row>
    <row r="4047" spans="1:20" ht="60" x14ac:dyDescent="0.25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3">
        <f t="shared" si="378"/>
        <v>2.0000000000000001E-4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4">
        <f t="shared" si="383"/>
        <v>41872.201261574075</v>
      </c>
    </row>
    <row r="4048" spans="1:20" ht="60" x14ac:dyDescent="0.25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3">
        <f t="shared" si="378"/>
        <v>8.2142857142857142E-2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4">
        <f t="shared" si="383"/>
        <v>41934.650578703702</v>
      </c>
    </row>
    <row r="4049" spans="1:20" ht="45" x14ac:dyDescent="0.25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3">
        <f t="shared" si="378"/>
        <v>2.1999999999999999E-2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4">
        <f t="shared" si="383"/>
        <v>42015.041666666672</v>
      </c>
    </row>
    <row r="4050" spans="1:20" ht="60" x14ac:dyDescent="0.25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3">
        <f t="shared" si="378"/>
        <v>0.17652941176470588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4">
        <f t="shared" si="383"/>
        <v>42471.467442129629</v>
      </c>
    </row>
    <row r="4051" spans="1:20" ht="60" x14ac:dyDescent="0.25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3">
        <f t="shared" si="378"/>
        <v>8.0000000000000004E-4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4">
        <f t="shared" si="383"/>
        <v>42199.958506944444</v>
      </c>
    </row>
    <row r="4052" spans="1:20" ht="60" x14ac:dyDescent="0.25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3">
        <f t="shared" si="378"/>
        <v>6.6666666666666664E-4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4">
        <f t="shared" si="383"/>
        <v>41935.636469907404</v>
      </c>
    </row>
    <row r="4053" spans="1:20" ht="45" x14ac:dyDescent="0.25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3">
        <f t="shared" si="378"/>
        <v>0</v>
      </c>
      <c r="P4053" s="8">
        <f t="shared" si="379"/>
        <v>0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4">
        <f t="shared" si="383"/>
        <v>41768.286805555559</v>
      </c>
    </row>
    <row r="4054" spans="1:20" ht="60" x14ac:dyDescent="0.25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3">
        <f t="shared" si="378"/>
        <v>0.37533333333333335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4">
        <f t="shared" si="383"/>
        <v>41925.878657407404</v>
      </c>
    </row>
    <row r="4055" spans="1:20" ht="60" x14ac:dyDescent="0.25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3">
        <f t="shared" si="378"/>
        <v>0.22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4">
        <f t="shared" si="383"/>
        <v>41958.833333333328</v>
      </c>
    </row>
    <row r="4056" spans="1:20" ht="45" x14ac:dyDescent="0.25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3">
        <f t="shared" si="378"/>
        <v>0</v>
      </c>
      <c r="P4056" s="8">
        <f t="shared" si="379"/>
        <v>0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4">
        <f t="shared" si="383"/>
        <v>42644.166666666672</v>
      </c>
    </row>
    <row r="4057" spans="1:20" ht="60" x14ac:dyDescent="0.25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3">
        <f t="shared" si="378"/>
        <v>0.1762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4">
        <f t="shared" si="383"/>
        <v>41809.648506944446</v>
      </c>
    </row>
    <row r="4058" spans="1:20" ht="60" x14ac:dyDescent="0.25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3">
        <f t="shared" si="378"/>
        <v>0.53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4">
        <f t="shared" si="383"/>
        <v>42554.832638888889</v>
      </c>
    </row>
    <row r="4059" spans="1:20" ht="60" x14ac:dyDescent="0.25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3">
        <f t="shared" si="378"/>
        <v>0.22142857142857142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4">
        <f t="shared" si="383"/>
        <v>42333.958333333328</v>
      </c>
    </row>
    <row r="4060" spans="1:20" ht="45" x14ac:dyDescent="0.25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3">
        <f t="shared" si="378"/>
        <v>2.5333333333333333E-2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4">
        <f t="shared" si="383"/>
        <v>42461.165972222225</v>
      </c>
    </row>
    <row r="4061" spans="1:20" ht="45" x14ac:dyDescent="0.25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3">
        <f t="shared" si="378"/>
        <v>2.5000000000000001E-2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4">
        <f t="shared" si="383"/>
        <v>41898.125</v>
      </c>
    </row>
    <row r="4062" spans="1:20" ht="60" x14ac:dyDescent="0.25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3">
        <f t="shared" si="378"/>
        <v>2.8500000000000001E-2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4">
        <f t="shared" si="383"/>
        <v>41813.666666666664</v>
      </c>
    </row>
    <row r="4063" spans="1:20" ht="45" x14ac:dyDescent="0.25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3">
        <f t="shared" si="378"/>
        <v>0</v>
      </c>
      <c r="P4063" s="8">
        <f t="shared" si="379"/>
        <v>0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4">
        <f t="shared" si="383"/>
        <v>42481.099803240737</v>
      </c>
    </row>
    <row r="4064" spans="1:20" ht="60" x14ac:dyDescent="0.25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3">
        <f t="shared" si="378"/>
        <v>2.4500000000000001E-2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4">
        <f t="shared" si="383"/>
        <v>42553.739212962959</v>
      </c>
    </row>
    <row r="4065" spans="1:20" ht="60" x14ac:dyDescent="0.25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3">
        <f t="shared" si="378"/>
        <v>1.4210526315789474E-2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4">
        <f t="shared" si="383"/>
        <v>41817.681527777779</v>
      </c>
    </row>
    <row r="4066" spans="1:20" ht="60" x14ac:dyDescent="0.25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3">
        <f t="shared" si="378"/>
        <v>0.1925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4">
        <f t="shared" si="383"/>
        <v>42123.588263888887</v>
      </c>
    </row>
    <row r="4067" spans="1:20" ht="45" x14ac:dyDescent="0.25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3">
        <f t="shared" si="378"/>
        <v>6.7499999999999999E-3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4">
        <f t="shared" si="383"/>
        <v>41863.951516203706</v>
      </c>
    </row>
    <row r="4068" spans="1:20" ht="60" x14ac:dyDescent="0.25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3">
        <f t="shared" si="378"/>
        <v>1.6666666666666668E-3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4">
        <f t="shared" si="383"/>
        <v>42509.039212962962</v>
      </c>
    </row>
    <row r="4069" spans="1:20" ht="60" x14ac:dyDescent="0.25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3">
        <f t="shared" si="378"/>
        <v>0.60899999999999999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4">
        <f t="shared" si="383"/>
        <v>42275.117476851854</v>
      </c>
    </row>
    <row r="4070" spans="1:20" ht="45" x14ac:dyDescent="0.25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3">
        <f t="shared" si="378"/>
        <v>0.01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4">
        <f t="shared" si="383"/>
        <v>42748.961805555555</v>
      </c>
    </row>
    <row r="4071" spans="1:20" ht="45" x14ac:dyDescent="0.25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3">
        <f t="shared" si="378"/>
        <v>0.34399999999999997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4">
        <f t="shared" si="383"/>
        <v>42063.5</v>
      </c>
    </row>
    <row r="4072" spans="1:20" ht="45" x14ac:dyDescent="0.25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3">
        <f t="shared" si="378"/>
        <v>0.16500000000000001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4">
        <f t="shared" si="383"/>
        <v>42064.125</v>
      </c>
    </row>
    <row r="4073" spans="1:20" ht="60" x14ac:dyDescent="0.25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3">
        <f t="shared" si="378"/>
        <v>0</v>
      </c>
      <c r="P4073" s="8">
        <f t="shared" si="379"/>
        <v>0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4">
        <f t="shared" si="383"/>
        <v>42730.804756944446</v>
      </c>
    </row>
    <row r="4074" spans="1:20" ht="60" x14ac:dyDescent="0.25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3">
        <f t="shared" si="378"/>
        <v>4.0000000000000001E-3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4">
        <f t="shared" si="383"/>
        <v>41872.77443287037</v>
      </c>
    </row>
    <row r="4075" spans="1:20" ht="45" x14ac:dyDescent="0.25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3">
        <f t="shared" si="378"/>
        <v>1.0571428571428572E-2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4">
        <f t="shared" si="383"/>
        <v>42133.166666666672</v>
      </c>
    </row>
    <row r="4076" spans="1:20" ht="60" x14ac:dyDescent="0.25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3">
        <f t="shared" si="378"/>
        <v>0.26727272727272727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4">
        <f t="shared" si="383"/>
        <v>42313.594618055555</v>
      </c>
    </row>
    <row r="4077" spans="1:20" ht="60" x14ac:dyDescent="0.25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3">
        <f t="shared" si="378"/>
        <v>0.28799999999999998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4">
        <f t="shared" si="383"/>
        <v>41820.727777777778</v>
      </c>
    </row>
    <row r="4078" spans="1:20" ht="45" x14ac:dyDescent="0.25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3">
        <f t="shared" si="378"/>
        <v>0</v>
      </c>
      <c r="P4078" s="8">
        <f t="shared" si="379"/>
        <v>0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4">
        <f t="shared" si="383"/>
        <v>41933.82708333333</v>
      </c>
    </row>
    <row r="4079" spans="1:20" ht="60" x14ac:dyDescent="0.25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3">
        <f t="shared" si="378"/>
        <v>8.8999999999999996E-2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4">
        <f t="shared" si="383"/>
        <v>42725.7105787037</v>
      </c>
    </row>
    <row r="4080" spans="1:20" ht="60" x14ac:dyDescent="0.25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3">
        <f t="shared" si="378"/>
        <v>0</v>
      </c>
      <c r="P4080" s="8">
        <f t="shared" si="379"/>
        <v>0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4">
        <f t="shared" si="383"/>
        <v>42762.787523148145</v>
      </c>
    </row>
    <row r="4081" spans="1:20" ht="60" x14ac:dyDescent="0.25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3">
        <f t="shared" si="378"/>
        <v>1.6666666666666668E-3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4">
        <f t="shared" si="383"/>
        <v>42540.938900462963</v>
      </c>
    </row>
    <row r="4082" spans="1:20" ht="60" x14ac:dyDescent="0.25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3">
        <f t="shared" si="378"/>
        <v>0</v>
      </c>
      <c r="P4082" s="8">
        <f t="shared" si="379"/>
        <v>0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4">
        <f t="shared" si="383"/>
        <v>42535.787500000006</v>
      </c>
    </row>
    <row r="4083" spans="1:20" ht="45" x14ac:dyDescent="0.25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3">
        <f t="shared" si="378"/>
        <v>0.15737410071942445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4">
        <f t="shared" si="383"/>
        <v>42071.539641203708</v>
      </c>
    </row>
    <row r="4084" spans="1:20" ht="60" x14ac:dyDescent="0.25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3">
        <f t="shared" si="378"/>
        <v>0.02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4">
        <f t="shared" si="383"/>
        <v>42322.958333333328</v>
      </c>
    </row>
    <row r="4085" spans="1:20" ht="60" x14ac:dyDescent="0.25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3">
        <f t="shared" si="378"/>
        <v>0.21685714285714286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4">
        <f t="shared" si="383"/>
        <v>42383.761759259258</v>
      </c>
    </row>
    <row r="4086" spans="1:20" ht="60" x14ac:dyDescent="0.25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3">
        <f t="shared" si="378"/>
        <v>3.3333333333333335E-3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4">
        <f t="shared" si="383"/>
        <v>42652.436412037037</v>
      </c>
    </row>
    <row r="4087" spans="1:20" ht="60" x14ac:dyDescent="0.25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3">
        <f t="shared" si="378"/>
        <v>2.8571428571428571E-3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4">
        <f t="shared" si="383"/>
        <v>42087.165972222225</v>
      </c>
    </row>
    <row r="4088" spans="1:20" ht="60" x14ac:dyDescent="0.25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3">
        <f t="shared" si="378"/>
        <v>4.7E-2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4">
        <f t="shared" si="383"/>
        <v>42329.166666666672</v>
      </c>
    </row>
    <row r="4089" spans="1:20" ht="15.75" x14ac:dyDescent="0.25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3">
        <f t="shared" si="378"/>
        <v>0</v>
      </c>
      <c r="P4089" s="8">
        <f t="shared" si="379"/>
        <v>0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4">
        <f t="shared" si="383"/>
        <v>42568.742893518516</v>
      </c>
    </row>
    <row r="4090" spans="1:20" ht="45" x14ac:dyDescent="0.25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3">
        <f t="shared" si="378"/>
        <v>0.108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4">
        <f t="shared" si="383"/>
        <v>42020.434722222228</v>
      </c>
    </row>
    <row r="4091" spans="1:20" ht="60" x14ac:dyDescent="0.25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3">
        <f t="shared" si="378"/>
        <v>4.8000000000000001E-2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4">
        <f t="shared" si="383"/>
        <v>42155.732638888891</v>
      </c>
    </row>
    <row r="4092" spans="1:20" ht="45" x14ac:dyDescent="0.25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3">
        <f t="shared" si="378"/>
        <v>3.2000000000000001E-2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4">
        <f t="shared" si="383"/>
        <v>42223.625</v>
      </c>
    </row>
    <row r="4093" spans="1:20" ht="60" x14ac:dyDescent="0.25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3">
        <f t="shared" si="378"/>
        <v>0.1275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4">
        <f t="shared" si="383"/>
        <v>42020.506377314814</v>
      </c>
    </row>
    <row r="4094" spans="1:20" ht="45" x14ac:dyDescent="0.25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3">
        <f t="shared" si="378"/>
        <v>1.8181818181818181E-4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4">
        <f t="shared" si="383"/>
        <v>42099.153321759266</v>
      </c>
    </row>
    <row r="4095" spans="1:20" ht="60" x14ac:dyDescent="0.25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3">
        <f t="shared" si="378"/>
        <v>2.4E-2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4">
        <f t="shared" si="383"/>
        <v>42238.815891203703</v>
      </c>
    </row>
    <row r="4096" spans="1:20" ht="45" x14ac:dyDescent="0.25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3">
        <f t="shared" si="378"/>
        <v>0.36499999999999999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4">
        <f t="shared" si="383"/>
        <v>41934.207638888889</v>
      </c>
    </row>
    <row r="4097" spans="1:20" ht="45" x14ac:dyDescent="0.25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3">
        <f t="shared" si="378"/>
        <v>2.6666666666666668E-2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4">
        <f t="shared" si="383"/>
        <v>42723.031828703708</v>
      </c>
    </row>
    <row r="4098" spans="1:20" ht="45" x14ac:dyDescent="0.25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3">
        <f t="shared" si="378"/>
        <v>0.11428571428571428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4">
        <f t="shared" si="383"/>
        <v>42794.368749999994</v>
      </c>
    </row>
    <row r="4099" spans="1:20" ht="60" x14ac:dyDescent="0.25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3">
        <f t="shared" ref="O4099:O4114" si="384">E4099/D4099</f>
        <v>0</v>
      </c>
      <c r="P4099" s="8">
        <f t="shared" ref="P4099:P4115" si="385">IF(L4099,E4099/L4099,0)</f>
        <v>0</v>
      </c>
      <c r="Q4099" t="str">
        <f t="shared" ref="Q4099:Q4115" si="386">LEFT(N4099,FIND("/",N4099) -1)</f>
        <v>theater</v>
      </c>
      <c r="R4099" t="str">
        <f t="shared" ref="R4099:R4115" si="387">RIGHT(N4099, LEN(N4099)- FIND("/", N4099))</f>
        <v>plays</v>
      </c>
      <c r="S4099" s="12">
        <f t="shared" ref="S4099:S4115" si="388">(((J4099/60)/60)/24)+DATE(1970,1,1)</f>
        <v>42344.824502314819</v>
      </c>
      <c r="T4099" s="14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3">
        <f t="shared" si="384"/>
        <v>0</v>
      </c>
      <c r="P4100" s="8">
        <f t="shared" si="385"/>
        <v>0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4">
        <f t="shared" si="389"/>
        <v>42525.722187499996</v>
      </c>
    </row>
    <row r="4101" spans="1:20" ht="60" x14ac:dyDescent="0.25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3">
        <f t="shared" si="384"/>
        <v>1.1111111111111112E-2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4">
        <f t="shared" si="389"/>
        <v>42615.850381944445</v>
      </c>
    </row>
    <row r="4102" spans="1:20" ht="45" x14ac:dyDescent="0.25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3">
        <f t="shared" si="384"/>
        <v>0</v>
      </c>
      <c r="P4102" s="8">
        <f t="shared" si="385"/>
        <v>0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4">
        <f t="shared" si="389"/>
        <v>41937.124884259261</v>
      </c>
    </row>
    <row r="4103" spans="1:20" ht="60" x14ac:dyDescent="0.25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3">
        <f t="shared" si="384"/>
        <v>0</v>
      </c>
      <c r="P4103" s="8">
        <f t="shared" si="385"/>
        <v>0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4">
        <f t="shared" si="389"/>
        <v>42760.903726851851</v>
      </c>
    </row>
    <row r="4104" spans="1:20" ht="45" x14ac:dyDescent="0.25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3">
        <f t="shared" si="384"/>
        <v>0.27400000000000002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4">
        <f t="shared" si="389"/>
        <v>42505.848067129627</v>
      </c>
    </row>
    <row r="4105" spans="1:20" ht="45" x14ac:dyDescent="0.25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3">
        <f t="shared" si="384"/>
        <v>0.1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4">
        <f t="shared" si="389"/>
        <v>42242.772222222222</v>
      </c>
    </row>
    <row r="4106" spans="1:20" ht="45" x14ac:dyDescent="0.25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3">
        <f t="shared" si="384"/>
        <v>0.21366666666666667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4">
        <f t="shared" si="389"/>
        <v>42670.278171296297</v>
      </c>
    </row>
    <row r="4107" spans="1:20" ht="60" x14ac:dyDescent="0.25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3">
        <f t="shared" si="384"/>
        <v>6.9696969696969702E-2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4">
        <f t="shared" si="389"/>
        <v>42730.010520833333</v>
      </c>
    </row>
    <row r="4108" spans="1:20" ht="60" x14ac:dyDescent="0.25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3">
        <f t="shared" si="384"/>
        <v>0.70599999999999996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4">
        <f t="shared" si="389"/>
        <v>42096.041666666672</v>
      </c>
    </row>
    <row r="4109" spans="1:20" ht="60" x14ac:dyDescent="0.25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3">
        <f t="shared" si="384"/>
        <v>2.0500000000000001E-2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4">
        <f t="shared" si="389"/>
        <v>41906.916678240741</v>
      </c>
    </row>
    <row r="4110" spans="1:20" ht="45" x14ac:dyDescent="0.25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3">
        <f t="shared" si="384"/>
        <v>1.9666666666666666E-2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4">
        <f t="shared" si="389"/>
        <v>42797.208333333328</v>
      </c>
    </row>
    <row r="4111" spans="1:20" ht="45" x14ac:dyDescent="0.25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3">
        <f t="shared" si="384"/>
        <v>0</v>
      </c>
      <c r="P4111" s="8">
        <f t="shared" si="385"/>
        <v>0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4">
        <f t="shared" si="389"/>
        <v>42337.581064814818</v>
      </c>
    </row>
    <row r="4112" spans="1:20" ht="60" x14ac:dyDescent="0.25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3">
        <f t="shared" si="384"/>
        <v>0.28666666666666668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4">
        <f t="shared" si="389"/>
        <v>42572.626747685179</v>
      </c>
    </row>
    <row r="4113" spans="1:20" ht="45" x14ac:dyDescent="0.25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3">
        <f t="shared" si="384"/>
        <v>3.1333333333333331E-2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4">
        <f t="shared" si="389"/>
        <v>42059.135879629626</v>
      </c>
    </row>
    <row r="4114" spans="1:20" ht="60" x14ac:dyDescent="0.25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3">
        <f t="shared" si="384"/>
        <v>4.0000000000000002E-4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4">
        <f t="shared" si="389"/>
        <v>42428</v>
      </c>
    </row>
    <row r="4115" spans="1:20" ht="60" x14ac:dyDescent="0.25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3">
        <f>E4115/D4115</f>
        <v>2E-3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4">
        <f t="shared" si="389"/>
        <v>42377.273611111115</v>
      </c>
    </row>
  </sheetData>
  <autoFilter ref="A1:T4115" xr:uid="{07A7CED6-B3F0-460E-849B-3CAC41440CAF}"/>
  <conditionalFormatting sqref="F1:F1048576">
    <cfRule type="cellIs" dxfId="8" priority="11" operator="equal">
      <formula>"Successful"</formula>
    </cfRule>
    <cfRule type="cellIs" dxfId="7" priority="12" operator="equal">
      <formula>"Canceled"</formula>
    </cfRule>
    <cfRule type="cellIs" dxfId="6" priority="16" operator="equal">
      <formula>"Live"</formula>
    </cfRule>
    <cfRule type="cellIs" dxfId="5" priority="19" operator="equal">
      <formula>"Failed"</formula>
    </cfRule>
  </conditionalFormatting>
  <conditionalFormatting sqref="O1:O1048576">
    <cfRule type="colorScale" priority="2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O2:O4115">
    <cfRule type="cellIs" dxfId="4" priority="1" operator="greaterThan">
      <formula>1.9999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25A25-EED7-4FBE-90AA-51FA15D33A28}">
  <dimension ref="A3:F14"/>
  <sheetViews>
    <sheetView workbookViewId="0">
      <selection activeCell="E3" sqref="E3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10" t="s">
        <v>8362</v>
      </c>
      <c r="B3" s="10" t="s">
        <v>8363</v>
      </c>
    </row>
    <row r="4" spans="1:6" x14ac:dyDescent="0.25">
      <c r="A4" s="10" t="s">
        <v>8358</v>
      </c>
      <c r="B4" t="s">
        <v>8220</v>
      </c>
      <c r="C4" t="s">
        <v>8221</v>
      </c>
      <c r="D4" t="s">
        <v>8222</v>
      </c>
      <c r="E4" t="s">
        <v>8219</v>
      </c>
      <c r="F4" t="s">
        <v>8359</v>
      </c>
    </row>
    <row r="5" spans="1:6" x14ac:dyDescent="0.25">
      <c r="A5" s="11" t="s">
        <v>8308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11" t="s">
        <v>8334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11" t="s">
        <v>8331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11" t="s">
        <v>8329</v>
      </c>
      <c r="B8" s="9">
        <v>24</v>
      </c>
      <c r="C8" s="9"/>
      <c r="D8" s="9"/>
      <c r="E8" s="9"/>
      <c r="F8" s="9">
        <v>24</v>
      </c>
    </row>
    <row r="9" spans="1:6" x14ac:dyDescent="0.25">
      <c r="A9" s="11" t="s">
        <v>8323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11" t="s">
        <v>8336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11" t="s">
        <v>8320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11" t="s">
        <v>8317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11" t="s">
        <v>8315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11" t="s">
        <v>8359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D08BA-0499-448F-B6B5-B414086FCC2F}">
  <dimension ref="A1:F47"/>
  <sheetViews>
    <sheetView workbookViewId="0">
      <selection activeCell="B21" sqref="B21"/>
    </sheetView>
  </sheetViews>
  <sheetFormatPr defaultRowHeight="15" x14ac:dyDescent="0.25"/>
  <cols>
    <col min="1" max="1" width="22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710937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</cols>
  <sheetData>
    <row r="1" spans="1:6" x14ac:dyDescent="0.25">
      <c r="A1" s="10" t="s">
        <v>8223</v>
      </c>
      <c r="B1" t="s">
        <v>8365</v>
      </c>
    </row>
    <row r="2" spans="1:6" x14ac:dyDescent="0.25">
      <c r="A2" s="10" t="s">
        <v>8306</v>
      </c>
      <c r="B2" t="s">
        <v>8365</v>
      </c>
    </row>
    <row r="4" spans="1:6" x14ac:dyDescent="0.25">
      <c r="A4" s="10" t="s">
        <v>8364</v>
      </c>
      <c r="B4" s="10" t="s">
        <v>8363</v>
      </c>
    </row>
    <row r="5" spans="1:6" x14ac:dyDescent="0.25">
      <c r="A5" s="10" t="s">
        <v>8358</v>
      </c>
      <c r="B5" t="s">
        <v>8220</v>
      </c>
      <c r="C5" t="s">
        <v>8221</v>
      </c>
      <c r="D5" t="s">
        <v>8222</v>
      </c>
      <c r="E5" t="s">
        <v>8219</v>
      </c>
      <c r="F5" t="s">
        <v>8359</v>
      </c>
    </row>
    <row r="6" spans="1:6" x14ac:dyDescent="0.25">
      <c r="A6" s="11" t="s">
        <v>8314</v>
      </c>
      <c r="B6" s="9"/>
      <c r="C6" s="9">
        <v>100</v>
      </c>
      <c r="D6" s="9"/>
      <c r="E6" s="9"/>
      <c r="F6" s="9">
        <v>100</v>
      </c>
    </row>
    <row r="7" spans="1:6" x14ac:dyDescent="0.25">
      <c r="A7" s="11" t="s">
        <v>8342</v>
      </c>
      <c r="B7" s="9">
        <v>20</v>
      </c>
      <c r="C7" s="9"/>
      <c r="D7" s="9"/>
      <c r="E7" s="9"/>
      <c r="F7" s="9">
        <v>20</v>
      </c>
    </row>
    <row r="8" spans="1:6" x14ac:dyDescent="0.25">
      <c r="A8" s="11" t="s">
        <v>8330</v>
      </c>
      <c r="B8" s="9">
        <v>24</v>
      </c>
      <c r="C8" s="9"/>
      <c r="D8" s="9"/>
      <c r="E8" s="9"/>
      <c r="F8" s="9">
        <v>24</v>
      </c>
    </row>
    <row r="9" spans="1:6" x14ac:dyDescent="0.25">
      <c r="A9" s="11" t="s">
        <v>8356</v>
      </c>
      <c r="B9" s="9"/>
      <c r="C9" s="9">
        <v>40</v>
      </c>
      <c r="D9" s="9"/>
      <c r="E9" s="9"/>
      <c r="F9" s="9">
        <v>40</v>
      </c>
    </row>
    <row r="10" spans="1:6" x14ac:dyDescent="0.25">
      <c r="A10" s="11" t="s">
        <v>8352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11" t="s">
        <v>8313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11" t="s">
        <v>8312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11" t="s">
        <v>8328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11" t="s">
        <v>8345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11" t="s">
        <v>8322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11" t="s">
        <v>8335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11" t="s">
        <v>8346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11" t="s">
        <v>8347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11" t="s">
        <v>8327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11" t="s">
        <v>8326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11" t="s">
        <v>8354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11" t="s">
        <v>8325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11" t="s">
        <v>8333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11" t="s">
        <v>8357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11" t="s">
        <v>8341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11" t="s">
        <v>8321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11" t="s">
        <v>8348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11" t="s">
        <v>8337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11" t="s">
        <v>8343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11" t="s">
        <v>8316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11" t="s">
        <v>8344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11" t="s">
        <v>8340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11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11" t="s">
        <v>8324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11" t="s">
        <v>8311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11" t="s">
        <v>8310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11" t="s">
        <v>8350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11" t="s">
        <v>8353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11" t="s">
        <v>8355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11" t="s">
        <v>8349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11" t="s">
        <v>8309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11" t="s">
        <v>8339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11" t="s">
        <v>8332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11" t="s">
        <v>8319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11" t="s">
        <v>8318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11" t="s">
        <v>8338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11" t="s">
        <v>8359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A2D69-75F8-4D47-8051-6356E977D14D}">
  <dimension ref="A1:F18"/>
  <sheetViews>
    <sheetView workbookViewId="0">
      <selection activeCell="B12" sqref="B1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8306</v>
      </c>
      <c r="B1" t="s">
        <v>8365</v>
      </c>
    </row>
    <row r="2" spans="1:6" x14ac:dyDescent="0.25">
      <c r="A2" s="10" t="s">
        <v>8381</v>
      </c>
      <c r="B2" t="s">
        <v>8365</v>
      </c>
    </row>
    <row r="4" spans="1:6" x14ac:dyDescent="0.25">
      <c r="A4" s="10" t="s">
        <v>8380</v>
      </c>
      <c r="B4" s="10" t="s">
        <v>8363</v>
      </c>
    </row>
    <row r="5" spans="1:6" x14ac:dyDescent="0.25">
      <c r="A5" s="10" t="s">
        <v>8358</v>
      </c>
      <c r="B5" t="s">
        <v>8220</v>
      </c>
      <c r="C5" t="s">
        <v>8221</v>
      </c>
      <c r="D5" t="s">
        <v>8222</v>
      </c>
      <c r="E5" t="s">
        <v>8219</v>
      </c>
      <c r="F5" t="s">
        <v>8359</v>
      </c>
    </row>
    <row r="6" spans="1:6" x14ac:dyDescent="0.25">
      <c r="A6" s="15" t="s">
        <v>8370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5">
      <c r="A7" s="15" t="s">
        <v>8378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5">
      <c r="A8" s="15" t="s">
        <v>8374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5">
      <c r="A9" s="15" t="s">
        <v>8375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5">
      <c r="A10" s="15" t="s">
        <v>8371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5">
      <c r="A11" s="15" t="s">
        <v>8379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5">
      <c r="A12" s="15" t="s">
        <v>8372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5">
      <c r="A13" s="15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5">
      <c r="A14" s="15" t="s">
        <v>8368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5">
      <c r="A15" s="15" t="s">
        <v>8376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5">
      <c r="A16" s="15" t="s">
        <v>8377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5">
      <c r="A17" s="15" t="s">
        <v>8373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5">
      <c r="A18" s="15" t="s">
        <v>8359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CD006-C8EA-4778-B2F4-AC409EA741F0}">
  <dimension ref="A1:H13"/>
  <sheetViews>
    <sheetView workbookViewId="0">
      <selection activeCell="B5" sqref="B5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" bestFit="1" customWidth="1"/>
    <col min="7" max="7" width="17" bestFit="1" customWidth="1"/>
    <col min="8" max="8" width="20.28515625" bestFit="1" customWidth="1"/>
  </cols>
  <sheetData>
    <row r="1" spans="1:8" x14ac:dyDescent="0.25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25">
      <c r="A2" t="s">
        <v>8390</v>
      </c>
      <c r="B2">
        <f>COUNTIFS('Kickstarter Data'!F2:F4115,"Successful",'Kickstarter Data'!D2:D4115, "&lt;1000")</f>
        <v>322</v>
      </c>
      <c r="C2">
        <f>COUNTIFS('Kickstarter Data'!F2:F4115,"failed",'Kickstarter Data'!D2:D4115, "&lt;1000")</f>
        <v>113</v>
      </c>
      <c r="D2">
        <f>COUNTIFS('Kickstarter Data'!F2:F4115,"Canceled",'Kickstarter Data'!D2:D4115, "&lt;1000")</f>
        <v>18</v>
      </c>
      <c r="E2">
        <f>B2+C2+D2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 x14ac:dyDescent="0.25">
      <c r="A3" t="s">
        <v>8391</v>
      </c>
      <c r="B3">
        <f>COUNTIFS('Kickstarter Data'!F2:F4115,"Successful",'Kickstarter Data'!D2:D4115, "&gt;=1000 ",'Kickstarter Data'!D2:D4115,"&lt;= 4999")</f>
        <v>932</v>
      </c>
      <c r="C3">
        <f>COUNTIFS('Kickstarter Data'!F2:F4115,"failed",'Kickstarter Data'!D2:D4115, "&gt;=1000 ",'Kickstarter Data'!D2:D4115,"&lt;= 4999")</f>
        <v>420</v>
      </c>
      <c r="D3">
        <f>COUNTIFS('Kickstarter Data'!F2:F4115,"Canceled",'Kickstarter Data'!D2:D4115, "&gt;=1000 ",'Kickstarter Data'!D2:D4115,"&lt;= 4999")</f>
        <v>60</v>
      </c>
      <c r="E3">
        <f t="shared" ref="E3:E13" si="0">B3+C3+D3</f>
        <v>1412</v>
      </c>
      <c r="F3" s="16">
        <f t="shared" ref="F3:F13" si="1">B3/E3</f>
        <v>0.66005665722379603</v>
      </c>
      <c r="G3" s="16">
        <f t="shared" ref="G3:G13" si="2">C3/E3</f>
        <v>0.29745042492917845</v>
      </c>
      <c r="H3" s="16">
        <f t="shared" ref="H3:H13" si="3">D3/E3</f>
        <v>4.2492917847025496E-2</v>
      </c>
    </row>
    <row r="4" spans="1:8" x14ac:dyDescent="0.25">
      <c r="A4" t="s">
        <v>8392</v>
      </c>
      <c r="B4">
        <f>COUNTIFS('Kickstarter Data'!F2:F4115,"Successful",'Kickstarter Data'!D2:D4115, "&gt;=5000 ",'Kickstarter Data'!D2:D4115,"&lt;= 9999")</f>
        <v>381</v>
      </c>
      <c r="C4">
        <f>COUNTIFS('Kickstarter Data'!F2:F4115,"failed",'Kickstarter Data'!D2:D4115, "&gt;=5000 ",'Kickstarter Data'!D2:D4115,"&lt;= 9999")</f>
        <v>283</v>
      </c>
      <c r="D4">
        <f>COUNTIFS('Kickstarter Data'!F2:F4115,"Canceled",'Kickstarter Data'!D2:D4115, "&gt;=5000",'Kickstarter Data'!D2:D4115,"&lt;= 9999")</f>
        <v>52</v>
      </c>
      <c r="E4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x14ac:dyDescent="0.25">
      <c r="A5" t="s">
        <v>8393</v>
      </c>
      <c r="B5">
        <f>COUNTIFS('Kickstarter Data'!F2:F4115,"Successful",'Kickstarter Data'!D2:D4115, "&gt;=10000 ",'Kickstarter Data'!D2:D4115,"&lt;= 14999")</f>
        <v>168</v>
      </c>
      <c r="C5">
        <f>COUNTIFS('Kickstarter Data'!F2:F4115,"failed",'Kickstarter Data'!D2:D4115, "&gt;=10000 ",'Kickstarter Data'!D2:D4115,"&lt;= 14999")</f>
        <v>144</v>
      </c>
      <c r="D5">
        <f>COUNTIFS('Kickstarter Data'!F2:F4115,"Canceled",'Kickstarter Data'!D2:D4115, "&gt;=10000",'Kickstarter Data'!D2:D4115,"&lt;= 14999")</f>
        <v>40</v>
      </c>
      <c r="E5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x14ac:dyDescent="0.25">
      <c r="A6" t="s">
        <v>8394</v>
      </c>
      <c r="B6">
        <f>COUNTIFS('Kickstarter Data'!F2:F4115,"Successful",'Kickstarter Data'!D2:D4115, "&gt;=15000 ",'Kickstarter Data'!D2:D4115,"&lt;= 19999")</f>
        <v>94</v>
      </c>
      <c r="C6">
        <f>COUNTIFS('Kickstarter Data'!F2:F4115,"failed",'Kickstarter Data'!D2:D4115, "&gt;=15000 ",'Kickstarter Data'!D2:D4115,"&lt;= 19999")</f>
        <v>90</v>
      </c>
      <c r="D6">
        <f>COUNTIFS('Kickstarter Data'!F2:F4115,"Canceled", 'Kickstarter Data'!D2:D4115, "&gt;=15000 ",'Kickstarter Data'!D2:D4115,"&lt;= 19999")</f>
        <v>17</v>
      </c>
      <c r="E6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25">
      <c r="A7" t="s">
        <v>8395</v>
      </c>
      <c r="B7">
        <f>COUNTIFS('Kickstarter Data'!F2:F4115,"Successful",'Kickstarter Data'!D2:D4115, "&gt;=20000 ",'Kickstarter Data'!D2:D4115,"&lt;= 24999")</f>
        <v>62</v>
      </c>
      <c r="C7">
        <f>COUNTIFS('Kickstarter Data'!F2:F4115,"failed",'Kickstarter Data'!D2:D4115, "&gt;=20000 ",'Kickstarter Data'!D2:D4115,"&lt;= 24999")</f>
        <v>72</v>
      </c>
      <c r="D7">
        <f>COUNTIFS('Kickstarter Data'!F2:F4115,"Canceled",'Kickstarter Data'!D2:D4115, "&gt;=20000 ",'Kickstarter Data'!D2:D4115,"&lt;= 24999")</f>
        <v>14</v>
      </c>
      <c r="E7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x14ac:dyDescent="0.25">
      <c r="A8" t="s">
        <v>8396</v>
      </c>
      <c r="B8">
        <f>COUNTIFS('Kickstarter Data'!F2:F4115,"Successful",'Kickstarter Data'!D2:D4115, "&gt;=25000",'Kickstarter Data'!D2:D4115,"&lt;= 29999")</f>
        <v>55</v>
      </c>
      <c r="C8">
        <f>COUNTIFS('Kickstarter Data'!F2:F4115,"failed",'Kickstarter Data'!D2:D4115, "&gt;=25000 ",'Kickstarter Data'!D2:D4115,"&lt;= 29999")</f>
        <v>64</v>
      </c>
      <c r="D8">
        <f>COUNTIFS('Kickstarter Data'!F2:F4115,"Canceled",'Kickstarter Data'!D2:D4115, "&gt;=25000 ",'Kickstarter Data'!D2:D4115,"&lt;= 29999")</f>
        <v>18</v>
      </c>
      <c r="E8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25">
      <c r="A9" t="s">
        <v>8397</v>
      </c>
      <c r="B9">
        <f>COUNTIFS('Kickstarter Data'!F2:F4115,"Successful",'Kickstarter Data'!D2:D4115, "&gt;=30000",'Kickstarter Data'!D2:D4115,"&lt;= 34999")</f>
        <v>32</v>
      </c>
      <c r="C9">
        <f>COUNTIFS('Kickstarter Data'!F2:F4115,"failed",'Kickstarter Data'!D2:D4115, "&gt;=30000 ",'Kickstarter Data'!D2:D4115,"&lt;= 34999")</f>
        <v>37</v>
      </c>
      <c r="D9">
        <f>COUNTIFS('Kickstarter Data'!F2:F4115,"Canceled",'Kickstarter Data'!D2:D4115, "&gt;=30000 ",'Kickstarter Data'!D2:D4115,"&lt;= 34999")</f>
        <v>13</v>
      </c>
      <c r="E9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25">
      <c r="A10" t="s">
        <v>8398</v>
      </c>
      <c r="B10">
        <f>COUNTIFS('Kickstarter Data'!F2:F4115,"Successful",'Kickstarter Data'!D2:D4115, "&gt;=35000",'Kickstarter Data'!D2:D4115,"&lt;= 39999")</f>
        <v>26</v>
      </c>
      <c r="C10">
        <f>COUNTIFS('Kickstarter Data'!F2:F4115,"failed",'Kickstarter Data'!D2:D4115, "&gt;=35000 ",'Kickstarter Data'!D2:D4115,"&lt;=39999")</f>
        <v>22</v>
      </c>
      <c r="D10">
        <f>COUNTIFS('Kickstarter Data'!F2:F4115,"Canceled",'Kickstarter Data'!D2:D4115, "&gt;= 35000 ",'Kickstarter Data'!D2:D4115,"&lt;= 39999")</f>
        <v>7</v>
      </c>
      <c r="E10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25">
      <c r="A11" t="s">
        <v>8399</v>
      </c>
      <c r="B11">
        <f>COUNTIFS('Kickstarter Data'!F2:F4115,"Successful",'Kickstarter Data'!D2:D4115, "&gt;=40000",'Kickstarter Data'!D2:D4115,"&lt;=44999")</f>
        <v>21</v>
      </c>
      <c r="C11">
        <f>COUNTIFS('Kickstarter Data'!F2:F4115,"failed",'Kickstarter Data'!D2:D4115, "&gt;=40000 ",'Kickstarter Data'!D2:D4115,"&lt;= 44999")</f>
        <v>16</v>
      </c>
      <c r="D11">
        <f>COUNTIFS('Kickstarter Data'!F2:F4115,"Canceled",'Kickstarter Data'!D2:D4115, "&gt;=40000 ",'Kickstarter Data'!D2:D4115,"&lt;= 44999")</f>
        <v>6</v>
      </c>
      <c r="E11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x14ac:dyDescent="0.25">
      <c r="A12" t="s">
        <v>8400</v>
      </c>
      <c r="B12">
        <f>COUNTIFS('Kickstarter Data'!F2:F4115,"Successful",'Kickstarter Data'!D2:D4115, "&gt;=45000 ",'Kickstarter Data'!D2:D4115,"&lt;= 49999")</f>
        <v>6</v>
      </c>
      <c r="C12">
        <f>COUNTIFS('Kickstarter Data'!F2:F4115,"failed",'Kickstarter Data'!D2:D4115, "&gt;=45000 ",'Kickstarter Data'!D2:D4115,"&lt;= 49999")</f>
        <v>11</v>
      </c>
      <c r="D12">
        <f>COUNTIFS('Kickstarter Data'!F2:F4115,"Canceled",'Kickstarter Data'!D2:D4115,"&gt;=45000 ",'Kickstarter Data'!D2:D4115,"&lt;=49999")</f>
        <v>4</v>
      </c>
      <c r="E12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x14ac:dyDescent="0.25">
      <c r="A13" t="s">
        <v>8401</v>
      </c>
      <c r="B13">
        <f>COUNTIFS('Kickstarter Data'!F2:F4115,"Successful",'Kickstarter Data'!D2:D4115, "&gt;=50000")</f>
        <v>86</v>
      </c>
      <c r="C13">
        <f>COUNTIFS('Kickstarter Data'!F2:F4115,"failed",'Kickstarter Data'!D2:D4115, "&gt;=50000")</f>
        <v>258</v>
      </c>
      <c r="D13">
        <f>COUNTIFS('Kickstarter Data'!F2:F4115,"canceled",'Kickstarter Data'!D2:D4115, "&gt;=50000")</f>
        <v>100</v>
      </c>
      <c r="E13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56351-5697-462C-A2EF-FF2F915361A2}">
  <dimension ref="A1:K2186"/>
  <sheetViews>
    <sheetView tabSelected="1" workbookViewId="0">
      <selection activeCell="K14" sqref="K14"/>
    </sheetView>
  </sheetViews>
  <sheetFormatPr defaultRowHeight="15" x14ac:dyDescent="0.25"/>
  <cols>
    <col min="5" max="5" width="9.42578125" customWidth="1"/>
    <col min="8" max="8" width="7.7109375" customWidth="1"/>
    <col min="9" max="9" width="8.7109375" customWidth="1"/>
    <col min="10" max="10" width="9.42578125" customWidth="1"/>
    <col min="11" max="11" width="11.85546875" customWidth="1"/>
    <col min="12" max="12" width="11.42578125" customWidth="1"/>
  </cols>
  <sheetData>
    <row r="1" spans="1:11" x14ac:dyDescent="0.25">
      <c r="A1" t="s">
        <v>8402</v>
      </c>
      <c r="B1" t="s">
        <v>8403</v>
      </c>
      <c r="C1" t="s">
        <v>8402</v>
      </c>
      <c r="D1" t="s">
        <v>8262</v>
      </c>
      <c r="F1" t="s">
        <v>8404</v>
      </c>
    </row>
    <row r="2" spans="1:11" x14ac:dyDescent="0.25">
      <c r="A2" t="s">
        <v>8219</v>
      </c>
      <c r="B2">
        <v>182</v>
      </c>
      <c r="C2" t="s">
        <v>8221</v>
      </c>
      <c r="D2">
        <v>0</v>
      </c>
      <c r="F2" t="s">
        <v>8405</v>
      </c>
      <c r="G2" t="s">
        <v>8406</v>
      </c>
      <c r="H2" t="s">
        <v>8407</v>
      </c>
      <c r="I2" t="s">
        <v>8408</v>
      </c>
      <c r="J2" t="s">
        <v>8409</v>
      </c>
      <c r="K2" t="s">
        <v>8410</v>
      </c>
    </row>
    <row r="3" spans="1:11" x14ac:dyDescent="0.25">
      <c r="A3" t="s">
        <v>8219</v>
      </c>
      <c r="B3">
        <v>79</v>
      </c>
      <c r="C3" t="s">
        <v>8221</v>
      </c>
      <c r="D3">
        <v>1</v>
      </c>
      <c r="F3" s="17">
        <f>AVERAGE(B2:B2186)</f>
        <v>194.42517162471395</v>
      </c>
      <c r="G3">
        <f>MEDIAN(B2:B2186)</f>
        <v>62</v>
      </c>
      <c r="H3">
        <f>MIN(B2:B2186)</f>
        <v>1</v>
      </c>
      <c r="I3">
        <f>MAX(B2:B2186)</f>
        <v>26457</v>
      </c>
      <c r="J3">
        <f>_xlfn.VAR.P(B2:B2186)</f>
        <v>712840.9867348104</v>
      </c>
      <c r="K3" s="17">
        <f>_xlfn.STDEV.P(B2:B2186)</f>
        <v>844.29910975602149</v>
      </c>
    </row>
    <row r="4" spans="1:11" x14ac:dyDescent="0.25">
      <c r="A4" t="s">
        <v>8219</v>
      </c>
      <c r="B4">
        <v>35</v>
      </c>
      <c r="C4" t="s">
        <v>8221</v>
      </c>
      <c r="D4">
        <v>10</v>
      </c>
      <c r="F4" t="s">
        <v>8412</v>
      </c>
    </row>
    <row r="5" spans="1:11" x14ac:dyDescent="0.25">
      <c r="A5" t="s">
        <v>8219</v>
      </c>
      <c r="B5">
        <v>150</v>
      </c>
      <c r="C5" t="s">
        <v>8221</v>
      </c>
      <c r="D5">
        <v>0</v>
      </c>
      <c r="F5" s="17" t="s">
        <v>8405</v>
      </c>
      <c r="G5" t="s">
        <v>8406</v>
      </c>
      <c r="H5" t="s">
        <v>8407</v>
      </c>
      <c r="I5" t="s">
        <v>8408</v>
      </c>
      <c r="J5" t="s">
        <v>8409</v>
      </c>
      <c r="K5" t="s">
        <v>8411</v>
      </c>
    </row>
    <row r="6" spans="1:11" x14ac:dyDescent="0.25">
      <c r="A6" t="s">
        <v>8219</v>
      </c>
      <c r="B6">
        <v>284</v>
      </c>
      <c r="C6" t="s">
        <v>8221</v>
      </c>
      <c r="D6">
        <v>7</v>
      </c>
      <c r="F6" s="17">
        <f>AVERAGE(D2:D1531)</f>
        <v>17.709803921568628</v>
      </c>
      <c r="G6">
        <f>MEDIAN(D2:D1531)</f>
        <v>4</v>
      </c>
      <c r="H6">
        <f>MIN(D2:D1531)</f>
        <v>0</v>
      </c>
      <c r="I6">
        <f>MAX(D2:D1531)</f>
        <v>1293</v>
      </c>
      <c r="J6" s="17">
        <f>_xlfn.VAR.P(D2:D1531)</f>
        <v>3773.2216685890044</v>
      </c>
      <c r="K6" s="17">
        <f>_xlfn.STDEV.P(D2:D1531)</f>
        <v>61.426555076684906</v>
      </c>
    </row>
    <row r="7" spans="1:11" x14ac:dyDescent="0.25">
      <c r="A7" t="s">
        <v>8219</v>
      </c>
      <c r="B7">
        <v>47</v>
      </c>
      <c r="C7" t="s">
        <v>8221</v>
      </c>
      <c r="D7">
        <v>0</v>
      </c>
    </row>
    <row r="8" spans="1:11" x14ac:dyDescent="0.25">
      <c r="A8" t="s">
        <v>8219</v>
      </c>
      <c r="B8">
        <v>58</v>
      </c>
      <c r="C8" t="s">
        <v>8221</v>
      </c>
      <c r="D8">
        <v>1</v>
      </c>
    </row>
    <row r="9" spans="1:11" x14ac:dyDescent="0.25">
      <c r="A9" t="s">
        <v>8219</v>
      </c>
      <c r="B9">
        <v>57</v>
      </c>
      <c r="C9" t="s">
        <v>8221</v>
      </c>
      <c r="D9">
        <v>2</v>
      </c>
    </row>
    <row r="10" spans="1:11" x14ac:dyDescent="0.25">
      <c r="A10" t="s">
        <v>8219</v>
      </c>
      <c r="B10">
        <v>12</v>
      </c>
      <c r="C10" t="s">
        <v>8221</v>
      </c>
      <c r="D10">
        <v>3</v>
      </c>
    </row>
    <row r="11" spans="1:11" x14ac:dyDescent="0.25">
      <c r="A11" t="s">
        <v>8219</v>
      </c>
      <c r="B11">
        <v>20</v>
      </c>
      <c r="C11" t="s">
        <v>8221</v>
      </c>
      <c r="D11">
        <v>10</v>
      </c>
    </row>
    <row r="12" spans="1:11" x14ac:dyDescent="0.25">
      <c r="A12" t="s">
        <v>8219</v>
      </c>
      <c r="B12">
        <v>19</v>
      </c>
      <c r="C12" t="s">
        <v>8221</v>
      </c>
      <c r="D12">
        <v>10</v>
      </c>
    </row>
    <row r="13" spans="1:11" x14ac:dyDescent="0.25">
      <c r="A13" t="s">
        <v>8219</v>
      </c>
      <c r="B13">
        <v>75</v>
      </c>
      <c r="C13" t="s">
        <v>8221</v>
      </c>
      <c r="D13">
        <v>1</v>
      </c>
    </row>
    <row r="14" spans="1:11" x14ac:dyDescent="0.25">
      <c r="A14" t="s">
        <v>8219</v>
      </c>
      <c r="B14">
        <v>827</v>
      </c>
      <c r="C14" t="s">
        <v>8221</v>
      </c>
      <c r="D14">
        <v>0</v>
      </c>
    </row>
    <row r="15" spans="1:11" x14ac:dyDescent="0.25">
      <c r="A15" t="s">
        <v>8219</v>
      </c>
      <c r="B15">
        <v>51</v>
      </c>
      <c r="C15" t="s">
        <v>8221</v>
      </c>
      <c r="D15">
        <v>0</v>
      </c>
    </row>
    <row r="16" spans="1:11" x14ac:dyDescent="0.25">
      <c r="A16" t="s">
        <v>8219</v>
      </c>
      <c r="B16">
        <v>41</v>
      </c>
      <c r="C16" t="s">
        <v>8221</v>
      </c>
      <c r="D16">
        <v>0</v>
      </c>
    </row>
    <row r="17" spans="1:4" x14ac:dyDescent="0.25">
      <c r="A17" t="s">
        <v>8219</v>
      </c>
      <c r="B17">
        <v>98</v>
      </c>
      <c r="C17" t="s">
        <v>8221</v>
      </c>
      <c r="D17">
        <v>26</v>
      </c>
    </row>
    <row r="18" spans="1:4" x14ac:dyDescent="0.25">
      <c r="A18" t="s">
        <v>8219</v>
      </c>
      <c r="B18">
        <v>70</v>
      </c>
      <c r="C18" t="s">
        <v>8221</v>
      </c>
      <c r="D18">
        <v>0</v>
      </c>
    </row>
    <row r="19" spans="1:4" x14ac:dyDescent="0.25">
      <c r="A19" t="s">
        <v>8219</v>
      </c>
      <c r="B19">
        <v>36</v>
      </c>
      <c r="C19" t="s">
        <v>8221</v>
      </c>
      <c r="D19">
        <v>7</v>
      </c>
    </row>
    <row r="20" spans="1:4" x14ac:dyDescent="0.25">
      <c r="A20" t="s">
        <v>8219</v>
      </c>
      <c r="B20">
        <v>342</v>
      </c>
      <c r="C20" t="s">
        <v>8221</v>
      </c>
      <c r="D20">
        <v>0</v>
      </c>
    </row>
    <row r="21" spans="1:4" x14ac:dyDescent="0.25">
      <c r="A21" t="s">
        <v>8219</v>
      </c>
      <c r="B21">
        <v>22</v>
      </c>
      <c r="C21" t="s">
        <v>8221</v>
      </c>
      <c r="D21">
        <v>2</v>
      </c>
    </row>
    <row r="22" spans="1:4" x14ac:dyDescent="0.25">
      <c r="A22" t="s">
        <v>8219</v>
      </c>
      <c r="B22">
        <v>25</v>
      </c>
      <c r="C22" t="s">
        <v>8221</v>
      </c>
      <c r="D22">
        <v>13</v>
      </c>
    </row>
    <row r="23" spans="1:4" x14ac:dyDescent="0.25">
      <c r="A23" t="s">
        <v>8219</v>
      </c>
      <c r="B23">
        <v>101</v>
      </c>
      <c r="C23" t="s">
        <v>8221</v>
      </c>
      <c r="D23">
        <v>4</v>
      </c>
    </row>
    <row r="24" spans="1:4" x14ac:dyDescent="0.25">
      <c r="A24" t="s">
        <v>8219</v>
      </c>
      <c r="B24">
        <v>8</v>
      </c>
      <c r="C24" t="s">
        <v>8221</v>
      </c>
      <c r="D24">
        <v>0</v>
      </c>
    </row>
    <row r="25" spans="1:4" x14ac:dyDescent="0.25">
      <c r="A25" t="s">
        <v>8219</v>
      </c>
      <c r="B25">
        <v>23</v>
      </c>
      <c r="C25" t="s">
        <v>8221</v>
      </c>
      <c r="D25">
        <v>12</v>
      </c>
    </row>
    <row r="26" spans="1:4" x14ac:dyDescent="0.25">
      <c r="A26" t="s">
        <v>8219</v>
      </c>
      <c r="B26">
        <v>574</v>
      </c>
      <c r="C26" t="s">
        <v>8221</v>
      </c>
      <c r="D26">
        <v>2</v>
      </c>
    </row>
    <row r="27" spans="1:4" x14ac:dyDescent="0.25">
      <c r="A27" t="s">
        <v>8219</v>
      </c>
      <c r="B27">
        <v>14</v>
      </c>
      <c r="C27" t="s">
        <v>8221</v>
      </c>
      <c r="D27">
        <v>10</v>
      </c>
    </row>
    <row r="28" spans="1:4" x14ac:dyDescent="0.25">
      <c r="A28" t="s">
        <v>8219</v>
      </c>
      <c r="B28">
        <v>19</v>
      </c>
      <c r="C28" t="s">
        <v>8221</v>
      </c>
      <c r="D28">
        <v>0</v>
      </c>
    </row>
    <row r="29" spans="1:4" x14ac:dyDescent="0.25">
      <c r="A29" t="s">
        <v>8219</v>
      </c>
      <c r="B29">
        <v>150</v>
      </c>
      <c r="C29" t="s">
        <v>8221</v>
      </c>
      <c r="D29">
        <v>5</v>
      </c>
    </row>
    <row r="30" spans="1:4" x14ac:dyDescent="0.25">
      <c r="A30" t="s">
        <v>8219</v>
      </c>
      <c r="B30">
        <v>71</v>
      </c>
      <c r="C30" t="s">
        <v>8221</v>
      </c>
      <c r="D30">
        <v>0</v>
      </c>
    </row>
    <row r="31" spans="1:4" x14ac:dyDescent="0.25">
      <c r="A31" t="s">
        <v>8219</v>
      </c>
      <c r="B31">
        <v>117</v>
      </c>
      <c r="C31" t="s">
        <v>8221</v>
      </c>
      <c r="D31">
        <v>5</v>
      </c>
    </row>
    <row r="32" spans="1:4" x14ac:dyDescent="0.25">
      <c r="A32" t="s">
        <v>8219</v>
      </c>
      <c r="B32">
        <v>53</v>
      </c>
      <c r="C32" t="s">
        <v>8221</v>
      </c>
      <c r="D32">
        <v>1</v>
      </c>
    </row>
    <row r="33" spans="1:4" x14ac:dyDescent="0.25">
      <c r="A33" t="s">
        <v>8219</v>
      </c>
      <c r="B33">
        <v>1</v>
      </c>
      <c r="C33" t="s">
        <v>8221</v>
      </c>
      <c r="D33">
        <v>3</v>
      </c>
    </row>
    <row r="34" spans="1:4" x14ac:dyDescent="0.25">
      <c r="A34" t="s">
        <v>8219</v>
      </c>
      <c r="B34">
        <v>89</v>
      </c>
      <c r="C34" t="s">
        <v>8221</v>
      </c>
      <c r="D34">
        <v>3</v>
      </c>
    </row>
    <row r="35" spans="1:4" x14ac:dyDescent="0.25">
      <c r="A35" t="s">
        <v>8219</v>
      </c>
      <c r="B35">
        <v>64</v>
      </c>
      <c r="C35" t="s">
        <v>8221</v>
      </c>
      <c r="D35">
        <v>0</v>
      </c>
    </row>
    <row r="36" spans="1:4" x14ac:dyDescent="0.25">
      <c r="A36" t="s">
        <v>8219</v>
      </c>
      <c r="B36">
        <v>68</v>
      </c>
      <c r="C36" t="s">
        <v>8221</v>
      </c>
      <c r="D36">
        <v>3</v>
      </c>
    </row>
    <row r="37" spans="1:4" x14ac:dyDescent="0.25">
      <c r="A37" t="s">
        <v>8219</v>
      </c>
      <c r="B37">
        <v>28</v>
      </c>
      <c r="C37" t="s">
        <v>8221</v>
      </c>
      <c r="D37">
        <v>0</v>
      </c>
    </row>
    <row r="38" spans="1:4" x14ac:dyDescent="0.25">
      <c r="A38" t="s">
        <v>8219</v>
      </c>
      <c r="B38">
        <v>44</v>
      </c>
      <c r="C38" t="s">
        <v>8221</v>
      </c>
      <c r="D38">
        <v>19</v>
      </c>
    </row>
    <row r="39" spans="1:4" x14ac:dyDescent="0.25">
      <c r="A39" t="s">
        <v>8219</v>
      </c>
      <c r="B39">
        <v>253</v>
      </c>
      <c r="C39" t="s">
        <v>8221</v>
      </c>
      <c r="D39">
        <v>8</v>
      </c>
    </row>
    <row r="40" spans="1:4" x14ac:dyDescent="0.25">
      <c r="A40" t="s">
        <v>8219</v>
      </c>
      <c r="B40">
        <v>66</v>
      </c>
      <c r="C40" t="s">
        <v>8221</v>
      </c>
      <c r="D40">
        <v>6</v>
      </c>
    </row>
    <row r="41" spans="1:4" x14ac:dyDescent="0.25">
      <c r="A41" t="s">
        <v>8219</v>
      </c>
      <c r="B41">
        <v>217</v>
      </c>
      <c r="C41" t="s">
        <v>8221</v>
      </c>
      <c r="D41">
        <v>0</v>
      </c>
    </row>
    <row r="42" spans="1:4" x14ac:dyDescent="0.25">
      <c r="A42" t="s">
        <v>8219</v>
      </c>
      <c r="B42">
        <v>16</v>
      </c>
      <c r="C42" t="s">
        <v>8221</v>
      </c>
      <c r="D42">
        <v>18</v>
      </c>
    </row>
    <row r="43" spans="1:4" x14ac:dyDescent="0.25">
      <c r="A43" t="s">
        <v>8219</v>
      </c>
      <c r="B43">
        <v>19</v>
      </c>
      <c r="C43" t="s">
        <v>8221</v>
      </c>
      <c r="D43">
        <v>7</v>
      </c>
    </row>
    <row r="44" spans="1:4" x14ac:dyDescent="0.25">
      <c r="A44" t="s">
        <v>8219</v>
      </c>
      <c r="B44">
        <v>169</v>
      </c>
      <c r="C44" t="s">
        <v>8221</v>
      </c>
      <c r="D44">
        <v>0</v>
      </c>
    </row>
    <row r="45" spans="1:4" x14ac:dyDescent="0.25">
      <c r="A45" t="s">
        <v>8219</v>
      </c>
      <c r="B45">
        <v>263</v>
      </c>
      <c r="C45" t="s">
        <v>8221</v>
      </c>
      <c r="D45">
        <v>8</v>
      </c>
    </row>
    <row r="46" spans="1:4" x14ac:dyDescent="0.25">
      <c r="A46" t="s">
        <v>8219</v>
      </c>
      <c r="B46">
        <v>15</v>
      </c>
      <c r="C46" t="s">
        <v>8221</v>
      </c>
      <c r="D46">
        <v>1293</v>
      </c>
    </row>
    <row r="47" spans="1:4" x14ac:dyDescent="0.25">
      <c r="A47" t="s">
        <v>8219</v>
      </c>
      <c r="B47">
        <v>61</v>
      </c>
      <c r="C47" t="s">
        <v>8221</v>
      </c>
      <c r="D47">
        <v>17</v>
      </c>
    </row>
    <row r="48" spans="1:4" x14ac:dyDescent="0.25">
      <c r="A48" t="s">
        <v>8219</v>
      </c>
      <c r="B48">
        <v>45</v>
      </c>
      <c r="C48" t="s">
        <v>8221</v>
      </c>
      <c r="D48">
        <v>0</v>
      </c>
    </row>
    <row r="49" spans="1:4" x14ac:dyDescent="0.25">
      <c r="A49" t="s">
        <v>8219</v>
      </c>
      <c r="B49">
        <v>70</v>
      </c>
      <c r="C49" t="s">
        <v>8221</v>
      </c>
      <c r="D49">
        <v>13</v>
      </c>
    </row>
    <row r="50" spans="1:4" x14ac:dyDescent="0.25">
      <c r="A50" t="s">
        <v>8219</v>
      </c>
      <c r="B50">
        <v>38</v>
      </c>
      <c r="C50" t="s">
        <v>8221</v>
      </c>
      <c r="D50">
        <v>0</v>
      </c>
    </row>
    <row r="51" spans="1:4" x14ac:dyDescent="0.25">
      <c r="A51" t="s">
        <v>8219</v>
      </c>
      <c r="B51">
        <v>87</v>
      </c>
      <c r="C51" t="s">
        <v>8221</v>
      </c>
      <c r="D51">
        <v>0</v>
      </c>
    </row>
    <row r="52" spans="1:4" x14ac:dyDescent="0.25">
      <c r="A52" t="s">
        <v>8219</v>
      </c>
      <c r="B52">
        <v>22</v>
      </c>
      <c r="C52" t="s">
        <v>8221</v>
      </c>
      <c r="D52">
        <v>33</v>
      </c>
    </row>
    <row r="53" spans="1:4" x14ac:dyDescent="0.25">
      <c r="A53" t="s">
        <v>8219</v>
      </c>
      <c r="B53">
        <v>119</v>
      </c>
      <c r="C53" t="s">
        <v>8221</v>
      </c>
      <c r="D53">
        <v>12</v>
      </c>
    </row>
    <row r="54" spans="1:4" x14ac:dyDescent="0.25">
      <c r="A54" t="s">
        <v>8219</v>
      </c>
      <c r="B54">
        <v>52</v>
      </c>
      <c r="C54" t="s">
        <v>8221</v>
      </c>
      <c r="D54">
        <v>1</v>
      </c>
    </row>
    <row r="55" spans="1:4" x14ac:dyDescent="0.25">
      <c r="A55" t="s">
        <v>8219</v>
      </c>
      <c r="B55">
        <v>117</v>
      </c>
      <c r="C55" t="s">
        <v>8221</v>
      </c>
      <c r="D55">
        <v>1</v>
      </c>
    </row>
    <row r="56" spans="1:4" x14ac:dyDescent="0.25">
      <c r="A56" t="s">
        <v>8219</v>
      </c>
      <c r="B56">
        <v>52</v>
      </c>
      <c r="C56" t="s">
        <v>8221</v>
      </c>
      <c r="D56">
        <v>1</v>
      </c>
    </row>
    <row r="57" spans="1:4" x14ac:dyDescent="0.25">
      <c r="A57" t="s">
        <v>8219</v>
      </c>
      <c r="B57">
        <v>86</v>
      </c>
      <c r="C57" t="s">
        <v>8221</v>
      </c>
      <c r="D57">
        <v>1</v>
      </c>
    </row>
    <row r="58" spans="1:4" x14ac:dyDescent="0.25">
      <c r="A58" t="s">
        <v>8219</v>
      </c>
      <c r="B58">
        <v>174</v>
      </c>
      <c r="C58" t="s">
        <v>8221</v>
      </c>
      <c r="D58">
        <v>84</v>
      </c>
    </row>
    <row r="59" spans="1:4" x14ac:dyDescent="0.25">
      <c r="A59" t="s">
        <v>8219</v>
      </c>
      <c r="B59">
        <v>69</v>
      </c>
      <c r="C59" t="s">
        <v>8221</v>
      </c>
      <c r="D59">
        <v>38</v>
      </c>
    </row>
    <row r="60" spans="1:4" x14ac:dyDescent="0.25">
      <c r="A60" t="s">
        <v>8219</v>
      </c>
      <c r="B60">
        <v>75</v>
      </c>
      <c r="C60" t="s">
        <v>8221</v>
      </c>
      <c r="D60">
        <v>1</v>
      </c>
    </row>
    <row r="61" spans="1:4" x14ac:dyDescent="0.25">
      <c r="A61" t="s">
        <v>8219</v>
      </c>
      <c r="B61">
        <v>33</v>
      </c>
      <c r="C61" t="s">
        <v>8221</v>
      </c>
      <c r="D61">
        <v>76</v>
      </c>
    </row>
    <row r="62" spans="1:4" x14ac:dyDescent="0.25">
      <c r="A62" t="s">
        <v>8219</v>
      </c>
      <c r="B62">
        <v>108</v>
      </c>
      <c r="C62" t="s">
        <v>8221</v>
      </c>
      <c r="D62">
        <v>3</v>
      </c>
    </row>
    <row r="63" spans="1:4" x14ac:dyDescent="0.25">
      <c r="A63" t="s">
        <v>8219</v>
      </c>
      <c r="B63">
        <v>23</v>
      </c>
      <c r="C63" t="s">
        <v>8221</v>
      </c>
      <c r="D63">
        <v>0</v>
      </c>
    </row>
    <row r="64" spans="1:4" x14ac:dyDescent="0.25">
      <c r="A64" t="s">
        <v>8219</v>
      </c>
      <c r="B64">
        <v>48</v>
      </c>
      <c r="C64" t="s">
        <v>8221</v>
      </c>
      <c r="D64">
        <v>2</v>
      </c>
    </row>
    <row r="65" spans="1:4" x14ac:dyDescent="0.25">
      <c r="A65" t="s">
        <v>8219</v>
      </c>
      <c r="B65">
        <v>64</v>
      </c>
      <c r="C65" t="s">
        <v>8221</v>
      </c>
      <c r="D65">
        <v>0</v>
      </c>
    </row>
    <row r="66" spans="1:4" x14ac:dyDescent="0.25">
      <c r="A66" t="s">
        <v>8219</v>
      </c>
      <c r="B66">
        <v>24</v>
      </c>
      <c r="C66" t="s">
        <v>8221</v>
      </c>
      <c r="D66">
        <v>0</v>
      </c>
    </row>
    <row r="67" spans="1:4" x14ac:dyDescent="0.25">
      <c r="A67" t="s">
        <v>8219</v>
      </c>
      <c r="B67">
        <v>57</v>
      </c>
      <c r="C67" t="s">
        <v>8221</v>
      </c>
      <c r="D67">
        <v>0</v>
      </c>
    </row>
    <row r="68" spans="1:4" x14ac:dyDescent="0.25">
      <c r="A68" t="s">
        <v>8219</v>
      </c>
      <c r="B68">
        <v>26</v>
      </c>
      <c r="C68" t="s">
        <v>8221</v>
      </c>
      <c r="D68">
        <v>2</v>
      </c>
    </row>
    <row r="69" spans="1:4" x14ac:dyDescent="0.25">
      <c r="A69" t="s">
        <v>8219</v>
      </c>
      <c r="B69">
        <v>20</v>
      </c>
      <c r="C69" t="s">
        <v>8221</v>
      </c>
      <c r="D69">
        <v>0</v>
      </c>
    </row>
    <row r="70" spans="1:4" x14ac:dyDescent="0.25">
      <c r="A70" t="s">
        <v>8219</v>
      </c>
      <c r="B70">
        <v>36</v>
      </c>
      <c r="C70" t="s">
        <v>8221</v>
      </c>
      <c r="D70">
        <v>0</v>
      </c>
    </row>
    <row r="71" spans="1:4" x14ac:dyDescent="0.25">
      <c r="A71" t="s">
        <v>8219</v>
      </c>
      <c r="B71">
        <v>178</v>
      </c>
      <c r="C71" t="s">
        <v>8221</v>
      </c>
      <c r="D71">
        <v>0</v>
      </c>
    </row>
    <row r="72" spans="1:4" x14ac:dyDescent="0.25">
      <c r="A72" t="s">
        <v>8219</v>
      </c>
      <c r="B72">
        <v>17</v>
      </c>
      <c r="C72" t="s">
        <v>8221</v>
      </c>
      <c r="D72">
        <v>2</v>
      </c>
    </row>
    <row r="73" spans="1:4" x14ac:dyDescent="0.25">
      <c r="A73" t="s">
        <v>8219</v>
      </c>
      <c r="B73">
        <v>32</v>
      </c>
      <c r="C73" t="s">
        <v>8221</v>
      </c>
      <c r="D73">
        <v>0</v>
      </c>
    </row>
    <row r="74" spans="1:4" x14ac:dyDescent="0.25">
      <c r="A74" t="s">
        <v>8219</v>
      </c>
      <c r="B74">
        <v>41</v>
      </c>
      <c r="C74" t="s">
        <v>8221</v>
      </c>
      <c r="D74">
        <v>7</v>
      </c>
    </row>
    <row r="75" spans="1:4" x14ac:dyDescent="0.25">
      <c r="A75" t="s">
        <v>8219</v>
      </c>
      <c r="B75">
        <v>18</v>
      </c>
      <c r="C75" t="s">
        <v>8221</v>
      </c>
      <c r="D75">
        <v>0</v>
      </c>
    </row>
    <row r="76" spans="1:4" x14ac:dyDescent="0.25">
      <c r="A76" t="s">
        <v>8219</v>
      </c>
      <c r="B76">
        <v>29</v>
      </c>
      <c r="C76" t="s">
        <v>8221</v>
      </c>
      <c r="D76">
        <v>5</v>
      </c>
    </row>
    <row r="77" spans="1:4" x14ac:dyDescent="0.25">
      <c r="A77" t="s">
        <v>8219</v>
      </c>
      <c r="B77">
        <v>47</v>
      </c>
      <c r="C77" t="s">
        <v>8221</v>
      </c>
      <c r="D77">
        <v>0</v>
      </c>
    </row>
    <row r="78" spans="1:4" x14ac:dyDescent="0.25">
      <c r="A78" t="s">
        <v>8219</v>
      </c>
      <c r="B78">
        <v>15</v>
      </c>
      <c r="C78" t="s">
        <v>8221</v>
      </c>
      <c r="D78">
        <v>0</v>
      </c>
    </row>
    <row r="79" spans="1:4" x14ac:dyDescent="0.25">
      <c r="A79" t="s">
        <v>8219</v>
      </c>
      <c r="B79">
        <v>26</v>
      </c>
      <c r="C79" t="s">
        <v>8221</v>
      </c>
      <c r="D79">
        <v>1</v>
      </c>
    </row>
    <row r="80" spans="1:4" x14ac:dyDescent="0.25">
      <c r="A80" t="s">
        <v>8219</v>
      </c>
      <c r="B80">
        <v>35</v>
      </c>
      <c r="C80" t="s">
        <v>8221</v>
      </c>
      <c r="D80">
        <v>0</v>
      </c>
    </row>
    <row r="81" spans="1:4" x14ac:dyDescent="0.25">
      <c r="A81" t="s">
        <v>8219</v>
      </c>
      <c r="B81">
        <v>41</v>
      </c>
      <c r="C81" t="s">
        <v>8221</v>
      </c>
      <c r="D81">
        <v>5</v>
      </c>
    </row>
    <row r="82" spans="1:4" x14ac:dyDescent="0.25">
      <c r="A82" t="s">
        <v>8219</v>
      </c>
      <c r="B82">
        <v>47</v>
      </c>
      <c r="C82" t="s">
        <v>8221</v>
      </c>
      <c r="D82">
        <v>3</v>
      </c>
    </row>
    <row r="83" spans="1:4" x14ac:dyDescent="0.25">
      <c r="A83" t="s">
        <v>8219</v>
      </c>
      <c r="B83">
        <v>28</v>
      </c>
      <c r="C83" t="s">
        <v>8221</v>
      </c>
      <c r="D83">
        <v>6</v>
      </c>
    </row>
    <row r="84" spans="1:4" x14ac:dyDescent="0.25">
      <c r="A84" t="s">
        <v>8219</v>
      </c>
      <c r="B84">
        <v>100</v>
      </c>
      <c r="C84" t="s">
        <v>8221</v>
      </c>
      <c r="D84">
        <v>12</v>
      </c>
    </row>
    <row r="85" spans="1:4" x14ac:dyDescent="0.25">
      <c r="A85" t="s">
        <v>8219</v>
      </c>
      <c r="B85">
        <v>13</v>
      </c>
      <c r="C85" t="s">
        <v>8221</v>
      </c>
      <c r="D85">
        <v>13</v>
      </c>
    </row>
    <row r="86" spans="1:4" x14ac:dyDescent="0.25">
      <c r="A86" t="s">
        <v>8219</v>
      </c>
      <c r="B86">
        <v>7</v>
      </c>
      <c r="C86" t="s">
        <v>8221</v>
      </c>
      <c r="D86">
        <v>5</v>
      </c>
    </row>
    <row r="87" spans="1:4" x14ac:dyDescent="0.25">
      <c r="A87" t="s">
        <v>8219</v>
      </c>
      <c r="B87">
        <v>21</v>
      </c>
      <c r="C87" t="s">
        <v>8221</v>
      </c>
      <c r="D87">
        <v>2</v>
      </c>
    </row>
    <row r="88" spans="1:4" x14ac:dyDescent="0.25">
      <c r="A88" t="s">
        <v>8219</v>
      </c>
      <c r="B88">
        <v>17</v>
      </c>
      <c r="C88" t="s">
        <v>8221</v>
      </c>
      <c r="D88">
        <v>8</v>
      </c>
    </row>
    <row r="89" spans="1:4" x14ac:dyDescent="0.25">
      <c r="A89" t="s">
        <v>8219</v>
      </c>
      <c r="B89">
        <v>25</v>
      </c>
      <c r="C89" t="s">
        <v>8221</v>
      </c>
      <c r="D89">
        <v>0</v>
      </c>
    </row>
    <row r="90" spans="1:4" x14ac:dyDescent="0.25">
      <c r="A90" t="s">
        <v>8219</v>
      </c>
      <c r="B90">
        <v>60</v>
      </c>
      <c r="C90" t="s">
        <v>8221</v>
      </c>
      <c r="D90">
        <v>13</v>
      </c>
    </row>
    <row r="91" spans="1:4" x14ac:dyDescent="0.25">
      <c r="A91" t="s">
        <v>8219</v>
      </c>
      <c r="B91">
        <v>56</v>
      </c>
      <c r="C91" t="s">
        <v>8221</v>
      </c>
      <c r="D91">
        <v>0</v>
      </c>
    </row>
    <row r="92" spans="1:4" x14ac:dyDescent="0.25">
      <c r="A92" t="s">
        <v>8219</v>
      </c>
      <c r="B92">
        <v>16</v>
      </c>
      <c r="C92" t="s">
        <v>8221</v>
      </c>
      <c r="D92">
        <v>5</v>
      </c>
    </row>
    <row r="93" spans="1:4" x14ac:dyDescent="0.25">
      <c r="A93" t="s">
        <v>8219</v>
      </c>
      <c r="B93">
        <v>46</v>
      </c>
      <c r="C93" t="s">
        <v>8221</v>
      </c>
      <c r="D93">
        <v>8</v>
      </c>
    </row>
    <row r="94" spans="1:4" x14ac:dyDescent="0.25">
      <c r="A94" t="s">
        <v>8219</v>
      </c>
      <c r="B94">
        <v>43</v>
      </c>
      <c r="C94" t="s">
        <v>8221</v>
      </c>
      <c r="D94">
        <v>8</v>
      </c>
    </row>
    <row r="95" spans="1:4" x14ac:dyDescent="0.25">
      <c r="A95" t="s">
        <v>8219</v>
      </c>
      <c r="B95">
        <v>15</v>
      </c>
      <c r="C95" t="s">
        <v>8221</v>
      </c>
      <c r="D95">
        <v>0</v>
      </c>
    </row>
    <row r="96" spans="1:4" x14ac:dyDescent="0.25">
      <c r="A96" t="s">
        <v>8219</v>
      </c>
      <c r="B96">
        <v>12</v>
      </c>
      <c r="C96" t="s">
        <v>8221</v>
      </c>
      <c r="D96">
        <v>2</v>
      </c>
    </row>
    <row r="97" spans="1:4" x14ac:dyDescent="0.25">
      <c r="A97" t="s">
        <v>8219</v>
      </c>
      <c r="B97">
        <v>21</v>
      </c>
      <c r="C97" t="s">
        <v>8221</v>
      </c>
      <c r="D97">
        <v>3</v>
      </c>
    </row>
    <row r="98" spans="1:4" x14ac:dyDescent="0.25">
      <c r="A98" t="s">
        <v>8219</v>
      </c>
      <c r="B98">
        <v>34</v>
      </c>
      <c r="C98" t="s">
        <v>8221</v>
      </c>
      <c r="D98">
        <v>0</v>
      </c>
    </row>
    <row r="99" spans="1:4" x14ac:dyDescent="0.25">
      <c r="A99" t="s">
        <v>8219</v>
      </c>
      <c r="B99">
        <v>8</v>
      </c>
      <c r="C99" t="s">
        <v>8221</v>
      </c>
      <c r="D99">
        <v>0</v>
      </c>
    </row>
    <row r="100" spans="1:4" x14ac:dyDescent="0.25">
      <c r="A100" t="s">
        <v>8219</v>
      </c>
      <c r="B100">
        <v>60</v>
      </c>
      <c r="C100" t="s">
        <v>8221</v>
      </c>
      <c r="D100">
        <v>11</v>
      </c>
    </row>
    <row r="101" spans="1:4" x14ac:dyDescent="0.25">
      <c r="A101" t="s">
        <v>8219</v>
      </c>
      <c r="B101">
        <v>39</v>
      </c>
      <c r="C101" t="s">
        <v>8221</v>
      </c>
      <c r="D101">
        <v>0</v>
      </c>
    </row>
    <row r="102" spans="1:4" x14ac:dyDescent="0.25">
      <c r="A102" t="s">
        <v>8219</v>
      </c>
      <c r="B102">
        <v>26</v>
      </c>
      <c r="C102" t="s">
        <v>8221</v>
      </c>
      <c r="D102">
        <v>1</v>
      </c>
    </row>
    <row r="103" spans="1:4" x14ac:dyDescent="0.25">
      <c r="A103" t="s">
        <v>8219</v>
      </c>
      <c r="B103">
        <v>35</v>
      </c>
      <c r="C103" t="s">
        <v>8221</v>
      </c>
      <c r="D103">
        <v>0</v>
      </c>
    </row>
    <row r="104" spans="1:4" x14ac:dyDescent="0.25">
      <c r="A104" t="s">
        <v>8219</v>
      </c>
      <c r="B104">
        <v>65</v>
      </c>
      <c r="C104" t="s">
        <v>8221</v>
      </c>
      <c r="D104">
        <v>17</v>
      </c>
    </row>
    <row r="105" spans="1:4" x14ac:dyDescent="0.25">
      <c r="A105" t="s">
        <v>8219</v>
      </c>
      <c r="B105">
        <v>49</v>
      </c>
      <c r="C105" t="s">
        <v>8221</v>
      </c>
      <c r="D105">
        <v>2</v>
      </c>
    </row>
    <row r="106" spans="1:4" x14ac:dyDescent="0.25">
      <c r="A106" t="s">
        <v>8219</v>
      </c>
      <c r="B106">
        <v>10</v>
      </c>
      <c r="C106" t="s">
        <v>8221</v>
      </c>
      <c r="D106">
        <v>1</v>
      </c>
    </row>
    <row r="107" spans="1:4" x14ac:dyDescent="0.25">
      <c r="A107" t="s">
        <v>8219</v>
      </c>
      <c r="B107">
        <v>60</v>
      </c>
      <c r="C107" t="s">
        <v>8221</v>
      </c>
      <c r="D107">
        <v>2</v>
      </c>
    </row>
    <row r="108" spans="1:4" x14ac:dyDescent="0.25">
      <c r="A108" t="s">
        <v>8219</v>
      </c>
      <c r="B108">
        <v>27</v>
      </c>
      <c r="C108" t="s">
        <v>8221</v>
      </c>
      <c r="D108">
        <v>16</v>
      </c>
    </row>
    <row r="109" spans="1:4" x14ac:dyDescent="0.25">
      <c r="A109" t="s">
        <v>8219</v>
      </c>
      <c r="B109">
        <v>69</v>
      </c>
      <c r="C109" t="s">
        <v>8221</v>
      </c>
      <c r="D109">
        <v>1</v>
      </c>
    </row>
    <row r="110" spans="1:4" x14ac:dyDescent="0.25">
      <c r="A110" t="s">
        <v>8219</v>
      </c>
      <c r="B110">
        <v>47</v>
      </c>
      <c r="C110" t="s">
        <v>8221</v>
      </c>
      <c r="D110">
        <v>4</v>
      </c>
    </row>
    <row r="111" spans="1:4" x14ac:dyDescent="0.25">
      <c r="A111" t="s">
        <v>8219</v>
      </c>
      <c r="B111">
        <v>47</v>
      </c>
      <c r="C111" t="s">
        <v>8221</v>
      </c>
      <c r="D111">
        <v>5</v>
      </c>
    </row>
    <row r="112" spans="1:4" x14ac:dyDescent="0.25">
      <c r="A112" t="s">
        <v>8219</v>
      </c>
      <c r="B112">
        <v>26</v>
      </c>
      <c r="C112" t="s">
        <v>8221</v>
      </c>
      <c r="D112">
        <v>7</v>
      </c>
    </row>
    <row r="113" spans="1:4" x14ac:dyDescent="0.25">
      <c r="A113" t="s">
        <v>8219</v>
      </c>
      <c r="B113">
        <v>53</v>
      </c>
      <c r="C113" t="s">
        <v>8221</v>
      </c>
      <c r="D113">
        <v>0</v>
      </c>
    </row>
    <row r="114" spans="1:4" x14ac:dyDescent="0.25">
      <c r="A114" t="s">
        <v>8219</v>
      </c>
      <c r="B114">
        <v>81</v>
      </c>
      <c r="C114" t="s">
        <v>8221</v>
      </c>
      <c r="D114">
        <v>12</v>
      </c>
    </row>
    <row r="115" spans="1:4" x14ac:dyDescent="0.25">
      <c r="A115" t="s">
        <v>8219</v>
      </c>
      <c r="B115">
        <v>78</v>
      </c>
      <c r="C115" t="s">
        <v>8221</v>
      </c>
      <c r="D115">
        <v>2</v>
      </c>
    </row>
    <row r="116" spans="1:4" x14ac:dyDescent="0.25">
      <c r="A116" t="s">
        <v>8219</v>
      </c>
      <c r="B116">
        <v>35</v>
      </c>
      <c r="C116" t="s">
        <v>8221</v>
      </c>
      <c r="D116">
        <v>5</v>
      </c>
    </row>
    <row r="117" spans="1:4" x14ac:dyDescent="0.25">
      <c r="A117" t="s">
        <v>8219</v>
      </c>
      <c r="B117">
        <v>22</v>
      </c>
      <c r="C117" t="s">
        <v>8221</v>
      </c>
      <c r="D117">
        <v>2</v>
      </c>
    </row>
    <row r="118" spans="1:4" x14ac:dyDescent="0.25">
      <c r="A118" t="s">
        <v>8219</v>
      </c>
      <c r="B118">
        <v>57</v>
      </c>
      <c r="C118" t="s">
        <v>8221</v>
      </c>
      <c r="D118">
        <v>3</v>
      </c>
    </row>
    <row r="119" spans="1:4" x14ac:dyDescent="0.25">
      <c r="A119" t="s">
        <v>8219</v>
      </c>
      <c r="B119">
        <v>27</v>
      </c>
      <c r="C119" t="s">
        <v>8221</v>
      </c>
      <c r="D119">
        <v>0</v>
      </c>
    </row>
    <row r="120" spans="1:4" x14ac:dyDescent="0.25">
      <c r="A120" t="s">
        <v>8219</v>
      </c>
      <c r="B120">
        <v>39</v>
      </c>
      <c r="C120" t="s">
        <v>8221</v>
      </c>
      <c r="D120">
        <v>49</v>
      </c>
    </row>
    <row r="121" spans="1:4" x14ac:dyDescent="0.25">
      <c r="A121" t="s">
        <v>8219</v>
      </c>
      <c r="B121">
        <v>37</v>
      </c>
      <c r="C121" t="s">
        <v>8221</v>
      </c>
      <c r="D121">
        <v>1</v>
      </c>
    </row>
    <row r="122" spans="1:4" x14ac:dyDescent="0.25">
      <c r="A122" t="s">
        <v>8219</v>
      </c>
      <c r="B122">
        <v>137</v>
      </c>
      <c r="C122" t="s">
        <v>8221</v>
      </c>
      <c r="D122">
        <v>2</v>
      </c>
    </row>
    <row r="123" spans="1:4" x14ac:dyDescent="0.25">
      <c r="A123" t="s">
        <v>8219</v>
      </c>
      <c r="B123">
        <v>376</v>
      </c>
      <c r="C123" t="s">
        <v>8221</v>
      </c>
      <c r="D123">
        <v>0</v>
      </c>
    </row>
    <row r="124" spans="1:4" x14ac:dyDescent="0.25">
      <c r="A124" t="s">
        <v>8219</v>
      </c>
      <c r="B124">
        <v>202</v>
      </c>
      <c r="C124" t="s">
        <v>8221</v>
      </c>
      <c r="D124">
        <v>0</v>
      </c>
    </row>
    <row r="125" spans="1:4" x14ac:dyDescent="0.25">
      <c r="A125" t="s">
        <v>8219</v>
      </c>
      <c r="B125">
        <v>328</v>
      </c>
      <c r="C125" t="s">
        <v>8221</v>
      </c>
      <c r="D125">
        <v>11</v>
      </c>
    </row>
    <row r="126" spans="1:4" x14ac:dyDescent="0.25">
      <c r="A126" t="s">
        <v>8219</v>
      </c>
      <c r="B126">
        <v>84</v>
      </c>
      <c r="C126" t="s">
        <v>8221</v>
      </c>
      <c r="D126">
        <v>1</v>
      </c>
    </row>
    <row r="127" spans="1:4" x14ac:dyDescent="0.25">
      <c r="A127" t="s">
        <v>8219</v>
      </c>
      <c r="B127">
        <v>96</v>
      </c>
      <c r="C127" t="s">
        <v>8221</v>
      </c>
      <c r="D127">
        <v>8</v>
      </c>
    </row>
    <row r="128" spans="1:4" x14ac:dyDescent="0.25">
      <c r="A128" t="s">
        <v>8219</v>
      </c>
      <c r="B128">
        <v>223</v>
      </c>
      <c r="C128" t="s">
        <v>8221</v>
      </c>
      <c r="D128">
        <v>5</v>
      </c>
    </row>
    <row r="129" spans="1:4" x14ac:dyDescent="0.25">
      <c r="A129" t="s">
        <v>8219</v>
      </c>
      <c r="B129">
        <v>62</v>
      </c>
      <c r="C129" t="s">
        <v>8221</v>
      </c>
      <c r="D129">
        <v>39</v>
      </c>
    </row>
    <row r="130" spans="1:4" x14ac:dyDescent="0.25">
      <c r="A130" t="s">
        <v>8219</v>
      </c>
      <c r="B130">
        <v>146</v>
      </c>
      <c r="C130" t="s">
        <v>8221</v>
      </c>
      <c r="D130">
        <v>0</v>
      </c>
    </row>
    <row r="131" spans="1:4" x14ac:dyDescent="0.25">
      <c r="A131" t="s">
        <v>8219</v>
      </c>
      <c r="B131">
        <v>235</v>
      </c>
      <c r="C131" t="s">
        <v>8221</v>
      </c>
      <c r="D131">
        <v>0</v>
      </c>
    </row>
    <row r="132" spans="1:4" x14ac:dyDescent="0.25">
      <c r="A132" t="s">
        <v>8219</v>
      </c>
      <c r="B132">
        <v>437</v>
      </c>
      <c r="C132" t="s">
        <v>8221</v>
      </c>
      <c r="D132">
        <v>2</v>
      </c>
    </row>
    <row r="133" spans="1:4" x14ac:dyDescent="0.25">
      <c r="A133" t="s">
        <v>8219</v>
      </c>
      <c r="B133">
        <v>77</v>
      </c>
      <c r="C133" t="s">
        <v>8221</v>
      </c>
      <c r="D133">
        <v>170</v>
      </c>
    </row>
    <row r="134" spans="1:4" x14ac:dyDescent="0.25">
      <c r="A134" t="s">
        <v>8219</v>
      </c>
      <c r="B134">
        <v>108</v>
      </c>
      <c r="C134" t="s">
        <v>8221</v>
      </c>
      <c r="D134">
        <v>5</v>
      </c>
    </row>
    <row r="135" spans="1:4" x14ac:dyDescent="0.25">
      <c r="A135" t="s">
        <v>8219</v>
      </c>
      <c r="B135">
        <v>7</v>
      </c>
      <c r="C135" t="s">
        <v>8221</v>
      </c>
      <c r="D135">
        <v>14</v>
      </c>
    </row>
    <row r="136" spans="1:4" x14ac:dyDescent="0.25">
      <c r="A136" t="s">
        <v>8219</v>
      </c>
      <c r="B136">
        <v>314</v>
      </c>
      <c r="C136" t="s">
        <v>8221</v>
      </c>
      <c r="D136">
        <v>1</v>
      </c>
    </row>
    <row r="137" spans="1:4" x14ac:dyDescent="0.25">
      <c r="A137" t="s">
        <v>8219</v>
      </c>
      <c r="B137">
        <v>188</v>
      </c>
      <c r="C137" t="s">
        <v>8221</v>
      </c>
      <c r="D137">
        <v>0</v>
      </c>
    </row>
    <row r="138" spans="1:4" x14ac:dyDescent="0.25">
      <c r="A138" t="s">
        <v>8219</v>
      </c>
      <c r="B138">
        <v>275</v>
      </c>
      <c r="C138" t="s">
        <v>8221</v>
      </c>
      <c r="D138">
        <v>124</v>
      </c>
    </row>
    <row r="139" spans="1:4" x14ac:dyDescent="0.25">
      <c r="A139" t="s">
        <v>8219</v>
      </c>
      <c r="B139">
        <v>560</v>
      </c>
      <c r="C139" t="s">
        <v>8221</v>
      </c>
      <c r="D139">
        <v>0</v>
      </c>
    </row>
    <row r="140" spans="1:4" x14ac:dyDescent="0.25">
      <c r="A140" t="s">
        <v>8219</v>
      </c>
      <c r="B140">
        <v>688</v>
      </c>
      <c r="C140" t="s">
        <v>8221</v>
      </c>
      <c r="D140">
        <v>0</v>
      </c>
    </row>
    <row r="141" spans="1:4" x14ac:dyDescent="0.25">
      <c r="A141" t="s">
        <v>8219</v>
      </c>
      <c r="B141">
        <v>942</v>
      </c>
      <c r="C141" t="s">
        <v>8221</v>
      </c>
      <c r="D141">
        <v>55</v>
      </c>
    </row>
    <row r="142" spans="1:4" x14ac:dyDescent="0.25">
      <c r="A142" t="s">
        <v>8219</v>
      </c>
      <c r="B142">
        <v>88</v>
      </c>
      <c r="C142" t="s">
        <v>8221</v>
      </c>
      <c r="D142">
        <v>140</v>
      </c>
    </row>
    <row r="143" spans="1:4" x14ac:dyDescent="0.25">
      <c r="A143" t="s">
        <v>8219</v>
      </c>
      <c r="B143">
        <v>220</v>
      </c>
      <c r="C143" t="s">
        <v>8221</v>
      </c>
      <c r="D143">
        <v>21</v>
      </c>
    </row>
    <row r="144" spans="1:4" x14ac:dyDescent="0.25">
      <c r="A144" t="s">
        <v>8219</v>
      </c>
      <c r="B144">
        <v>145</v>
      </c>
      <c r="C144" t="s">
        <v>8221</v>
      </c>
      <c r="D144">
        <v>1</v>
      </c>
    </row>
    <row r="145" spans="1:4" x14ac:dyDescent="0.25">
      <c r="A145" t="s">
        <v>8219</v>
      </c>
      <c r="B145">
        <v>963</v>
      </c>
      <c r="C145" t="s">
        <v>8221</v>
      </c>
      <c r="D145">
        <v>147</v>
      </c>
    </row>
    <row r="146" spans="1:4" x14ac:dyDescent="0.25">
      <c r="A146" t="s">
        <v>8219</v>
      </c>
      <c r="B146">
        <v>91</v>
      </c>
      <c r="C146" t="s">
        <v>8221</v>
      </c>
      <c r="D146">
        <v>11</v>
      </c>
    </row>
    <row r="147" spans="1:4" x14ac:dyDescent="0.25">
      <c r="A147" t="s">
        <v>8219</v>
      </c>
      <c r="B147">
        <v>58</v>
      </c>
      <c r="C147" t="s">
        <v>8221</v>
      </c>
      <c r="D147">
        <v>125</v>
      </c>
    </row>
    <row r="148" spans="1:4" x14ac:dyDescent="0.25">
      <c r="A148" t="s">
        <v>8219</v>
      </c>
      <c r="B148">
        <v>36</v>
      </c>
      <c r="C148" t="s">
        <v>8221</v>
      </c>
      <c r="D148">
        <v>1</v>
      </c>
    </row>
    <row r="149" spans="1:4" x14ac:dyDescent="0.25">
      <c r="A149" t="s">
        <v>8219</v>
      </c>
      <c r="B149">
        <v>165</v>
      </c>
      <c r="C149" t="s">
        <v>8221</v>
      </c>
      <c r="D149">
        <v>0</v>
      </c>
    </row>
    <row r="150" spans="1:4" x14ac:dyDescent="0.25">
      <c r="A150" t="s">
        <v>8219</v>
      </c>
      <c r="B150">
        <v>111</v>
      </c>
      <c r="C150" t="s">
        <v>8221</v>
      </c>
      <c r="D150">
        <v>0</v>
      </c>
    </row>
    <row r="151" spans="1:4" x14ac:dyDescent="0.25">
      <c r="A151" t="s">
        <v>8219</v>
      </c>
      <c r="B151">
        <v>1596</v>
      </c>
      <c r="C151" t="s">
        <v>8221</v>
      </c>
      <c r="D151">
        <v>3</v>
      </c>
    </row>
    <row r="152" spans="1:4" x14ac:dyDescent="0.25">
      <c r="A152" t="s">
        <v>8219</v>
      </c>
      <c r="B152">
        <v>61</v>
      </c>
      <c r="C152" t="s">
        <v>8221</v>
      </c>
      <c r="D152">
        <v>0</v>
      </c>
    </row>
    <row r="153" spans="1:4" x14ac:dyDescent="0.25">
      <c r="A153" t="s">
        <v>8219</v>
      </c>
      <c r="B153">
        <v>287</v>
      </c>
      <c r="C153" t="s">
        <v>8221</v>
      </c>
      <c r="D153">
        <v>0</v>
      </c>
    </row>
    <row r="154" spans="1:4" x14ac:dyDescent="0.25">
      <c r="A154" t="s">
        <v>8219</v>
      </c>
      <c r="B154">
        <v>65</v>
      </c>
      <c r="C154" t="s">
        <v>8221</v>
      </c>
      <c r="D154">
        <v>0</v>
      </c>
    </row>
    <row r="155" spans="1:4" x14ac:dyDescent="0.25">
      <c r="A155" t="s">
        <v>8219</v>
      </c>
      <c r="B155">
        <v>118</v>
      </c>
      <c r="C155" t="s">
        <v>8221</v>
      </c>
      <c r="D155">
        <v>0</v>
      </c>
    </row>
    <row r="156" spans="1:4" x14ac:dyDescent="0.25">
      <c r="A156" t="s">
        <v>8219</v>
      </c>
      <c r="B156">
        <v>113</v>
      </c>
      <c r="C156" t="s">
        <v>8221</v>
      </c>
      <c r="D156">
        <v>3</v>
      </c>
    </row>
    <row r="157" spans="1:4" x14ac:dyDescent="0.25">
      <c r="A157" t="s">
        <v>8219</v>
      </c>
      <c r="B157">
        <v>332</v>
      </c>
      <c r="C157" t="s">
        <v>8221</v>
      </c>
      <c r="D157">
        <v>0</v>
      </c>
    </row>
    <row r="158" spans="1:4" x14ac:dyDescent="0.25">
      <c r="A158" t="s">
        <v>8219</v>
      </c>
      <c r="B158">
        <v>62</v>
      </c>
      <c r="C158" t="s">
        <v>8221</v>
      </c>
      <c r="D158">
        <v>1</v>
      </c>
    </row>
    <row r="159" spans="1:4" x14ac:dyDescent="0.25">
      <c r="A159" t="s">
        <v>8219</v>
      </c>
      <c r="B159">
        <v>951</v>
      </c>
      <c r="C159" t="s">
        <v>8221</v>
      </c>
      <c r="D159">
        <v>3</v>
      </c>
    </row>
    <row r="160" spans="1:4" x14ac:dyDescent="0.25">
      <c r="A160" t="s">
        <v>8219</v>
      </c>
      <c r="B160">
        <v>415</v>
      </c>
      <c r="C160" t="s">
        <v>8221</v>
      </c>
      <c r="D160">
        <v>22</v>
      </c>
    </row>
    <row r="161" spans="1:4" x14ac:dyDescent="0.25">
      <c r="A161" t="s">
        <v>8219</v>
      </c>
      <c r="B161">
        <v>305</v>
      </c>
      <c r="C161" t="s">
        <v>8221</v>
      </c>
      <c r="D161">
        <v>26</v>
      </c>
    </row>
    <row r="162" spans="1:4" x14ac:dyDescent="0.25">
      <c r="A162" t="s">
        <v>8219</v>
      </c>
      <c r="B162">
        <v>2139</v>
      </c>
      <c r="C162" t="s">
        <v>8221</v>
      </c>
      <c r="D162">
        <v>4</v>
      </c>
    </row>
    <row r="163" spans="1:4" x14ac:dyDescent="0.25">
      <c r="A163" t="s">
        <v>8219</v>
      </c>
      <c r="B163">
        <v>79</v>
      </c>
      <c r="C163" t="s">
        <v>8221</v>
      </c>
      <c r="D163">
        <v>0</v>
      </c>
    </row>
    <row r="164" spans="1:4" x14ac:dyDescent="0.25">
      <c r="A164" t="s">
        <v>8219</v>
      </c>
      <c r="B164">
        <v>179</v>
      </c>
      <c r="C164" t="s">
        <v>8221</v>
      </c>
      <c r="D164">
        <v>4</v>
      </c>
    </row>
    <row r="165" spans="1:4" x14ac:dyDescent="0.25">
      <c r="A165" t="s">
        <v>8219</v>
      </c>
      <c r="B165">
        <v>202</v>
      </c>
      <c r="C165" t="s">
        <v>8221</v>
      </c>
      <c r="D165">
        <v>9</v>
      </c>
    </row>
    <row r="166" spans="1:4" x14ac:dyDescent="0.25">
      <c r="A166" t="s">
        <v>8219</v>
      </c>
      <c r="B166">
        <v>760</v>
      </c>
      <c r="C166" t="s">
        <v>8221</v>
      </c>
      <c r="D166">
        <v>5</v>
      </c>
    </row>
    <row r="167" spans="1:4" x14ac:dyDescent="0.25">
      <c r="A167" t="s">
        <v>8219</v>
      </c>
      <c r="B167">
        <v>563</v>
      </c>
      <c r="C167" t="s">
        <v>8221</v>
      </c>
      <c r="D167">
        <v>14</v>
      </c>
    </row>
    <row r="168" spans="1:4" x14ac:dyDescent="0.25">
      <c r="A168" t="s">
        <v>8219</v>
      </c>
      <c r="B168">
        <v>135</v>
      </c>
      <c r="C168" t="s">
        <v>8221</v>
      </c>
      <c r="D168">
        <v>1</v>
      </c>
    </row>
    <row r="169" spans="1:4" x14ac:dyDescent="0.25">
      <c r="A169" t="s">
        <v>8219</v>
      </c>
      <c r="B169">
        <v>290</v>
      </c>
      <c r="C169" t="s">
        <v>8221</v>
      </c>
      <c r="D169">
        <v>10</v>
      </c>
    </row>
    <row r="170" spans="1:4" x14ac:dyDescent="0.25">
      <c r="A170" t="s">
        <v>8219</v>
      </c>
      <c r="B170">
        <v>447</v>
      </c>
      <c r="C170" t="s">
        <v>8221</v>
      </c>
      <c r="D170">
        <v>3</v>
      </c>
    </row>
    <row r="171" spans="1:4" x14ac:dyDescent="0.25">
      <c r="A171" t="s">
        <v>8219</v>
      </c>
      <c r="B171">
        <v>232</v>
      </c>
      <c r="C171" t="s">
        <v>8221</v>
      </c>
      <c r="D171">
        <v>1</v>
      </c>
    </row>
    <row r="172" spans="1:4" x14ac:dyDescent="0.25">
      <c r="A172" t="s">
        <v>8219</v>
      </c>
      <c r="B172">
        <v>168</v>
      </c>
      <c r="C172" t="s">
        <v>8221</v>
      </c>
      <c r="D172">
        <v>0</v>
      </c>
    </row>
    <row r="173" spans="1:4" x14ac:dyDescent="0.25">
      <c r="A173" t="s">
        <v>8219</v>
      </c>
      <c r="B173">
        <v>128</v>
      </c>
      <c r="C173" t="s">
        <v>8221</v>
      </c>
      <c r="D173">
        <v>5</v>
      </c>
    </row>
    <row r="174" spans="1:4" x14ac:dyDescent="0.25">
      <c r="A174" t="s">
        <v>8219</v>
      </c>
      <c r="B174">
        <v>493</v>
      </c>
      <c r="C174" t="s">
        <v>8221</v>
      </c>
      <c r="D174">
        <v>2</v>
      </c>
    </row>
    <row r="175" spans="1:4" x14ac:dyDescent="0.25">
      <c r="A175" t="s">
        <v>8219</v>
      </c>
      <c r="B175">
        <v>131</v>
      </c>
      <c r="C175" t="s">
        <v>8221</v>
      </c>
      <c r="D175">
        <v>68</v>
      </c>
    </row>
    <row r="176" spans="1:4" x14ac:dyDescent="0.25">
      <c r="A176" t="s">
        <v>8219</v>
      </c>
      <c r="B176">
        <v>50</v>
      </c>
      <c r="C176" t="s">
        <v>8221</v>
      </c>
      <c r="D176">
        <v>3</v>
      </c>
    </row>
    <row r="177" spans="1:4" x14ac:dyDescent="0.25">
      <c r="A177" t="s">
        <v>8219</v>
      </c>
      <c r="B177">
        <v>665</v>
      </c>
      <c r="C177" t="s">
        <v>8221</v>
      </c>
      <c r="D177">
        <v>34</v>
      </c>
    </row>
    <row r="178" spans="1:4" x14ac:dyDescent="0.25">
      <c r="A178" t="s">
        <v>8219</v>
      </c>
      <c r="B178">
        <v>129</v>
      </c>
      <c r="C178" t="s">
        <v>8221</v>
      </c>
      <c r="D178">
        <v>0</v>
      </c>
    </row>
    <row r="179" spans="1:4" x14ac:dyDescent="0.25">
      <c r="A179" t="s">
        <v>8219</v>
      </c>
      <c r="B179">
        <v>142</v>
      </c>
      <c r="C179" t="s">
        <v>8221</v>
      </c>
      <c r="D179">
        <v>3</v>
      </c>
    </row>
    <row r="180" spans="1:4" x14ac:dyDescent="0.25">
      <c r="A180" t="s">
        <v>8219</v>
      </c>
      <c r="B180">
        <v>2436</v>
      </c>
      <c r="C180" t="s">
        <v>8221</v>
      </c>
      <c r="D180">
        <v>0</v>
      </c>
    </row>
    <row r="181" spans="1:4" x14ac:dyDescent="0.25">
      <c r="A181" t="s">
        <v>8219</v>
      </c>
      <c r="B181">
        <v>244</v>
      </c>
      <c r="C181" t="s">
        <v>8221</v>
      </c>
      <c r="D181">
        <v>70</v>
      </c>
    </row>
    <row r="182" spans="1:4" x14ac:dyDescent="0.25">
      <c r="A182" t="s">
        <v>8219</v>
      </c>
      <c r="B182">
        <v>298</v>
      </c>
      <c r="C182" t="s">
        <v>8221</v>
      </c>
      <c r="D182">
        <v>1</v>
      </c>
    </row>
    <row r="183" spans="1:4" x14ac:dyDescent="0.25">
      <c r="A183" t="s">
        <v>8219</v>
      </c>
      <c r="B183">
        <v>251</v>
      </c>
      <c r="C183" t="s">
        <v>8221</v>
      </c>
      <c r="D183">
        <v>1</v>
      </c>
    </row>
    <row r="184" spans="1:4" x14ac:dyDescent="0.25">
      <c r="A184" t="s">
        <v>8219</v>
      </c>
      <c r="B184">
        <v>108</v>
      </c>
      <c r="C184" t="s">
        <v>8221</v>
      </c>
      <c r="D184">
        <v>1</v>
      </c>
    </row>
    <row r="185" spans="1:4" x14ac:dyDescent="0.25">
      <c r="A185" t="s">
        <v>8219</v>
      </c>
      <c r="B185">
        <v>82</v>
      </c>
      <c r="C185" t="s">
        <v>8221</v>
      </c>
      <c r="D185">
        <v>2</v>
      </c>
    </row>
    <row r="186" spans="1:4" x14ac:dyDescent="0.25">
      <c r="A186" t="s">
        <v>8219</v>
      </c>
      <c r="B186">
        <v>74</v>
      </c>
      <c r="C186" t="s">
        <v>8221</v>
      </c>
      <c r="D186">
        <v>2</v>
      </c>
    </row>
    <row r="187" spans="1:4" x14ac:dyDescent="0.25">
      <c r="A187" t="s">
        <v>8219</v>
      </c>
      <c r="B187">
        <v>189</v>
      </c>
      <c r="C187" t="s">
        <v>8221</v>
      </c>
      <c r="D187">
        <v>34</v>
      </c>
    </row>
    <row r="188" spans="1:4" x14ac:dyDescent="0.25">
      <c r="A188" t="s">
        <v>8219</v>
      </c>
      <c r="B188">
        <v>80</v>
      </c>
      <c r="C188" t="s">
        <v>8221</v>
      </c>
      <c r="D188">
        <v>2</v>
      </c>
    </row>
    <row r="189" spans="1:4" x14ac:dyDescent="0.25">
      <c r="A189" t="s">
        <v>8219</v>
      </c>
      <c r="B189">
        <v>576</v>
      </c>
      <c r="C189" t="s">
        <v>8221</v>
      </c>
      <c r="D189">
        <v>0</v>
      </c>
    </row>
    <row r="190" spans="1:4" x14ac:dyDescent="0.25">
      <c r="A190" t="s">
        <v>8219</v>
      </c>
      <c r="B190">
        <v>202</v>
      </c>
      <c r="C190" t="s">
        <v>8221</v>
      </c>
      <c r="D190">
        <v>1</v>
      </c>
    </row>
    <row r="191" spans="1:4" x14ac:dyDescent="0.25">
      <c r="A191" t="s">
        <v>8219</v>
      </c>
      <c r="B191">
        <v>238</v>
      </c>
      <c r="C191" t="s">
        <v>8221</v>
      </c>
      <c r="D191">
        <v>8</v>
      </c>
    </row>
    <row r="192" spans="1:4" x14ac:dyDescent="0.25">
      <c r="A192" t="s">
        <v>8219</v>
      </c>
      <c r="B192">
        <v>36</v>
      </c>
      <c r="C192" t="s">
        <v>8221</v>
      </c>
      <c r="D192">
        <v>4</v>
      </c>
    </row>
    <row r="193" spans="1:4" x14ac:dyDescent="0.25">
      <c r="A193" t="s">
        <v>8219</v>
      </c>
      <c r="B193">
        <v>150</v>
      </c>
      <c r="C193" t="s">
        <v>8221</v>
      </c>
      <c r="D193">
        <v>28</v>
      </c>
    </row>
    <row r="194" spans="1:4" x14ac:dyDescent="0.25">
      <c r="A194" t="s">
        <v>8219</v>
      </c>
      <c r="B194">
        <v>146</v>
      </c>
      <c r="C194" t="s">
        <v>8221</v>
      </c>
      <c r="D194">
        <v>0</v>
      </c>
    </row>
    <row r="195" spans="1:4" x14ac:dyDescent="0.25">
      <c r="A195" t="s">
        <v>8219</v>
      </c>
      <c r="B195">
        <v>222</v>
      </c>
      <c r="C195" t="s">
        <v>8221</v>
      </c>
      <c r="D195">
        <v>6</v>
      </c>
    </row>
    <row r="196" spans="1:4" x14ac:dyDescent="0.25">
      <c r="A196" t="s">
        <v>8219</v>
      </c>
      <c r="B196">
        <v>120</v>
      </c>
      <c r="C196" t="s">
        <v>8221</v>
      </c>
      <c r="D196">
        <v>22</v>
      </c>
    </row>
    <row r="197" spans="1:4" x14ac:dyDescent="0.25">
      <c r="A197" t="s">
        <v>8219</v>
      </c>
      <c r="B197">
        <v>126</v>
      </c>
      <c r="C197" t="s">
        <v>8221</v>
      </c>
      <c r="D197">
        <v>0</v>
      </c>
    </row>
    <row r="198" spans="1:4" x14ac:dyDescent="0.25">
      <c r="A198" t="s">
        <v>8219</v>
      </c>
      <c r="B198">
        <v>158</v>
      </c>
      <c r="C198" t="s">
        <v>8221</v>
      </c>
      <c r="D198">
        <v>1</v>
      </c>
    </row>
    <row r="199" spans="1:4" x14ac:dyDescent="0.25">
      <c r="A199" t="s">
        <v>8219</v>
      </c>
      <c r="B199">
        <v>316</v>
      </c>
      <c r="C199" t="s">
        <v>8221</v>
      </c>
      <c r="D199">
        <v>20</v>
      </c>
    </row>
    <row r="200" spans="1:4" x14ac:dyDescent="0.25">
      <c r="A200" t="s">
        <v>8219</v>
      </c>
      <c r="B200">
        <v>284</v>
      </c>
      <c r="C200" t="s">
        <v>8221</v>
      </c>
      <c r="D200">
        <v>0</v>
      </c>
    </row>
    <row r="201" spans="1:4" x14ac:dyDescent="0.25">
      <c r="A201" t="s">
        <v>8219</v>
      </c>
      <c r="B201">
        <v>51</v>
      </c>
      <c r="C201" t="s">
        <v>8221</v>
      </c>
      <c r="D201">
        <v>1</v>
      </c>
    </row>
    <row r="202" spans="1:4" x14ac:dyDescent="0.25">
      <c r="A202" t="s">
        <v>8219</v>
      </c>
      <c r="B202">
        <v>158</v>
      </c>
      <c r="C202" t="s">
        <v>8221</v>
      </c>
      <c r="D202">
        <v>3</v>
      </c>
    </row>
    <row r="203" spans="1:4" x14ac:dyDescent="0.25">
      <c r="A203" t="s">
        <v>8219</v>
      </c>
      <c r="B203">
        <v>337</v>
      </c>
      <c r="C203" t="s">
        <v>8221</v>
      </c>
      <c r="D203">
        <v>2</v>
      </c>
    </row>
    <row r="204" spans="1:4" x14ac:dyDescent="0.25">
      <c r="A204" t="s">
        <v>8219</v>
      </c>
      <c r="B204">
        <v>186</v>
      </c>
      <c r="C204" t="s">
        <v>8221</v>
      </c>
      <c r="D204">
        <v>0</v>
      </c>
    </row>
    <row r="205" spans="1:4" x14ac:dyDescent="0.25">
      <c r="A205" t="s">
        <v>8219</v>
      </c>
      <c r="B205">
        <v>58</v>
      </c>
      <c r="C205" t="s">
        <v>8221</v>
      </c>
      <c r="D205">
        <v>2</v>
      </c>
    </row>
    <row r="206" spans="1:4" x14ac:dyDescent="0.25">
      <c r="A206" t="s">
        <v>8219</v>
      </c>
      <c r="B206">
        <v>82</v>
      </c>
      <c r="C206" t="s">
        <v>8221</v>
      </c>
      <c r="D206">
        <v>1</v>
      </c>
    </row>
    <row r="207" spans="1:4" x14ac:dyDescent="0.25">
      <c r="A207" t="s">
        <v>8219</v>
      </c>
      <c r="B207">
        <v>736</v>
      </c>
      <c r="C207" t="s">
        <v>8221</v>
      </c>
      <c r="D207">
        <v>0</v>
      </c>
    </row>
    <row r="208" spans="1:4" x14ac:dyDescent="0.25">
      <c r="A208" t="s">
        <v>8219</v>
      </c>
      <c r="B208">
        <v>1151</v>
      </c>
      <c r="C208" t="s">
        <v>8221</v>
      </c>
      <c r="D208">
        <v>1</v>
      </c>
    </row>
    <row r="209" spans="1:4" x14ac:dyDescent="0.25">
      <c r="A209" t="s">
        <v>8219</v>
      </c>
      <c r="B209">
        <v>34</v>
      </c>
      <c r="C209" t="s">
        <v>8221</v>
      </c>
      <c r="D209">
        <v>0</v>
      </c>
    </row>
    <row r="210" spans="1:4" x14ac:dyDescent="0.25">
      <c r="A210" t="s">
        <v>8219</v>
      </c>
      <c r="B210">
        <v>498</v>
      </c>
      <c r="C210" t="s">
        <v>8221</v>
      </c>
      <c r="D210">
        <v>5</v>
      </c>
    </row>
    <row r="211" spans="1:4" x14ac:dyDescent="0.25">
      <c r="A211" t="s">
        <v>8219</v>
      </c>
      <c r="B211">
        <v>167</v>
      </c>
      <c r="C211" t="s">
        <v>8221</v>
      </c>
      <c r="D211">
        <v>1</v>
      </c>
    </row>
    <row r="212" spans="1:4" x14ac:dyDescent="0.25">
      <c r="A212" t="s">
        <v>8219</v>
      </c>
      <c r="B212">
        <v>340</v>
      </c>
      <c r="C212" t="s">
        <v>8221</v>
      </c>
      <c r="D212">
        <v>1</v>
      </c>
    </row>
    <row r="213" spans="1:4" x14ac:dyDescent="0.25">
      <c r="A213" t="s">
        <v>8219</v>
      </c>
      <c r="B213">
        <v>438</v>
      </c>
      <c r="C213" t="s">
        <v>8221</v>
      </c>
      <c r="D213">
        <v>2</v>
      </c>
    </row>
    <row r="214" spans="1:4" x14ac:dyDescent="0.25">
      <c r="A214" t="s">
        <v>8219</v>
      </c>
      <c r="B214">
        <v>555</v>
      </c>
      <c r="C214" t="s">
        <v>8221</v>
      </c>
      <c r="D214">
        <v>0</v>
      </c>
    </row>
    <row r="215" spans="1:4" x14ac:dyDescent="0.25">
      <c r="A215" t="s">
        <v>8219</v>
      </c>
      <c r="B215">
        <v>266</v>
      </c>
      <c r="C215" t="s">
        <v>8221</v>
      </c>
      <c r="D215">
        <v>9</v>
      </c>
    </row>
    <row r="216" spans="1:4" x14ac:dyDescent="0.25">
      <c r="A216" t="s">
        <v>8219</v>
      </c>
      <c r="B216">
        <v>69</v>
      </c>
      <c r="C216" t="s">
        <v>8221</v>
      </c>
      <c r="D216">
        <v>4</v>
      </c>
    </row>
    <row r="217" spans="1:4" x14ac:dyDescent="0.25">
      <c r="A217" t="s">
        <v>8219</v>
      </c>
      <c r="B217">
        <v>80</v>
      </c>
      <c r="C217" t="s">
        <v>8221</v>
      </c>
      <c r="D217">
        <v>4</v>
      </c>
    </row>
    <row r="218" spans="1:4" x14ac:dyDescent="0.25">
      <c r="A218" t="s">
        <v>8219</v>
      </c>
      <c r="B218">
        <v>493</v>
      </c>
      <c r="C218" t="s">
        <v>8221</v>
      </c>
      <c r="D218">
        <v>1</v>
      </c>
    </row>
    <row r="219" spans="1:4" x14ac:dyDescent="0.25">
      <c r="A219" t="s">
        <v>8219</v>
      </c>
      <c r="B219">
        <v>31</v>
      </c>
      <c r="C219" t="s">
        <v>8221</v>
      </c>
      <c r="D219">
        <v>1</v>
      </c>
    </row>
    <row r="220" spans="1:4" x14ac:dyDescent="0.25">
      <c r="A220" t="s">
        <v>8219</v>
      </c>
      <c r="B220">
        <v>236</v>
      </c>
      <c r="C220" t="s">
        <v>8221</v>
      </c>
      <c r="D220">
        <v>7</v>
      </c>
    </row>
    <row r="221" spans="1:4" x14ac:dyDescent="0.25">
      <c r="A221" t="s">
        <v>8219</v>
      </c>
      <c r="B221">
        <v>89</v>
      </c>
      <c r="C221" t="s">
        <v>8221</v>
      </c>
      <c r="D221">
        <v>5</v>
      </c>
    </row>
    <row r="222" spans="1:4" x14ac:dyDescent="0.25">
      <c r="A222" t="s">
        <v>8219</v>
      </c>
      <c r="B222">
        <v>299</v>
      </c>
      <c r="C222" t="s">
        <v>8221</v>
      </c>
      <c r="D222">
        <v>1</v>
      </c>
    </row>
    <row r="223" spans="1:4" x14ac:dyDescent="0.25">
      <c r="A223" t="s">
        <v>8219</v>
      </c>
      <c r="B223">
        <v>55</v>
      </c>
      <c r="C223" t="s">
        <v>8221</v>
      </c>
      <c r="D223">
        <v>0</v>
      </c>
    </row>
    <row r="224" spans="1:4" x14ac:dyDescent="0.25">
      <c r="A224" t="s">
        <v>8219</v>
      </c>
      <c r="B224">
        <v>325</v>
      </c>
      <c r="C224" t="s">
        <v>8221</v>
      </c>
      <c r="D224">
        <v>0</v>
      </c>
    </row>
    <row r="225" spans="1:4" x14ac:dyDescent="0.25">
      <c r="A225" t="s">
        <v>8219</v>
      </c>
      <c r="B225">
        <v>524</v>
      </c>
      <c r="C225" t="s">
        <v>8221</v>
      </c>
      <c r="D225">
        <v>1</v>
      </c>
    </row>
    <row r="226" spans="1:4" x14ac:dyDescent="0.25">
      <c r="A226" t="s">
        <v>8219</v>
      </c>
      <c r="B226">
        <v>285</v>
      </c>
      <c r="C226" t="s">
        <v>8221</v>
      </c>
      <c r="D226">
        <v>2</v>
      </c>
    </row>
    <row r="227" spans="1:4" x14ac:dyDescent="0.25">
      <c r="A227" t="s">
        <v>8219</v>
      </c>
      <c r="B227">
        <v>179</v>
      </c>
      <c r="C227" t="s">
        <v>8221</v>
      </c>
      <c r="D227">
        <v>0</v>
      </c>
    </row>
    <row r="228" spans="1:4" x14ac:dyDescent="0.25">
      <c r="A228" t="s">
        <v>8219</v>
      </c>
      <c r="B228">
        <v>188</v>
      </c>
      <c r="C228" t="s">
        <v>8221</v>
      </c>
      <c r="D228">
        <v>4</v>
      </c>
    </row>
    <row r="229" spans="1:4" x14ac:dyDescent="0.25">
      <c r="A229" t="s">
        <v>8219</v>
      </c>
      <c r="B229">
        <v>379</v>
      </c>
      <c r="C229" t="s">
        <v>8221</v>
      </c>
      <c r="D229">
        <v>7</v>
      </c>
    </row>
    <row r="230" spans="1:4" x14ac:dyDescent="0.25">
      <c r="A230" t="s">
        <v>8219</v>
      </c>
      <c r="B230">
        <v>119</v>
      </c>
      <c r="C230" t="s">
        <v>8221</v>
      </c>
      <c r="D230">
        <v>2</v>
      </c>
    </row>
    <row r="231" spans="1:4" x14ac:dyDescent="0.25">
      <c r="A231" t="s">
        <v>8219</v>
      </c>
      <c r="B231">
        <v>167</v>
      </c>
      <c r="C231" t="s">
        <v>8221</v>
      </c>
      <c r="D231">
        <v>1</v>
      </c>
    </row>
    <row r="232" spans="1:4" x14ac:dyDescent="0.25">
      <c r="A232" t="s">
        <v>8219</v>
      </c>
      <c r="B232">
        <v>221</v>
      </c>
      <c r="C232" t="s">
        <v>8221</v>
      </c>
      <c r="D232">
        <v>9</v>
      </c>
    </row>
    <row r="233" spans="1:4" x14ac:dyDescent="0.25">
      <c r="A233" t="s">
        <v>8219</v>
      </c>
      <c r="B233">
        <v>964</v>
      </c>
      <c r="C233" t="s">
        <v>8221</v>
      </c>
      <c r="D233">
        <v>2</v>
      </c>
    </row>
    <row r="234" spans="1:4" x14ac:dyDescent="0.25">
      <c r="A234" t="s">
        <v>8219</v>
      </c>
      <c r="B234">
        <v>286</v>
      </c>
      <c r="C234" t="s">
        <v>8221</v>
      </c>
      <c r="D234">
        <v>1</v>
      </c>
    </row>
    <row r="235" spans="1:4" x14ac:dyDescent="0.25">
      <c r="A235" t="s">
        <v>8219</v>
      </c>
      <c r="B235">
        <v>613</v>
      </c>
      <c r="C235" t="s">
        <v>8221</v>
      </c>
      <c r="D235">
        <v>7</v>
      </c>
    </row>
    <row r="236" spans="1:4" x14ac:dyDescent="0.25">
      <c r="A236" t="s">
        <v>8219</v>
      </c>
      <c r="B236">
        <v>29</v>
      </c>
      <c r="C236" t="s">
        <v>8221</v>
      </c>
      <c r="D236">
        <v>2</v>
      </c>
    </row>
    <row r="237" spans="1:4" x14ac:dyDescent="0.25">
      <c r="A237" t="s">
        <v>8219</v>
      </c>
      <c r="B237">
        <v>165</v>
      </c>
      <c r="C237" t="s">
        <v>8221</v>
      </c>
      <c r="D237">
        <v>8</v>
      </c>
    </row>
    <row r="238" spans="1:4" x14ac:dyDescent="0.25">
      <c r="A238" t="s">
        <v>8219</v>
      </c>
      <c r="B238">
        <v>97</v>
      </c>
      <c r="C238" t="s">
        <v>8221</v>
      </c>
      <c r="D238">
        <v>2</v>
      </c>
    </row>
    <row r="239" spans="1:4" x14ac:dyDescent="0.25">
      <c r="A239" t="s">
        <v>8219</v>
      </c>
      <c r="B239">
        <v>303</v>
      </c>
      <c r="C239" t="s">
        <v>8221</v>
      </c>
      <c r="D239">
        <v>2</v>
      </c>
    </row>
    <row r="240" spans="1:4" x14ac:dyDescent="0.25">
      <c r="A240" t="s">
        <v>8219</v>
      </c>
      <c r="B240">
        <v>267</v>
      </c>
      <c r="C240" t="s">
        <v>8221</v>
      </c>
      <c r="D240">
        <v>7</v>
      </c>
    </row>
    <row r="241" spans="1:4" x14ac:dyDescent="0.25">
      <c r="A241" t="s">
        <v>8219</v>
      </c>
      <c r="B241">
        <v>302</v>
      </c>
      <c r="C241" t="s">
        <v>8221</v>
      </c>
      <c r="D241">
        <v>2</v>
      </c>
    </row>
    <row r="242" spans="1:4" x14ac:dyDescent="0.25">
      <c r="A242" t="s">
        <v>8219</v>
      </c>
      <c r="B242">
        <v>87</v>
      </c>
      <c r="C242" t="s">
        <v>8221</v>
      </c>
      <c r="D242">
        <v>18</v>
      </c>
    </row>
    <row r="243" spans="1:4" x14ac:dyDescent="0.25">
      <c r="A243" t="s">
        <v>8219</v>
      </c>
      <c r="B243">
        <v>354</v>
      </c>
      <c r="C243" t="s">
        <v>8221</v>
      </c>
      <c r="D243">
        <v>9</v>
      </c>
    </row>
    <row r="244" spans="1:4" x14ac:dyDescent="0.25">
      <c r="A244" t="s">
        <v>8219</v>
      </c>
      <c r="B244">
        <v>86</v>
      </c>
      <c r="C244" t="s">
        <v>8221</v>
      </c>
      <c r="D244">
        <v>4</v>
      </c>
    </row>
    <row r="245" spans="1:4" x14ac:dyDescent="0.25">
      <c r="A245" t="s">
        <v>8219</v>
      </c>
      <c r="B245">
        <v>26</v>
      </c>
      <c r="C245" t="s">
        <v>8221</v>
      </c>
      <c r="D245">
        <v>7</v>
      </c>
    </row>
    <row r="246" spans="1:4" x14ac:dyDescent="0.25">
      <c r="A246" t="s">
        <v>8219</v>
      </c>
      <c r="B246">
        <v>113</v>
      </c>
      <c r="C246" t="s">
        <v>8221</v>
      </c>
      <c r="D246">
        <v>29</v>
      </c>
    </row>
    <row r="247" spans="1:4" x14ac:dyDescent="0.25">
      <c r="A247" t="s">
        <v>8219</v>
      </c>
      <c r="B247">
        <v>65</v>
      </c>
      <c r="C247" t="s">
        <v>8221</v>
      </c>
      <c r="D247">
        <v>12</v>
      </c>
    </row>
    <row r="248" spans="1:4" x14ac:dyDescent="0.25">
      <c r="A248" t="s">
        <v>8219</v>
      </c>
      <c r="B248">
        <v>134</v>
      </c>
      <c r="C248" t="s">
        <v>8221</v>
      </c>
      <c r="D248">
        <v>4</v>
      </c>
    </row>
    <row r="249" spans="1:4" x14ac:dyDescent="0.25">
      <c r="A249" t="s">
        <v>8219</v>
      </c>
      <c r="B249">
        <v>119</v>
      </c>
      <c r="C249" t="s">
        <v>8221</v>
      </c>
      <c r="D249">
        <v>28</v>
      </c>
    </row>
    <row r="250" spans="1:4" x14ac:dyDescent="0.25">
      <c r="A250" t="s">
        <v>8219</v>
      </c>
      <c r="B250">
        <v>159</v>
      </c>
      <c r="C250" t="s">
        <v>8221</v>
      </c>
      <c r="D250">
        <v>25</v>
      </c>
    </row>
    <row r="251" spans="1:4" x14ac:dyDescent="0.25">
      <c r="A251" t="s">
        <v>8219</v>
      </c>
      <c r="B251">
        <v>167</v>
      </c>
      <c r="C251" t="s">
        <v>8221</v>
      </c>
      <c r="D251">
        <v>28</v>
      </c>
    </row>
    <row r="252" spans="1:4" x14ac:dyDescent="0.25">
      <c r="A252" t="s">
        <v>8219</v>
      </c>
      <c r="B252">
        <v>43</v>
      </c>
      <c r="C252" t="s">
        <v>8221</v>
      </c>
      <c r="D252">
        <v>310</v>
      </c>
    </row>
    <row r="253" spans="1:4" x14ac:dyDescent="0.25">
      <c r="A253" t="s">
        <v>8219</v>
      </c>
      <c r="B253">
        <v>1062</v>
      </c>
      <c r="C253" t="s">
        <v>8221</v>
      </c>
      <c r="D253">
        <v>15</v>
      </c>
    </row>
    <row r="254" spans="1:4" x14ac:dyDescent="0.25">
      <c r="A254" t="s">
        <v>8219</v>
      </c>
      <c r="B254">
        <v>9</v>
      </c>
      <c r="C254" t="s">
        <v>8221</v>
      </c>
      <c r="D254">
        <v>215</v>
      </c>
    </row>
    <row r="255" spans="1:4" x14ac:dyDescent="0.25">
      <c r="A255" t="s">
        <v>8219</v>
      </c>
      <c r="B255">
        <v>89</v>
      </c>
      <c r="C255" t="s">
        <v>8221</v>
      </c>
      <c r="D255">
        <v>3</v>
      </c>
    </row>
    <row r="256" spans="1:4" x14ac:dyDescent="0.25">
      <c r="A256" t="s">
        <v>8219</v>
      </c>
      <c r="B256">
        <v>174</v>
      </c>
      <c r="C256" t="s">
        <v>8221</v>
      </c>
      <c r="D256">
        <v>2</v>
      </c>
    </row>
    <row r="257" spans="1:4" x14ac:dyDescent="0.25">
      <c r="A257" t="s">
        <v>8219</v>
      </c>
      <c r="B257">
        <v>14</v>
      </c>
      <c r="C257" t="s">
        <v>8221</v>
      </c>
      <c r="D257">
        <v>26</v>
      </c>
    </row>
    <row r="258" spans="1:4" x14ac:dyDescent="0.25">
      <c r="A258" t="s">
        <v>8219</v>
      </c>
      <c r="B258">
        <v>48</v>
      </c>
      <c r="C258" t="s">
        <v>8221</v>
      </c>
      <c r="D258">
        <v>24</v>
      </c>
    </row>
    <row r="259" spans="1:4" x14ac:dyDescent="0.25">
      <c r="A259" t="s">
        <v>8219</v>
      </c>
      <c r="B259">
        <v>133</v>
      </c>
      <c r="C259" t="s">
        <v>8221</v>
      </c>
      <c r="D259">
        <v>96</v>
      </c>
    </row>
    <row r="260" spans="1:4" x14ac:dyDescent="0.25">
      <c r="A260" t="s">
        <v>8219</v>
      </c>
      <c r="B260">
        <v>83</v>
      </c>
      <c r="C260" t="s">
        <v>8221</v>
      </c>
      <c r="D260">
        <v>17</v>
      </c>
    </row>
    <row r="261" spans="1:4" x14ac:dyDescent="0.25">
      <c r="A261" t="s">
        <v>8219</v>
      </c>
      <c r="B261">
        <v>149</v>
      </c>
      <c r="C261" t="s">
        <v>8221</v>
      </c>
      <c r="D261">
        <v>94</v>
      </c>
    </row>
    <row r="262" spans="1:4" x14ac:dyDescent="0.25">
      <c r="A262" t="s">
        <v>8219</v>
      </c>
      <c r="B262">
        <v>49</v>
      </c>
      <c r="C262" t="s">
        <v>8221</v>
      </c>
      <c r="D262">
        <v>129</v>
      </c>
    </row>
    <row r="263" spans="1:4" x14ac:dyDescent="0.25">
      <c r="A263" t="s">
        <v>8219</v>
      </c>
      <c r="B263">
        <v>251</v>
      </c>
      <c r="C263" t="s">
        <v>8221</v>
      </c>
      <c r="D263">
        <v>1</v>
      </c>
    </row>
    <row r="264" spans="1:4" x14ac:dyDescent="0.25">
      <c r="A264" t="s">
        <v>8219</v>
      </c>
      <c r="B264">
        <v>22</v>
      </c>
      <c r="C264" t="s">
        <v>8221</v>
      </c>
      <c r="D264">
        <v>4</v>
      </c>
    </row>
    <row r="265" spans="1:4" x14ac:dyDescent="0.25">
      <c r="A265" t="s">
        <v>8219</v>
      </c>
      <c r="B265">
        <v>48</v>
      </c>
      <c r="C265" t="s">
        <v>8221</v>
      </c>
      <c r="D265">
        <v>3</v>
      </c>
    </row>
    <row r="266" spans="1:4" x14ac:dyDescent="0.25">
      <c r="A266" t="s">
        <v>8219</v>
      </c>
      <c r="B266">
        <v>383</v>
      </c>
      <c r="C266" t="s">
        <v>8221</v>
      </c>
      <c r="D266">
        <v>135</v>
      </c>
    </row>
    <row r="267" spans="1:4" x14ac:dyDescent="0.25">
      <c r="A267" t="s">
        <v>8219</v>
      </c>
      <c r="B267">
        <v>237</v>
      </c>
      <c r="C267" t="s">
        <v>8221</v>
      </c>
      <c r="D267">
        <v>10</v>
      </c>
    </row>
    <row r="268" spans="1:4" x14ac:dyDescent="0.25">
      <c r="A268" t="s">
        <v>8219</v>
      </c>
      <c r="B268">
        <v>13</v>
      </c>
      <c r="C268" t="s">
        <v>8221</v>
      </c>
      <c r="D268">
        <v>0</v>
      </c>
    </row>
    <row r="269" spans="1:4" x14ac:dyDescent="0.25">
      <c r="A269" t="s">
        <v>8219</v>
      </c>
      <c r="B269">
        <v>562</v>
      </c>
      <c r="C269" t="s">
        <v>8221</v>
      </c>
      <c r="D269">
        <v>6</v>
      </c>
    </row>
    <row r="270" spans="1:4" x14ac:dyDescent="0.25">
      <c r="A270" t="s">
        <v>8219</v>
      </c>
      <c r="B270">
        <v>71</v>
      </c>
      <c r="C270" t="s">
        <v>8221</v>
      </c>
      <c r="D270">
        <v>36</v>
      </c>
    </row>
    <row r="271" spans="1:4" x14ac:dyDescent="0.25">
      <c r="A271" t="s">
        <v>8219</v>
      </c>
      <c r="B271">
        <v>1510</v>
      </c>
      <c r="C271" t="s">
        <v>8221</v>
      </c>
      <c r="D271">
        <v>336</v>
      </c>
    </row>
    <row r="272" spans="1:4" x14ac:dyDescent="0.25">
      <c r="A272" t="s">
        <v>8219</v>
      </c>
      <c r="B272">
        <v>14</v>
      </c>
      <c r="C272" t="s">
        <v>8221</v>
      </c>
      <c r="D272">
        <v>34</v>
      </c>
    </row>
    <row r="273" spans="1:4" x14ac:dyDescent="0.25">
      <c r="A273" t="s">
        <v>8219</v>
      </c>
      <c r="B273">
        <v>193</v>
      </c>
      <c r="C273" t="s">
        <v>8221</v>
      </c>
      <c r="D273">
        <v>10</v>
      </c>
    </row>
    <row r="274" spans="1:4" x14ac:dyDescent="0.25">
      <c r="A274" t="s">
        <v>8219</v>
      </c>
      <c r="B274">
        <v>206</v>
      </c>
      <c r="C274" t="s">
        <v>8221</v>
      </c>
      <c r="D274">
        <v>201</v>
      </c>
    </row>
    <row r="275" spans="1:4" x14ac:dyDescent="0.25">
      <c r="A275" t="s">
        <v>8219</v>
      </c>
      <c r="B275">
        <v>351</v>
      </c>
      <c r="C275" t="s">
        <v>8221</v>
      </c>
      <c r="D275">
        <v>296</v>
      </c>
    </row>
    <row r="276" spans="1:4" x14ac:dyDescent="0.25">
      <c r="A276" t="s">
        <v>8219</v>
      </c>
      <c r="B276">
        <v>50</v>
      </c>
      <c r="C276" t="s">
        <v>8221</v>
      </c>
      <c r="D276">
        <v>7</v>
      </c>
    </row>
    <row r="277" spans="1:4" x14ac:dyDescent="0.25">
      <c r="A277" t="s">
        <v>8219</v>
      </c>
      <c r="B277">
        <v>184</v>
      </c>
      <c r="C277" t="s">
        <v>8221</v>
      </c>
      <c r="D277">
        <v>7</v>
      </c>
    </row>
    <row r="278" spans="1:4" x14ac:dyDescent="0.25">
      <c r="A278" t="s">
        <v>8219</v>
      </c>
      <c r="B278">
        <v>196</v>
      </c>
      <c r="C278" t="s">
        <v>8221</v>
      </c>
      <c r="D278">
        <v>1</v>
      </c>
    </row>
    <row r="279" spans="1:4" x14ac:dyDescent="0.25">
      <c r="A279" t="s">
        <v>8219</v>
      </c>
      <c r="B279">
        <v>229</v>
      </c>
      <c r="C279" t="s">
        <v>8221</v>
      </c>
      <c r="D279">
        <v>114</v>
      </c>
    </row>
    <row r="280" spans="1:4" x14ac:dyDescent="0.25">
      <c r="A280" t="s">
        <v>8219</v>
      </c>
      <c r="B280">
        <v>67</v>
      </c>
      <c r="C280" t="s">
        <v>8221</v>
      </c>
      <c r="D280">
        <v>29</v>
      </c>
    </row>
    <row r="281" spans="1:4" x14ac:dyDescent="0.25">
      <c r="A281" t="s">
        <v>8219</v>
      </c>
      <c r="B281">
        <v>95</v>
      </c>
      <c r="C281" t="s">
        <v>8221</v>
      </c>
      <c r="D281">
        <v>890</v>
      </c>
    </row>
    <row r="282" spans="1:4" x14ac:dyDescent="0.25">
      <c r="A282" t="s">
        <v>8219</v>
      </c>
      <c r="B282">
        <v>62</v>
      </c>
      <c r="C282" t="s">
        <v>8221</v>
      </c>
      <c r="D282">
        <v>31</v>
      </c>
    </row>
    <row r="283" spans="1:4" x14ac:dyDescent="0.25">
      <c r="A283" t="s">
        <v>8219</v>
      </c>
      <c r="B283">
        <v>73</v>
      </c>
      <c r="C283" t="s">
        <v>8221</v>
      </c>
      <c r="D283">
        <v>21</v>
      </c>
    </row>
    <row r="284" spans="1:4" x14ac:dyDescent="0.25">
      <c r="A284" t="s">
        <v>8219</v>
      </c>
      <c r="B284">
        <v>43</v>
      </c>
      <c r="C284" t="s">
        <v>8221</v>
      </c>
      <c r="D284">
        <v>37</v>
      </c>
    </row>
    <row r="285" spans="1:4" x14ac:dyDescent="0.25">
      <c r="A285" t="s">
        <v>8219</v>
      </c>
      <c r="B285">
        <v>70</v>
      </c>
      <c r="C285" t="s">
        <v>8221</v>
      </c>
      <c r="D285">
        <v>7</v>
      </c>
    </row>
    <row r="286" spans="1:4" x14ac:dyDescent="0.25">
      <c r="A286" t="s">
        <v>8219</v>
      </c>
      <c r="B286">
        <v>271</v>
      </c>
      <c r="C286" t="s">
        <v>8221</v>
      </c>
      <c r="D286">
        <v>4</v>
      </c>
    </row>
    <row r="287" spans="1:4" x14ac:dyDescent="0.25">
      <c r="A287" t="s">
        <v>8219</v>
      </c>
      <c r="B287">
        <v>55</v>
      </c>
      <c r="C287" t="s">
        <v>8221</v>
      </c>
      <c r="D287">
        <v>5</v>
      </c>
    </row>
    <row r="288" spans="1:4" x14ac:dyDescent="0.25">
      <c r="A288" t="s">
        <v>8219</v>
      </c>
      <c r="B288">
        <v>35</v>
      </c>
      <c r="C288" t="s">
        <v>8221</v>
      </c>
      <c r="D288">
        <v>0</v>
      </c>
    </row>
    <row r="289" spans="1:4" x14ac:dyDescent="0.25">
      <c r="A289" t="s">
        <v>8219</v>
      </c>
      <c r="B289">
        <v>22</v>
      </c>
      <c r="C289" t="s">
        <v>8221</v>
      </c>
      <c r="D289">
        <v>456</v>
      </c>
    </row>
    <row r="290" spans="1:4" x14ac:dyDescent="0.25">
      <c r="A290" t="s">
        <v>8219</v>
      </c>
      <c r="B290">
        <v>38</v>
      </c>
      <c r="C290" t="s">
        <v>8221</v>
      </c>
      <c r="D290">
        <v>369</v>
      </c>
    </row>
    <row r="291" spans="1:4" x14ac:dyDescent="0.25">
      <c r="A291" t="s">
        <v>8219</v>
      </c>
      <c r="B291">
        <v>15</v>
      </c>
      <c r="C291" t="s">
        <v>8221</v>
      </c>
      <c r="D291">
        <v>2</v>
      </c>
    </row>
    <row r="292" spans="1:4" x14ac:dyDescent="0.25">
      <c r="A292" t="s">
        <v>8219</v>
      </c>
      <c r="B292">
        <v>7</v>
      </c>
      <c r="C292" t="s">
        <v>8221</v>
      </c>
      <c r="D292">
        <v>0</v>
      </c>
    </row>
    <row r="293" spans="1:4" x14ac:dyDescent="0.25">
      <c r="A293" t="s">
        <v>8219</v>
      </c>
      <c r="B293">
        <v>241</v>
      </c>
      <c r="C293" t="s">
        <v>8221</v>
      </c>
      <c r="D293">
        <v>338</v>
      </c>
    </row>
    <row r="294" spans="1:4" x14ac:dyDescent="0.25">
      <c r="A294" t="s">
        <v>8219</v>
      </c>
      <c r="B294">
        <v>55</v>
      </c>
      <c r="C294" t="s">
        <v>8221</v>
      </c>
      <c r="D294">
        <v>4</v>
      </c>
    </row>
    <row r="295" spans="1:4" x14ac:dyDescent="0.25">
      <c r="A295" t="s">
        <v>8219</v>
      </c>
      <c r="B295">
        <v>171</v>
      </c>
      <c r="C295" t="s">
        <v>8221</v>
      </c>
      <c r="D295">
        <v>1</v>
      </c>
    </row>
    <row r="296" spans="1:4" x14ac:dyDescent="0.25">
      <c r="A296" t="s">
        <v>8219</v>
      </c>
      <c r="B296">
        <v>208</v>
      </c>
      <c r="C296" t="s">
        <v>8221</v>
      </c>
      <c r="D296">
        <v>28</v>
      </c>
    </row>
    <row r="297" spans="1:4" x14ac:dyDescent="0.25">
      <c r="A297" t="s">
        <v>8219</v>
      </c>
      <c r="B297">
        <v>21</v>
      </c>
      <c r="C297" t="s">
        <v>8221</v>
      </c>
      <c r="D297">
        <v>12</v>
      </c>
    </row>
    <row r="298" spans="1:4" x14ac:dyDescent="0.25">
      <c r="A298" t="s">
        <v>8219</v>
      </c>
      <c r="B298">
        <v>25</v>
      </c>
      <c r="C298" t="s">
        <v>8221</v>
      </c>
      <c r="D298">
        <v>16</v>
      </c>
    </row>
    <row r="299" spans="1:4" x14ac:dyDescent="0.25">
      <c r="A299" t="s">
        <v>8219</v>
      </c>
      <c r="B299">
        <v>52</v>
      </c>
      <c r="C299" t="s">
        <v>8221</v>
      </c>
      <c r="D299">
        <v>4</v>
      </c>
    </row>
    <row r="300" spans="1:4" x14ac:dyDescent="0.25">
      <c r="A300" t="s">
        <v>8219</v>
      </c>
      <c r="B300">
        <v>104</v>
      </c>
      <c r="C300" t="s">
        <v>8221</v>
      </c>
      <c r="D300">
        <v>4</v>
      </c>
    </row>
    <row r="301" spans="1:4" x14ac:dyDescent="0.25">
      <c r="A301" t="s">
        <v>8219</v>
      </c>
      <c r="B301">
        <v>73</v>
      </c>
      <c r="C301" t="s">
        <v>8221</v>
      </c>
      <c r="D301">
        <v>10</v>
      </c>
    </row>
    <row r="302" spans="1:4" x14ac:dyDescent="0.25">
      <c r="A302" t="s">
        <v>8219</v>
      </c>
      <c r="B302">
        <v>34</v>
      </c>
      <c r="C302" t="s">
        <v>8221</v>
      </c>
      <c r="D302">
        <v>0</v>
      </c>
    </row>
    <row r="303" spans="1:4" x14ac:dyDescent="0.25">
      <c r="A303" t="s">
        <v>8219</v>
      </c>
      <c r="B303">
        <v>56</v>
      </c>
      <c r="C303" t="s">
        <v>8221</v>
      </c>
      <c r="D303">
        <v>6</v>
      </c>
    </row>
    <row r="304" spans="1:4" x14ac:dyDescent="0.25">
      <c r="A304" t="s">
        <v>8219</v>
      </c>
      <c r="B304">
        <v>31</v>
      </c>
      <c r="C304" t="s">
        <v>8221</v>
      </c>
      <c r="D304">
        <v>0</v>
      </c>
    </row>
    <row r="305" spans="1:4" x14ac:dyDescent="0.25">
      <c r="A305" t="s">
        <v>8219</v>
      </c>
      <c r="B305">
        <v>84</v>
      </c>
      <c r="C305" t="s">
        <v>8221</v>
      </c>
      <c r="D305">
        <v>1</v>
      </c>
    </row>
    <row r="306" spans="1:4" x14ac:dyDescent="0.25">
      <c r="A306" t="s">
        <v>8219</v>
      </c>
      <c r="B306">
        <v>130</v>
      </c>
      <c r="C306" t="s">
        <v>8221</v>
      </c>
      <c r="D306">
        <v>0</v>
      </c>
    </row>
    <row r="307" spans="1:4" x14ac:dyDescent="0.25">
      <c r="A307" t="s">
        <v>8219</v>
      </c>
      <c r="B307">
        <v>12</v>
      </c>
      <c r="C307" t="s">
        <v>8221</v>
      </c>
      <c r="D307">
        <v>44</v>
      </c>
    </row>
    <row r="308" spans="1:4" x14ac:dyDescent="0.25">
      <c r="A308" t="s">
        <v>8219</v>
      </c>
      <c r="B308">
        <v>23</v>
      </c>
      <c r="C308" t="s">
        <v>8221</v>
      </c>
      <c r="D308">
        <v>0</v>
      </c>
    </row>
    <row r="309" spans="1:4" x14ac:dyDescent="0.25">
      <c r="A309" t="s">
        <v>8219</v>
      </c>
      <c r="B309">
        <v>158</v>
      </c>
      <c r="C309" t="s">
        <v>8221</v>
      </c>
      <c r="D309">
        <v>3</v>
      </c>
    </row>
    <row r="310" spans="1:4" x14ac:dyDescent="0.25">
      <c r="A310" t="s">
        <v>8219</v>
      </c>
      <c r="B310">
        <v>30</v>
      </c>
      <c r="C310" t="s">
        <v>8221</v>
      </c>
      <c r="D310">
        <v>0</v>
      </c>
    </row>
    <row r="311" spans="1:4" x14ac:dyDescent="0.25">
      <c r="A311" t="s">
        <v>8219</v>
      </c>
      <c r="B311">
        <v>18</v>
      </c>
      <c r="C311" t="s">
        <v>8221</v>
      </c>
      <c r="D311">
        <v>52</v>
      </c>
    </row>
    <row r="312" spans="1:4" x14ac:dyDescent="0.25">
      <c r="A312" t="s">
        <v>8219</v>
      </c>
      <c r="B312">
        <v>29</v>
      </c>
      <c r="C312" t="s">
        <v>8221</v>
      </c>
      <c r="D312">
        <v>0</v>
      </c>
    </row>
    <row r="313" spans="1:4" x14ac:dyDescent="0.25">
      <c r="A313" t="s">
        <v>8219</v>
      </c>
      <c r="B313">
        <v>31</v>
      </c>
      <c r="C313" t="s">
        <v>8221</v>
      </c>
      <c r="D313">
        <v>1</v>
      </c>
    </row>
    <row r="314" spans="1:4" x14ac:dyDescent="0.25">
      <c r="A314" t="s">
        <v>8219</v>
      </c>
      <c r="B314">
        <v>173</v>
      </c>
      <c r="C314" t="s">
        <v>8221</v>
      </c>
      <c r="D314">
        <v>1</v>
      </c>
    </row>
    <row r="315" spans="1:4" x14ac:dyDescent="0.25">
      <c r="A315" t="s">
        <v>8219</v>
      </c>
      <c r="B315">
        <v>17</v>
      </c>
      <c r="C315" t="s">
        <v>8221</v>
      </c>
      <c r="D315">
        <v>2</v>
      </c>
    </row>
    <row r="316" spans="1:4" x14ac:dyDescent="0.25">
      <c r="A316" t="s">
        <v>8219</v>
      </c>
      <c r="B316">
        <v>48</v>
      </c>
      <c r="C316" t="s">
        <v>8221</v>
      </c>
      <c r="D316">
        <v>9</v>
      </c>
    </row>
    <row r="317" spans="1:4" x14ac:dyDescent="0.25">
      <c r="A317" t="s">
        <v>8219</v>
      </c>
      <c r="B317">
        <v>59</v>
      </c>
      <c r="C317" t="s">
        <v>8221</v>
      </c>
      <c r="D317">
        <v>5</v>
      </c>
    </row>
    <row r="318" spans="1:4" x14ac:dyDescent="0.25">
      <c r="A318" t="s">
        <v>8219</v>
      </c>
      <c r="B318">
        <v>39</v>
      </c>
      <c r="C318" t="s">
        <v>8221</v>
      </c>
      <c r="D318">
        <v>57</v>
      </c>
    </row>
    <row r="319" spans="1:4" x14ac:dyDescent="0.25">
      <c r="A319" t="s">
        <v>8219</v>
      </c>
      <c r="B319">
        <v>59</v>
      </c>
      <c r="C319" t="s">
        <v>8221</v>
      </c>
      <c r="D319">
        <v>3</v>
      </c>
    </row>
    <row r="320" spans="1:4" x14ac:dyDescent="0.25">
      <c r="A320" t="s">
        <v>8219</v>
      </c>
      <c r="B320">
        <v>60</v>
      </c>
      <c r="C320" t="s">
        <v>8221</v>
      </c>
      <c r="D320">
        <v>1</v>
      </c>
    </row>
    <row r="321" spans="1:4" x14ac:dyDescent="0.25">
      <c r="A321" t="s">
        <v>8219</v>
      </c>
      <c r="B321">
        <v>20</v>
      </c>
      <c r="C321" t="s">
        <v>8221</v>
      </c>
      <c r="D321">
        <v>6</v>
      </c>
    </row>
    <row r="322" spans="1:4" x14ac:dyDescent="0.25">
      <c r="A322" t="s">
        <v>8219</v>
      </c>
      <c r="B322">
        <v>2</v>
      </c>
      <c r="C322" t="s">
        <v>8221</v>
      </c>
      <c r="D322">
        <v>48</v>
      </c>
    </row>
    <row r="323" spans="1:4" x14ac:dyDescent="0.25">
      <c r="A323" t="s">
        <v>8219</v>
      </c>
      <c r="B323">
        <v>315</v>
      </c>
      <c r="C323" t="s">
        <v>8221</v>
      </c>
      <c r="D323">
        <v>2</v>
      </c>
    </row>
    <row r="324" spans="1:4" x14ac:dyDescent="0.25">
      <c r="A324" t="s">
        <v>8219</v>
      </c>
      <c r="B324">
        <v>2174</v>
      </c>
      <c r="C324" t="s">
        <v>8221</v>
      </c>
      <c r="D324">
        <v>4</v>
      </c>
    </row>
    <row r="325" spans="1:4" x14ac:dyDescent="0.25">
      <c r="A325" t="s">
        <v>8219</v>
      </c>
      <c r="B325">
        <v>152</v>
      </c>
      <c r="C325" t="s">
        <v>8221</v>
      </c>
      <c r="D325">
        <v>5</v>
      </c>
    </row>
    <row r="326" spans="1:4" x14ac:dyDescent="0.25">
      <c r="A326" t="s">
        <v>8219</v>
      </c>
      <c r="B326">
        <v>1021</v>
      </c>
      <c r="C326" t="s">
        <v>8221</v>
      </c>
      <c r="D326">
        <v>79</v>
      </c>
    </row>
    <row r="327" spans="1:4" x14ac:dyDescent="0.25">
      <c r="A327" t="s">
        <v>8219</v>
      </c>
      <c r="B327">
        <v>237</v>
      </c>
      <c r="C327" t="s">
        <v>8221</v>
      </c>
      <c r="D327">
        <v>2</v>
      </c>
    </row>
    <row r="328" spans="1:4" x14ac:dyDescent="0.25">
      <c r="A328" t="s">
        <v>8219</v>
      </c>
      <c r="B328">
        <v>27</v>
      </c>
      <c r="C328" t="s">
        <v>8221</v>
      </c>
      <c r="D328">
        <v>11</v>
      </c>
    </row>
    <row r="329" spans="1:4" x14ac:dyDescent="0.25">
      <c r="A329" t="s">
        <v>8219</v>
      </c>
      <c r="B329">
        <v>17</v>
      </c>
      <c r="C329" t="s">
        <v>8221</v>
      </c>
      <c r="D329">
        <v>11</v>
      </c>
    </row>
    <row r="330" spans="1:4" x14ac:dyDescent="0.25">
      <c r="A330" t="s">
        <v>8219</v>
      </c>
      <c r="B330">
        <v>27</v>
      </c>
      <c r="C330" t="s">
        <v>8221</v>
      </c>
      <c r="D330">
        <v>1</v>
      </c>
    </row>
    <row r="331" spans="1:4" x14ac:dyDescent="0.25">
      <c r="A331" t="s">
        <v>8219</v>
      </c>
      <c r="B331">
        <v>82</v>
      </c>
      <c r="C331" t="s">
        <v>8221</v>
      </c>
      <c r="D331">
        <v>3</v>
      </c>
    </row>
    <row r="332" spans="1:4" x14ac:dyDescent="0.25">
      <c r="A332" t="s">
        <v>8219</v>
      </c>
      <c r="B332">
        <v>48</v>
      </c>
      <c r="C332" t="s">
        <v>8221</v>
      </c>
      <c r="D332">
        <v>5</v>
      </c>
    </row>
    <row r="333" spans="1:4" x14ac:dyDescent="0.25">
      <c r="A333" t="s">
        <v>8219</v>
      </c>
      <c r="B333">
        <v>105</v>
      </c>
      <c r="C333" t="s">
        <v>8221</v>
      </c>
      <c r="D333">
        <v>12</v>
      </c>
    </row>
    <row r="334" spans="1:4" x14ac:dyDescent="0.25">
      <c r="A334" t="s">
        <v>8219</v>
      </c>
      <c r="B334">
        <v>28</v>
      </c>
      <c r="C334" t="s">
        <v>8221</v>
      </c>
      <c r="D334">
        <v>2</v>
      </c>
    </row>
    <row r="335" spans="1:4" x14ac:dyDescent="0.25">
      <c r="A335" t="s">
        <v>8219</v>
      </c>
      <c r="B335">
        <v>1107</v>
      </c>
      <c r="C335" t="s">
        <v>8221</v>
      </c>
      <c r="D335">
        <v>5</v>
      </c>
    </row>
    <row r="336" spans="1:4" x14ac:dyDescent="0.25">
      <c r="A336" t="s">
        <v>8219</v>
      </c>
      <c r="B336">
        <v>1013</v>
      </c>
      <c r="C336" t="s">
        <v>8221</v>
      </c>
      <c r="D336">
        <v>21</v>
      </c>
    </row>
    <row r="337" spans="1:4" x14ac:dyDescent="0.25">
      <c r="A337" t="s">
        <v>8219</v>
      </c>
      <c r="B337">
        <v>274</v>
      </c>
      <c r="C337" t="s">
        <v>8221</v>
      </c>
      <c r="D337">
        <v>0</v>
      </c>
    </row>
    <row r="338" spans="1:4" x14ac:dyDescent="0.25">
      <c r="A338" t="s">
        <v>8219</v>
      </c>
      <c r="B338">
        <v>87</v>
      </c>
      <c r="C338" t="s">
        <v>8221</v>
      </c>
      <c r="D338">
        <v>45</v>
      </c>
    </row>
    <row r="339" spans="1:4" x14ac:dyDescent="0.25">
      <c r="A339" t="s">
        <v>8219</v>
      </c>
      <c r="B339">
        <v>99</v>
      </c>
      <c r="C339" t="s">
        <v>8221</v>
      </c>
      <c r="D339">
        <v>29</v>
      </c>
    </row>
    <row r="340" spans="1:4" x14ac:dyDescent="0.25">
      <c r="A340" t="s">
        <v>8219</v>
      </c>
      <c r="B340">
        <v>276</v>
      </c>
      <c r="C340" t="s">
        <v>8221</v>
      </c>
      <c r="D340">
        <v>2</v>
      </c>
    </row>
    <row r="341" spans="1:4" x14ac:dyDescent="0.25">
      <c r="A341" t="s">
        <v>8219</v>
      </c>
      <c r="B341">
        <v>21</v>
      </c>
      <c r="C341" t="s">
        <v>8221</v>
      </c>
      <c r="D341">
        <v>30</v>
      </c>
    </row>
    <row r="342" spans="1:4" x14ac:dyDescent="0.25">
      <c r="A342" t="s">
        <v>8219</v>
      </c>
      <c r="B342">
        <v>41</v>
      </c>
      <c r="C342" t="s">
        <v>8221</v>
      </c>
      <c r="D342">
        <v>8</v>
      </c>
    </row>
    <row r="343" spans="1:4" x14ac:dyDescent="0.25">
      <c r="A343" t="s">
        <v>8219</v>
      </c>
      <c r="B343">
        <v>119</v>
      </c>
      <c r="C343" t="s">
        <v>8221</v>
      </c>
      <c r="D343">
        <v>1</v>
      </c>
    </row>
    <row r="344" spans="1:4" x14ac:dyDescent="0.25">
      <c r="A344" t="s">
        <v>8219</v>
      </c>
      <c r="B344">
        <v>153</v>
      </c>
      <c r="C344" t="s">
        <v>8221</v>
      </c>
      <c r="D344">
        <v>14</v>
      </c>
    </row>
    <row r="345" spans="1:4" x14ac:dyDescent="0.25">
      <c r="A345" t="s">
        <v>8219</v>
      </c>
      <c r="B345">
        <v>100</v>
      </c>
      <c r="C345" t="s">
        <v>8221</v>
      </c>
      <c r="D345">
        <v>24</v>
      </c>
    </row>
    <row r="346" spans="1:4" x14ac:dyDescent="0.25">
      <c r="A346" t="s">
        <v>8219</v>
      </c>
      <c r="B346">
        <v>143</v>
      </c>
      <c r="C346" t="s">
        <v>8221</v>
      </c>
      <c r="D346">
        <v>2</v>
      </c>
    </row>
    <row r="347" spans="1:4" x14ac:dyDescent="0.25">
      <c r="A347" t="s">
        <v>8219</v>
      </c>
      <c r="B347">
        <v>140</v>
      </c>
      <c r="C347" t="s">
        <v>8221</v>
      </c>
      <c r="D347">
        <v>21</v>
      </c>
    </row>
    <row r="348" spans="1:4" x14ac:dyDescent="0.25">
      <c r="A348" t="s">
        <v>8219</v>
      </c>
      <c r="B348">
        <v>35</v>
      </c>
      <c r="C348" t="s">
        <v>8221</v>
      </c>
      <c r="D348">
        <v>7</v>
      </c>
    </row>
    <row r="349" spans="1:4" x14ac:dyDescent="0.25">
      <c r="A349" t="s">
        <v>8219</v>
      </c>
      <c r="B349">
        <v>149</v>
      </c>
      <c r="C349" t="s">
        <v>8221</v>
      </c>
      <c r="D349">
        <v>0</v>
      </c>
    </row>
    <row r="350" spans="1:4" x14ac:dyDescent="0.25">
      <c r="A350" t="s">
        <v>8219</v>
      </c>
      <c r="B350">
        <v>130</v>
      </c>
      <c r="C350" t="s">
        <v>8221</v>
      </c>
      <c r="D350">
        <v>4</v>
      </c>
    </row>
    <row r="351" spans="1:4" x14ac:dyDescent="0.25">
      <c r="A351" t="s">
        <v>8219</v>
      </c>
      <c r="B351">
        <v>120</v>
      </c>
      <c r="C351" t="s">
        <v>8221</v>
      </c>
      <c r="D351">
        <v>32</v>
      </c>
    </row>
    <row r="352" spans="1:4" x14ac:dyDescent="0.25">
      <c r="A352" t="s">
        <v>8219</v>
      </c>
      <c r="B352">
        <v>265</v>
      </c>
      <c r="C352" t="s">
        <v>8221</v>
      </c>
      <c r="D352">
        <v>4</v>
      </c>
    </row>
    <row r="353" spans="1:4" x14ac:dyDescent="0.25">
      <c r="A353" t="s">
        <v>8219</v>
      </c>
      <c r="B353">
        <v>71</v>
      </c>
      <c r="C353" t="s">
        <v>8221</v>
      </c>
      <c r="D353">
        <v>9</v>
      </c>
    </row>
    <row r="354" spans="1:4" x14ac:dyDescent="0.25">
      <c r="A354" t="s">
        <v>8219</v>
      </c>
      <c r="B354">
        <v>13</v>
      </c>
      <c r="C354" t="s">
        <v>8221</v>
      </c>
      <c r="D354">
        <v>17</v>
      </c>
    </row>
    <row r="355" spans="1:4" x14ac:dyDescent="0.25">
      <c r="A355" t="s">
        <v>8219</v>
      </c>
      <c r="B355">
        <v>169</v>
      </c>
      <c r="C355" t="s">
        <v>8221</v>
      </c>
      <c r="D355">
        <v>5</v>
      </c>
    </row>
    <row r="356" spans="1:4" x14ac:dyDescent="0.25">
      <c r="A356" t="s">
        <v>8219</v>
      </c>
      <c r="B356">
        <v>57</v>
      </c>
      <c r="C356" t="s">
        <v>8221</v>
      </c>
      <c r="D356">
        <v>53</v>
      </c>
    </row>
    <row r="357" spans="1:4" x14ac:dyDescent="0.25">
      <c r="A357" t="s">
        <v>8219</v>
      </c>
      <c r="B357">
        <v>229</v>
      </c>
      <c r="C357" t="s">
        <v>8221</v>
      </c>
      <c r="D357">
        <v>7</v>
      </c>
    </row>
    <row r="358" spans="1:4" x14ac:dyDescent="0.25">
      <c r="A358" t="s">
        <v>8219</v>
      </c>
      <c r="B358">
        <v>108</v>
      </c>
      <c r="C358" t="s">
        <v>8221</v>
      </c>
      <c r="D358">
        <v>72</v>
      </c>
    </row>
    <row r="359" spans="1:4" x14ac:dyDescent="0.25">
      <c r="A359" t="s">
        <v>8219</v>
      </c>
      <c r="B359">
        <v>108</v>
      </c>
      <c r="C359" t="s">
        <v>8221</v>
      </c>
      <c r="D359">
        <v>0</v>
      </c>
    </row>
    <row r="360" spans="1:4" x14ac:dyDescent="0.25">
      <c r="A360" t="s">
        <v>8219</v>
      </c>
      <c r="B360">
        <v>41</v>
      </c>
      <c r="C360" t="s">
        <v>8221</v>
      </c>
      <c r="D360">
        <v>2</v>
      </c>
    </row>
    <row r="361" spans="1:4" x14ac:dyDescent="0.25">
      <c r="A361" t="s">
        <v>8219</v>
      </c>
      <c r="B361">
        <v>139</v>
      </c>
      <c r="C361" t="s">
        <v>8221</v>
      </c>
      <c r="D361">
        <v>8</v>
      </c>
    </row>
    <row r="362" spans="1:4" x14ac:dyDescent="0.25">
      <c r="A362" t="s">
        <v>8219</v>
      </c>
      <c r="B362">
        <v>19</v>
      </c>
      <c r="C362" t="s">
        <v>8221</v>
      </c>
      <c r="D362">
        <v>2</v>
      </c>
    </row>
    <row r="363" spans="1:4" x14ac:dyDescent="0.25">
      <c r="A363" t="s">
        <v>8219</v>
      </c>
      <c r="B363">
        <v>94</v>
      </c>
      <c r="C363" t="s">
        <v>8221</v>
      </c>
      <c r="D363">
        <v>0</v>
      </c>
    </row>
    <row r="364" spans="1:4" x14ac:dyDescent="0.25">
      <c r="A364" t="s">
        <v>8219</v>
      </c>
      <c r="B364">
        <v>23</v>
      </c>
      <c r="C364" t="s">
        <v>8221</v>
      </c>
      <c r="D364">
        <v>3</v>
      </c>
    </row>
    <row r="365" spans="1:4" x14ac:dyDescent="0.25">
      <c r="A365" t="s">
        <v>8219</v>
      </c>
      <c r="B365">
        <v>15</v>
      </c>
      <c r="C365" t="s">
        <v>8221</v>
      </c>
      <c r="D365">
        <v>4</v>
      </c>
    </row>
    <row r="366" spans="1:4" x14ac:dyDescent="0.25">
      <c r="A366" t="s">
        <v>8219</v>
      </c>
      <c r="B366">
        <v>62</v>
      </c>
      <c r="C366" t="s">
        <v>8221</v>
      </c>
      <c r="D366">
        <v>3</v>
      </c>
    </row>
    <row r="367" spans="1:4" x14ac:dyDescent="0.25">
      <c r="A367" t="s">
        <v>8219</v>
      </c>
      <c r="B367">
        <v>74</v>
      </c>
      <c r="C367" t="s">
        <v>8221</v>
      </c>
      <c r="D367">
        <v>6</v>
      </c>
    </row>
    <row r="368" spans="1:4" x14ac:dyDescent="0.25">
      <c r="A368" t="s">
        <v>8219</v>
      </c>
      <c r="B368">
        <v>97</v>
      </c>
      <c r="C368" t="s">
        <v>8221</v>
      </c>
      <c r="D368">
        <v>0</v>
      </c>
    </row>
    <row r="369" spans="1:4" x14ac:dyDescent="0.25">
      <c r="A369" t="s">
        <v>8219</v>
      </c>
      <c r="B369">
        <v>55</v>
      </c>
      <c r="C369" t="s">
        <v>8221</v>
      </c>
      <c r="D369">
        <v>0</v>
      </c>
    </row>
    <row r="370" spans="1:4" x14ac:dyDescent="0.25">
      <c r="A370" t="s">
        <v>8219</v>
      </c>
      <c r="B370">
        <v>44</v>
      </c>
      <c r="C370" t="s">
        <v>8221</v>
      </c>
      <c r="D370">
        <v>0</v>
      </c>
    </row>
    <row r="371" spans="1:4" x14ac:dyDescent="0.25">
      <c r="A371" t="s">
        <v>8219</v>
      </c>
      <c r="B371">
        <v>110</v>
      </c>
      <c r="C371" t="s">
        <v>8221</v>
      </c>
      <c r="D371">
        <v>8</v>
      </c>
    </row>
    <row r="372" spans="1:4" x14ac:dyDescent="0.25">
      <c r="A372" t="s">
        <v>8219</v>
      </c>
      <c r="B372">
        <v>59</v>
      </c>
      <c r="C372" t="s">
        <v>8221</v>
      </c>
      <c r="D372">
        <v>5</v>
      </c>
    </row>
    <row r="373" spans="1:4" x14ac:dyDescent="0.25">
      <c r="A373" t="s">
        <v>8219</v>
      </c>
      <c r="B373">
        <v>62</v>
      </c>
      <c r="C373" t="s">
        <v>8221</v>
      </c>
      <c r="D373">
        <v>0</v>
      </c>
    </row>
    <row r="374" spans="1:4" x14ac:dyDescent="0.25">
      <c r="A374" t="s">
        <v>8219</v>
      </c>
      <c r="B374">
        <v>105</v>
      </c>
      <c r="C374" t="s">
        <v>8221</v>
      </c>
      <c r="D374">
        <v>2</v>
      </c>
    </row>
    <row r="375" spans="1:4" x14ac:dyDescent="0.25">
      <c r="A375" t="s">
        <v>8219</v>
      </c>
      <c r="B375">
        <v>26</v>
      </c>
      <c r="C375" t="s">
        <v>8221</v>
      </c>
      <c r="D375">
        <v>24</v>
      </c>
    </row>
    <row r="376" spans="1:4" x14ac:dyDescent="0.25">
      <c r="A376" t="s">
        <v>8219</v>
      </c>
      <c r="B376">
        <v>49</v>
      </c>
      <c r="C376" t="s">
        <v>8221</v>
      </c>
      <c r="D376">
        <v>0</v>
      </c>
    </row>
    <row r="377" spans="1:4" x14ac:dyDescent="0.25">
      <c r="A377" t="s">
        <v>8219</v>
      </c>
      <c r="B377">
        <v>68</v>
      </c>
      <c r="C377" t="s">
        <v>8221</v>
      </c>
      <c r="D377">
        <v>9</v>
      </c>
    </row>
    <row r="378" spans="1:4" x14ac:dyDescent="0.25">
      <c r="A378" t="s">
        <v>8219</v>
      </c>
      <c r="B378">
        <v>22</v>
      </c>
      <c r="C378" t="s">
        <v>8221</v>
      </c>
      <c r="D378">
        <v>0</v>
      </c>
    </row>
    <row r="379" spans="1:4" x14ac:dyDescent="0.25">
      <c r="A379" t="s">
        <v>8219</v>
      </c>
      <c r="B379">
        <v>18</v>
      </c>
      <c r="C379" t="s">
        <v>8221</v>
      </c>
      <c r="D379">
        <v>1</v>
      </c>
    </row>
    <row r="380" spans="1:4" x14ac:dyDescent="0.25">
      <c r="A380" t="s">
        <v>8219</v>
      </c>
      <c r="B380">
        <v>19</v>
      </c>
      <c r="C380" t="s">
        <v>8221</v>
      </c>
      <c r="D380">
        <v>10</v>
      </c>
    </row>
    <row r="381" spans="1:4" x14ac:dyDescent="0.25">
      <c r="A381" t="s">
        <v>8219</v>
      </c>
      <c r="B381">
        <v>99</v>
      </c>
      <c r="C381" t="s">
        <v>8221</v>
      </c>
      <c r="D381">
        <v>1</v>
      </c>
    </row>
    <row r="382" spans="1:4" x14ac:dyDescent="0.25">
      <c r="A382" t="s">
        <v>8219</v>
      </c>
      <c r="B382">
        <v>27</v>
      </c>
      <c r="C382" t="s">
        <v>8221</v>
      </c>
      <c r="D382">
        <v>0</v>
      </c>
    </row>
    <row r="383" spans="1:4" x14ac:dyDescent="0.25">
      <c r="A383" t="s">
        <v>8219</v>
      </c>
      <c r="B383">
        <v>25</v>
      </c>
      <c r="C383" t="s">
        <v>8221</v>
      </c>
      <c r="D383">
        <v>20</v>
      </c>
    </row>
    <row r="384" spans="1:4" x14ac:dyDescent="0.25">
      <c r="A384" t="s">
        <v>8219</v>
      </c>
      <c r="B384">
        <v>14</v>
      </c>
      <c r="C384" t="s">
        <v>8221</v>
      </c>
      <c r="D384">
        <v>30</v>
      </c>
    </row>
    <row r="385" spans="1:4" x14ac:dyDescent="0.25">
      <c r="A385" t="s">
        <v>8219</v>
      </c>
      <c r="B385">
        <v>35</v>
      </c>
      <c r="C385" t="s">
        <v>8221</v>
      </c>
      <c r="D385">
        <v>6</v>
      </c>
    </row>
    <row r="386" spans="1:4" x14ac:dyDescent="0.25">
      <c r="A386" t="s">
        <v>8219</v>
      </c>
      <c r="B386">
        <v>10</v>
      </c>
      <c r="C386" t="s">
        <v>8221</v>
      </c>
      <c r="D386">
        <v>15</v>
      </c>
    </row>
    <row r="387" spans="1:4" x14ac:dyDescent="0.25">
      <c r="A387" t="s">
        <v>8219</v>
      </c>
      <c r="B387">
        <v>29</v>
      </c>
      <c r="C387" t="s">
        <v>8221</v>
      </c>
      <c r="D387">
        <v>5</v>
      </c>
    </row>
    <row r="388" spans="1:4" x14ac:dyDescent="0.25">
      <c r="A388" t="s">
        <v>8219</v>
      </c>
      <c r="B388">
        <v>44</v>
      </c>
      <c r="C388" t="s">
        <v>8221</v>
      </c>
      <c r="D388">
        <v>0</v>
      </c>
    </row>
    <row r="389" spans="1:4" x14ac:dyDescent="0.25">
      <c r="A389" t="s">
        <v>8219</v>
      </c>
      <c r="B389">
        <v>17</v>
      </c>
      <c r="C389" t="s">
        <v>8221</v>
      </c>
      <c r="D389">
        <v>0</v>
      </c>
    </row>
    <row r="390" spans="1:4" x14ac:dyDescent="0.25">
      <c r="A390" t="s">
        <v>8219</v>
      </c>
      <c r="B390">
        <v>34</v>
      </c>
      <c r="C390" t="s">
        <v>8221</v>
      </c>
      <c r="D390">
        <v>28</v>
      </c>
    </row>
    <row r="391" spans="1:4" x14ac:dyDescent="0.25">
      <c r="A391" t="s">
        <v>8219</v>
      </c>
      <c r="B391">
        <v>14</v>
      </c>
      <c r="C391" t="s">
        <v>8221</v>
      </c>
      <c r="D391">
        <v>0</v>
      </c>
    </row>
    <row r="392" spans="1:4" x14ac:dyDescent="0.25">
      <c r="A392" t="s">
        <v>8219</v>
      </c>
      <c r="B392">
        <v>156</v>
      </c>
      <c r="C392" t="s">
        <v>8221</v>
      </c>
      <c r="D392">
        <v>5</v>
      </c>
    </row>
    <row r="393" spans="1:4" x14ac:dyDescent="0.25">
      <c r="A393" t="s">
        <v>8219</v>
      </c>
      <c r="B393">
        <v>128</v>
      </c>
      <c r="C393" t="s">
        <v>8221</v>
      </c>
      <c r="D393">
        <v>7</v>
      </c>
    </row>
    <row r="394" spans="1:4" x14ac:dyDescent="0.25">
      <c r="A394" t="s">
        <v>8219</v>
      </c>
      <c r="B394">
        <v>60</v>
      </c>
      <c r="C394" t="s">
        <v>8221</v>
      </c>
      <c r="D394">
        <v>30</v>
      </c>
    </row>
    <row r="395" spans="1:4" x14ac:dyDescent="0.25">
      <c r="A395" t="s">
        <v>8219</v>
      </c>
      <c r="B395">
        <v>32</v>
      </c>
      <c r="C395" t="s">
        <v>8221</v>
      </c>
      <c r="D395">
        <v>2</v>
      </c>
    </row>
    <row r="396" spans="1:4" x14ac:dyDescent="0.25">
      <c r="A396" t="s">
        <v>8219</v>
      </c>
      <c r="B396">
        <v>53</v>
      </c>
      <c r="C396" t="s">
        <v>8221</v>
      </c>
      <c r="D396">
        <v>30</v>
      </c>
    </row>
    <row r="397" spans="1:4" x14ac:dyDescent="0.25">
      <c r="A397" t="s">
        <v>8219</v>
      </c>
      <c r="B397">
        <v>184</v>
      </c>
      <c r="C397" t="s">
        <v>8221</v>
      </c>
      <c r="D397">
        <v>2</v>
      </c>
    </row>
    <row r="398" spans="1:4" x14ac:dyDescent="0.25">
      <c r="A398" t="s">
        <v>8219</v>
      </c>
      <c r="B398">
        <v>90</v>
      </c>
      <c r="C398" t="s">
        <v>8221</v>
      </c>
      <c r="D398">
        <v>0</v>
      </c>
    </row>
    <row r="399" spans="1:4" x14ac:dyDescent="0.25">
      <c r="A399" t="s">
        <v>8219</v>
      </c>
      <c r="B399">
        <v>71</v>
      </c>
      <c r="C399" t="s">
        <v>8221</v>
      </c>
      <c r="D399">
        <v>2</v>
      </c>
    </row>
    <row r="400" spans="1:4" x14ac:dyDescent="0.25">
      <c r="A400" t="s">
        <v>8219</v>
      </c>
      <c r="B400">
        <v>87</v>
      </c>
      <c r="C400" t="s">
        <v>8221</v>
      </c>
      <c r="D400">
        <v>1</v>
      </c>
    </row>
    <row r="401" spans="1:4" x14ac:dyDescent="0.25">
      <c r="A401" t="s">
        <v>8219</v>
      </c>
      <c r="B401">
        <v>28</v>
      </c>
      <c r="C401" t="s">
        <v>8221</v>
      </c>
      <c r="D401">
        <v>2</v>
      </c>
    </row>
    <row r="402" spans="1:4" x14ac:dyDescent="0.25">
      <c r="A402" t="s">
        <v>8219</v>
      </c>
      <c r="B402">
        <v>56</v>
      </c>
      <c r="C402" t="s">
        <v>8221</v>
      </c>
      <c r="D402">
        <v>14</v>
      </c>
    </row>
    <row r="403" spans="1:4" x14ac:dyDescent="0.25">
      <c r="A403" t="s">
        <v>8219</v>
      </c>
      <c r="B403">
        <v>51</v>
      </c>
      <c r="C403" t="s">
        <v>8221</v>
      </c>
      <c r="D403">
        <v>31</v>
      </c>
    </row>
    <row r="404" spans="1:4" x14ac:dyDescent="0.25">
      <c r="A404" t="s">
        <v>8219</v>
      </c>
      <c r="B404">
        <v>75</v>
      </c>
      <c r="C404" t="s">
        <v>8221</v>
      </c>
      <c r="D404">
        <v>16</v>
      </c>
    </row>
    <row r="405" spans="1:4" x14ac:dyDescent="0.25">
      <c r="A405" t="s">
        <v>8219</v>
      </c>
      <c r="B405">
        <v>38</v>
      </c>
      <c r="C405" t="s">
        <v>8221</v>
      </c>
      <c r="D405">
        <v>12</v>
      </c>
    </row>
    <row r="406" spans="1:4" x14ac:dyDescent="0.25">
      <c r="A406" t="s">
        <v>8219</v>
      </c>
      <c r="B406">
        <v>18</v>
      </c>
      <c r="C406" t="s">
        <v>8221</v>
      </c>
      <c r="D406">
        <v>96</v>
      </c>
    </row>
    <row r="407" spans="1:4" x14ac:dyDescent="0.25">
      <c r="A407" t="s">
        <v>8219</v>
      </c>
      <c r="B407">
        <v>54</v>
      </c>
      <c r="C407" t="s">
        <v>8221</v>
      </c>
      <c r="D407">
        <v>16</v>
      </c>
    </row>
    <row r="408" spans="1:4" x14ac:dyDescent="0.25">
      <c r="A408" t="s">
        <v>8219</v>
      </c>
      <c r="B408">
        <v>71</v>
      </c>
      <c r="C408" t="s">
        <v>8221</v>
      </c>
      <c r="D408">
        <v>5</v>
      </c>
    </row>
    <row r="409" spans="1:4" x14ac:dyDescent="0.25">
      <c r="A409" t="s">
        <v>8219</v>
      </c>
      <c r="B409">
        <v>57</v>
      </c>
      <c r="C409" t="s">
        <v>8221</v>
      </c>
      <c r="D409">
        <v>0</v>
      </c>
    </row>
    <row r="410" spans="1:4" x14ac:dyDescent="0.25">
      <c r="A410" t="s">
        <v>8219</v>
      </c>
      <c r="B410">
        <v>43</v>
      </c>
      <c r="C410" t="s">
        <v>8221</v>
      </c>
      <c r="D410">
        <v>8</v>
      </c>
    </row>
    <row r="411" spans="1:4" x14ac:dyDescent="0.25">
      <c r="A411" t="s">
        <v>8219</v>
      </c>
      <c r="B411">
        <v>52</v>
      </c>
      <c r="C411" t="s">
        <v>8221</v>
      </c>
      <c r="D411">
        <v>7</v>
      </c>
    </row>
    <row r="412" spans="1:4" x14ac:dyDescent="0.25">
      <c r="A412" t="s">
        <v>8219</v>
      </c>
      <c r="B412">
        <v>27</v>
      </c>
      <c r="C412" t="s">
        <v>8221</v>
      </c>
      <c r="D412">
        <v>24</v>
      </c>
    </row>
    <row r="413" spans="1:4" x14ac:dyDescent="0.25">
      <c r="A413" t="s">
        <v>8219</v>
      </c>
      <c r="B413">
        <v>12</v>
      </c>
      <c r="C413" t="s">
        <v>8221</v>
      </c>
      <c r="D413">
        <v>121</v>
      </c>
    </row>
    <row r="414" spans="1:4" x14ac:dyDescent="0.25">
      <c r="A414" t="s">
        <v>8219</v>
      </c>
      <c r="B414">
        <v>33</v>
      </c>
      <c r="C414" t="s">
        <v>8221</v>
      </c>
      <c r="D414">
        <v>196</v>
      </c>
    </row>
    <row r="415" spans="1:4" x14ac:dyDescent="0.25">
      <c r="A415" t="s">
        <v>8219</v>
      </c>
      <c r="B415">
        <v>96</v>
      </c>
      <c r="C415" t="s">
        <v>8221</v>
      </c>
      <c r="D415">
        <v>5</v>
      </c>
    </row>
    <row r="416" spans="1:4" x14ac:dyDescent="0.25">
      <c r="A416" t="s">
        <v>8219</v>
      </c>
      <c r="B416">
        <v>28</v>
      </c>
      <c r="C416" t="s">
        <v>8221</v>
      </c>
      <c r="D416">
        <v>73</v>
      </c>
    </row>
    <row r="417" spans="1:4" x14ac:dyDescent="0.25">
      <c r="A417" t="s">
        <v>8219</v>
      </c>
      <c r="B417">
        <v>43</v>
      </c>
      <c r="C417" t="s">
        <v>8221</v>
      </c>
      <c r="D417">
        <v>93</v>
      </c>
    </row>
    <row r="418" spans="1:4" x14ac:dyDescent="0.25">
      <c r="A418" t="s">
        <v>8219</v>
      </c>
      <c r="B418">
        <v>205</v>
      </c>
      <c r="C418" t="s">
        <v>8221</v>
      </c>
      <c r="D418">
        <v>17</v>
      </c>
    </row>
    <row r="419" spans="1:4" x14ac:dyDescent="0.25">
      <c r="A419" t="s">
        <v>8219</v>
      </c>
      <c r="B419">
        <v>23</v>
      </c>
      <c r="C419" t="s">
        <v>8221</v>
      </c>
      <c r="D419">
        <v>7</v>
      </c>
    </row>
    <row r="420" spans="1:4" x14ac:dyDescent="0.25">
      <c r="A420" t="s">
        <v>8219</v>
      </c>
      <c r="B420">
        <v>19</v>
      </c>
      <c r="C420" t="s">
        <v>8221</v>
      </c>
      <c r="D420">
        <v>17</v>
      </c>
    </row>
    <row r="421" spans="1:4" x14ac:dyDescent="0.25">
      <c r="A421" t="s">
        <v>8219</v>
      </c>
      <c r="B421">
        <v>14</v>
      </c>
      <c r="C421" t="s">
        <v>8221</v>
      </c>
      <c r="D421">
        <v>171</v>
      </c>
    </row>
    <row r="422" spans="1:4" x14ac:dyDescent="0.25">
      <c r="A422" t="s">
        <v>8219</v>
      </c>
      <c r="B422">
        <v>38</v>
      </c>
      <c r="C422" t="s">
        <v>8221</v>
      </c>
      <c r="D422">
        <v>188</v>
      </c>
    </row>
    <row r="423" spans="1:4" x14ac:dyDescent="0.25">
      <c r="A423" t="s">
        <v>8219</v>
      </c>
      <c r="B423">
        <v>78</v>
      </c>
      <c r="C423" t="s">
        <v>8221</v>
      </c>
      <c r="D423">
        <v>110</v>
      </c>
    </row>
    <row r="424" spans="1:4" x14ac:dyDescent="0.25">
      <c r="A424" t="s">
        <v>8219</v>
      </c>
      <c r="B424">
        <v>69</v>
      </c>
      <c r="C424" t="s">
        <v>8221</v>
      </c>
      <c r="D424">
        <v>37</v>
      </c>
    </row>
    <row r="425" spans="1:4" x14ac:dyDescent="0.25">
      <c r="A425" t="s">
        <v>8219</v>
      </c>
      <c r="B425">
        <v>33</v>
      </c>
      <c r="C425" t="s">
        <v>8221</v>
      </c>
      <c r="D425">
        <v>9</v>
      </c>
    </row>
    <row r="426" spans="1:4" x14ac:dyDescent="0.25">
      <c r="A426" t="s">
        <v>8219</v>
      </c>
      <c r="B426">
        <v>54</v>
      </c>
      <c r="C426" t="s">
        <v>8221</v>
      </c>
      <c r="D426">
        <v>29</v>
      </c>
    </row>
    <row r="427" spans="1:4" x14ac:dyDescent="0.25">
      <c r="A427" t="s">
        <v>8219</v>
      </c>
      <c r="B427">
        <v>99</v>
      </c>
      <c r="C427" t="s">
        <v>8221</v>
      </c>
      <c r="D427">
        <v>6</v>
      </c>
    </row>
    <row r="428" spans="1:4" x14ac:dyDescent="0.25">
      <c r="A428" t="s">
        <v>8219</v>
      </c>
      <c r="B428">
        <v>49</v>
      </c>
      <c r="C428" t="s">
        <v>8221</v>
      </c>
      <c r="D428">
        <v>30</v>
      </c>
    </row>
    <row r="429" spans="1:4" x14ac:dyDescent="0.25">
      <c r="A429" t="s">
        <v>8219</v>
      </c>
      <c r="B429">
        <v>11</v>
      </c>
      <c r="C429" t="s">
        <v>8221</v>
      </c>
      <c r="D429">
        <v>81</v>
      </c>
    </row>
    <row r="430" spans="1:4" x14ac:dyDescent="0.25">
      <c r="A430" t="s">
        <v>8219</v>
      </c>
      <c r="B430">
        <v>38</v>
      </c>
      <c r="C430" t="s">
        <v>8221</v>
      </c>
      <c r="D430">
        <v>4</v>
      </c>
    </row>
    <row r="431" spans="1:4" x14ac:dyDescent="0.25">
      <c r="A431" t="s">
        <v>8219</v>
      </c>
      <c r="B431">
        <v>16</v>
      </c>
      <c r="C431" t="s">
        <v>8221</v>
      </c>
      <c r="D431">
        <v>11</v>
      </c>
    </row>
    <row r="432" spans="1:4" x14ac:dyDescent="0.25">
      <c r="A432" t="s">
        <v>8219</v>
      </c>
      <c r="B432">
        <v>32</v>
      </c>
      <c r="C432" t="s">
        <v>8221</v>
      </c>
      <c r="D432">
        <v>14</v>
      </c>
    </row>
    <row r="433" spans="1:4" x14ac:dyDescent="0.25">
      <c r="A433" t="s">
        <v>8219</v>
      </c>
      <c r="B433">
        <v>20</v>
      </c>
      <c r="C433" t="s">
        <v>8221</v>
      </c>
      <c r="D433">
        <v>5</v>
      </c>
    </row>
    <row r="434" spans="1:4" x14ac:dyDescent="0.25">
      <c r="A434" t="s">
        <v>8219</v>
      </c>
      <c r="B434">
        <v>154</v>
      </c>
      <c r="C434" t="s">
        <v>8221</v>
      </c>
      <c r="D434">
        <v>45</v>
      </c>
    </row>
    <row r="435" spans="1:4" x14ac:dyDescent="0.25">
      <c r="A435" t="s">
        <v>8219</v>
      </c>
      <c r="B435">
        <v>41</v>
      </c>
      <c r="C435" t="s">
        <v>8221</v>
      </c>
      <c r="D435">
        <v>8</v>
      </c>
    </row>
    <row r="436" spans="1:4" x14ac:dyDescent="0.25">
      <c r="A436" t="s">
        <v>8219</v>
      </c>
      <c r="B436">
        <v>75</v>
      </c>
      <c r="C436" t="s">
        <v>8221</v>
      </c>
      <c r="D436">
        <v>3</v>
      </c>
    </row>
    <row r="437" spans="1:4" x14ac:dyDescent="0.25">
      <c r="A437" t="s">
        <v>8219</v>
      </c>
      <c r="B437">
        <v>40</v>
      </c>
      <c r="C437" t="s">
        <v>8221</v>
      </c>
      <c r="D437">
        <v>24</v>
      </c>
    </row>
    <row r="438" spans="1:4" x14ac:dyDescent="0.25">
      <c r="A438" t="s">
        <v>8219</v>
      </c>
      <c r="B438">
        <v>46</v>
      </c>
      <c r="C438" t="s">
        <v>8221</v>
      </c>
      <c r="D438">
        <v>18</v>
      </c>
    </row>
    <row r="439" spans="1:4" x14ac:dyDescent="0.25">
      <c r="A439" t="s">
        <v>8219</v>
      </c>
      <c r="B439">
        <v>62</v>
      </c>
      <c r="C439" t="s">
        <v>8221</v>
      </c>
      <c r="D439">
        <v>12</v>
      </c>
    </row>
    <row r="440" spans="1:4" x14ac:dyDescent="0.25">
      <c r="A440" t="s">
        <v>8219</v>
      </c>
      <c r="B440">
        <v>61</v>
      </c>
      <c r="C440" t="s">
        <v>8221</v>
      </c>
      <c r="D440">
        <v>123</v>
      </c>
    </row>
    <row r="441" spans="1:4" x14ac:dyDescent="0.25">
      <c r="A441" t="s">
        <v>8219</v>
      </c>
      <c r="B441">
        <v>96</v>
      </c>
      <c r="C441" t="s">
        <v>8221</v>
      </c>
      <c r="D441">
        <v>96</v>
      </c>
    </row>
    <row r="442" spans="1:4" x14ac:dyDescent="0.25">
      <c r="A442" t="s">
        <v>8219</v>
      </c>
      <c r="B442">
        <v>190</v>
      </c>
      <c r="C442" t="s">
        <v>8221</v>
      </c>
      <c r="D442">
        <v>31</v>
      </c>
    </row>
    <row r="443" spans="1:4" x14ac:dyDescent="0.25">
      <c r="A443" t="s">
        <v>8219</v>
      </c>
      <c r="B443">
        <v>94</v>
      </c>
      <c r="C443" t="s">
        <v>8221</v>
      </c>
      <c r="D443">
        <v>4</v>
      </c>
    </row>
    <row r="444" spans="1:4" x14ac:dyDescent="0.25">
      <c r="A444" t="s">
        <v>8219</v>
      </c>
      <c r="B444">
        <v>39</v>
      </c>
      <c r="C444" t="s">
        <v>8221</v>
      </c>
      <c r="D444">
        <v>3</v>
      </c>
    </row>
    <row r="445" spans="1:4" x14ac:dyDescent="0.25">
      <c r="A445" t="s">
        <v>8219</v>
      </c>
      <c r="B445">
        <v>127</v>
      </c>
      <c r="C445" t="s">
        <v>8221</v>
      </c>
      <c r="D445">
        <v>179</v>
      </c>
    </row>
    <row r="446" spans="1:4" x14ac:dyDescent="0.25">
      <c r="A446" t="s">
        <v>8219</v>
      </c>
      <c r="B446">
        <v>159</v>
      </c>
      <c r="C446" t="s">
        <v>8221</v>
      </c>
      <c r="D446">
        <v>3</v>
      </c>
    </row>
    <row r="447" spans="1:4" x14ac:dyDescent="0.25">
      <c r="A447" t="s">
        <v>8219</v>
      </c>
      <c r="B447">
        <v>177</v>
      </c>
      <c r="C447" t="s">
        <v>8221</v>
      </c>
      <c r="D447">
        <v>23</v>
      </c>
    </row>
    <row r="448" spans="1:4" x14ac:dyDescent="0.25">
      <c r="A448" t="s">
        <v>8219</v>
      </c>
      <c r="B448">
        <v>47</v>
      </c>
      <c r="C448" t="s">
        <v>8221</v>
      </c>
      <c r="D448">
        <v>23</v>
      </c>
    </row>
    <row r="449" spans="1:4" x14ac:dyDescent="0.25">
      <c r="A449" t="s">
        <v>8219</v>
      </c>
      <c r="B449">
        <v>1</v>
      </c>
      <c r="C449" t="s">
        <v>8221</v>
      </c>
      <c r="D449">
        <v>41</v>
      </c>
    </row>
    <row r="450" spans="1:4" x14ac:dyDescent="0.25">
      <c r="A450" t="s">
        <v>8219</v>
      </c>
      <c r="B450">
        <v>16</v>
      </c>
      <c r="C450" t="s">
        <v>8221</v>
      </c>
      <c r="D450">
        <v>0</v>
      </c>
    </row>
    <row r="451" spans="1:4" x14ac:dyDescent="0.25">
      <c r="A451" t="s">
        <v>8219</v>
      </c>
      <c r="B451">
        <v>115</v>
      </c>
      <c r="C451" t="s">
        <v>8221</v>
      </c>
      <c r="D451">
        <v>32</v>
      </c>
    </row>
    <row r="452" spans="1:4" x14ac:dyDescent="0.25">
      <c r="A452" t="s">
        <v>8219</v>
      </c>
      <c r="B452">
        <v>133</v>
      </c>
      <c r="C452" t="s">
        <v>8221</v>
      </c>
      <c r="D452">
        <v>2</v>
      </c>
    </row>
    <row r="453" spans="1:4" x14ac:dyDescent="0.25">
      <c r="A453" t="s">
        <v>8219</v>
      </c>
      <c r="B453">
        <v>70</v>
      </c>
      <c r="C453" t="s">
        <v>8221</v>
      </c>
      <c r="D453">
        <v>7</v>
      </c>
    </row>
    <row r="454" spans="1:4" x14ac:dyDescent="0.25">
      <c r="A454" t="s">
        <v>8219</v>
      </c>
      <c r="B454">
        <v>62</v>
      </c>
      <c r="C454" t="s">
        <v>8221</v>
      </c>
      <c r="D454">
        <v>4</v>
      </c>
    </row>
    <row r="455" spans="1:4" x14ac:dyDescent="0.25">
      <c r="A455" t="s">
        <v>8219</v>
      </c>
      <c r="B455">
        <v>10</v>
      </c>
      <c r="C455" t="s">
        <v>8221</v>
      </c>
      <c r="D455">
        <v>196</v>
      </c>
    </row>
    <row r="456" spans="1:4" x14ac:dyDescent="0.25">
      <c r="A456" t="s">
        <v>8219</v>
      </c>
      <c r="B456">
        <v>499</v>
      </c>
      <c r="C456" t="s">
        <v>8221</v>
      </c>
      <c r="D456">
        <v>11</v>
      </c>
    </row>
    <row r="457" spans="1:4" x14ac:dyDescent="0.25">
      <c r="A457" t="s">
        <v>8219</v>
      </c>
      <c r="B457">
        <v>47</v>
      </c>
      <c r="C457" t="s">
        <v>8221</v>
      </c>
      <c r="D457">
        <v>9</v>
      </c>
    </row>
    <row r="458" spans="1:4" x14ac:dyDescent="0.25">
      <c r="A458" t="s">
        <v>8219</v>
      </c>
      <c r="B458">
        <v>28</v>
      </c>
      <c r="C458" t="s">
        <v>8221</v>
      </c>
      <c r="D458">
        <v>5</v>
      </c>
    </row>
    <row r="459" spans="1:4" x14ac:dyDescent="0.25">
      <c r="A459" t="s">
        <v>8219</v>
      </c>
      <c r="B459">
        <v>24</v>
      </c>
      <c r="C459" t="s">
        <v>8221</v>
      </c>
      <c r="D459">
        <v>8</v>
      </c>
    </row>
    <row r="460" spans="1:4" x14ac:dyDescent="0.25">
      <c r="A460" t="s">
        <v>8219</v>
      </c>
      <c r="B460">
        <v>76</v>
      </c>
      <c r="C460" t="s">
        <v>8221</v>
      </c>
      <c r="D460">
        <v>229</v>
      </c>
    </row>
    <row r="461" spans="1:4" x14ac:dyDescent="0.25">
      <c r="A461" t="s">
        <v>8219</v>
      </c>
      <c r="B461">
        <v>98</v>
      </c>
      <c r="C461" t="s">
        <v>8221</v>
      </c>
      <c r="D461">
        <v>40</v>
      </c>
    </row>
    <row r="462" spans="1:4" x14ac:dyDescent="0.25">
      <c r="A462" t="s">
        <v>8219</v>
      </c>
      <c r="B462">
        <v>30</v>
      </c>
      <c r="C462" t="s">
        <v>8221</v>
      </c>
      <c r="D462">
        <v>123</v>
      </c>
    </row>
    <row r="463" spans="1:4" x14ac:dyDescent="0.25">
      <c r="A463" t="s">
        <v>8219</v>
      </c>
      <c r="B463">
        <v>478</v>
      </c>
      <c r="C463" t="s">
        <v>8221</v>
      </c>
      <c r="D463">
        <v>5</v>
      </c>
    </row>
    <row r="464" spans="1:4" x14ac:dyDescent="0.25">
      <c r="A464" t="s">
        <v>8219</v>
      </c>
      <c r="B464">
        <v>74</v>
      </c>
      <c r="C464" t="s">
        <v>8221</v>
      </c>
      <c r="D464">
        <v>148</v>
      </c>
    </row>
    <row r="465" spans="1:4" x14ac:dyDescent="0.25">
      <c r="A465" t="s">
        <v>8219</v>
      </c>
      <c r="B465">
        <v>131</v>
      </c>
      <c r="C465" t="s">
        <v>8221</v>
      </c>
      <c r="D465">
        <v>10</v>
      </c>
    </row>
    <row r="466" spans="1:4" x14ac:dyDescent="0.25">
      <c r="A466" t="s">
        <v>8219</v>
      </c>
      <c r="B466">
        <v>61</v>
      </c>
      <c r="C466" t="s">
        <v>8221</v>
      </c>
      <c r="D466">
        <v>4</v>
      </c>
    </row>
    <row r="467" spans="1:4" x14ac:dyDescent="0.25">
      <c r="A467" t="s">
        <v>8219</v>
      </c>
      <c r="B467">
        <v>1071</v>
      </c>
      <c r="C467" t="s">
        <v>8221</v>
      </c>
      <c r="D467">
        <v>21</v>
      </c>
    </row>
    <row r="468" spans="1:4" x14ac:dyDescent="0.25">
      <c r="A468" t="s">
        <v>8219</v>
      </c>
      <c r="B468">
        <v>122</v>
      </c>
      <c r="C468" t="s">
        <v>8221</v>
      </c>
      <c r="D468">
        <v>2</v>
      </c>
    </row>
    <row r="469" spans="1:4" x14ac:dyDescent="0.25">
      <c r="A469" t="s">
        <v>8219</v>
      </c>
      <c r="B469">
        <v>111</v>
      </c>
      <c r="C469" t="s">
        <v>8221</v>
      </c>
      <c r="D469">
        <v>0</v>
      </c>
    </row>
    <row r="470" spans="1:4" x14ac:dyDescent="0.25">
      <c r="A470" t="s">
        <v>8219</v>
      </c>
      <c r="B470">
        <v>255</v>
      </c>
      <c r="C470" t="s">
        <v>8221</v>
      </c>
      <c r="D470">
        <v>4</v>
      </c>
    </row>
    <row r="471" spans="1:4" x14ac:dyDescent="0.25">
      <c r="A471" t="s">
        <v>8219</v>
      </c>
      <c r="B471">
        <v>141</v>
      </c>
      <c r="C471" t="s">
        <v>8221</v>
      </c>
      <c r="D471">
        <v>1</v>
      </c>
    </row>
    <row r="472" spans="1:4" x14ac:dyDescent="0.25">
      <c r="A472" t="s">
        <v>8219</v>
      </c>
      <c r="B472">
        <v>159</v>
      </c>
      <c r="C472" t="s">
        <v>8221</v>
      </c>
      <c r="D472">
        <v>30</v>
      </c>
    </row>
    <row r="473" spans="1:4" x14ac:dyDescent="0.25">
      <c r="A473" t="s">
        <v>8219</v>
      </c>
      <c r="B473">
        <v>99</v>
      </c>
      <c r="C473" t="s">
        <v>8221</v>
      </c>
      <c r="D473">
        <v>3</v>
      </c>
    </row>
    <row r="474" spans="1:4" x14ac:dyDescent="0.25">
      <c r="A474" t="s">
        <v>8219</v>
      </c>
      <c r="B474">
        <v>96</v>
      </c>
      <c r="C474" t="s">
        <v>8221</v>
      </c>
      <c r="D474">
        <v>975</v>
      </c>
    </row>
    <row r="475" spans="1:4" x14ac:dyDescent="0.25">
      <c r="A475" t="s">
        <v>8219</v>
      </c>
      <c r="B475">
        <v>27</v>
      </c>
      <c r="C475" t="s">
        <v>8221</v>
      </c>
      <c r="D475">
        <v>167</v>
      </c>
    </row>
    <row r="476" spans="1:4" x14ac:dyDescent="0.25">
      <c r="A476" t="s">
        <v>8219</v>
      </c>
      <c r="B476">
        <v>166</v>
      </c>
      <c r="C476" t="s">
        <v>8221</v>
      </c>
      <c r="D476">
        <v>5</v>
      </c>
    </row>
    <row r="477" spans="1:4" x14ac:dyDescent="0.25">
      <c r="A477" t="s">
        <v>8219</v>
      </c>
      <c r="B477">
        <v>76</v>
      </c>
      <c r="C477" t="s">
        <v>8221</v>
      </c>
      <c r="D477">
        <v>18</v>
      </c>
    </row>
    <row r="478" spans="1:4" x14ac:dyDescent="0.25">
      <c r="A478" t="s">
        <v>8219</v>
      </c>
      <c r="B478">
        <v>211</v>
      </c>
      <c r="C478" t="s">
        <v>8221</v>
      </c>
      <c r="D478">
        <v>98</v>
      </c>
    </row>
    <row r="479" spans="1:4" x14ac:dyDescent="0.25">
      <c r="A479" t="s">
        <v>8219</v>
      </c>
      <c r="B479">
        <v>21</v>
      </c>
      <c r="C479" t="s">
        <v>8221</v>
      </c>
      <c r="D479">
        <v>4</v>
      </c>
    </row>
    <row r="480" spans="1:4" x14ac:dyDescent="0.25">
      <c r="A480" t="s">
        <v>8219</v>
      </c>
      <c r="B480">
        <v>61</v>
      </c>
      <c r="C480" t="s">
        <v>8221</v>
      </c>
      <c r="D480">
        <v>3</v>
      </c>
    </row>
    <row r="481" spans="1:4" x14ac:dyDescent="0.25">
      <c r="A481" t="s">
        <v>8219</v>
      </c>
      <c r="B481">
        <v>30</v>
      </c>
      <c r="C481" t="s">
        <v>8221</v>
      </c>
      <c r="D481">
        <v>1</v>
      </c>
    </row>
    <row r="482" spans="1:4" x14ac:dyDescent="0.25">
      <c r="A482" t="s">
        <v>8219</v>
      </c>
      <c r="B482">
        <v>375</v>
      </c>
      <c r="C482" t="s">
        <v>8221</v>
      </c>
      <c r="D482">
        <v>0</v>
      </c>
    </row>
    <row r="483" spans="1:4" x14ac:dyDescent="0.25">
      <c r="A483" t="s">
        <v>8219</v>
      </c>
      <c r="B483">
        <v>111</v>
      </c>
      <c r="C483" t="s">
        <v>8221</v>
      </c>
      <c r="D483">
        <v>9</v>
      </c>
    </row>
    <row r="484" spans="1:4" x14ac:dyDescent="0.25">
      <c r="A484" t="s">
        <v>8219</v>
      </c>
      <c r="B484">
        <v>123</v>
      </c>
      <c r="C484" t="s">
        <v>8221</v>
      </c>
      <c r="D484">
        <v>2</v>
      </c>
    </row>
    <row r="485" spans="1:4" x14ac:dyDescent="0.25">
      <c r="A485" t="s">
        <v>8219</v>
      </c>
      <c r="B485">
        <v>70</v>
      </c>
      <c r="C485" t="s">
        <v>8221</v>
      </c>
      <c r="D485">
        <v>0</v>
      </c>
    </row>
    <row r="486" spans="1:4" x14ac:dyDescent="0.25">
      <c r="A486" t="s">
        <v>8219</v>
      </c>
      <c r="B486">
        <v>85</v>
      </c>
      <c r="C486" t="s">
        <v>8221</v>
      </c>
      <c r="D486">
        <v>147</v>
      </c>
    </row>
    <row r="487" spans="1:4" x14ac:dyDescent="0.25">
      <c r="A487" t="s">
        <v>8219</v>
      </c>
      <c r="B487">
        <v>86</v>
      </c>
      <c r="C487" t="s">
        <v>8221</v>
      </c>
      <c r="D487">
        <v>49</v>
      </c>
    </row>
    <row r="488" spans="1:4" x14ac:dyDescent="0.25">
      <c r="A488" t="s">
        <v>8219</v>
      </c>
      <c r="B488">
        <v>13</v>
      </c>
      <c r="C488" t="s">
        <v>8221</v>
      </c>
      <c r="D488">
        <v>1</v>
      </c>
    </row>
    <row r="489" spans="1:4" x14ac:dyDescent="0.25">
      <c r="A489" t="s">
        <v>8219</v>
      </c>
      <c r="B489">
        <v>33</v>
      </c>
      <c r="C489" t="s">
        <v>8221</v>
      </c>
      <c r="D489">
        <v>2</v>
      </c>
    </row>
    <row r="490" spans="1:4" x14ac:dyDescent="0.25">
      <c r="A490" t="s">
        <v>8219</v>
      </c>
      <c r="B490">
        <v>15</v>
      </c>
      <c r="C490" t="s">
        <v>8221</v>
      </c>
      <c r="D490">
        <v>7</v>
      </c>
    </row>
    <row r="491" spans="1:4" x14ac:dyDescent="0.25">
      <c r="A491" t="s">
        <v>8219</v>
      </c>
      <c r="B491">
        <v>273</v>
      </c>
      <c r="C491" t="s">
        <v>8221</v>
      </c>
      <c r="D491">
        <v>4</v>
      </c>
    </row>
    <row r="492" spans="1:4" x14ac:dyDescent="0.25">
      <c r="A492" t="s">
        <v>8219</v>
      </c>
      <c r="B492">
        <v>714</v>
      </c>
      <c r="C492" t="s">
        <v>8221</v>
      </c>
      <c r="D492">
        <v>27</v>
      </c>
    </row>
    <row r="493" spans="1:4" x14ac:dyDescent="0.25">
      <c r="A493" t="s">
        <v>8219</v>
      </c>
      <c r="B493">
        <v>170</v>
      </c>
      <c r="C493" t="s">
        <v>8221</v>
      </c>
      <c r="D493">
        <v>94</v>
      </c>
    </row>
    <row r="494" spans="1:4" x14ac:dyDescent="0.25">
      <c r="A494" t="s">
        <v>8219</v>
      </c>
      <c r="B494">
        <v>512</v>
      </c>
      <c r="C494" t="s">
        <v>8221</v>
      </c>
      <c r="D494">
        <v>29</v>
      </c>
    </row>
    <row r="495" spans="1:4" x14ac:dyDescent="0.25">
      <c r="A495" t="s">
        <v>8219</v>
      </c>
      <c r="B495">
        <v>314</v>
      </c>
      <c r="C495" t="s">
        <v>8221</v>
      </c>
      <c r="D495">
        <v>7</v>
      </c>
    </row>
    <row r="496" spans="1:4" x14ac:dyDescent="0.25">
      <c r="A496" t="s">
        <v>8219</v>
      </c>
      <c r="B496">
        <v>167</v>
      </c>
      <c r="C496" t="s">
        <v>8221</v>
      </c>
      <c r="D496">
        <v>22</v>
      </c>
    </row>
    <row r="497" spans="1:4" x14ac:dyDescent="0.25">
      <c r="A497" t="s">
        <v>8219</v>
      </c>
      <c r="B497">
        <v>9</v>
      </c>
      <c r="C497" t="s">
        <v>8221</v>
      </c>
      <c r="D497">
        <v>1</v>
      </c>
    </row>
    <row r="498" spans="1:4" x14ac:dyDescent="0.25">
      <c r="A498" t="s">
        <v>8219</v>
      </c>
      <c r="B498">
        <v>103</v>
      </c>
      <c r="C498" t="s">
        <v>8221</v>
      </c>
      <c r="D498">
        <v>10</v>
      </c>
    </row>
    <row r="499" spans="1:4" x14ac:dyDescent="0.25">
      <c r="A499" t="s">
        <v>8219</v>
      </c>
      <c r="B499">
        <v>111</v>
      </c>
      <c r="C499" t="s">
        <v>8221</v>
      </c>
      <c r="D499">
        <v>6</v>
      </c>
    </row>
    <row r="500" spans="1:4" x14ac:dyDescent="0.25">
      <c r="A500" t="s">
        <v>8219</v>
      </c>
      <c r="B500">
        <v>271</v>
      </c>
      <c r="C500" t="s">
        <v>8221</v>
      </c>
      <c r="D500">
        <v>24</v>
      </c>
    </row>
    <row r="501" spans="1:4" x14ac:dyDescent="0.25">
      <c r="A501" t="s">
        <v>8219</v>
      </c>
      <c r="B501">
        <v>101</v>
      </c>
      <c r="C501" t="s">
        <v>8221</v>
      </c>
      <c r="D501">
        <v>15</v>
      </c>
    </row>
    <row r="502" spans="1:4" x14ac:dyDescent="0.25">
      <c r="A502" t="s">
        <v>8219</v>
      </c>
      <c r="B502">
        <v>57</v>
      </c>
      <c r="C502" t="s">
        <v>8221</v>
      </c>
      <c r="D502">
        <v>37</v>
      </c>
    </row>
    <row r="503" spans="1:4" x14ac:dyDescent="0.25">
      <c r="A503" t="s">
        <v>8219</v>
      </c>
      <c r="B503">
        <v>62</v>
      </c>
      <c r="C503" t="s">
        <v>8221</v>
      </c>
      <c r="D503">
        <v>20</v>
      </c>
    </row>
    <row r="504" spans="1:4" x14ac:dyDescent="0.25">
      <c r="A504" t="s">
        <v>8219</v>
      </c>
      <c r="B504">
        <v>32</v>
      </c>
      <c r="C504" t="s">
        <v>8221</v>
      </c>
      <c r="D504">
        <v>7</v>
      </c>
    </row>
    <row r="505" spans="1:4" x14ac:dyDescent="0.25">
      <c r="A505" t="s">
        <v>8219</v>
      </c>
      <c r="B505">
        <v>141</v>
      </c>
      <c r="C505" t="s">
        <v>8221</v>
      </c>
      <c r="D505">
        <v>0</v>
      </c>
    </row>
    <row r="506" spans="1:4" x14ac:dyDescent="0.25">
      <c r="A506" t="s">
        <v>8219</v>
      </c>
      <c r="B506">
        <v>75</v>
      </c>
      <c r="C506" t="s">
        <v>8221</v>
      </c>
      <c r="D506">
        <v>21</v>
      </c>
    </row>
    <row r="507" spans="1:4" x14ac:dyDescent="0.25">
      <c r="A507" t="s">
        <v>8219</v>
      </c>
      <c r="B507">
        <v>46</v>
      </c>
      <c r="C507" t="s">
        <v>8221</v>
      </c>
      <c r="D507">
        <v>3</v>
      </c>
    </row>
    <row r="508" spans="1:4" x14ac:dyDescent="0.25">
      <c r="A508" t="s">
        <v>8219</v>
      </c>
      <c r="B508">
        <v>103</v>
      </c>
      <c r="C508" t="s">
        <v>8221</v>
      </c>
      <c r="D508">
        <v>11</v>
      </c>
    </row>
    <row r="509" spans="1:4" x14ac:dyDescent="0.25">
      <c r="A509" t="s">
        <v>8219</v>
      </c>
      <c r="B509">
        <v>6</v>
      </c>
      <c r="C509" t="s">
        <v>8221</v>
      </c>
      <c r="D509">
        <v>1</v>
      </c>
    </row>
    <row r="510" spans="1:4" x14ac:dyDescent="0.25">
      <c r="A510" t="s">
        <v>8219</v>
      </c>
      <c r="B510">
        <v>83</v>
      </c>
      <c r="C510" t="s">
        <v>8221</v>
      </c>
      <c r="D510">
        <v>312</v>
      </c>
    </row>
    <row r="511" spans="1:4" x14ac:dyDescent="0.25">
      <c r="A511" t="s">
        <v>8219</v>
      </c>
      <c r="B511">
        <v>108</v>
      </c>
      <c r="C511" t="s">
        <v>8221</v>
      </c>
      <c r="D511">
        <v>1</v>
      </c>
    </row>
    <row r="512" spans="1:4" x14ac:dyDescent="0.25">
      <c r="A512" t="s">
        <v>8219</v>
      </c>
      <c r="B512">
        <v>25</v>
      </c>
      <c r="C512" t="s">
        <v>8221</v>
      </c>
      <c r="D512">
        <v>3</v>
      </c>
    </row>
    <row r="513" spans="1:4" x14ac:dyDescent="0.25">
      <c r="A513" t="s">
        <v>8219</v>
      </c>
      <c r="B513">
        <v>549</v>
      </c>
      <c r="C513" t="s">
        <v>8221</v>
      </c>
      <c r="D513">
        <v>4</v>
      </c>
    </row>
    <row r="514" spans="1:4" x14ac:dyDescent="0.25">
      <c r="A514" t="s">
        <v>8219</v>
      </c>
      <c r="B514">
        <v>222</v>
      </c>
      <c r="C514" t="s">
        <v>8221</v>
      </c>
      <c r="D514">
        <v>10</v>
      </c>
    </row>
    <row r="515" spans="1:4" x14ac:dyDescent="0.25">
      <c r="A515" t="s">
        <v>8219</v>
      </c>
      <c r="B515">
        <v>183</v>
      </c>
      <c r="C515" t="s">
        <v>8221</v>
      </c>
      <c r="D515">
        <v>8</v>
      </c>
    </row>
    <row r="516" spans="1:4" x14ac:dyDescent="0.25">
      <c r="A516" t="s">
        <v>8219</v>
      </c>
      <c r="B516">
        <v>89</v>
      </c>
      <c r="C516" t="s">
        <v>8221</v>
      </c>
      <c r="D516">
        <v>3</v>
      </c>
    </row>
    <row r="517" spans="1:4" x14ac:dyDescent="0.25">
      <c r="A517" t="s">
        <v>8219</v>
      </c>
      <c r="B517">
        <v>253</v>
      </c>
      <c r="C517" t="s">
        <v>8221</v>
      </c>
      <c r="D517">
        <v>1</v>
      </c>
    </row>
    <row r="518" spans="1:4" x14ac:dyDescent="0.25">
      <c r="A518" t="s">
        <v>8219</v>
      </c>
      <c r="B518">
        <v>140</v>
      </c>
      <c r="C518" t="s">
        <v>8221</v>
      </c>
      <c r="D518">
        <v>0</v>
      </c>
    </row>
    <row r="519" spans="1:4" x14ac:dyDescent="0.25">
      <c r="A519" t="s">
        <v>8219</v>
      </c>
      <c r="B519">
        <v>103</v>
      </c>
      <c r="C519" t="s">
        <v>8221</v>
      </c>
      <c r="D519">
        <v>5</v>
      </c>
    </row>
    <row r="520" spans="1:4" x14ac:dyDescent="0.25">
      <c r="A520" t="s">
        <v>8219</v>
      </c>
      <c r="B520">
        <v>138</v>
      </c>
      <c r="C520" t="s">
        <v>8221</v>
      </c>
      <c r="D520">
        <v>0</v>
      </c>
    </row>
    <row r="521" spans="1:4" x14ac:dyDescent="0.25">
      <c r="A521" t="s">
        <v>8219</v>
      </c>
      <c r="B521">
        <v>191</v>
      </c>
      <c r="C521" t="s">
        <v>8221</v>
      </c>
      <c r="D521">
        <v>3</v>
      </c>
    </row>
    <row r="522" spans="1:4" x14ac:dyDescent="0.25">
      <c r="A522" t="s">
        <v>8219</v>
      </c>
      <c r="B522">
        <v>45</v>
      </c>
      <c r="C522" t="s">
        <v>8221</v>
      </c>
      <c r="D522">
        <v>7</v>
      </c>
    </row>
    <row r="523" spans="1:4" x14ac:dyDescent="0.25">
      <c r="A523" t="s">
        <v>8219</v>
      </c>
      <c r="B523">
        <v>17</v>
      </c>
      <c r="C523" t="s">
        <v>8221</v>
      </c>
      <c r="D523">
        <v>0</v>
      </c>
    </row>
    <row r="524" spans="1:4" x14ac:dyDescent="0.25">
      <c r="A524" t="s">
        <v>8219</v>
      </c>
      <c r="B524">
        <v>31</v>
      </c>
      <c r="C524" t="s">
        <v>8221</v>
      </c>
      <c r="D524">
        <v>2</v>
      </c>
    </row>
    <row r="525" spans="1:4" x14ac:dyDescent="0.25">
      <c r="A525" t="s">
        <v>8219</v>
      </c>
      <c r="B525">
        <v>50</v>
      </c>
      <c r="C525" t="s">
        <v>8221</v>
      </c>
      <c r="D525">
        <v>23</v>
      </c>
    </row>
    <row r="526" spans="1:4" x14ac:dyDescent="0.25">
      <c r="A526" t="s">
        <v>8219</v>
      </c>
      <c r="B526">
        <v>59</v>
      </c>
      <c r="C526" t="s">
        <v>8221</v>
      </c>
      <c r="D526">
        <v>1</v>
      </c>
    </row>
    <row r="527" spans="1:4" x14ac:dyDescent="0.25">
      <c r="A527" t="s">
        <v>8219</v>
      </c>
      <c r="B527">
        <v>81</v>
      </c>
      <c r="C527" t="s">
        <v>8221</v>
      </c>
      <c r="D527">
        <v>2</v>
      </c>
    </row>
    <row r="528" spans="1:4" x14ac:dyDescent="0.25">
      <c r="A528" t="s">
        <v>8219</v>
      </c>
      <c r="B528">
        <v>508</v>
      </c>
      <c r="C528" t="s">
        <v>8221</v>
      </c>
      <c r="D528">
        <v>3</v>
      </c>
    </row>
    <row r="529" spans="1:4" x14ac:dyDescent="0.25">
      <c r="A529" t="s">
        <v>8219</v>
      </c>
      <c r="B529">
        <v>74</v>
      </c>
      <c r="C529" t="s">
        <v>8221</v>
      </c>
      <c r="D529">
        <v>0</v>
      </c>
    </row>
    <row r="530" spans="1:4" x14ac:dyDescent="0.25">
      <c r="A530" t="s">
        <v>8219</v>
      </c>
      <c r="B530">
        <v>141</v>
      </c>
      <c r="C530" t="s">
        <v>8221</v>
      </c>
      <c r="D530">
        <v>13</v>
      </c>
    </row>
    <row r="531" spans="1:4" x14ac:dyDescent="0.25">
      <c r="A531" t="s">
        <v>8219</v>
      </c>
      <c r="B531">
        <v>711</v>
      </c>
      <c r="C531" t="s">
        <v>8221</v>
      </c>
      <c r="D531">
        <v>1</v>
      </c>
    </row>
    <row r="532" spans="1:4" x14ac:dyDescent="0.25">
      <c r="A532" t="s">
        <v>8219</v>
      </c>
      <c r="B532">
        <v>141</v>
      </c>
      <c r="C532" t="s">
        <v>8221</v>
      </c>
      <c r="D532">
        <v>1</v>
      </c>
    </row>
    <row r="533" spans="1:4" x14ac:dyDescent="0.25">
      <c r="A533" t="s">
        <v>8219</v>
      </c>
      <c r="B533">
        <v>109</v>
      </c>
      <c r="C533" t="s">
        <v>8221</v>
      </c>
      <c r="D533">
        <v>1</v>
      </c>
    </row>
    <row r="534" spans="1:4" x14ac:dyDescent="0.25">
      <c r="A534" t="s">
        <v>8219</v>
      </c>
      <c r="B534">
        <v>361</v>
      </c>
      <c r="C534" t="s">
        <v>8221</v>
      </c>
      <c r="D534">
        <v>6</v>
      </c>
    </row>
    <row r="535" spans="1:4" x14ac:dyDescent="0.25">
      <c r="A535" t="s">
        <v>8219</v>
      </c>
      <c r="B535">
        <v>176</v>
      </c>
      <c r="C535" t="s">
        <v>8221</v>
      </c>
      <c r="D535">
        <v>39</v>
      </c>
    </row>
    <row r="536" spans="1:4" x14ac:dyDescent="0.25">
      <c r="A536" t="s">
        <v>8219</v>
      </c>
      <c r="B536">
        <v>670</v>
      </c>
      <c r="C536" t="s">
        <v>8221</v>
      </c>
      <c r="D536">
        <v>4</v>
      </c>
    </row>
    <row r="537" spans="1:4" x14ac:dyDescent="0.25">
      <c r="A537" t="s">
        <v>8219</v>
      </c>
      <c r="B537">
        <v>96</v>
      </c>
      <c r="C537" t="s">
        <v>8221</v>
      </c>
      <c r="D537">
        <v>1</v>
      </c>
    </row>
    <row r="538" spans="1:4" x14ac:dyDescent="0.25">
      <c r="A538" t="s">
        <v>8219</v>
      </c>
      <c r="B538">
        <v>74</v>
      </c>
      <c r="C538" t="s">
        <v>8221</v>
      </c>
      <c r="D538">
        <v>0</v>
      </c>
    </row>
    <row r="539" spans="1:4" x14ac:dyDescent="0.25">
      <c r="A539" t="s">
        <v>8219</v>
      </c>
      <c r="B539">
        <v>52</v>
      </c>
      <c r="C539" t="s">
        <v>8221</v>
      </c>
      <c r="D539">
        <v>0</v>
      </c>
    </row>
    <row r="540" spans="1:4" x14ac:dyDescent="0.25">
      <c r="A540" t="s">
        <v>8219</v>
      </c>
      <c r="B540">
        <v>105</v>
      </c>
      <c r="C540" t="s">
        <v>8221</v>
      </c>
      <c r="D540">
        <v>0</v>
      </c>
    </row>
    <row r="541" spans="1:4" x14ac:dyDescent="0.25">
      <c r="A541" t="s">
        <v>8219</v>
      </c>
      <c r="B541">
        <v>41</v>
      </c>
      <c r="C541" t="s">
        <v>8221</v>
      </c>
      <c r="D541">
        <v>8</v>
      </c>
    </row>
    <row r="542" spans="1:4" x14ac:dyDescent="0.25">
      <c r="A542" t="s">
        <v>8219</v>
      </c>
      <c r="B542">
        <v>34</v>
      </c>
      <c r="C542" t="s">
        <v>8221</v>
      </c>
      <c r="D542">
        <v>0</v>
      </c>
    </row>
    <row r="543" spans="1:4" x14ac:dyDescent="0.25">
      <c r="A543" t="s">
        <v>8219</v>
      </c>
      <c r="B543">
        <v>66</v>
      </c>
      <c r="C543" t="s">
        <v>8221</v>
      </c>
      <c r="D543">
        <v>1</v>
      </c>
    </row>
    <row r="544" spans="1:4" x14ac:dyDescent="0.25">
      <c r="A544" t="s">
        <v>8219</v>
      </c>
      <c r="B544">
        <v>50</v>
      </c>
      <c r="C544" t="s">
        <v>8221</v>
      </c>
      <c r="D544">
        <v>12</v>
      </c>
    </row>
    <row r="545" spans="1:4" x14ac:dyDescent="0.25">
      <c r="A545" t="s">
        <v>8219</v>
      </c>
      <c r="B545">
        <v>159</v>
      </c>
      <c r="C545" t="s">
        <v>8221</v>
      </c>
      <c r="D545">
        <v>0</v>
      </c>
    </row>
    <row r="546" spans="1:4" x14ac:dyDescent="0.25">
      <c r="A546" t="s">
        <v>8219</v>
      </c>
      <c r="B546">
        <v>182</v>
      </c>
      <c r="C546" t="s">
        <v>8221</v>
      </c>
      <c r="D546">
        <v>3</v>
      </c>
    </row>
    <row r="547" spans="1:4" x14ac:dyDescent="0.25">
      <c r="A547" t="s">
        <v>8219</v>
      </c>
      <c r="B547">
        <v>206</v>
      </c>
      <c r="C547" t="s">
        <v>8221</v>
      </c>
      <c r="D547">
        <v>2</v>
      </c>
    </row>
    <row r="548" spans="1:4" x14ac:dyDescent="0.25">
      <c r="A548" t="s">
        <v>8219</v>
      </c>
      <c r="B548">
        <v>169</v>
      </c>
      <c r="C548" t="s">
        <v>8221</v>
      </c>
      <c r="D548">
        <v>6</v>
      </c>
    </row>
    <row r="549" spans="1:4" x14ac:dyDescent="0.25">
      <c r="A549" t="s">
        <v>8219</v>
      </c>
      <c r="B549">
        <v>31</v>
      </c>
      <c r="C549" t="s">
        <v>8221</v>
      </c>
      <c r="D549">
        <v>0</v>
      </c>
    </row>
    <row r="550" spans="1:4" x14ac:dyDescent="0.25">
      <c r="A550" t="s">
        <v>8219</v>
      </c>
      <c r="B550">
        <v>28</v>
      </c>
      <c r="C550" t="s">
        <v>8221</v>
      </c>
      <c r="D550">
        <v>15</v>
      </c>
    </row>
    <row r="551" spans="1:4" x14ac:dyDescent="0.25">
      <c r="A551" t="s">
        <v>8219</v>
      </c>
      <c r="B551">
        <v>54</v>
      </c>
      <c r="C551" t="s">
        <v>8221</v>
      </c>
      <c r="D551">
        <v>1</v>
      </c>
    </row>
    <row r="552" spans="1:4" x14ac:dyDescent="0.25">
      <c r="A552" t="s">
        <v>8219</v>
      </c>
      <c r="B552">
        <v>467</v>
      </c>
      <c r="C552" t="s">
        <v>8221</v>
      </c>
      <c r="D552">
        <v>3</v>
      </c>
    </row>
    <row r="553" spans="1:4" x14ac:dyDescent="0.25">
      <c r="A553" t="s">
        <v>8219</v>
      </c>
      <c r="B553">
        <v>389</v>
      </c>
      <c r="C553" t="s">
        <v>8221</v>
      </c>
      <c r="D553">
        <v>8</v>
      </c>
    </row>
    <row r="554" spans="1:4" x14ac:dyDescent="0.25">
      <c r="A554" t="s">
        <v>8219</v>
      </c>
      <c r="B554">
        <v>68</v>
      </c>
      <c r="C554" t="s">
        <v>8221</v>
      </c>
      <c r="D554">
        <v>0</v>
      </c>
    </row>
    <row r="555" spans="1:4" x14ac:dyDescent="0.25">
      <c r="A555" t="s">
        <v>8219</v>
      </c>
      <c r="B555">
        <v>413</v>
      </c>
      <c r="C555" t="s">
        <v>8221</v>
      </c>
      <c r="D555">
        <v>3</v>
      </c>
    </row>
    <row r="556" spans="1:4" x14ac:dyDescent="0.25">
      <c r="A556" t="s">
        <v>8219</v>
      </c>
      <c r="B556">
        <v>190</v>
      </c>
      <c r="C556" t="s">
        <v>8221</v>
      </c>
      <c r="D556">
        <v>3</v>
      </c>
    </row>
    <row r="557" spans="1:4" x14ac:dyDescent="0.25">
      <c r="A557" t="s">
        <v>8219</v>
      </c>
      <c r="B557">
        <v>189</v>
      </c>
      <c r="C557" t="s">
        <v>8221</v>
      </c>
      <c r="D557">
        <v>0</v>
      </c>
    </row>
    <row r="558" spans="1:4" x14ac:dyDescent="0.25">
      <c r="A558" t="s">
        <v>8219</v>
      </c>
      <c r="B558">
        <v>130</v>
      </c>
      <c r="C558" t="s">
        <v>8221</v>
      </c>
      <c r="D558">
        <v>19</v>
      </c>
    </row>
    <row r="559" spans="1:4" x14ac:dyDescent="0.25">
      <c r="A559" t="s">
        <v>8219</v>
      </c>
      <c r="B559">
        <v>74</v>
      </c>
      <c r="C559" t="s">
        <v>8221</v>
      </c>
      <c r="D559">
        <v>0</v>
      </c>
    </row>
    <row r="560" spans="1:4" x14ac:dyDescent="0.25">
      <c r="A560" t="s">
        <v>8219</v>
      </c>
      <c r="B560">
        <v>274</v>
      </c>
      <c r="C560" t="s">
        <v>8221</v>
      </c>
      <c r="D560">
        <v>2</v>
      </c>
    </row>
    <row r="561" spans="1:4" x14ac:dyDescent="0.25">
      <c r="A561" t="s">
        <v>8219</v>
      </c>
      <c r="B561">
        <v>22</v>
      </c>
      <c r="C561" t="s">
        <v>8221</v>
      </c>
      <c r="D561">
        <v>0</v>
      </c>
    </row>
    <row r="562" spans="1:4" x14ac:dyDescent="0.25">
      <c r="A562" t="s">
        <v>8219</v>
      </c>
      <c r="B562">
        <v>31</v>
      </c>
      <c r="C562" t="s">
        <v>8221</v>
      </c>
      <c r="D562">
        <v>0</v>
      </c>
    </row>
    <row r="563" spans="1:4" x14ac:dyDescent="0.25">
      <c r="A563" t="s">
        <v>8219</v>
      </c>
      <c r="B563">
        <v>63</v>
      </c>
      <c r="C563" t="s">
        <v>8221</v>
      </c>
      <c r="D563">
        <v>25</v>
      </c>
    </row>
    <row r="564" spans="1:4" x14ac:dyDescent="0.25">
      <c r="A564" t="s">
        <v>8219</v>
      </c>
      <c r="B564">
        <v>20</v>
      </c>
      <c r="C564" t="s">
        <v>8221</v>
      </c>
      <c r="D564">
        <v>8</v>
      </c>
    </row>
    <row r="565" spans="1:4" x14ac:dyDescent="0.25">
      <c r="A565" t="s">
        <v>8219</v>
      </c>
      <c r="B565">
        <v>25</v>
      </c>
      <c r="C565" t="s">
        <v>8221</v>
      </c>
      <c r="D565">
        <v>16</v>
      </c>
    </row>
    <row r="566" spans="1:4" x14ac:dyDescent="0.25">
      <c r="A566" t="s">
        <v>8219</v>
      </c>
      <c r="B566">
        <v>61</v>
      </c>
      <c r="C566" t="s">
        <v>8221</v>
      </c>
      <c r="D566">
        <v>3</v>
      </c>
    </row>
    <row r="567" spans="1:4" x14ac:dyDescent="0.25">
      <c r="A567" t="s">
        <v>8219</v>
      </c>
      <c r="B567">
        <v>52</v>
      </c>
      <c r="C567" t="s">
        <v>8221</v>
      </c>
      <c r="D567">
        <v>3</v>
      </c>
    </row>
    <row r="568" spans="1:4" x14ac:dyDescent="0.25">
      <c r="A568" t="s">
        <v>8219</v>
      </c>
      <c r="B568">
        <v>86</v>
      </c>
      <c r="C568" t="s">
        <v>8221</v>
      </c>
      <c r="D568">
        <v>2</v>
      </c>
    </row>
    <row r="569" spans="1:4" x14ac:dyDescent="0.25">
      <c r="A569" t="s">
        <v>8219</v>
      </c>
      <c r="B569">
        <v>42</v>
      </c>
      <c r="C569" t="s">
        <v>8221</v>
      </c>
      <c r="D569">
        <v>1</v>
      </c>
    </row>
    <row r="570" spans="1:4" x14ac:dyDescent="0.25">
      <c r="A570" t="s">
        <v>8219</v>
      </c>
      <c r="B570">
        <v>52</v>
      </c>
      <c r="C570" t="s">
        <v>8221</v>
      </c>
      <c r="D570">
        <v>0</v>
      </c>
    </row>
    <row r="571" spans="1:4" x14ac:dyDescent="0.25">
      <c r="A571" t="s">
        <v>8219</v>
      </c>
      <c r="B571">
        <v>120</v>
      </c>
      <c r="C571" t="s">
        <v>8221</v>
      </c>
      <c r="D571">
        <v>1</v>
      </c>
    </row>
    <row r="572" spans="1:4" x14ac:dyDescent="0.25">
      <c r="A572" t="s">
        <v>8219</v>
      </c>
      <c r="B572">
        <v>22</v>
      </c>
      <c r="C572" t="s">
        <v>8221</v>
      </c>
      <c r="D572">
        <v>19</v>
      </c>
    </row>
    <row r="573" spans="1:4" x14ac:dyDescent="0.25">
      <c r="A573" t="s">
        <v>8219</v>
      </c>
      <c r="B573">
        <v>64</v>
      </c>
      <c r="C573" t="s">
        <v>8221</v>
      </c>
      <c r="D573">
        <v>9</v>
      </c>
    </row>
    <row r="574" spans="1:4" x14ac:dyDescent="0.25">
      <c r="A574" t="s">
        <v>8219</v>
      </c>
      <c r="B574">
        <v>23</v>
      </c>
      <c r="C574" t="s">
        <v>8221</v>
      </c>
      <c r="D574">
        <v>1</v>
      </c>
    </row>
    <row r="575" spans="1:4" x14ac:dyDescent="0.25">
      <c r="A575" t="s">
        <v>8219</v>
      </c>
      <c r="B575">
        <v>238</v>
      </c>
      <c r="C575" t="s">
        <v>8221</v>
      </c>
      <c r="D575">
        <v>0</v>
      </c>
    </row>
    <row r="576" spans="1:4" x14ac:dyDescent="0.25">
      <c r="A576" t="s">
        <v>8219</v>
      </c>
      <c r="B576">
        <v>33</v>
      </c>
      <c r="C576" t="s">
        <v>8221</v>
      </c>
      <c r="D576">
        <v>1</v>
      </c>
    </row>
    <row r="577" spans="1:4" x14ac:dyDescent="0.25">
      <c r="A577" t="s">
        <v>8219</v>
      </c>
      <c r="B577">
        <v>32</v>
      </c>
      <c r="C577" t="s">
        <v>8221</v>
      </c>
      <c r="D577">
        <v>5</v>
      </c>
    </row>
    <row r="578" spans="1:4" x14ac:dyDescent="0.25">
      <c r="A578" t="s">
        <v>8219</v>
      </c>
      <c r="B578">
        <v>24</v>
      </c>
      <c r="C578" t="s">
        <v>8221</v>
      </c>
      <c r="D578">
        <v>85</v>
      </c>
    </row>
    <row r="579" spans="1:4" x14ac:dyDescent="0.25">
      <c r="A579" t="s">
        <v>8219</v>
      </c>
      <c r="B579">
        <v>29</v>
      </c>
      <c r="C579" t="s">
        <v>8221</v>
      </c>
      <c r="D579">
        <v>3</v>
      </c>
    </row>
    <row r="580" spans="1:4" x14ac:dyDescent="0.25">
      <c r="A580" t="s">
        <v>8219</v>
      </c>
      <c r="B580">
        <v>50</v>
      </c>
      <c r="C580" t="s">
        <v>8221</v>
      </c>
      <c r="D580">
        <v>4</v>
      </c>
    </row>
    <row r="581" spans="1:4" x14ac:dyDescent="0.25">
      <c r="A581" t="s">
        <v>8219</v>
      </c>
      <c r="B581">
        <v>108</v>
      </c>
      <c r="C581" t="s">
        <v>8221</v>
      </c>
      <c r="D581">
        <v>3</v>
      </c>
    </row>
    <row r="582" spans="1:4" x14ac:dyDescent="0.25">
      <c r="A582" t="s">
        <v>8219</v>
      </c>
      <c r="B582">
        <v>139</v>
      </c>
      <c r="C582" t="s">
        <v>8221</v>
      </c>
      <c r="D582">
        <v>5</v>
      </c>
    </row>
    <row r="583" spans="1:4" x14ac:dyDescent="0.25">
      <c r="A583" t="s">
        <v>8219</v>
      </c>
      <c r="B583">
        <v>7</v>
      </c>
      <c r="C583" t="s">
        <v>8221</v>
      </c>
      <c r="D583">
        <v>17</v>
      </c>
    </row>
    <row r="584" spans="1:4" x14ac:dyDescent="0.25">
      <c r="A584" t="s">
        <v>8219</v>
      </c>
      <c r="B584">
        <v>149</v>
      </c>
      <c r="C584" t="s">
        <v>8221</v>
      </c>
      <c r="D584">
        <v>3</v>
      </c>
    </row>
    <row r="585" spans="1:4" x14ac:dyDescent="0.25">
      <c r="A585" t="s">
        <v>8219</v>
      </c>
      <c r="B585">
        <v>31</v>
      </c>
      <c r="C585" t="s">
        <v>8221</v>
      </c>
      <c r="D585">
        <v>2</v>
      </c>
    </row>
    <row r="586" spans="1:4" x14ac:dyDescent="0.25">
      <c r="A586" t="s">
        <v>8219</v>
      </c>
      <c r="B586">
        <v>26</v>
      </c>
      <c r="C586" t="s">
        <v>8221</v>
      </c>
      <c r="D586">
        <v>6</v>
      </c>
    </row>
    <row r="587" spans="1:4" x14ac:dyDescent="0.25">
      <c r="A587" t="s">
        <v>8219</v>
      </c>
      <c r="B587">
        <v>172</v>
      </c>
      <c r="C587" t="s">
        <v>8221</v>
      </c>
      <c r="D587">
        <v>0</v>
      </c>
    </row>
    <row r="588" spans="1:4" x14ac:dyDescent="0.25">
      <c r="A588" t="s">
        <v>8219</v>
      </c>
      <c r="B588">
        <v>78</v>
      </c>
      <c r="C588" t="s">
        <v>8221</v>
      </c>
      <c r="D588">
        <v>1</v>
      </c>
    </row>
    <row r="589" spans="1:4" x14ac:dyDescent="0.25">
      <c r="A589" t="s">
        <v>8219</v>
      </c>
      <c r="B589">
        <v>120</v>
      </c>
      <c r="C589" t="s">
        <v>8221</v>
      </c>
      <c r="D589">
        <v>3</v>
      </c>
    </row>
    <row r="590" spans="1:4" x14ac:dyDescent="0.25">
      <c r="A590" t="s">
        <v>8219</v>
      </c>
      <c r="B590">
        <v>227</v>
      </c>
      <c r="C590" t="s">
        <v>8221</v>
      </c>
      <c r="D590">
        <v>13</v>
      </c>
    </row>
    <row r="591" spans="1:4" x14ac:dyDescent="0.25">
      <c r="A591" t="s">
        <v>8219</v>
      </c>
      <c r="B591">
        <v>42</v>
      </c>
      <c r="C591" t="s">
        <v>8221</v>
      </c>
      <c r="D591">
        <v>1</v>
      </c>
    </row>
    <row r="592" spans="1:4" x14ac:dyDescent="0.25">
      <c r="A592" t="s">
        <v>8219</v>
      </c>
      <c r="B592">
        <v>64</v>
      </c>
      <c r="C592" t="s">
        <v>8221</v>
      </c>
      <c r="D592">
        <v>1</v>
      </c>
    </row>
    <row r="593" spans="1:4" x14ac:dyDescent="0.25">
      <c r="A593" t="s">
        <v>8219</v>
      </c>
      <c r="B593">
        <v>121</v>
      </c>
      <c r="C593" t="s">
        <v>8221</v>
      </c>
      <c r="D593">
        <v>9</v>
      </c>
    </row>
    <row r="594" spans="1:4" x14ac:dyDescent="0.25">
      <c r="A594" t="s">
        <v>8219</v>
      </c>
      <c r="B594">
        <v>87</v>
      </c>
      <c r="C594" t="s">
        <v>8221</v>
      </c>
      <c r="D594">
        <v>0</v>
      </c>
    </row>
    <row r="595" spans="1:4" x14ac:dyDescent="0.25">
      <c r="A595" t="s">
        <v>8219</v>
      </c>
      <c r="B595">
        <v>65</v>
      </c>
      <c r="C595" t="s">
        <v>8221</v>
      </c>
      <c r="D595">
        <v>2</v>
      </c>
    </row>
    <row r="596" spans="1:4" x14ac:dyDescent="0.25">
      <c r="A596" t="s">
        <v>8219</v>
      </c>
      <c r="B596">
        <v>49</v>
      </c>
      <c r="C596" t="s">
        <v>8221</v>
      </c>
      <c r="D596">
        <v>1</v>
      </c>
    </row>
    <row r="597" spans="1:4" x14ac:dyDescent="0.25">
      <c r="A597" t="s">
        <v>8219</v>
      </c>
      <c r="B597">
        <v>19</v>
      </c>
      <c r="C597" t="s">
        <v>8221</v>
      </c>
      <c r="D597">
        <v>10</v>
      </c>
    </row>
    <row r="598" spans="1:4" x14ac:dyDescent="0.25">
      <c r="A598" t="s">
        <v>8219</v>
      </c>
      <c r="B598">
        <v>81</v>
      </c>
      <c r="C598" t="s">
        <v>8221</v>
      </c>
      <c r="D598">
        <v>3</v>
      </c>
    </row>
    <row r="599" spans="1:4" x14ac:dyDescent="0.25">
      <c r="A599" t="s">
        <v>8219</v>
      </c>
      <c r="B599">
        <v>264</v>
      </c>
      <c r="C599" t="s">
        <v>8221</v>
      </c>
      <c r="D599">
        <v>2</v>
      </c>
    </row>
    <row r="600" spans="1:4" x14ac:dyDescent="0.25">
      <c r="A600" t="s">
        <v>8219</v>
      </c>
      <c r="B600">
        <v>25</v>
      </c>
      <c r="C600" t="s">
        <v>8221</v>
      </c>
      <c r="D600">
        <v>2</v>
      </c>
    </row>
    <row r="601" spans="1:4" x14ac:dyDescent="0.25">
      <c r="A601" t="s">
        <v>8219</v>
      </c>
      <c r="B601">
        <v>5</v>
      </c>
      <c r="C601" t="s">
        <v>8221</v>
      </c>
      <c r="D601">
        <v>1</v>
      </c>
    </row>
    <row r="602" spans="1:4" x14ac:dyDescent="0.25">
      <c r="A602" t="s">
        <v>8219</v>
      </c>
      <c r="B602">
        <v>144</v>
      </c>
      <c r="C602" t="s">
        <v>8221</v>
      </c>
      <c r="D602">
        <v>14</v>
      </c>
    </row>
    <row r="603" spans="1:4" x14ac:dyDescent="0.25">
      <c r="A603" t="s">
        <v>8219</v>
      </c>
      <c r="B603">
        <v>92</v>
      </c>
      <c r="C603" t="s">
        <v>8221</v>
      </c>
      <c r="D603">
        <v>0</v>
      </c>
    </row>
    <row r="604" spans="1:4" x14ac:dyDescent="0.25">
      <c r="A604" t="s">
        <v>8219</v>
      </c>
      <c r="B604">
        <v>147</v>
      </c>
      <c r="C604" t="s">
        <v>8221</v>
      </c>
      <c r="D604">
        <v>0</v>
      </c>
    </row>
    <row r="605" spans="1:4" x14ac:dyDescent="0.25">
      <c r="A605" t="s">
        <v>8219</v>
      </c>
      <c r="B605">
        <v>90</v>
      </c>
      <c r="C605" t="s">
        <v>8221</v>
      </c>
      <c r="D605">
        <v>4</v>
      </c>
    </row>
    <row r="606" spans="1:4" x14ac:dyDescent="0.25">
      <c r="A606" t="s">
        <v>8219</v>
      </c>
      <c r="B606">
        <v>87</v>
      </c>
      <c r="C606" t="s">
        <v>8221</v>
      </c>
      <c r="D606">
        <v>3</v>
      </c>
    </row>
    <row r="607" spans="1:4" x14ac:dyDescent="0.25">
      <c r="A607" t="s">
        <v>8219</v>
      </c>
      <c r="B607">
        <v>406</v>
      </c>
      <c r="C607" t="s">
        <v>8221</v>
      </c>
      <c r="D607">
        <v>0</v>
      </c>
    </row>
    <row r="608" spans="1:4" x14ac:dyDescent="0.25">
      <c r="A608" t="s">
        <v>8219</v>
      </c>
      <c r="B608">
        <v>20</v>
      </c>
      <c r="C608" t="s">
        <v>8221</v>
      </c>
      <c r="D608">
        <v>5</v>
      </c>
    </row>
    <row r="609" spans="1:4" x14ac:dyDescent="0.25">
      <c r="A609" t="s">
        <v>8219</v>
      </c>
      <c r="B609">
        <v>70</v>
      </c>
      <c r="C609" t="s">
        <v>8221</v>
      </c>
      <c r="D609">
        <v>47</v>
      </c>
    </row>
    <row r="610" spans="1:4" x14ac:dyDescent="0.25">
      <c r="A610" t="s">
        <v>8219</v>
      </c>
      <c r="B610">
        <v>16</v>
      </c>
      <c r="C610" t="s">
        <v>8221</v>
      </c>
      <c r="D610">
        <v>0</v>
      </c>
    </row>
    <row r="611" spans="1:4" x14ac:dyDescent="0.25">
      <c r="A611" t="s">
        <v>8219</v>
      </c>
      <c r="B611">
        <v>52</v>
      </c>
      <c r="C611" t="s">
        <v>8221</v>
      </c>
      <c r="D611">
        <v>10</v>
      </c>
    </row>
    <row r="612" spans="1:4" x14ac:dyDescent="0.25">
      <c r="A612" t="s">
        <v>8219</v>
      </c>
      <c r="B612">
        <v>66</v>
      </c>
      <c r="C612" t="s">
        <v>8221</v>
      </c>
      <c r="D612">
        <v>11</v>
      </c>
    </row>
    <row r="613" spans="1:4" x14ac:dyDescent="0.25">
      <c r="A613" t="s">
        <v>8219</v>
      </c>
      <c r="B613">
        <v>109</v>
      </c>
      <c r="C613" t="s">
        <v>8221</v>
      </c>
      <c r="D613">
        <v>2</v>
      </c>
    </row>
    <row r="614" spans="1:4" x14ac:dyDescent="0.25">
      <c r="A614" t="s">
        <v>8219</v>
      </c>
      <c r="B614">
        <v>168</v>
      </c>
      <c r="C614" t="s">
        <v>8221</v>
      </c>
      <c r="D614">
        <v>2</v>
      </c>
    </row>
    <row r="615" spans="1:4" x14ac:dyDescent="0.25">
      <c r="A615" t="s">
        <v>8219</v>
      </c>
      <c r="B615">
        <v>31</v>
      </c>
      <c r="C615" t="s">
        <v>8221</v>
      </c>
      <c r="D615">
        <v>22</v>
      </c>
    </row>
    <row r="616" spans="1:4" x14ac:dyDescent="0.25">
      <c r="A616" t="s">
        <v>8219</v>
      </c>
      <c r="B616">
        <v>133</v>
      </c>
      <c r="C616" t="s">
        <v>8221</v>
      </c>
      <c r="D616">
        <v>8</v>
      </c>
    </row>
    <row r="617" spans="1:4" x14ac:dyDescent="0.25">
      <c r="A617" t="s">
        <v>8219</v>
      </c>
      <c r="B617">
        <v>151</v>
      </c>
      <c r="C617" t="s">
        <v>8221</v>
      </c>
      <c r="D617">
        <v>6</v>
      </c>
    </row>
    <row r="618" spans="1:4" x14ac:dyDescent="0.25">
      <c r="A618" t="s">
        <v>8219</v>
      </c>
      <c r="B618">
        <v>5</v>
      </c>
      <c r="C618" t="s">
        <v>8221</v>
      </c>
      <c r="D618">
        <v>1</v>
      </c>
    </row>
    <row r="619" spans="1:4" x14ac:dyDescent="0.25">
      <c r="A619" t="s">
        <v>8219</v>
      </c>
      <c r="B619">
        <v>73</v>
      </c>
      <c r="C619" t="s">
        <v>8221</v>
      </c>
      <c r="D619">
        <v>3</v>
      </c>
    </row>
    <row r="620" spans="1:4" x14ac:dyDescent="0.25">
      <c r="A620" t="s">
        <v>8219</v>
      </c>
      <c r="B620">
        <v>148</v>
      </c>
      <c r="C620" t="s">
        <v>8221</v>
      </c>
      <c r="D620">
        <v>0</v>
      </c>
    </row>
    <row r="621" spans="1:4" x14ac:dyDescent="0.25">
      <c r="A621" t="s">
        <v>8219</v>
      </c>
      <c r="B621">
        <v>93</v>
      </c>
      <c r="C621" t="s">
        <v>8221</v>
      </c>
      <c r="D621">
        <v>0</v>
      </c>
    </row>
    <row r="622" spans="1:4" x14ac:dyDescent="0.25">
      <c r="A622" t="s">
        <v>8219</v>
      </c>
      <c r="B622">
        <v>63</v>
      </c>
      <c r="C622" t="s">
        <v>8221</v>
      </c>
      <c r="D622">
        <v>0</v>
      </c>
    </row>
    <row r="623" spans="1:4" x14ac:dyDescent="0.25">
      <c r="A623" t="s">
        <v>8219</v>
      </c>
      <c r="B623">
        <v>134</v>
      </c>
      <c r="C623" t="s">
        <v>8221</v>
      </c>
      <c r="D623">
        <v>0</v>
      </c>
    </row>
    <row r="624" spans="1:4" x14ac:dyDescent="0.25">
      <c r="A624" t="s">
        <v>8219</v>
      </c>
      <c r="B624">
        <v>14</v>
      </c>
      <c r="C624" t="s">
        <v>8221</v>
      </c>
      <c r="D624">
        <v>0</v>
      </c>
    </row>
    <row r="625" spans="1:4" x14ac:dyDescent="0.25">
      <c r="A625" t="s">
        <v>8219</v>
      </c>
      <c r="B625">
        <v>78</v>
      </c>
      <c r="C625" t="s">
        <v>8221</v>
      </c>
      <c r="D625">
        <v>3</v>
      </c>
    </row>
    <row r="626" spans="1:4" x14ac:dyDescent="0.25">
      <c r="A626" t="s">
        <v>8219</v>
      </c>
      <c r="B626">
        <v>112</v>
      </c>
      <c r="C626" t="s">
        <v>8221</v>
      </c>
      <c r="D626">
        <v>0</v>
      </c>
    </row>
    <row r="627" spans="1:4" x14ac:dyDescent="0.25">
      <c r="A627" t="s">
        <v>8219</v>
      </c>
      <c r="B627">
        <v>34</v>
      </c>
      <c r="C627" t="s">
        <v>8221</v>
      </c>
      <c r="D627">
        <v>0</v>
      </c>
    </row>
    <row r="628" spans="1:4" x14ac:dyDescent="0.25">
      <c r="A628" t="s">
        <v>8219</v>
      </c>
      <c r="B628">
        <v>19</v>
      </c>
      <c r="C628" t="s">
        <v>8221</v>
      </c>
      <c r="D628">
        <v>1</v>
      </c>
    </row>
    <row r="629" spans="1:4" x14ac:dyDescent="0.25">
      <c r="A629" t="s">
        <v>8219</v>
      </c>
      <c r="B629">
        <v>13</v>
      </c>
      <c r="C629" t="s">
        <v>8221</v>
      </c>
      <c r="D629">
        <v>6</v>
      </c>
    </row>
    <row r="630" spans="1:4" x14ac:dyDescent="0.25">
      <c r="A630" t="s">
        <v>8219</v>
      </c>
      <c r="B630">
        <v>104</v>
      </c>
      <c r="C630" t="s">
        <v>8221</v>
      </c>
      <c r="D630">
        <v>1</v>
      </c>
    </row>
    <row r="631" spans="1:4" x14ac:dyDescent="0.25">
      <c r="A631" t="s">
        <v>8219</v>
      </c>
      <c r="B631">
        <v>52</v>
      </c>
      <c r="C631" t="s">
        <v>8221</v>
      </c>
      <c r="D631">
        <v>2</v>
      </c>
    </row>
    <row r="632" spans="1:4" x14ac:dyDescent="0.25">
      <c r="A632" t="s">
        <v>8219</v>
      </c>
      <c r="B632">
        <v>17</v>
      </c>
      <c r="C632" t="s">
        <v>8221</v>
      </c>
      <c r="D632">
        <v>0</v>
      </c>
    </row>
    <row r="633" spans="1:4" x14ac:dyDescent="0.25">
      <c r="A633" t="s">
        <v>8219</v>
      </c>
      <c r="B633">
        <v>82</v>
      </c>
      <c r="C633" t="s">
        <v>8221</v>
      </c>
      <c r="D633">
        <v>3</v>
      </c>
    </row>
    <row r="634" spans="1:4" x14ac:dyDescent="0.25">
      <c r="A634" t="s">
        <v>8219</v>
      </c>
      <c r="B634">
        <v>73</v>
      </c>
      <c r="C634" t="s">
        <v>8221</v>
      </c>
      <c r="D634">
        <v>3</v>
      </c>
    </row>
    <row r="635" spans="1:4" x14ac:dyDescent="0.25">
      <c r="A635" t="s">
        <v>8219</v>
      </c>
      <c r="B635">
        <v>158</v>
      </c>
      <c r="C635" t="s">
        <v>8221</v>
      </c>
      <c r="D635">
        <v>0</v>
      </c>
    </row>
    <row r="636" spans="1:4" x14ac:dyDescent="0.25">
      <c r="A636" t="s">
        <v>8219</v>
      </c>
      <c r="B636">
        <v>65</v>
      </c>
      <c r="C636" t="s">
        <v>8221</v>
      </c>
      <c r="D636">
        <v>6</v>
      </c>
    </row>
    <row r="637" spans="1:4" x14ac:dyDescent="0.25">
      <c r="A637" t="s">
        <v>8219</v>
      </c>
      <c r="B637">
        <v>184</v>
      </c>
      <c r="C637" t="s">
        <v>8221</v>
      </c>
      <c r="D637">
        <v>0</v>
      </c>
    </row>
    <row r="638" spans="1:4" x14ac:dyDescent="0.25">
      <c r="A638" t="s">
        <v>8219</v>
      </c>
      <c r="B638">
        <v>34</v>
      </c>
      <c r="C638" t="s">
        <v>8221</v>
      </c>
      <c r="D638">
        <v>19</v>
      </c>
    </row>
    <row r="639" spans="1:4" x14ac:dyDescent="0.25">
      <c r="A639" t="s">
        <v>8219</v>
      </c>
      <c r="B639">
        <v>240</v>
      </c>
      <c r="C639" t="s">
        <v>8221</v>
      </c>
      <c r="D639">
        <v>1</v>
      </c>
    </row>
    <row r="640" spans="1:4" x14ac:dyDescent="0.25">
      <c r="A640" t="s">
        <v>8219</v>
      </c>
      <c r="B640">
        <v>113</v>
      </c>
      <c r="C640" t="s">
        <v>8221</v>
      </c>
      <c r="D640">
        <v>2</v>
      </c>
    </row>
    <row r="641" spans="1:4" x14ac:dyDescent="0.25">
      <c r="A641" t="s">
        <v>8219</v>
      </c>
      <c r="B641">
        <v>66</v>
      </c>
      <c r="C641" t="s">
        <v>8221</v>
      </c>
      <c r="D641">
        <v>0</v>
      </c>
    </row>
    <row r="642" spans="1:4" x14ac:dyDescent="0.25">
      <c r="A642" t="s">
        <v>8219</v>
      </c>
      <c r="B642">
        <v>340</v>
      </c>
      <c r="C642" t="s">
        <v>8221</v>
      </c>
      <c r="D642">
        <v>11</v>
      </c>
    </row>
    <row r="643" spans="1:4" x14ac:dyDescent="0.25">
      <c r="A643" t="s">
        <v>8219</v>
      </c>
      <c r="B643">
        <v>150</v>
      </c>
      <c r="C643" t="s">
        <v>8221</v>
      </c>
      <c r="D643">
        <v>0</v>
      </c>
    </row>
    <row r="644" spans="1:4" x14ac:dyDescent="0.25">
      <c r="A644" t="s">
        <v>8219</v>
      </c>
      <c r="B644">
        <v>25</v>
      </c>
      <c r="C644" t="s">
        <v>8221</v>
      </c>
      <c r="D644">
        <v>0</v>
      </c>
    </row>
    <row r="645" spans="1:4" x14ac:dyDescent="0.25">
      <c r="A645" t="s">
        <v>8219</v>
      </c>
      <c r="B645">
        <v>234</v>
      </c>
      <c r="C645" t="s">
        <v>8221</v>
      </c>
      <c r="D645">
        <v>1</v>
      </c>
    </row>
    <row r="646" spans="1:4" x14ac:dyDescent="0.25">
      <c r="A646" t="s">
        <v>8219</v>
      </c>
      <c r="B646">
        <v>2602</v>
      </c>
      <c r="C646" t="s">
        <v>8221</v>
      </c>
      <c r="D646">
        <v>3</v>
      </c>
    </row>
    <row r="647" spans="1:4" x14ac:dyDescent="0.25">
      <c r="A647" t="s">
        <v>8219</v>
      </c>
      <c r="B647">
        <v>248</v>
      </c>
      <c r="C647" t="s">
        <v>8221</v>
      </c>
      <c r="D647">
        <v>1</v>
      </c>
    </row>
    <row r="648" spans="1:4" x14ac:dyDescent="0.25">
      <c r="A648" t="s">
        <v>8219</v>
      </c>
      <c r="B648">
        <v>600</v>
      </c>
      <c r="C648" t="s">
        <v>8221</v>
      </c>
      <c r="D648">
        <v>15</v>
      </c>
    </row>
    <row r="649" spans="1:4" x14ac:dyDescent="0.25">
      <c r="A649" t="s">
        <v>8219</v>
      </c>
      <c r="B649">
        <v>293</v>
      </c>
      <c r="C649" t="s">
        <v>8221</v>
      </c>
      <c r="D649">
        <v>2</v>
      </c>
    </row>
    <row r="650" spans="1:4" x14ac:dyDescent="0.25">
      <c r="A650" t="s">
        <v>8219</v>
      </c>
      <c r="B650">
        <v>321</v>
      </c>
      <c r="C650" t="s">
        <v>8221</v>
      </c>
      <c r="D650">
        <v>1</v>
      </c>
    </row>
    <row r="651" spans="1:4" x14ac:dyDescent="0.25">
      <c r="A651" t="s">
        <v>8219</v>
      </c>
      <c r="B651">
        <v>81</v>
      </c>
      <c r="C651" t="s">
        <v>8221</v>
      </c>
      <c r="D651">
        <v>1</v>
      </c>
    </row>
    <row r="652" spans="1:4" x14ac:dyDescent="0.25">
      <c r="A652" t="s">
        <v>8219</v>
      </c>
      <c r="B652">
        <v>343</v>
      </c>
      <c r="C652" t="s">
        <v>8221</v>
      </c>
      <c r="D652">
        <v>0</v>
      </c>
    </row>
    <row r="653" spans="1:4" x14ac:dyDescent="0.25">
      <c r="A653" t="s">
        <v>8219</v>
      </c>
      <c r="B653">
        <v>336</v>
      </c>
      <c r="C653" t="s">
        <v>8221</v>
      </c>
      <c r="D653">
        <v>1</v>
      </c>
    </row>
    <row r="654" spans="1:4" x14ac:dyDescent="0.25">
      <c r="A654" t="s">
        <v>8219</v>
      </c>
      <c r="B654">
        <v>47</v>
      </c>
      <c r="C654" t="s">
        <v>8221</v>
      </c>
      <c r="D654">
        <v>11</v>
      </c>
    </row>
    <row r="655" spans="1:4" x14ac:dyDescent="0.25">
      <c r="A655" t="s">
        <v>8219</v>
      </c>
      <c r="B655">
        <v>76</v>
      </c>
      <c r="C655" t="s">
        <v>8221</v>
      </c>
      <c r="D655">
        <v>0</v>
      </c>
    </row>
    <row r="656" spans="1:4" x14ac:dyDescent="0.25">
      <c r="A656" t="s">
        <v>8219</v>
      </c>
      <c r="B656">
        <v>441</v>
      </c>
      <c r="C656" t="s">
        <v>8221</v>
      </c>
      <c r="D656">
        <v>1</v>
      </c>
    </row>
    <row r="657" spans="1:4" x14ac:dyDescent="0.25">
      <c r="A657" t="s">
        <v>8219</v>
      </c>
      <c r="B657">
        <v>916</v>
      </c>
      <c r="C657" t="s">
        <v>8221</v>
      </c>
      <c r="D657">
        <v>6</v>
      </c>
    </row>
    <row r="658" spans="1:4" x14ac:dyDescent="0.25">
      <c r="A658" t="s">
        <v>8219</v>
      </c>
      <c r="B658">
        <v>369</v>
      </c>
      <c r="C658" t="s">
        <v>8221</v>
      </c>
      <c r="D658">
        <v>7</v>
      </c>
    </row>
    <row r="659" spans="1:4" x14ac:dyDescent="0.25">
      <c r="A659" t="s">
        <v>8219</v>
      </c>
      <c r="B659">
        <v>20242</v>
      </c>
      <c r="C659" t="s">
        <v>8221</v>
      </c>
      <c r="D659">
        <v>0</v>
      </c>
    </row>
    <row r="660" spans="1:4" x14ac:dyDescent="0.25">
      <c r="A660" t="s">
        <v>8219</v>
      </c>
      <c r="B660">
        <v>71</v>
      </c>
      <c r="C660" t="s">
        <v>8221</v>
      </c>
      <c r="D660">
        <v>16</v>
      </c>
    </row>
    <row r="661" spans="1:4" x14ac:dyDescent="0.25">
      <c r="A661" t="s">
        <v>8219</v>
      </c>
      <c r="B661">
        <v>635</v>
      </c>
      <c r="C661" t="s">
        <v>8221</v>
      </c>
      <c r="D661">
        <v>0</v>
      </c>
    </row>
    <row r="662" spans="1:4" x14ac:dyDescent="0.25">
      <c r="A662" t="s">
        <v>8219</v>
      </c>
      <c r="B662">
        <v>885</v>
      </c>
      <c r="C662" t="s">
        <v>8221</v>
      </c>
      <c r="D662">
        <v>0</v>
      </c>
    </row>
    <row r="663" spans="1:4" x14ac:dyDescent="0.25">
      <c r="A663" t="s">
        <v>8219</v>
      </c>
      <c r="B663">
        <v>329</v>
      </c>
      <c r="C663" t="s">
        <v>8221</v>
      </c>
      <c r="D663">
        <v>0</v>
      </c>
    </row>
    <row r="664" spans="1:4" x14ac:dyDescent="0.25">
      <c r="A664" t="s">
        <v>8219</v>
      </c>
      <c r="B664">
        <v>71</v>
      </c>
      <c r="C664" t="s">
        <v>8221</v>
      </c>
      <c r="D664">
        <v>12</v>
      </c>
    </row>
    <row r="665" spans="1:4" x14ac:dyDescent="0.25">
      <c r="A665" t="s">
        <v>8219</v>
      </c>
      <c r="B665">
        <v>269</v>
      </c>
      <c r="C665" t="s">
        <v>8221</v>
      </c>
      <c r="D665">
        <v>1</v>
      </c>
    </row>
    <row r="666" spans="1:4" x14ac:dyDescent="0.25">
      <c r="A666" t="s">
        <v>8219</v>
      </c>
      <c r="B666">
        <v>345</v>
      </c>
      <c r="C666" t="s">
        <v>8221</v>
      </c>
      <c r="D666">
        <v>3</v>
      </c>
    </row>
    <row r="667" spans="1:4" x14ac:dyDescent="0.25">
      <c r="A667" t="s">
        <v>8219</v>
      </c>
      <c r="B667">
        <v>43</v>
      </c>
      <c r="C667" t="s">
        <v>8221</v>
      </c>
      <c r="D667">
        <v>1</v>
      </c>
    </row>
    <row r="668" spans="1:4" x14ac:dyDescent="0.25">
      <c r="A668" t="s">
        <v>8219</v>
      </c>
      <c r="B668">
        <v>33</v>
      </c>
      <c r="C668" t="s">
        <v>8221</v>
      </c>
      <c r="D668">
        <v>4</v>
      </c>
    </row>
    <row r="669" spans="1:4" x14ac:dyDescent="0.25">
      <c r="A669" t="s">
        <v>8219</v>
      </c>
      <c r="B669">
        <v>211</v>
      </c>
      <c r="C669" t="s">
        <v>8221</v>
      </c>
      <c r="D669">
        <v>1</v>
      </c>
    </row>
    <row r="670" spans="1:4" x14ac:dyDescent="0.25">
      <c r="A670" t="s">
        <v>8219</v>
      </c>
      <c r="B670">
        <v>196</v>
      </c>
      <c r="C670" t="s">
        <v>8221</v>
      </c>
      <c r="D670">
        <v>3</v>
      </c>
    </row>
    <row r="671" spans="1:4" x14ac:dyDescent="0.25">
      <c r="A671" t="s">
        <v>8219</v>
      </c>
      <c r="B671">
        <v>405</v>
      </c>
      <c r="C671" t="s">
        <v>8221</v>
      </c>
      <c r="D671">
        <v>1</v>
      </c>
    </row>
    <row r="672" spans="1:4" x14ac:dyDescent="0.25">
      <c r="A672" t="s">
        <v>8219</v>
      </c>
      <c r="B672">
        <v>206</v>
      </c>
      <c r="C672" t="s">
        <v>8221</v>
      </c>
      <c r="D672">
        <v>0</v>
      </c>
    </row>
    <row r="673" spans="1:4" x14ac:dyDescent="0.25">
      <c r="A673" t="s">
        <v>8219</v>
      </c>
      <c r="B673">
        <v>335</v>
      </c>
      <c r="C673" t="s">
        <v>8221</v>
      </c>
      <c r="D673">
        <v>12</v>
      </c>
    </row>
    <row r="674" spans="1:4" x14ac:dyDescent="0.25">
      <c r="A674" t="s">
        <v>8219</v>
      </c>
      <c r="B674">
        <v>215</v>
      </c>
      <c r="C674" t="s">
        <v>8221</v>
      </c>
      <c r="D674">
        <v>0</v>
      </c>
    </row>
    <row r="675" spans="1:4" x14ac:dyDescent="0.25">
      <c r="A675" t="s">
        <v>8219</v>
      </c>
      <c r="B675">
        <v>176</v>
      </c>
      <c r="C675" t="s">
        <v>8221</v>
      </c>
      <c r="D675">
        <v>1</v>
      </c>
    </row>
    <row r="676" spans="1:4" x14ac:dyDescent="0.25">
      <c r="A676" t="s">
        <v>8219</v>
      </c>
      <c r="B676">
        <v>555</v>
      </c>
      <c r="C676" t="s">
        <v>8221</v>
      </c>
      <c r="D676">
        <v>0</v>
      </c>
    </row>
    <row r="677" spans="1:4" x14ac:dyDescent="0.25">
      <c r="A677" t="s">
        <v>8219</v>
      </c>
      <c r="B677">
        <v>116</v>
      </c>
      <c r="C677" t="s">
        <v>8221</v>
      </c>
      <c r="D677">
        <v>0</v>
      </c>
    </row>
    <row r="678" spans="1:4" x14ac:dyDescent="0.25">
      <c r="A678" t="s">
        <v>8219</v>
      </c>
      <c r="B678">
        <v>615</v>
      </c>
      <c r="C678" t="s">
        <v>8221</v>
      </c>
      <c r="D678">
        <v>2</v>
      </c>
    </row>
    <row r="679" spans="1:4" x14ac:dyDescent="0.25">
      <c r="A679" t="s">
        <v>8219</v>
      </c>
      <c r="B679">
        <v>236</v>
      </c>
      <c r="C679" t="s">
        <v>8221</v>
      </c>
      <c r="D679">
        <v>92</v>
      </c>
    </row>
    <row r="680" spans="1:4" x14ac:dyDescent="0.25">
      <c r="A680" t="s">
        <v>8219</v>
      </c>
      <c r="B680">
        <v>145</v>
      </c>
      <c r="C680" t="s">
        <v>8221</v>
      </c>
      <c r="D680">
        <v>0</v>
      </c>
    </row>
    <row r="681" spans="1:4" x14ac:dyDescent="0.25">
      <c r="A681" t="s">
        <v>8219</v>
      </c>
      <c r="B681">
        <v>167</v>
      </c>
      <c r="C681" t="s">
        <v>8221</v>
      </c>
      <c r="D681">
        <v>3</v>
      </c>
    </row>
    <row r="682" spans="1:4" x14ac:dyDescent="0.25">
      <c r="A682" t="s">
        <v>8219</v>
      </c>
      <c r="B682">
        <v>235</v>
      </c>
      <c r="C682" t="s">
        <v>8221</v>
      </c>
      <c r="D682">
        <v>10</v>
      </c>
    </row>
    <row r="683" spans="1:4" x14ac:dyDescent="0.25">
      <c r="A683" t="s">
        <v>8219</v>
      </c>
      <c r="B683">
        <v>452</v>
      </c>
      <c r="C683" t="s">
        <v>8221</v>
      </c>
      <c r="D683">
        <v>7</v>
      </c>
    </row>
    <row r="684" spans="1:4" x14ac:dyDescent="0.25">
      <c r="A684" t="s">
        <v>8219</v>
      </c>
      <c r="B684">
        <v>241</v>
      </c>
      <c r="C684" t="s">
        <v>8221</v>
      </c>
      <c r="D684">
        <v>3</v>
      </c>
    </row>
    <row r="685" spans="1:4" x14ac:dyDescent="0.25">
      <c r="A685" t="s">
        <v>8219</v>
      </c>
      <c r="B685">
        <v>28</v>
      </c>
      <c r="C685" t="s">
        <v>8221</v>
      </c>
      <c r="D685">
        <v>0</v>
      </c>
    </row>
    <row r="686" spans="1:4" x14ac:dyDescent="0.25">
      <c r="A686" t="s">
        <v>8219</v>
      </c>
      <c r="B686">
        <v>140</v>
      </c>
      <c r="C686" t="s">
        <v>8221</v>
      </c>
      <c r="D686">
        <v>1</v>
      </c>
    </row>
    <row r="687" spans="1:4" x14ac:dyDescent="0.25">
      <c r="A687" t="s">
        <v>8219</v>
      </c>
      <c r="B687">
        <v>280</v>
      </c>
      <c r="C687" t="s">
        <v>8221</v>
      </c>
      <c r="D687">
        <v>0</v>
      </c>
    </row>
    <row r="688" spans="1:4" x14ac:dyDescent="0.25">
      <c r="A688" t="s">
        <v>8219</v>
      </c>
      <c r="B688">
        <v>70</v>
      </c>
      <c r="C688" t="s">
        <v>8221</v>
      </c>
      <c r="D688">
        <v>9</v>
      </c>
    </row>
    <row r="689" spans="1:4" x14ac:dyDescent="0.25">
      <c r="A689" t="s">
        <v>8219</v>
      </c>
      <c r="B689">
        <v>160</v>
      </c>
      <c r="C689" t="s">
        <v>8221</v>
      </c>
      <c r="D689">
        <v>2</v>
      </c>
    </row>
    <row r="690" spans="1:4" x14ac:dyDescent="0.25">
      <c r="A690" t="s">
        <v>8219</v>
      </c>
      <c r="B690">
        <v>141</v>
      </c>
      <c r="C690" t="s">
        <v>8221</v>
      </c>
      <c r="D690">
        <v>1</v>
      </c>
    </row>
    <row r="691" spans="1:4" x14ac:dyDescent="0.25">
      <c r="A691" t="s">
        <v>8219</v>
      </c>
      <c r="B691">
        <v>874</v>
      </c>
      <c r="C691" t="s">
        <v>8221</v>
      </c>
      <c r="D691">
        <v>2</v>
      </c>
    </row>
    <row r="692" spans="1:4" x14ac:dyDescent="0.25">
      <c r="A692" t="s">
        <v>8219</v>
      </c>
      <c r="B692">
        <v>73</v>
      </c>
      <c r="C692" t="s">
        <v>8221</v>
      </c>
      <c r="D692">
        <v>11</v>
      </c>
    </row>
    <row r="693" spans="1:4" x14ac:dyDescent="0.25">
      <c r="A693" t="s">
        <v>8219</v>
      </c>
      <c r="B693">
        <v>294</v>
      </c>
      <c r="C693" t="s">
        <v>8221</v>
      </c>
      <c r="D693">
        <v>0</v>
      </c>
    </row>
    <row r="694" spans="1:4" x14ac:dyDescent="0.25">
      <c r="A694" t="s">
        <v>8219</v>
      </c>
      <c r="B694">
        <v>740</v>
      </c>
      <c r="C694" t="s">
        <v>8221</v>
      </c>
      <c r="D694">
        <v>0</v>
      </c>
    </row>
    <row r="695" spans="1:4" x14ac:dyDescent="0.25">
      <c r="A695" t="s">
        <v>8219</v>
      </c>
      <c r="B695">
        <v>369</v>
      </c>
      <c r="C695" t="s">
        <v>8221</v>
      </c>
      <c r="D695">
        <v>9</v>
      </c>
    </row>
    <row r="696" spans="1:4" x14ac:dyDescent="0.25">
      <c r="A696" t="s">
        <v>8219</v>
      </c>
      <c r="B696">
        <v>110</v>
      </c>
      <c r="C696" t="s">
        <v>8221</v>
      </c>
      <c r="D696">
        <v>0</v>
      </c>
    </row>
    <row r="697" spans="1:4" x14ac:dyDescent="0.25">
      <c r="A697" t="s">
        <v>8219</v>
      </c>
      <c r="B697">
        <v>455</v>
      </c>
      <c r="C697" t="s">
        <v>8221</v>
      </c>
      <c r="D697">
        <v>4</v>
      </c>
    </row>
    <row r="698" spans="1:4" x14ac:dyDescent="0.25">
      <c r="A698" t="s">
        <v>8219</v>
      </c>
      <c r="B698">
        <v>224</v>
      </c>
      <c r="C698" t="s">
        <v>8221</v>
      </c>
      <c r="D698">
        <v>1</v>
      </c>
    </row>
    <row r="699" spans="1:4" x14ac:dyDescent="0.25">
      <c r="A699" t="s">
        <v>8219</v>
      </c>
      <c r="B699">
        <v>46</v>
      </c>
      <c r="C699" t="s">
        <v>8221</v>
      </c>
      <c r="D699">
        <v>2</v>
      </c>
    </row>
    <row r="700" spans="1:4" x14ac:dyDescent="0.25">
      <c r="A700" t="s">
        <v>8219</v>
      </c>
      <c r="B700">
        <v>284</v>
      </c>
      <c r="C700" t="s">
        <v>8221</v>
      </c>
      <c r="D700">
        <v>0</v>
      </c>
    </row>
    <row r="701" spans="1:4" x14ac:dyDescent="0.25">
      <c r="A701" t="s">
        <v>8219</v>
      </c>
      <c r="B701">
        <v>98</v>
      </c>
      <c r="C701" t="s">
        <v>8221</v>
      </c>
      <c r="D701">
        <v>1</v>
      </c>
    </row>
    <row r="702" spans="1:4" x14ac:dyDescent="0.25">
      <c r="A702" t="s">
        <v>8219</v>
      </c>
      <c r="B702">
        <v>56</v>
      </c>
      <c r="C702" t="s">
        <v>8221</v>
      </c>
      <c r="D702">
        <v>17</v>
      </c>
    </row>
    <row r="703" spans="1:4" x14ac:dyDescent="0.25">
      <c r="A703" t="s">
        <v>8219</v>
      </c>
      <c r="B703">
        <v>32</v>
      </c>
      <c r="C703" t="s">
        <v>8221</v>
      </c>
      <c r="D703">
        <v>2</v>
      </c>
    </row>
    <row r="704" spans="1:4" x14ac:dyDescent="0.25">
      <c r="A704" t="s">
        <v>8219</v>
      </c>
      <c r="B704">
        <v>30</v>
      </c>
      <c r="C704" t="s">
        <v>8221</v>
      </c>
      <c r="D704">
        <v>3</v>
      </c>
    </row>
    <row r="705" spans="1:4" x14ac:dyDescent="0.25">
      <c r="A705" t="s">
        <v>8219</v>
      </c>
      <c r="B705">
        <v>70</v>
      </c>
      <c r="C705" t="s">
        <v>8221</v>
      </c>
      <c r="D705">
        <v>41</v>
      </c>
    </row>
    <row r="706" spans="1:4" x14ac:dyDescent="0.25">
      <c r="A706" t="s">
        <v>8219</v>
      </c>
      <c r="B706">
        <v>44</v>
      </c>
      <c r="C706" t="s">
        <v>8221</v>
      </c>
      <c r="D706">
        <v>2</v>
      </c>
    </row>
    <row r="707" spans="1:4" x14ac:dyDescent="0.25">
      <c r="A707" t="s">
        <v>8219</v>
      </c>
      <c r="B707">
        <v>92</v>
      </c>
      <c r="C707" t="s">
        <v>8221</v>
      </c>
      <c r="D707">
        <v>3</v>
      </c>
    </row>
    <row r="708" spans="1:4" x14ac:dyDescent="0.25">
      <c r="A708" t="s">
        <v>8219</v>
      </c>
      <c r="B708">
        <v>205</v>
      </c>
      <c r="C708" t="s">
        <v>8221</v>
      </c>
      <c r="D708">
        <v>8</v>
      </c>
    </row>
    <row r="709" spans="1:4" x14ac:dyDescent="0.25">
      <c r="A709" t="s">
        <v>8219</v>
      </c>
      <c r="B709">
        <v>23</v>
      </c>
      <c r="C709" t="s">
        <v>8221</v>
      </c>
      <c r="D709">
        <v>0</v>
      </c>
    </row>
    <row r="710" spans="1:4" x14ac:dyDescent="0.25">
      <c r="A710" t="s">
        <v>8219</v>
      </c>
      <c r="B710">
        <v>4</v>
      </c>
      <c r="C710" t="s">
        <v>8221</v>
      </c>
      <c r="D710">
        <v>1</v>
      </c>
    </row>
    <row r="711" spans="1:4" x14ac:dyDescent="0.25">
      <c r="A711" t="s">
        <v>8219</v>
      </c>
      <c r="B711">
        <v>112</v>
      </c>
      <c r="C711" t="s">
        <v>8221</v>
      </c>
      <c r="D711">
        <v>3</v>
      </c>
    </row>
    <row r="712" spans="1:4" x14ac:dyDescent="0.25">
      <c r="A712" t="s">
        <v>8219</v>
      </c>
      <c r="B712">
        <v>27</v>
      </c>
      <c r="C712" t="s">
        <v>8221</v>
      </c>
      <c r="D712">
        <v>4</v>
      </c>
    </row>
    <row r="713" spans="1:4" x14ac:dyDescent="0.25">
      <c r="A713" t="s">
        <v>8219</v>
      </c>
      <c r="B713">
        <v>11</v>
      </c>
      <c r="C713" t="s">
        <v>8221</v>
      </c>
      <c r="D713">
        <v>9</v>
      </c>
    </row>
    <row r="714" spans="1:4" x14ac:dyDescent="0.25">
      <c r="A714" t="s">
        <v>8219</v>
      </c>
      <c r="B714">
        <v>26</v>
      </c>
      <c r="C714" t="s">
        <v>8221</v>
      </c>
      <c r="D714">
        <v>16</v>
      </c>
    </row>
    <row r="715" spans="1:4" x14ac:dyDescent="0.25">
      <c r="A715" t="s">
        <v>8219</v>
      </c>
      <c r="B715">
        <v>77</v>
      </c>
      <c r="C715" t="s">
        <v>8221</v>
      </c>
      <c r="D715">
        <v>1</v>
      </c>
    </row>
    <row r="716" spans="1:4" x14ac:dyDescent="0.25">
      <c r="A716" t="s">
        <v>8219</v>
      </c>
      <c r="B716">
        <v>136</v>
      </c>
      <c r="C716" t="s">
        <v>8221</v>
      </c>
      <c r="D716">
        <v>7</v>
      </c>
    </row>
    <row r="717" spans="1:4" x14ac:dyDescent="0.25">
      <c r="A717" t="s">
        <v>8219</v>
      </c>
      <c r="B717">
        <v>157</v>
      </c>
      <c r="C717" t="s">
        <v>8221</v>
      </c>
      <c r="D717">
        <v>0</v>
      </c>
    </row>
    <row r="718" spans="1:4" x14ac:dyDescent="0.25">
      <c r="A718" t="s">
        <v>8219</v>
      </c>
      <c r="B718">
        <v>158</v>
      </c>
      <c r="C718" t="s">
        <v>8221</v>
      </c>
      <c r="D718">
        <v>0</v>
      </c>
    </row>
    <row r="719" spans="1:4" x14ac:dyDescent="0.25">
      <c r="A719" t="s">
        <v>8219</v>
      </c>
      <c r="B719">
        <v>27</v>
      </c>
      <c r="C719" t="s">
        <v>8221</v>
      </c>
      <c r="D719">
        <v>0</v>
      </c>
    </row>
    <row r="720" spans="1:4" x14ac:dyDescent="0.25">
      <c r="A720" t="s">
        <v>8219</v>
      </c>
      <c r="B720">
        <v>23</v>
      </c>
      <c r="C720" t="s">
        <v>8221</v>
      </c>
      <c r="D720">
        <v>0</v>
      </c>
    </row>
    <row r="721" spans="1:4" x14ac:dyDescent="0.25">
      <c r="A721" t="s">
        <v>8219</v>
      </c>
      <c r="B721">
        <v>17</v>
      </c>
      <c r="C721" t="s">
        <v>8221</v>
      </c>
      <c r="D721">
        <v>0</v>
      </c>
    </row>
    <row r="722" spans="1:4" x14ac:dyDescent="0.25">
      <c r="A722" t="s">
        <v>8219</v>
      </c>
      <c r="B722">
        <v>37</v>
      </c>
      <c r="C722" t="s">
        <v>8221</v>
      </c>
      <c r="D722">
        <v>1</v>
      </c>
    </row>
    <row r="723" spans="1:4" x14ac:dyDescent="0.25">
      <c r="A723" t="s">
        <v>8219</v>
      </c>
      <c r="B723">
        <v>65</v>
      </c>
      <c r="C723" t="s">
        <v>8221</v>
      </c>
      <c r="D723">
        <v>2</v>
      </c>
    </row>
    <row r="724" spans="1:4" x14ac:dyDescent="0.25">
      <c r="A724" t="s">
        <v>8219</v>
      </c>
      <c r="B724">
        <v>18</v>
      </c>
      <c r="C724" t="s">
        <v>8221</v>
      </c>
      <c r="D724">
        <v>1</v>
      </c>
    </row>
    <row r="725" spans="1:4" x14ac:dyDescent="0.25">
      <c r="A725" t="s">
        <v>8219</v>
      </c>
      <c r="B725">
        <v>25</v>
      </c>
      <c r="C725" t="s">
        <v>8221</v>
      </c>
      <c r="D725">
        <v>15</v>
      </c>
    </row>
    <row r="726" spans="1:4" x14ac:dyDescent="0.25">
      <c r="A726" t="s">
        <v>8219</v>
      </c>
      <c r="B726">
        <v>104</v>
      </c>
      <c r="C726" t="s">
        <v>8221</v>
      </c>
      <c r="D726">
        <v>1</v>
      </c>
    </row>
    <row r="727" spans="1:4" x14ac:dyDescent="0.25">
      <c r="A727" t="s">
        <v>8219</v>
      </c>
      <c r="B727">
        <v>108</v>
      </c>
      <c r="C727" t="s">
        <v>8221</v>
      </c>
      <c r="D727">
        <v>1</v>
      </c>
    </row>
    <row r="728" spans="1:4" x14ac:dyDescent="0.25">
      <c r="A728" t="s">
        <v>8219</v>
      </c>
      <c r="B728">
        <v>38</v>
      </c>
      <c r="C728" t="s">
        <v>8221</v>
      </c>
      <c r="D728">
        <v>0</v>
      </c>
    </row>
    <row r="729" spans="1:4" x14ac:dyDescent="0.25">
      <c r="A729" t="s">
        <v>8219</v>
      </c>
      <c r="B729">
        <v>88</v>
      </c>
      <c r="C729" t="s">
        <v>8221</v>
      </c>
      <c r="D729">
        <v>39</v>
      </c>
    </row>
    <row r="730" spans="1:4" x14ac:dyDescent="0.25">
      <c r="A730" t="s">
        <v>8219</v>
      </c>
      <c r="B730">
        <v>82</v>
      </c>
      <c r="C730" t="s">
        <v>8221</v>
      </c>
      <c r="D730">
        <v>103</v>
      </c>
    </row>
    <row r="731" spans="1:4" x14ac:dyDescent="0.25">
      <c r="A731" t="s">
        <v>8219</v>
      </c>
      <c r="B731">
        <v>126</v>
      </c>
      <c r="C731" t="s">
        <v>8221</v>
      </c>
      <c r="D731">
        <v>0</v>
      </c>
    </row>
    <row r="732" spans="1:4" x14ac:dyDescent="0.25">
      <c r="A732" t="s">
        <v>8219</v>
      </c>
      <c r="B732">
        <v>133</v>
      </c>
      <c r="C732" t="s">
        <v>8221</v>
      </c>
      <c r="D732">
        <v>39</v>
      </c>
    </row>
    <row r="733" spans="1:4" x14ac:dyDescent="0.25">
      <c r="A733" t="s">
        <v>8219</v>
      </c>
      <c r="B733">
        <v>47</v>
      </c>
      <c r="C733" t="s">
        <v>8221</v>
      </c>
      <c r="D733">
        <v>15</v>
      </c>
    </row>
    <row r="734" spans="1:4" x14ac:dyDescent="0.25">
      <c r="A734" t="s">
        <v>8219</v>
      </c>
      <c r="B734">
        <v>58</v>
      </c>
      <c r="C734" t="s">
        <v>8221</v>
      </c>
      <c r="D734">
        <v>22</v>
      </c>
    </row>
    <row r="735" spans="1:4" x14ac:dyDescent="0.25">
      <c r="A735" t="s">
        <v>8219</v>
      </c>
      <c r="B735">
        <v>32</v>
      </c>
      <c r="C735" t="s">
        <v>8221</v>
      </c>
      <c r="D735">
        <v>92</v>
      </c>
    </row>
    <row r="736" spans="1:4" x14ac:dyDescent="0.25">
      <c r="A736" t="s">
        <v>8219</v>
      </c>
      <c r="B736">
        <v>37</v>
      </c>
      <c r="C736" t="s">
        <v>8221</v>
      </c>
      <c r="D736">
        <v>25</v>
      </c>
    </row>
    <row r="737" spans="1:4" x14ac:dyDescent="0.25">
      <c r="A737" t="s">
        <v>8219</v>
      </c>
      <c r="B737">
        <v>87</v>
      </c>
      <c r="C737" t="s">
        <v>8221</v>
      </c>
      <c r="D737">
        <v>19</v>
      </c>
    </row>
    <row r="738" spans="1:4" x14ac:dyDescent="0.25">
      <c r="A738" t="s">
        <v>8219</v>
      </c>
      <c r="B738">
        <v>15</v>
      </c>
      <c r="C738" t="s">
        <v>8221</v>
      </c>
      <c r="D738">
        <v>19</v>
      </c>
    </row>
    <row r="739" spans="1:4" x14ac:dyDescent="0.25">
      <c r="A739" t="s">
        <v>8219</v>
      </c>
      <c r="B739">
        <v>27</v>
      </c>
      <c r="C739" t="s">
        <v>8221</v>
      </c>
      <c r="D739">
        <v>13</v>
      </c>
    </row>
    <row r="740" spans="1:4" x14ac:dyDescent="0.25">
      <c r="A740" t="s">
        <v>8219</v>
      </c>
      <c r="B740">
        <v>19</v>
      </c>
      <c r="C740" t="s">
        <v>8221</v>
      </c>
      <c r="D740">
        <v>124</v>
      </c>
    </row>
    <row r="741" spans="1:4" x14ac:dyDescent="0.25">
      <c r="A741" t="s">
        <v>8219</v>
      </c>
      <c r="B741">
        <v>17</v>
      </c>
      <c r="C741" t="s">
        <v>8221</v>
      </c>
      <c r="D741">
        <v>4</v>
      </c>
    </row>
    <row r="742" spans="1:4" x14ac:dyDescent="0.25">
      <c r="A742" t="s">
        <v>8219</v>
      </c>
      <c r="B742">
        <v>26</v>
      </c>
      <c r="C742" t="s">
        <v>8221</v>
      </c>
      <c r="D742">
        <v>10</v>
      </c>
    </row>
    <row r="743" spans="1:4" x14ac:dyDescent="0.25">
      <c r="A743" t="s">
        <v>8219</v>
      </c>
      <c r="B743">
        <v>28</v>
      </c>
      <c r="C743" t="s">
        <v>8221</v>
      </c>
      <c r="D743">
        <v>15</v>
      </c>
    </row>
    <row r="744" spans="1:4" x14ac:dyDescent="0.25">
      <c r="A744" t="s">
        <v>8219</v>
      </c>
      <c r="B744">
        <v>37</v>
      </c>
      <c r="C744" t="s">
        <v>8221</v>
      </c>
      <c r="D744">
        <v>38</v>
      </c>
    </row>
    <row r="745" spans="1:4" x14ac:dyDescent="0.25">
      <c r="A745" t="s">
        <v>8219</v>
      </c>
      <c r="B745">
        <v>128</v>
      </c>
      <c r="C745" t="s">
        <v>8221</v>
      </c>
      <c r="D745">
        <v>152</v>
      </c>
    </row>
    <row r="746" spans="1:4" x14ac:dyDescent="0.25">
      <c r="A746" t="s">
        <v>8219</v>
      </c>
      <c r="B746">
        <v>10</v>
      </c>
      <c r="C746" t="s">
        <v>8221</v>
      </c>
      <c r="D746">
        <v>24</v>
      </c>
    </row>
    <row r="747" spans="1:4" x14ac:dyDescent="0.25">
      <c r="A747" t="s">
        <v>8219</v>
      </c>
      <c r="B747">
        <v>83</v>
      </c>
      <c r="C747" t="s">
        <v>8221</v>
      </c>
      <c r="D747">
        <v>76</v>
      </c>
    </row>
    <row r="748" spans="1:4" x14ac:dyDescent="0.25">
      <c r="A748" t="s">
        <v>8219</v>
      </c>
      <c r="B748">
        <v>46</v>
      </c>
      <c r="C748" t="s">
        <v>8221</v>
      </c>
      <c r="D748">
        <v>185</v>
      </c>
    </row>
    <row r="749" spans="1:4" x14ac:dyDescent="0.25">
      <c r="A749" t="s">
        <v>8219</v>
      </c>
      <c r="B749">
        <v>90</v>
      </c>
      <c r="C749" t="s">
        <v>8221</v>
      </c>
      <c r="D749">
        <v>33</v>
      </c>
    </row>
    <row r="750" spans="1:4" x14ac:dyDescent="0.25">
      <c r="A750" t="s">
        <v>8219</v>
      </c>
      <c r="B750">
        <v>81</v>
      </c>
      <c r="C750" t="s">
        <v>8221</v>
      </c>
      <c r="D750">
        <v>108</v>
      </c>
    </row>
    <row r="751" spans="1:4" x14ac:dyDescent="0.25">
      <c r="A751" t="s">
        <v>8219</v>
      </c>
      <c r="B751">
        <v>32</v>
      </c>
      <c r="C751" t="s">
        <v>8221</v>
      </c>
      <c r="D751">
        <v>29</v>
      </c>
    </row>
    <row r="752" spans="1:4" x14ac:dyDescent="0.25">
      <c r="A752" t="s">
        <v>8219</v>
      </c>
      <c r="B752">
        <v>20</v>
      </c>
      <c r="C752" t="s">
        <v>8221</v>
      </c>
      <c r="D752">
        <v>24</v>
      </c>
    </row>
    <row r="753" spans="1:4" x14ac:dyDescent="0.25">
      <c r="A753" t="s">
        <v>8219</v>
      </c>
      <c r="B753">
        <v>70</v>
      </c>
      <c r="C753" t="s">
        <v>8221</v>
      </c>
      <c r="D753">
        <v>4</v>
      </c>
    </row>
    <row r="754" spans="1:4" x14ac:dyDescent="0.25">
      <c r="A754" t="s">
        <v>8219</v>
      </c>
      <c r="B754">
        <v>168</v>
      </c>
      <c r="C754" t="s">
        <v>8221</v>
      </c>
      <c r="D754">
        <v>4</v>
      </c>
    </row>
    <row r="755" spans="1:4" x14ac:dyDescent="0.25">
      <c r="A755" t="s">
        <v>8219</v>
      </c>
      <c r="B755">
        <v>34</v>
      </c>
      <c r="C755" t="s">
        <v>8221</v>
      </c>
      <c r="D755">
        <v>15</v>
      </c>
    </row>
    <row r="756" spans="1:4" x14ac:dyDescent="0.25">
      <c r="A756" t="s">
        <v>8219</v>
      </c>
      <c r="B756">
        <v>48</v>
      </c>
      <c r="C756" t="s">
        <v>8221</v>
      </c>
      <c r="D756">
        <v>4</v>
      </c>
    </row>
    <row r="757" spans="1:4" x14ac:dyDescent="0.25">
      <c r="A757" t="s">
        <v>8219</v>
      </c>
      <c r="B757">
        <v>48</v>
      </c>
      <c r="C757" t="s">
        <v>8221</v>
      </c>
      <c r="D757">
        <v>139</v>
      </c>
    </row>
    <row r="758" spans="1:4" x14ac:dyDescent="0.25">
      <c r="A758" t="s">
        <v>8219</v>
      </c>
      <c r="B758">
        <v>221</v>
      </c>
      <c r="C758" t="s">
        <v>8221</v>
      </c>
      <c r="D758">
        <v>2</v>
      </c>
    </row>
    <row r="759" spans="1:4" x14ac:dyDescent="0.25">
      <c r="A759" t="s">
        <v>8219</v>
      </c>
      <c r="B759">
        <v>107</v>
      </c>
      <c r="C759" t="s">
        <v>8221</v>
      </c>
      <c r="D759">
        <v>18</v>
      </c>
    </row>
    <row r="760" spans="1:4" x14ac:dyDescent="0.25">
      <c r="A760" t="s">
        <v>8219</v>
      </c>
      <c r="B760">
        <v>45</v>
      </c>
      <c r="C760" t="s">
        <v>8221</v>
      </c>
      <c r="D760">
        <v>81</v>
      </c>
    </row>
    <row r="761" spans="1:4" x14ac:dyDescent="0.25">
      <c r="A761" t="s">
        <v>8219</v>
      </c>
      <c r="B761">
        <v>36</v>
      </c>
      <c r="C761" t="s">
        <v>8221</v>
      </c>
      <c r="D761">
        <v>86</v>
      </c>
    </row>
    <row r="762" spans="1:4" x14ac:dyDescent="0.25">
      <c r="A762" t="s">
        <v>8219</v>
      </c>
      <c r="B762">
        <v>101</v>
      </c>
      <c r="C762" t="s">
        <v>8221</v>
      </c>
      <c r="D762">
        <v>140</v>
      </c>
    </row>
    <row r="763" spans="1:4" x14ac:dyDescent="0.25">
      <c r="A763" t="s">
        <v>8219</v>
      </c>
      <c r="B763">
        <v>62</v>
      </c>
      <c r="C763" t="s">
        <v>8221</v>
      </c>
      <c r="D763">
        <v>37</v>
      </c>
    </row>
    <row r="764" spans="1:4" x14ac:dyDescent="0.25">
      <c r="A764" t="s">
        <v>8219</v>
      </c>
      <c r="B764">
        <v>32</v>
      </c>
      <c r="C764" t="s">
        <v>8221</v>
      </c>
      <c r="D764">
        <v>6</v>
      </c>
    </row>
    <row r="765" spans="1:4" x14ac:dyDescent="0.25">
      <c r="A765" t="s">
        <v>8219</v>
      </c>
      <c r="B765">
        <v>89</v>
      </c>
      <c r="C765" t="s">
        <v>8221</v>
      </c>
      <c r="D765">
        <v>113</v>
      </c>
    </row>
    <row r="766" spans="1:4" x14ac:dyDescent="0.25">
      <c r="A766" t="s">
        <v>8219</v>
      </c>
      <c r="B766">
        <v>93</v>
      </c>
      <c r="C766" t="s">
        <v>8221</v>
      </c>
      <c r="D766">
        <v>37</v>
      </c>
    </row>
    <row r="767" spans="1:4" x14ac:dyDescent="0.25">
      <c r="A767" t="s">
        <v>8219</v>
      </c>
      <c r="B767">
        <v>98</v>
      </c>
      <c r="C767" t="s">
        <v>8221</v>
      </c>
      <c r="D767">
        <v>18</v>
      </c>
    </row>
    <row r="768" spans="1:4" x14ac:dyDescent="0.25">
      <c r="A768" t="s">
        <v>8219</v>
      </c>
      <c r="B768">
        <v>82</v>
      </c>
      <c r="C768" t="s">
        <v>8221</v>
      </c>
      <c r="D768">
        <v>75</v>
      </c>
    </row>
    <row r="769" spans="1:4" x14ac:dyDescent="0.25">
      <c r="A769" t="s">
        <v>8219</v>
      </c>
      <c r="B769">
        <v>116</v>
      </c>
      <c r="C769" t="s">
        <v>8221</v>
      </c>
      <c r="D769">
        <v>52</v>
      </c>
    </row>
    <row r="770" spans="1:4" x14ac:dyDescent="0.25">
      <c r="A770" t="s">
        <v>8219</v>
      </c>
      <c r="B770">
        <v>52</v>
      </c>
      <c r="C770" t="s">
        <v>8221</v>
      </c>
      <c r="D770">
        <v>122</v>
      </c>
    </row>
    <row r="771" spans="1:4" x14ac:dyDescent="0.25">
      <c r="A771" t="s">
        <v>8219</v>
      </c>
      <c r="B771">
        <v>23</v>
      </c>
      <c r="C771" t="s">
        <v>8221</v>
      </c>
      <c r="D771">
        <v>8</v>
      </c>
    </row>
    <row r="772" spans="1:4" x14ac:dyDescent="0.25">
      <c r="A772" t="s">
        <v>8219</v>
      </c>
      <c r="B772">
        <v>77</v>
      </c>
      <c r="C772" t="s">
        <v>8221</v>
      </c>
      <c r="D772">
        <v>8</v>
      </c>
    </row>
    <row r="773" spans="1:4" x14ac:dyDescent="0.25">
      <c r="A773" t="s">
        <v>8219</v>
      </c>
      <c r="B773">
        <v>49</v>
      </c>
      <c r="C773" t="s">
        <v>8221</v>
      </c>
      <c r="D773">
        <v>96</v>
      </c>
    </row>
    <row r="774" spans="1:4" x14ac:dyDescent="0.25">
      <c r="A774" t="s">
        <v>8219</v>
      </c>
      <c r="B774">
        <v>59</v>
      </c>
      <c r="C774" t="s">
        <v>8221</v>
      </c>
      <c r="D774">
        <v>9</v>
      </c>
    </row>
    <row r="775" spans="1:4" x14ac:dyDescent="0.25">
      <c r="A775" t="s">
        <v>8219</v>
      </c>
      <c r="B775">
        <v>113</v>
      </c>
      <c r="C775" t="s">
        <v>8221</v>
      </c>
      <c r="D775">
        <v>2</v>
      </c>
    </row>
    <row r="776" spans="1:4" x14ac:dyDescent="0.25">
      <c r="A776" t="s">
        <v>8219</v>
      </c>
      <c r="B776">
        <v>34</v>
      </c>
      <c r="C776" t="s">
        <v>8221</v>
      </c>
      <c r="D776">
        <v>26</v>
      </c>
    </row>
    <row r="777" spans="1:4" x14ac:dyDescent="0.25">
      <c r="A777" t="s">
        <v>8219</v>
      </c>
      <c r="B777">
        <v>42</v>
      </c>
      <c r="C777" t="s">
        <v>8221</v>
      </c>
      <c r="D777">
        <v>23</v>
      </c>
    </row>
    <row r="778" spans="1:4" x14ac:dyDescent="0.25">
      <c r="A778" t="s">
        <v>8219</v>
      </c>
      <c r="B778">
        <v>42</v>
      </c>
      <c r="C778" t="s">
        <v>8221</v>
      </c>
      <c r="D778">
        <v>0</v>
      </c>
    </row>
    <row r="779" spans="1:4" x14ac:dyDescent="0.25">
      <c r="A779" t="s">
        <v>8219</v>
      </c>
      <c r="B779">
        <v>49</v>
      </c>
      <c r="C779" t="s">
        <v>8221</v>
      </c>
      <c r="D779">
        <v>140</v>
      </c>
    </row>
    <row r="780" spans="1:4" x14ac:dyDescent="0.25">
      <c r="A780" t="s">
        <v>8219</v>
      </c>
      <c r="B780">
        <v>56</v>
      </c>
      <c r="C780" t="s">
        <v>8221</v>
      </c>
      <c r="D780">
        <v>0</v>
      </c>
    </row>
    <row r="781" spans="1:4" x14ac:dyDescent="0.25">
      <c r="A781" t="s">
        <v>8219</v>
      </c>
      <c r="B781">
        <v>25</v>
      </c>
      <c r="C781" t="s">
        <v>8221</v>
      </c>
      <c r="D781">
        <v>6</v>
      </c>
    </row>
    <row r="782" spans="1:4" x14ac:dyDescent="0.25">
      <c r="A782" t="s">
        <v>8219</v>
      </c>
      <c r="B782">
        <v>52</v>
      </c>
      <c r="C782" t="s">
        <v>8221</v>
      </c>
      <c r="D782">
        <v>100</v>
      </c>
    </row>
    <row r="783" spans="1:4" x14ac:dyDescent="0.25">
      <c r="A783" t="s">
        <v>8219</v>
      </c>
      <c r="B783">
        <v>34</v>
      </c>
      <c r="C783" t="s">
        <v>8221</v>
      </c>
      <c r="D783">
        <v>0</v>
      </c>
    </row>
    <row r="784" spans="1:4" x14ac:dyDescent="0.25">
      <c r="A784" t="s">
        <v>8219</v>
      </c>
      <c r="B784">
        <v>67</v>
      </c>
      <c r="C784" t="s">
        <v>8221</v>
      </c>
      <c r="D784">
        <v>4</v>
      </c>
    </row>
    <row r="785" spans="1:4" x14ac:dyDescent="0.25">
      <c r="A785" t="s">
        <v>8219</v>
      </c>
      <c r="B785">
        <v>70</v>
      </c>
      <c r="C785" t="s">
        <v>8221</v>
      </c>
      <c r="D785">
        <v>8</v>
      </c>
    </row>
    <row r="786" spans="1:4" x14ac:dyDescent="0.25">
      <c r="A786" t="s">
        <v>8219</v>
      </c>
      <c r="B786">
        <v>89</v>
      </c>
      <c r="C786" t="s">
        <v>8221</v>
      </c>
      <c r="D786">
        <v>0</v>
      </c>
    </row>
    <row r="787" spans="1:4" x14ac:dyDescent="0.25">
      <c r="A787" t="s">
        <v>8219</v>
      </c>
      <c r="B787">
        <v>107</v>
      </c>
      <c r="C787" t="s">
        <v>8221</v>
      </c>
      <c r="D787">
        <v>16</v>
      </c>
    </row>
    <row r="788" spans="1:4" x14ac:dyDescent="0.25">
      <c r="A788" t="s">
        <v>8219</v>
      </c>
      <c r="B788">
        <v>159</v>
      </c>
      <c r="C788" t="s">
        <v>8221</v>
      </c>
      <c r="D788">
        <v>2</v>
      </c>
    </row>
    <row r="789" spans="1:4" x14ac:dyDescent="0.25">
      <c r="A789" t="s">
        <v>8219</v>
      </c>
      <c r="B789">
        <v>181</v>
      </c>
      <c r="C789" t="s">
        <v>8221</v>
      </c>
      <c r="D789">
        <v>48</v>
      </c>
    </row>
    <row r="790" spans="1:4" x14ac:dyDescent="0.25">
      <c r="A790" t="s">
        <v>8219</v>
      </c>
      <c r="B790">
        <v>131</v>
      </c>
      <c r="C790" t="s">
        <v>8221</v>
      </c>
      <c r="D790">
        <v>2</v>
      </c>
    </row>
    <row r="791" spans="1:4" x14ac:dyDescent="0.25">
      <c r="A791" t="s">
        <v>8219</v>
      </c>
      <c r="B791">
        <v>125</v>
      </c>
      <c r="C791" t="s">
        <v>8221</v>
      </c>
      <c r="D791">
        <v>2</v>
      </c>
    </row>
    <row r="792" spans="1:4" x14ac:dyDescent="0.25">
      <c r="A792" t="s">
        <v>8219</v>
      </c>
      <c r="B792">
        <v>61</v>
      </c>
      <c r="C792" t="s">
        <v>8221</v>
      </c>
      <c r="D792">
        <v>1</v>
      </c>
    </row>
    <row r="793" spans="1:4" x14ac:dyDescent="0.25">
      <c r="A793" t="s">
        <v>8219</v>
      </c>
      <c r="B793">
        <v>90</v>
      </c>
      <c r="C793" t="s">
        <v>8221</v>
      </c>
      <c r="D793">
        <v>17</v>
      </c>
    </row>
    <row r="794" spans="1:4" x14ac:dyDescent="0.25">
      <c r="A794" t="s">
        <v>8219</v>
      </c>
      <c r="B794">
        <v>35</v>
      </c>
      <c r="C794" t="s">
        <v>8221</v>
      </c>
      <c r="D794">
        <v>0</v>
      </c>
    </row>
    <row r="795" spans="1:4" x14ac:dyDescent="0.25">
      <c r="A795" t="s">
        <v>8219</v>
      </c>
      <c r="B795">
        <v>90</v>
      </c>
      <c r="C795" t="s">
        <v>8221</v>
      </c>
      <c r="D795">
        <v>11</v>
      </c>
    </row>
    <row r="796" spans="1:4" x14ac:dyDescent="0.25">
      <c r="A796" t="s">
        <v>8219</v>
      </c>
      <c r="B796">
        <v>4</v>
      </c>
      <c r="C796" t="s">
        <v>8221</v>
      </c>
      <c r="D796">
        <v>95</v>
      </c>
    </row>
    <row r="797" spans="1:4" x14ac:dyDescent="0.25">
      <c r="A797" t="s">
        <v>8219</v>
      </c>
      <c r="B797">
        <v>120</v>
      </c>
      <c r="C797" t="s">
        <v>8221</v>
      </c>
      <c r="D797">
        <v>13</v>
      </c>
    </row>
    <row r="798" spans="1:4" x14ac:dyDescent="0.25">
      <c r="A798" t="s">
        <v>8219</v>
      </c>
      <c r="B798">
        <v>14</v>
      </c>
      <c r="C798" t="s">
        <v>8221</v>
      </c>
      <c r="D798">
        <v>2</v>
      </c>
    </row>
    <row r="799" spans="1:4" x14ac:dyDescent="0.25">
      <c r="A799" t="s">
        <v>8219</v>
      </c>
      <c r="B799">
        <v>27</v>
      </c>
      <c r="C799" t="s">
        <v>8221</v>
      </c>
      <c r="D799">
        <v>2</v>
      </c>
    </row>
    <row r="800" spans="1:4" x14ac:dyDescent="0.25">
      <c r="A800" t="s">
        <v>8219</v>
      </c>
      <c r="B800">
        <v>49</v>
      </c>
      <c r="C800" t="s">
        <v>8221</v>
      </c>
      <c r="D800">
        <v>3</v>
      </c>
    </row>
    <row r="801" spans="1:4" x14ac:dyDescent="0.25">
      <c r="A801" t="s">
        <v>8219</v>
      </c>
      <c r="B801">
        <v>102</v>
      </c>
      <c r="C801" t="s">
        <v>8221</v>
      </c>
      <c r="D801">
        <v>0</v>
      </c>
    </row>
    <row r="802" spans="1:4" x14ac:dyDescent="0.25">
      <c r="A802" t="s">
        <v>8219</v>
      </c>
      <c r="B802">
        <v>3</v>
      </c>
      <c r="C802" t="s">
        <v>8221</v>
      </c>
      <c r="D802">
        <v>0</v>
      </c>
    </row>
    <row r="803" spans="1:4" x14ac:dyDescent="0.25">
      <c r="A803" t="s">
        <v>8219</v>
      </c>
      <c r="B803">
        <v>25</v>
      </c>
      <c r="C803" t="s">
        <v>8221</v>
      </c>
      <c r="D803">
        <v>0</v>
      </c>
    </row>
    <row r="804" spans="1:4" x14ac:dyDescent="0.25">
      <c r="A804" t="s">
        <v>8219</v>
      </c>
      <c r="B804">
        <v>118</v>
      </c>
      <c r="C804" t="s">
        <v>8221</v>
      </c>
      <c r="D804">
        <v>2</v>
      </c>
    </row>
    <row r="805" spans="1:4" x14ac:dyDescent="0.25">
      <c r="A805" t="s">
        <v>8219</v>
      </c>
      <c r="B805">
        <v>57</v>
      </c>
      <c r="C805" t="s">
        <v>8221</v>
      </c>
      <c r="D805">
        <v>24</v>
      </c>
    </row>
    <row r="806" spans="1:4" x14ac:dyDescent="0.25">
      <c r="A806" t="s">
        <v>8219</v>
      </c>
      <c r="B806">
        <v>11</v>
      </c>
      <c r="C806" t="s">
        <v>8221</v>
      </c>
      <c r="D806">
        <v>25</v>
      </c>
    </row>
    <row r="807" spans="1:4" x14ac:dyDescent="0.25">
      <c r="A807" t="s">
        <v>8219</v>
      </c>
      <c r="B807">
        <v>33</v>
      </c>
      <c r="C807" t="s">
        <v>8221</v>
      </c>
      <c r="D807">
        <v>3</v>
      </c>
    </row>
    <row r="808" spans="1:4" x14ac:dyDescent="0.25">
      <c r="A808" t="s">
        <v>8219</v>
      </c>
      <c r="B808">
        <v>40</v>
      </c>
      <c r="C808" t="s">
        <v>8221</v>
      </c>
      <c r="D808">
        <v>41</v>
      </c>
    </row>
    <row r="809" spans="1:4" x14ac:dyDescent="0.25">
      <c r="A809" t="s">
        <v>8219</v>
      </c>
      <c r="B809">
        <v>50</v>
      </c>
      <c r="C809" t="s">
        <v>8221</v>
      </c>
      <c r="D809">
        <v>2</v>
      </c>
    </row>
    <row r="810" spans="1:4" x14ac:dyDescent="0.25">
      <c r="A810" t="s">
        <v>8219</v>
      </c>
      <c r="B810">
        <v>38</v>
      </c>
      <c r="C810" t="s">
        <v>8221</v>
      </c>
      <c r="D810">
        <v>4</v>
      </c>
    </row>
    <row r="811" spans="1:4" x14ac:dyDescent="0.25">
      <c r="A811" t="s">
        <v>8219</v>
      </c>
      <c r="B811">
        <v>96</v>
      </c>
      <c r="C811" t="s">
        <v>8221</v>
      </c>
      <c r="D811">
        <v>99</v>
      </c>
    </row>
    <row r="812" spans="1:4" x14ac:dyDescent="0.25">
      <c r="A812" t="s">
        <v>8219</v>
      </c>
      <c r="B812">
        <v>48</v>
      </c>
      <c r="C812" t="s">
        <v>8221</v>
      </c>
      <c r="D812">
        <v>4</v>
      </c>
    </row>
    <row r="813" spans="1:4" x14ac:dyDescent="0.25">
      <c r="A813" t="s">
        <v>8219</v>
      </c>
      <c r="B813">
        <v>33</v>
      </c>
      <c r="C813" t="s">
        <v>8221</v>
      </c>
      <c r="D813">
        <v>4</v>
      </c>
    </row>
    <row r="814" spans="1:4" x14ac:dyDescent="0.25">
      <c r="A814" t="s">
        <v>8219</v>
      </c>
      <c r="B814">
        <v>226</v>
      </c>
      <c r="C814" t="s">
        <v>8221</v>
      </c>
      <c r="D814">
        <v>38</v>
      </c>
    </row>
    <row r="815" spans="1:4" x14ac:dyDescent="0.25">
      <c r="A815" t="s">
        <v>8219</v>
      </c>
      <c r="B815">
        <v>14</v>
      </c>
      <c r="C815" t="s">
        <v>8221</v>
      </c>
      <c r="D815">
        <v>285</v>
      </c>
    </row>
    <row r="816" spans="1:4" x14ac:dyDescent="0.25">
      <c r="A816" t="s">
        <v>8219</v>
      </c>
      <c r="B816">
        <v>20</v>
      </c>
      <c r="C816" t="s">
        <v>8221</v>
      </c>
      <c r="D816">
        <v>1</v>
      </c>
    </row>
    <row r="817" spans="1:4" x14ac:dyDescent="0.25">
      <c r="A817" t="s">
        <v>8219</v>
      </c>
      <c r="B817">
        <v>25</v>
      </c>
      <c r="C817" t="s">
        <v>8221</v>
      </c>
      <c r="D817">
        <v>42</v>
      </c>
    </row>
    <row r="818" spans="1:4" x14ac:dyDescent="0.25">
      <c r="A818" t="s">
        <v>8219</v>
      </c>
      <c r="B818">
        <v>90</v>
      </c>
      <c r="C818" t="s">
        <v>8221</v>
      </c>
      <c r="D818">
        <v>26</v>
      </c>
    </row>
    <row r="819" spans="1:4" x14ac:dyDescent="0.25">
      <c r="A819" t="s">
        <v>8219</v>
      </c>
      <c r="B819">
        <v>11</v>
      </c>
      <c r="C819" t="s">
        <v>8221</v>
      </c>
      <c r="D819">
        <v>2</v>
      </c>
    </row>
    <row r="820" spans="1:4" x14ac:dyDescent="0.25">
      <c r="A820" t="s">
        <v>8219</v>
      </c>
      <c r="B820">
        <v>55</v>
      </c>
      <c r="C820" t="s">
        <v>8221</v>
      </c>
      <c r="D820">
        <v>4</v>
      </c>
    </row>
    <row r="821" spans="1:4" x14ac:dyDescent="0.25">
      <c r="A821" t="s">
        <v>8219</v>
      </c>
      <c r="B821">
        <v>30</v>
      </c>
      <c r="C821" t="s">
        <v>8221</v>
      </c>
      <c r="D821">
        <v>6</v>
      </c>
    </row>
    <row r="822" spans="1:4" x14ac:dyDescent="0.25">
      <c r="A822" t="s">
        <v>8219</v>
      </c>
      <c r="B822">
        <v>28</v>
      </c>
      <c r="C822" t="s">
        <v>8221</v>
      </c>
      <c r="D822">
        <v>70</v>
      </c>
    </row>
    <row r="823" spans="1:4" x14ac:dyDescent="0.25">
      <c r="A823" t="s">
        <v>8219</v>
      </c>
      <c r="B823">
        <v>45</v>
      </c>
      <c r="C823" t="s">
        <v>8221</v>
      </c>
      <c r="D823">
        <v>9</v>
      </c>
    </row>
    <row r="824" spans="1:4" x14ac:dyDescent="0.25">
      <c r="A824" t="s">
        <v>8219</v>
      </c>
      <c r="B824">
        <v>13</v>
      </c>
      <c r="C824" t="s">
        <v>8221</v>
      </c>
      <c r="D824">
        <v>8</v>
      </c>
    </row>
    <row r="825" spans="1:4" x14ac:dyDescent="0.25">
      <c r="A825" t="s">
        <v>8219</v>
      </c>
      <c r="B825">
        <v>40</v>
      </c>
      <c r="C825" t="s">
        <v>8221</v>
      </c>
      <c r="D825">
        <v>105</v>
      </c>
    </row>
    <row r="826" spans="1:4" x14ac:dyDescent="0.25">
      <c r="A826" t="s">
        <v>8219</v>
      </c>
      <c r="B826">
        <v>21</v>
      </c>
      <c r="C826" t="s">
        <v>8221</v>
      </c>
      <c r="D826">
        <v>12</v>
      </c>
    </row>
    <row r="827" spans="1:4" x14ac:dyDescent="0.25">
      <c r="A827" t="s">
        <v>8219</v>
      </c>
      <c r="B827">
        <v>134</v>
      </c>
      <c r="C827" t="s">
        <v>8221</v>
      </c>
      <c r="D827">
        <v>0</v>
      </c>
    </row>
    <row r="828" spans="1:4" x14ac:dyDescent="0.25">
      <c r="A828" t="s">
        <v>8219</v>
      </c>
      <c r="B828">
        <v>20</v>
      </c>
      <c r="C828" t="s">
        <v>8221</v>
      </c>
      <c r="D828">
        <v>16</v>
      </c>
    </row>
    <row r="829" spans="1:4" x14ac:dyDescent="0.25">
      <c r="A829" t="s">
        <v>8219</v>
      </c>
      <c r="B829">
        <v>19</v>
      </c>
      <c r="C829" t="s">
        <v>8221</v>
      </c>
      <c r="D829">
        <v>7</v>
      </c>
    </row>
    <row r="830" spans="1:4" x14ac:dyDescent="0.25">
      <c r="A830" t="s">
        <v>8219</v>
      </c>
      <c r="B830">
        <v>209</v>
      </c>
      <c r="C830" t="s">
        <v>8221</v>
      </c>
      <c r="D830">
        <v>4</v>
      </c>
    </row>
    <row r="831" spans="1:4" x14ac:dyDescent="0.25">
      <c r="A831" t="s">
        <v>8219</v>
      </c>
      <c r="B831">
        <v>38</v>
      </c>
      <c r="C831" t="s">
        <v>8221</v>
      </c>
      <c r="D831">
        <v>1</v>
      </c>
    </row>
    <row r="832" spans="1:4" x14ac:dyDescent="0.25">
      <c r="A832" t="s">
        <v>8219</v>
      </c>
      <c r="B832">
        <v>24</v>
      </c>
      <c r="C832" t="s">
        <v>8221</v>
      </c>
      <c r="D832">
        <v>28</v>
      </c>
    </row>
    <row r="833" spans="1:4" x14ac:dyDescent="0.25">
      <c r="A833" t="s">
        <v>8219</v>
      </c>
      <c r="B833">
        <v>8</v>
      </c>
      <c r="C833" t="s">
        <v>8221</v>
      </c>
      <c r="D833">
        <v>1</v>
      </c>
    </row>
    <row r="834" spans="1:4" x14ac:dyDescent="0.25">
      <c r="A834" t="s">
        <v>8219</v>
      </c>
      <c r="B834">
        <v>179</v>
      </c>
      <c r="C834" t="s">
        <v>8221</v>
      </c>
      <c r="D834">
        <v>1</v>
      </c>
    </row>
    <row r="835" spans="1:4" x14ac:dyDescent="0.25">
      <c r="A835" t="s">
        <v>8219</v>
      </c>
      <c r="B835">
        <v>26</v>
      </c>
      <c r="C835" t="s">
        <v>8221</v>
      </c>
      <c r="D835">
        <v>5</v>
      </c>
    </row>
    <row r="836" spans="1:4" x14ac:dyDescent="0.25">
      <c r="A836" t="s">
        <v>8219</v>
      </c>
      <c r="B836">
        <v>131</v>
      </c>
      <c r="C836" t="s">
        <v>8221</v>
      </c>
      <c r="D836">
        <v>3</v>
      </c>
    </row>
    <row r="837" spans="1:4" x14ac:dyDescent="0.25">
      <c r="A837" t="s">
        <v>8219</v>
      </c>
      <c r="B837">
        <v>14</v>
      </c>
      <c r="C837" t="s">
        <v>8221</v>
      </c>
      <c r="D837">
        <v>2</v>
      </c>
    </row>
    <row r="838" spans="1:4" x14ac:dyDescent="0.25">
      <c r="A838" t="s">
        <v>8219</v>
      </c>
      <c r="B838">
        <v>174</v>
      </c>
      <c r="C838" t="s">
        <v>8221</v>
      </c>
      <c r="D838">
        <v>0</v>
      </c>
    </row>
    <row r="839" spans="1:4" x14ac:dyDescent="0.25">
      <c r="A839" t="s">
        <v>8219</v>
      </c>
      <c r="B839">
        <v>191</v>
      </c>
      <c r="C839" t="s">
        <v>8221</v>
      </c>
      <c r="D839">
        <v>0</v>
      </c>
    </row>
    <row r="840" spans="1:4" x14ac:dyDescent="0.25">
      <c r="A840" t="s">
        <v>8219</v>
      </c>
      <c r="B840">
        <v>38</v>
      </c>
      <c r="C840" t="s">
        <v>8221</v>
      </c>
      <c r="D840">
        <v>3</v>
      </c>
    </row>
    <row r="841" spans="1:4" x14ac:dyDescent="0.25">
      <c r="A841" t="s">
        <v>8219</v>
      </c>
      <c r="B841">
        <v>22</v>
      </c>
      <c r="C841" t="s">
        <v>8221</v>
      </c>
      <c r="D841">
        <v>0</v>
      </c>
    </row>
    <row r="842" spans="1:4" x14ac:dyDescent="0.25">
      <c r="A842" t="s">
        <v>8219</v>
      </c>
      <c r="B842">
        <v>149</v>
      </c>
      <c r="C842" t="s">
        <v>8221</v>
      </c>
      <c r="D842">
        <v>0</v>
      </c>
    </row>
    <row r="843" spans="1:4" x14ac:dyDescent="0.25">
      <c r="A843" t="s">
        <v>8219</v>
      </c>
      <c r="B843">
        <v>56</v>
      </c>
      <c r="C843" t="s">
        <v>8221</v>
      </c>
      <c r="D843">
        <v>3</v>
      </c>
    </row>
    <row r="844" spans="1:4" x14ac:dyDescent="0.25">
      <c r="A844" t="s">
        <v>8219</v>
      </c>
      <c r="B844">
        <v>19</v>
      </c>
      <c r="C844" t="s">
        <v>8221</v>
      </c>
      <c r="D844">
        <v>7</v>
      </c>
    </row>
    <row r="845" spans="1:4" x14ac:dyDescent="0.25">
      <c r="A845" t="s">
        <v>8219</v>
      </c>
      <c r="B845">
        <v>70</v>
      </c>
      <c r="C845" t="s">
        <v>8221</v>
      </c>
      <c r="D845">
        <v>25</v>
      </c>
    </row>
    <row r="846" spans="1:4" x14ac:dyDescent="0.25">
      <c r="A846" t="s">
        <v>8219</v>
      </c>
      <c r="B846">
        <v>81</v>
      </c>
      <c r="C846" t="s">
        <v>8221</v>
      </c>
      <c r="D846">
        <v>10</v>
      </c>
    </row>
    <row r="847" spans="1:4" x14ac:dyDescent="0.25">
      <c r="A847" t="s">
        <v>8219</v>
      </c>
      <c r="B847">
        <v>32</v>
      </c>
      <c r="C847" t="s">
        <v>8221</v>
      </c>
      <c r="D847">
        <v>3</v>
      </c>
    </row>
    <row r="848" spans="1:4" x14ac:dyDescent="0.25">
      <c r="A848" t="s">
        <v>8219</v>
      </c>
      <c r="B848">
        <v>26</v>
      </c>
      <c r="C848" t="s">
        <v>8221</v>
      </c>
      <c r="D848">
        <v>5</v>
      </c>
    </row>
    <row r="849" spans="1:4" x14ac:dyDescent="0.25">
      <c r="A849" t="s">
        <v>8219</v>
      </c>
      <c r="B849">
        <v>105</v>
      </c>
      <c r="C849" t="s">
        <v>8221</v>
      </c>
      <c r="D849">
        <v>5</v>
      </c>
    </row>
    <row r="850" spans="1:4" x14ac:dyDescent="0.25">
      <c r="A850" t="s">
        <v>8219</v>
      </c>
      <c r="B850">
        <v>29</v>
      </c>
      <c r="C850" t="s">
        <v>8221</v>
      </c>
      <c r="D850">
        <v>27</v>
      </c>
    </row>
    <row r="851" spans="1:4" x14ac:dyDescent="0.25">
      <c r="A851" t="s">
        <v>8219</v>
      </c>
      <c r="B851">
        <v>8</v>
      </c>
      <c r="C851" t="s">
        <v>8221</v>
      </c>
      <c r="D851">
        <v>2</v>
      </c>
    </row>
    <row r="852" spans="1:4" x14ac:dyDescent="0.25">
      <c r="A852" t="s">
        <v>8219</v>
      </c>
      <c r="B852">
        <v>89</v>
      </c>
      <c r="C852" t="s">
        <v>8221</v>
      </c>
      <c r="D852">
        <v>236</v>
      </c>
    </row>
    <row r="853" spans="1:4" x14ac:dyDescent="0.25">
      <c r="A853" t="s">
        <v>8219</v>
      </c>
      <c r="B853">
        <v>44</v>
      </c>
      <c r="C853" t="s">
        <v>8221</v>
      </c>
      <c r="D853">
        <v>1</v>
      </c>
    </row>
    <row r="854" spans="1:4" x14ac:dyDescent="0.25">
      <c r="A854" t="s">
        <v>8219</v>
      </c>
      <c r="B854">
        <v>246</v>
      </c>
      <c r="C854" t="s">
        <v>8221</v>
      </c>
      <c r="D854">
        <v>12</v>
      </c>
    </row>
    <row r="855" spans="1:4" x14ac:dyDescent="0.25">
      <c r="A855" t="s">
        <v>8219</v>
      </c>
      <c r="B855">
        <v>120</v>
      </c>
      <c r="C855" t="s">
        <v>8221</v>
      </c>
      <c r="D855">
        <v>4</v>
      </c>
    </row>
    <row r="856" spans="1:4" x14ac:dyDescent="0.25">
      <c r="A856" t="s">
        <v>8219</v>
      </c>
      <c r="B856">
        <v>26</v>
      </c>
      <c r="C856" t="s">
        <v>8221</v>
      </c>
      <c r="D856">
        <v>3</v>
      </c>
    </row>
    <row r="857" spans="1:4" x14ac:dyDescent="0.25">
      <c r="A857" t="s">
        <v>8219</v>
      </c>
      <c r="B857">
        <v>45</v>
      </c>
      <c r="C857" t="s">
        <v>8221</v>
      </c>
      <c r="D857">
        <v>99</v>
      </c>
    </row>
    <row r="858" spans="1:4" x14ac:dyDescent="0.25">
      <c r="A858" t="s">
        <v>8219</v>
      </c>
      <c r="B858">
        <v>20</v>
      </c>
      <c r="C858" t="s">
        <v>8221</v>
      </c>
      <c r="D858">
        <v>3</v>
      </c>
    </row>
    <row r="859" spans="1:4" x14ac:dyDescent="0.25">
      <c r="A859" t="s">
        <v>8219</v>
      </c>
      <c r="B859">
        <v>47</v>
      </c>
      <c r="C859" t="s">
        <v>8221</v>
      </c>
      <c r="D859">
        <v>3</v>
      </c>
    </row>
    <row r="860" spans="1:4" x14ac:dyDescent="0.25">
      <c r="A860" t="s">
        <v>8219</v>
      </c>
      <c r="B860">
        <v>13</v>
      </c>
      <c r="C860" t="s">
        <v>8221</v>
      </c>
      <c r="D860">
        <v>22</v>
      </c>
    </row>
    <row r="861" spans="1:4" x14ac:dyDescent="0.25">
      <c r="A861" t="s">
        <v>8219</v>
      </c>
      <c r="B861">
        <v>183</v>
      </c>
      <c r="C861" t="s">
        <v>8221</v>
      </c>
      <c r="D861">
        <v>4</v>
      </c>
    </row>
    <row r="862" spans="1:4" x14ac:dyDescent="0.25">
      <c r="A862" t="s">
        <v>8219</v>
      </c>
      <c r="B862">
        <v>21</v>
      </c>
      <c r="C862" t="s">
        <v>8221</v>
      </c>
      <c r="D862">
        <v>534</v>
      </c>
    </row>
    <row r="863" spans="1:4" x14ac:dyDescent="0.25">
      <c r="A863" t="s">
        <v>8219</v>
      </c>
      <c r="B863">
        <v>42</v>
      </c>
      <c r="C863" t="s">
        <v>8221</v>
      </c>
      <c r="D863">
        <v>12</v>
      </c>
    </row>
    <row r="864" spans="1:4" x14ac:dyDescent="0.25">
      <c r="A864" t="s">
        <v>8219</v>
      </c>
      <c r="B864">
        <v>54</v>
      </c>
      <c r="C864" t="s">
        <v>8221</v>
      </c>
      <c r="D864">
        <v>56</v>
      </c>
    </row>
    <row r="865" spans="1:4" x14ac:dyDescent="0.25">
      <c r="A865" t="s">
        <v>8219</v>
      </c>
      <c r="B865">
        <v>38</v>
      </c>
      <c r="C865" t="s">
        <v>8221</v>
      </c>
      <c r="D865">
        <v>11</v>
      </c>
    </row>
    <row r="866" spans="1:4" x14ac:dyDescent="0.25">
      <c r="A866" t="s">
        <v>8219</v>
      </c>
      <c r="B866">
        <v>64</v>
      </c>
      <c r="C866" t="s">
        <v>8221</v>
      </c>
      <c r="D866">
        <v>0</v>
      </c>
    </row>
    <row r="867" spans="1:4" x14ac:dyDescent="0.25">
      <c r="A867" t="s">
        <v>8219</v>
      </c>
      <c r="B867">
        <v>13</v>
      </c>
      <c r="C867" t="s">
        <v>8221</v>
      </c>
      <c r="D867">
        <v>12</v>
      </c>
    </row>
    <row r="868" spans="1:4" x14ac:dyDescent="0.25">
      <c r="A868" t="s">
        <v>8219</v>
      </c>
      <c r="B868">
        <v>33</v>
      </c>
      <c r="C868" t="s">
        <v>8221</v>
      </c>
      <c r="D868">
        <v>5</v>
      </c>
    </row>
    <row r="869" spans="1:4" x14ac:dyDescent="0.25">
      <c r="A869" t="s">
        <v>8219</v>
      </c>
      <c r="B869">
        <v>52</v>
      </c>
      <c r="C869" t="s">
        <v>8221</v>
      </c>
      <c r="D869">
        <v>24</v>
      </c>
    </row>
    <row r="870" spans="1:4" x14ac:dyDescent="0.25">
      <c r="A870" t="s">
        <v>8219</v>
      </c>
      <c r="B870">
        <v>107</v>
      </c>
      <c r="C870" t="s">
        <v>8221</v>
      </c>
      <c r="D870">
        <v>89</v>
      </c>
    </row>
    <row r="871" spans="1:4" x14ac:dyDescent="0.25">
      <c r="A871" t="s">
        <v>8219</v>
      </c>
      <c r="B871">
        <v>11</v>
      </c>
      <c r="C871" t="s">
        <v>8221</v>
      </c>
      <c r="D871">
        <v>1</v>
      </c>
    </row>
    <row r="872" spans="1:4" x14ac:dyDescent="0.25">
      <c r="A872" t="s">
        <v>8219</v>
      </c>
      <c r="B872">
        <v>34</v>
      </c>
      <c r="C872" t="s">
        <v>8221</v>
      </c>
      <c r="D872">
        <v>55</v>
      </c>
    </row>
    <row r="873" spans="1:4" x14ac:dyDescent="0.25">
      <c r="A873" t="s">
        <v>8219</v>
      </c>
      <c r="B873">
        <v>75</v>
      </c>
      <c r="C873" t="s">
        <v>8221</v>
      </c>
      <c r="D873">
        <v>2</v>
      </c>
    </row>
    <row r="874" spans="1:4" x14ac:dyDescent="0.25">
      <c r="A874" t="s">
        <v>8219</v>
      </c>
      <c r="B874">
        <v>26</v>
      </c>
      <c r="C874" t="s">
        <v>8221</v>
      </c>
      <c r="D874">
        <v>0</v>
      </c>
    </row>
    <row r="875" spans="1:4" x14ac:dyDescent="0.25">
      <c r="A875" t="s">
        <v>8219</v>
      </c>
      <c r="B875">
        <v>50</v>
      </c>
      <c r="C875" t="s">
        <v>8221</v>
      </c>
      <c r="D875">
        <v>4</v>
      </c>
    </row>
    <row r="876" spans="1:4" x14ac:dyDescent="0.25">
      <c r="A876" t="s">
        <v>8219</v>
      </c>
      <c r="B876">
        <v>80</v>
      </c>
      <c r="C876" t="s">
        <v>8221</v>
      </c>
      <c r="D876">
        <v>6</v>
      </c>
    </row>
    <row r="877" spans="1:4" x14ac:dyDescent="0.25">
      <c r="A877" t="s">
        <v>8219</v>
      </c>
      <c r="B877">
        <v>110</v>
      </c>
      <c r="C877" t="s">
        <v>8221</v>
      </c>
      <c r="D877">
        <v>4</v>
      </c>
    </row>
    <row r="878" spans="1:4" x14ac:dyDescent="0.25">
      <c r="A878" t="s">
        <v>8219</v>
      </c>
      <c r="B878">
        <v>77</v>
      </c>
      <c r="C878" t="s">
        <v>8221</v>
      </c>
      <c r="D878">
        <v>4</v>
      </c>
    </row>
    <row r="879" spans="1:4" x14ac:dyDescent="0.25">
      <c r="A879" t="s">
        <v>8219</v>
      </c>
      <c r="B879">
        <v>50</v>
      </c>
      <c r="C879" t="s">
        <v>8221</v>
      </c>
      <c r="D879">
        <v>2</v>
      </c>
    </row>
    <row r="880" spans="1:4" x14ac:dyDescent="0.25">
      <c r="A880" t="s">
        <v>8219</v>
      </c>
      <c r="B880">
        <v>145</v>
      </c>
      <c r="C880" t="s">
        <v>8221</v>
      </c>
      <c r="D880">
        <v>5</v>
      </c>
    </row>
    <row r="881" spans="1:4" x14ac:dyDescent="0.25">
      <c r="A881" t="s">
        <v>8219</v>
      </c>
      <c r="B881">
        <v>29</v>
      </c>
      <c r="C881" t="s">
        <v>8221</v>
      </c>
      <c r="D881">
        <v>83</v>
      </c>
    </row>
    <row r="882" spans="1:4" x14ac:dyDescent="0.25">
      <c r="A882" t="s">
        <v>8219</v>
      </c>
      <c r="B882">
        <v>114</v>
      </c>
      <c r="C882" t="s">
        <v>8221</v>
      </c>
      <c r="D882">
        <v>57</v>
      </c>
    </row>
    <row r="883" spans="1:4" x14ac:dyDescent="0.25">
      <c r="A883" t="s">
        <v>8219</v>
      </c>
      <c r="B883">
        <v>96</v>
      </c>
      <c r="C883" t="s">
        <v>8221</v>
      </c>
      <c r="D883">
        <v>311</v>
      </c>
    </row>
    <row r="884" spans="1:4" x14ac:dyDescent="0.25">
      <c r="A884" t="s">
        <v>8219</v>
      </c>
      <c r="B884">
        <v>31</v>
      </c>
      <c r="C884" t="s">
        <v>8221</v>
      </c>
      <c r="D884">
        <v>2</v>
      </c>
    </row>
    <row r="885" spans="1:4" x14ac:dyDescent="0.25">
      <c r="A885" t="s">
        <v>8219</v>
      </c>
      <c r="B885">
        <v>4883</v>
      </c>
      <c r="C885" t="s">
        <v>8221</v>
      </c>
      <c r="D885">
        <v>16</v>
      </c>
    </row>
    <row r="886" spans="1:4" x14ac:dyDescent="0.25">
      <c r="A886" t="s">
        <v>8219</v>
      </c>
      <c r="B886">
        <v>95</v>
      </c>
      <c r="C886" t="s">
        <v>8221</v>
      </c>
      <c r="D886">
        <v>9</v>
      </c>
    </row>
    <row r="887" spans="1:4" x14ac:dyDescent="0.25">
      <c r="A887" t="s">
        <v>8219</v>
      </c>
      <c r="B887">
        <v>2478</v>
      </c>
      <c r="C887" t="s">
        <v>8221</v>
      </c>
      <c r="D887">
        <v>1</v>
      </c>
    </row>
    <row r="888" spans="1:4" x14ac:dyDescent="0.25">
      <c r="A888" t="s">
        <v>8219</v>
      </c>
      <c r="B888">
        <v>1789</v>
      </c>
      <c r="C888" t="s">
        <v>8221</v>
      </c>
      <c r="D888">
        <v>12</v>
      </c>
    </row>
    <row r="889" spans="1:4" x14ac:dyDescent="0.25">
      <c r="A889" t="s">
        <v>8219</v>
      </c>
      <c r="B889">
        <v>680</v>
      </c>
      <c r="C889" t="s">
        <v>8221</v>
      </c>
      <c r="D889">
        <v>0</v>
      </c>
    </row>
    <row r="890" spans="1:4" x14ac:dyDescent="0.25">
      <c r="A890" t="s">
        <v>8219</v>
      </c>
      <c r="B890">
        <v>70</v>
      </c>
      <c r="C890" t="s">
        <v>8221</v>
      </c>
      <c r="D890">
        <v>20</v>
      </c>
    </row>
    <row r="891" spans="1:4" x14ac:dyDescent="0.25">
      <c r="A891" t="s">
        <v>8219</v>
      </c>
      <c r="B891">
        <v>23</v>
      </c>
      <c r="C891" t="s">
        <v>8221</v>
      </c>
      <c r="D891">
        <v>16</v>
      </c>
    </row>
    <row r="892" spans="1:4" x14ac:dyDescent="0.25">
      <c r="A892" t="s">
        <v>8219</v>
      </c>
      <c r="B892">
        <v>4245</v>
      </c>
      <c r="C892" t="s">
        <v>8221</v>
      </c>
      <c r="D892">
        <v>33</v>
      </c>
    </row>
    <row r="893" spans="1:4" x14ac:dyDescent="0.25">
      <c r="A893" t="s">
        <v>8219</v>
      </c>
      <c r="B893">
        <v>943</v>
      </c>
      <c r="C893" t="s">
        <v>8221</v>
      </c>
      <c r="D893">
        <v>2</v>
      </c>
    </row>
    <row r="894" spans="1:4" x14ac:dyDescent="0.25">
      <c r="A894" t="s">
        <v>8219</v>
      </c>
      <c r="B894">
        <v>1876</v>
      </c>
      <c r="C894" t="s">
        <v>8221</v>
      </c>
      <c r="D894">
        <v>6</v>
      </c>
    </row>
    <row r="895" spans="1:4" x14ac:dyDescent="0.25">
      <c r="A895" t="s">
        <v>8219</v>
      </c>
      <c r="B895">
        <v>834</v>
      </c>
      <c r="C895" t="s">
        <v>8221</v>
      </c>
      <c r="D895">
        <v>0</v>
      </c>
    </row>
    <row r="896" spans="1:4" x14ac:dyDescent="0.25">
      <c r="A896" t="s">
        <v>8219</v>
      </c>
      <c r="B896">
        <v>682</v>
      </c>
      <c r="C896" t="s">
        <v>8221</v>
      </c>
      <c r="D896">
        <v>3</v>
      </c>
    </row>
    <row r="897" spans="1:4" x14ac:dyDescent="0.25">
      <c r="A897" t="s">
        <v>8219</v>
      </c>
      <c r="B897">
        <v>147</v>
      </c>
      <c r="C897" t="s">
        <v>8221</v>
      </c>
      <c r="D897">
        <v>0</v>
      </c>
    </row>
    <row r="898" spans="1:4" x14ac:dyDescent="0.25">
      <c r="A898" t="s">
        <v>8219</v>
      </c>
      <c r="B898">
        <v>415</v>
      </c>
      <c r="C898" t="s">
        <v>8221</v>
      </c>
      <c r="D898">
        <v>3</v>
      </c>
    </row>
    <row r="899" spans="1:4" x14ac:dyDescent="0.25">
      <c r="A899" t="s">
        <v>8219</v>
      </c>
      <c r="B899">
        <v>290</v>
      </c>
      <c r="C899" t="s">
        <v>8221</v>
      </c>
      <c r="D899">
        <v>13</v>
      </c>
    </row>
    <row r="900" spans="1:4" x14ac:dyDescent="0.25">
      <c r="A900" t="s">
        <v>8219</v>
      </c>
      <c r="B900">
        <v>365</v>
      </c>
      <c r="C900" t="s">
        <v>8221</v>
      </c>
      <c r="D900">
        <v>6</v>
      </c>
    </row>
    <row r="901" spans="1:4" x14ac:dyDescent="0.25">
      <c r="A901" t="s">
        <v>8219</v>
      </c>
      <c r="B901">
        <v>660</v>
      </c>
      <c r="C901" t="s">
        <v>8221</v>
      </c>
      <c r="D901">
        <v>1</v>
      </c>
    </row>
    <row r="902" spans="1:4" x14ac:dyDescent="0.25">
      <c r="A902" t="s">
        <v>8219</v>
      </c>
      <c r="B902">
        <v>1356</v>
      </c>
      <c r="C902" t="s">
        <v>8221</v>
      </c>
      <c r="D902">
        <v>0</v>
      </c>
    </row>
    <row r="903" spans="1:4" x14ac:dyDescent="0.25">
      <c r="A903" t="s">
        <v>8219</v>
      </c>
      <c r="B903">
        <v>424</v>
      </c>
      <c r="C903" t="s">
        <v>8221</v>
      </c>
      <c r="D903">
        <v>5</v>
      </c>
    </row>
    <row r="904" spans="1:4" x14ac:dyDescent="0.25">
      <c r="A904" t="s">
        <v>8219</v>
      </c>
      <c r="B904">
        <v>33</v>
      </c>
      <c r="C904" t="s">
        <v>8221</v>
      </c>
      <c r="D904">
        <v>0</v>
      </c>
    </row>
    <row r="905" spans="1:4" x14ac:dyDescent="0.25">
      <c r="A905" t="s">
        <v>8219</v>
      </c>
      <c r="B905">
        <v>1633</v>
      </c>
      <c r="C905" t="s">
        <v>8221</v>
      </c>
      <c r="D905">
        <v>36</v>
      </c>
    </row>
    <row r="906" spans="1:4" x14ac:dyDescent="0.25">
      <c r="A906" t="s">
        <v>8219</v>
      </c>
      <c r="B906">
        <v>306</v>
      </c>
      <c r="C906" t="s">
        <v>8221</v>
      </c>
      <c r="D906">
        <v>1</v>
      </c>
    </row>
    <row r="907" spans="1:4" x14ac:dyDescent="0.25">
      <c r="A907" t="s">
        <v>8219</v>
      </c>
      <c r="B907">
        <v>205</v>
      </c>
      <c r="C907" t="s">
        <v>8221</v>
      </c>
      <c r="D907">
        <v>1</v>
      </c>
    </row>
    <row r="908" spans="1:4" x14ac:dyDescent="0.25">
      <c r="A908" t="s">
        <v>8219</v>
      </c>
      <c r="B908">
        <v>1281</v>
      </c>
      <c r="C908" t="s">
        <v>8221</v>
      </c>
      <c r="D908">
        <v>1</v>
      </c>
    </row>
    <row r="909" spans="1:4" x14ac:dyDescent="0.25">
      <c r="A909" t="s">
        <v>8219</v>
      </c>
      <c r="B909">
        <v>103</v>
      </c>
      <c r="C909" t="s">
        <v>8221</v>
      </c>
      <c r="D909">
        <v>9</v>
      </c>
    </row>
    <row r="910" spans="1:4" x14ac:dyDescent="0.25">
      <c r="A910" t="s">
        <v>8219</v>
      </c>
      <c r="B910">
        <v>1513</v>
      </c>
      <c r="C910" t="s">
        <v>8221</v>
      </c>
      <c r="D910">
        <v>1</v>
      </c>
    </row>
    <row r="911" spans="1:4" x14ac:dyDescent="0.25">
      <c r="A911" t="s">
        <v>8219</v>
      </c>
      <c r="B911">
        <v>405</v>
      </c>
      <c r="C911" t="s">
        <v>8221</v>
      </c>
      <c r="D911">
        <v>0</v>
      </c>
    </row>
    <row r="912" spans="1:4" x14ac:dyDescent="0.25">
      <c r="A912" t="s">
        <v>8219</v>
      </c>
      <c r="B912">
        <v>510</v>
      </c>
      <c r="C912" t="s">
        <v>8221</v>
      </c>
      <c r="D912">
        <v>1</v>
      </c>
    </row>
    <row r="913" spans="1:4" x14ac:dyDescent="0.25">
      <c r="A913" t="s">
        <v>8219</v>
      </c>
      <c r="B913">
        <v>1887</v>
      </c>
      <c r="C913" t="s">
        <v>8221</v>
      </c>
      <c r="D913">
        <v>1</v>
      </c>
    </row>
    <row r="914" spans="1:4" x14ac:dyDescent="0.25">
      <c r="A914" t="s">
        <v>8219</v>
      </c>
      <c r="B914">
        <v>701</v>
      </c>
      <c r="C914" t="s">
        <v>8221</v>
      </c>
      <c r="D914">
        <v>4</v>
      </c>
    </row>
    <row r="915" spans="1:4" x14ac:dyDescent="0.25">
      <c r="A915" t="s">
        <v>8219</v>
      </c>
      <c r="B915">
        <v>3863</v>
      </c>
      <c r="C915" t="s">
        <v>8221</v>
      </c>
      <c r="D915">
        <v>2</v>
      </c>
    </row>
    <row r="916" spans="1:4" x14ac:dyDescent="0.25">
      <c r="A916" t="s">
        <v>8219</v>
      </c>
      <c r="B916">
        <v>238</v>
      </c>
      <c r="C916" t="s">
        <v>8221</v>
      </c>
      <c r="D916">
        <v>2</v>
      </c>
    </row>
    <row r="917" spans="1:4" x14ac:dyDescent="0.25">
      <c r="A917" t="s">
        <v>8219</v>
      </c>
      <c r="B917">
        <v>2051</v>
      </c>
      <c r="C917" t="s">
        <v>8221</v>
      </c>
      <c r="D917">
        <v>2</v>
      </c>
    </row>
    <row r="918" spans="1:4" x14ac:dyDescent="0.25">
      <c r="A918" t="s">
        <v>8219</v>
      </c>
      <c r="B918">
        <v>402</v>
      </c>
      <c r="C918" t="s">
        <v>8221</v>
      </c>
      <c r="D918">
        <v>0</v>
      </c>
    </row>
    <row r="919" spans="1:4" x14ac:dyDescent="0.25">
      <c r="A919" t="s">
        <v>8219</v>
      </c>
      <c r="B919">
        <v>253</v>
      </c>
      <c r="C919" t="s">
        <v>8221</v>
      </c>
      <c r="D919">
        <v>2</v>
      </c>
    </row>
    <row r="920" spans="1:4" x14ac:dyDescent="0.25">
      <c r="A920" t="s">
        <v>8219</v>
      </c>
      <c r="B920">
        <v>473</v>
      </c>
      <c r="C920" t="s">
        <v>8221</v>
      </c>
      <c r="D920">
        <v>4</v>
      </c>
    </row>
    <row r="921" spans="1:4" x14ac:dyDescent="0.25">
      <c r="A921" t="s">
        <v>8219</v>
      </c>
      <c r="B921">
        <v>821</v>
      </c>
      <c r="C921" t="s">
        <v>8221</v>
      </c>
      <c r="D921">
        <v>2</v>
      </c>
    </row>
    <row r="922" spans="1:4" x14ac:dyDescent="0.25">
      <c r="A922" t="s">
        <v>8219</v>
      </c>
      <c r="B922">
        <v>388</v>
      </c>
      <c r="C922" t="s">
        <v>8221</v>
      </c>
      <c r="D922">
        <v>0</v>
      </c>
    </row>
    <row r="923" spans="1:4" x14ac:dyDescent="0.25">
      <c r="A923" t="s">
        <v>8219</v>
      </c>
      <c r="B923">
        <v>813</v>
      </c>
      <c r="C923" t="s">
        <v>8221</v>
      </c>
      <c r="D923">
        <v>1</v>
      </c>
    </row>
    <row r="924" spans="1:4" x14ac:dyDescent="0.25">
      <c r="A924" t="s">
        <v>8219</v>
      </c>
      <c r="B924">
        <v>1945</v>
      </c>
      <c r="C924" t="s">
        <v>8221</v>
      </c>
      <c r="D924">
        <v>0</v>
      </c>
    </row>
    <row r="925" spans="1:4" x14ac:dyDescent="0.25">
      <c r="A925" t="s">
        <v>8219</v>
      </c>
      <c r="B925">
        <v>1637</v>
      </c>
      <c r="C925" t="s">
        <v>8221</v>
      </c>
      <c r="D925">
        <v>2</v>
      </c>
    </row>
    <row r="926" spans="1:4" x14ac:dyDescent="0.25">
      <c r="A926" t="s">
        <v>8219</v>
      </c>
      <c r="B926">
        <v>1375</v>
      </c>
      <c r="C926" t="s">
        <v>8221</v>
      </c>
      <c r="D926">
        <v>7</v>
      </c>
    </row>
    <row r="927" spans="1:4" x14ac:dyDescent="0.25">
      <c r="A927" t="s">
        <v>8219</v>
      </c>
      <c r="B927">
        <v>17</v>
      </c>
      <c r="C927" t="s">
        <v>8221</v>
      </c>
      <c r="D927">
        <v>5</v>
      </c>
    </row>
    <row r="928" spans="1:4" x14ac:dyDescent="0.25">
      <c r="A928" t="s">
        <v>8219</v>
      </c>
      <c r="B928">
        <v>354</v>
      </c>
      <c r="C928" t="s">
        <v>8221</v>
      </c>
      <c r="D928">
        <v>0</v>
      </c>
    </row>
    <row r="929" spans="1:4" x14ac:dyDescent="0.25">
      <c r="A929" t="s">
        <v>8219</v>
      </c>
      <c r="B929">
        <v>191</v>
      </c>
      <c r="C929" t="s">
        <v>8221</v>
      </c>
      <c r="D929">
        <v>0</v>
      </c>
    </row>
    <row r="930" spans="1:4" x14ac:dyDescent="0.25">
      <c r="A930" t="s">
        <v>8219</v>
      </c>
      <c r="B930">
        <v>303</v>
      </c>
      <c r="C930" t="s">
        <v>8221</v>
      </c>
      <c r="D930">
        <v>0</v>
      </c>
    </row>
    <row r="931" spans="1:4" x14ac:dyDescent="0.25">
      <c r="A931" t="s">
        <v>8219</v>
      </c>
      <c r="B931">
        <v>137</v>
      </c>
      <c r="C931" t="s">
        <v>8221</v>
      </c>
      <c r="D931">
        <v>2</v>
      </c>
    </row>
    <row r="932" spans="1:4" x14ac:dyDescent="0.25">
      <c r="A932" t="s">
        <v>8219</v>
      </c>
      <c r="B932">
        <v>41</v>
      </c>
      <c r="C932" t="s">
        <v>8221</v>
      </c>
      <c r="D932">
        <v>0</v>
      </c>
    </row>
    <row r="933" spans="1:4" x14ac:dyDescent="0.25">
      <c r="A933" t="s">
        <v>8219</v>
      </c>
      <c r="B933">
        <v>398</v>
      </c>
      <c r="C933" t="s">
        <v>8221</v>
      </c>
      <c r="D933">
        <v>0</v>
      </c>
    </row>
    <row r="934" spans="1:4" x14ac:dyDescent="0.25">
      <c r="A934" t="s">
        <v>8219</v>
      </c>
      <c r="B934">
        <v>1737</v>
      </c>
      <c r="C934" t="s">
        <v>8221</v>
      </c>
      <c r="D934">
        <v>28</v>
      </c>
    </row>
    <row r="935" spans="1:4" x14ac:dyDescent="0.25">
      <c r="A935" t="s">
        <v>8219</v>
      </c>
      <c r="B935">
        <v>971</v>
      </c>
      <c r="C935" t="s">
        <v>8221</v>
      </c>
      <c r="D935">
        <v>2</v>
      </c>
    </row>
    <row r="936" spans="1:4" x14ac:dyDescent="0.25">
      <c r="A936" t="s">
        <v>8219</v>
      </c>
      <c r="B936">
        <v>183</v>
      </c>
      <c r="C936" t="s">
        <v>8221</v>
      </c>
      <c r="D936">
        <v>0</v>
      </c>
    </row>
    <row r="937" spans="1:4" x14ac:dyDescent="0.25">
      <c r="A937" t="s">
        <v>8219</v>
      </c>
      <c r="B937">
        <v>4562</v>
      </c>
      <c r="C937" t="s">
        <v>8221</v>
      </c>
      <c r="D937">
        <v>0</v>
      </c>
    </row>
    <row r="938" spans="1:4" x14ac:dyDescent="0.25">
      <c r="A938" t="s">
        <v>8219</v>
      </c>
      <c r="B938">
        <v>26457</v>
      </c>
      <c r="C938" t="s">
        <v>8221</v>
      </c>
      <c r="D938">
        <v>0</v>
      </c>
    </row>
    <row r="939" spans="1:4" x14ac:dyDescent="0.25">
      <c r="A939" t="s">
        <v>8219</v>
      </c>
      <c r="B939">
        <v>162</v>
      </c>
      <c r="C939" t="s">
        <v>8221</v>
      </c>
      <c r="D939">
        <v>4</v>
      </c>
    </row>
    <row r="940" spans="1:4" x14ac:dyDescent="0.25">
      <c r="A940" t="s">
        <v>8219</v>
      </c>
      <c r="B940">
        <v>479</v>
      </c>
      <c r="C940" t="s">
        <v>8221</v>
      </c>
      <c r="D940">
        <v>12</v>
      </c>
    </row>
    <row r="941" spans="1:4" x14ac:dyDescent="0.25">
      <c r="A941" t="s">
        <v>8219</v>
      </c>
      <c r="B941">
        <v>426</v>
      </c>
      <c r="C941" t="s">
        <v>8221</v>
      </c>
      <c r="D941">
        <v>0</v>
      </c>
    </row>
    <row r="942" spans="1:4" x14ac:dyDescent="0.25">
      <c r="A942" t="s">
        <v>8219</v>
      </c>
      <c r="B942">
        <v>450</v>
      </c>
      <c r="C942" t="s">
        <v>8221</v>
      </c>
      <c r="D942">
        <v>33</v>
      </c>
    </row>
    <row r="943" spans="1:4" x14ac:dyDescent="0.25">
      <c r="A943" t="s">
        <v>8219</v>
      </c>
      <c r="B943">
        <v>1780</v>
      </c>
      <c r="C943" t="s">
        <v>8221</v>
      </c>
      <c r="D943">
        <v>0</v>
      </c>
    </row>
    <row r="944" spans="1:4" x14ac:dyDescent="0.25">
      <c r="A944" t="s">
        <v>8219</v>
      </c>
      <c r="B944">
        <v>122</v>
      </c>
      <c r="C944" t="s">
        <v>8221</v>
      </c>
      <c r="D944">
        <v>4</v>
      </c>
    </row>
    <row r="945" spans="1:4" x14ac:dyDescent="0.25">
      <c r="A945" t="s">
        <v>8219</v>
      </c>
      <c r="B945">
        <v>95</v>
      </c>
      <c r="C945" t="s">
        <v>8221</v>
      </c>
      <c r="D945">
        <v>0</v>
      </c>
    </row>
    <row r="946" spans="1:4" x14ac:dyDescent="0.25">
      <c r="A946" t="s">
        <v>8219</v>
      </c>
      <c r="B946">
        <v>325</v>
      </c>
      <c r="C946" t="s">
        <v>8221</v>
      </c>
      <c r="D946">
        <v>11</v>
      </c>
    </row>
    <row r="947" spans="1:4" x14ac:dyDescent="0.25">
      <c r="A947" t="s">
        <v>8219</v>
      </c>
      <c r="B947">
        <v>353</v>
      </c>
      <c r="C947" t="s">
        <v>8221</v>
      </c>
      <c r="D947">
        <v>1</v>
      </c>
    </row>
    <row r="948" spans="1:4" x14ac:dyDescent="0.25">
      <c r="A948" t="s">
        <v>8219</v>
      </c>
      <c r="B948">
        <v>105</v>
      </c>
      <c r="C948" t="s">
        <v>8221</v>
      </c>
      <c r="D948">
        <v>5</v>
      </c>
    </row>
    <row r="949" spans="1:4" x14ac:dyDescent="0.25">
      <c r="A949" t="s">
        <v>8219</v>
      </c>
      <c r="B949">
        <v>729</v>
      </c>
      <c r="C949" t="s">
        <v>8221</v>
      </c>
      <c r="D949">
        <v>0</v>
      </c>
    </row>
    <row r="950" spans="1:4" x14ac:dyDescent="0.25">
      <c r="A950" t="s">
        <v>8219</v>
      </c>
      <c r="B950">
        <v>454</v>
      </c>
      <c r="C950" t="s">
        <v>8221</v>
      </c>
      <c r="D950">
        <v>1</v>
      </c>
    </row>
    <row r="951" spans="1:4" x14ac:dyDescent="0.25">
      <c r="A951" t="s">
        <v>8219</v>
      </c>
      <c r="B951">
        <v>539</v>
      </c>
      <c r="C951" t="s">
        <v>8221</v>
      </c>
      <c r="D951">
        <v>1</v>
      </c>
    </row>
    <row r="952" spans="1:4" x14ac:dyDescent="0.25">
      <c r="A952" t="s">
        <v>8219</v>
      </c>
      <c r="B952">
        <v>79</v>
      </c>
      <c r="C952" t="s">
        <v>8221</v>
      </c>
      <c r="D952">
        <v>6</v>
      </c>
    </row>
    <row r="953" spans="1:4" x14ac:dyDescent="0.25">
      <c r="A953" t="s">
        <v>8219</v>
      </c>
      <c r="B953">
        <v>94</v>
      </c>
      <c r="C953" t="s">
        <v>8221</v>
      </c>
      <c r="D953">
        <v>8</v>
      </c>
    </row>
    <row r="954" spans="1:4" x14ac:dyDescent="0.25">
      <c r="A954" t="s">
        <v>8219</v>
      </c>
      <c r="B954">
        <v>625</v>
      </c>
      <c r="C954" t="s">
        <v>8221</v>
      </c>
      <c r="D954">
        <v>1</v>
      </c>
    </row>
    <row r="955" spans="1:4" x14ac:dyDescent="0.25">
      <c r="A955" t="s">
        <v>8219</v>
      </c>
      <c r="B955">
        <v>508</v>
      </c>
      <c r="C955" t="s">
        <v>8221</v>
      </c>
      <c r="D955">
        <v>0</v>
      </c>
    </row>
    <row r="956" spans="1:4" x14ac:dyDescent="0.25">
      <c r="A956" t="s">
        <v>8219</v>
      </c>
      <c r="B956">
        <v>531</v>
      </c>
      <c r="C956" t="s">
        <v>8221</v>
      </c>
      <c r="D956">
        <v>2</v>
      </c>
    </row>
    <row r="957" spans="1:4" x14ac:dyDescent="0.25">
      <c r="A957" t="s">
        <v>8219</v>
      </c>
      <c r="B957">
        <v>158</v>
      </c>
      <c r="C957" t="s">
        <v>8221</v>
      </c>
      <c r="D957">
        <v>1</v>
      </c>
    </row>
    <row r="958" spans="1:4" x14ac:dyDescent="0.25">
      <c r="A958" t="s">
        <v>8219</v>
      </c>
      <c r="B958">
        <v>508</v>
      </c>
      <c r="C958" t="s">
        <v>8221</v>
      </c>
      <c r="D958">
        <v>0</v>
      </c>
    </row>
    <row r="959" spans="1:4" x14ac:dyDescent="0.25">
      <c r="A959" t="s">
        <v>8219</v>
      </c>
      <c r="B959">
        <v>644</v>
      </c>
      <c r="C959" t="s">
        <v>8221</v>
      </c>
      <c r="D959">
        <v>1</v>
      </c>
    </row>
    <row r="960" spans="1:4" x14ac:dyDescent="0.25">
      <c r="A960" t="s">
        <v>8219</v>
      </c>
      <c r="B960">
        <v>848</v>
      </c>
      <c r="C960" t="s">
        <v>8221</v>
      </c>
      <c r="D960">
        <v>19</v>
      </c>
    </row>
    <row r="961" spans="1:4" x14ac:dyDescent="0.25">
      <c r="A961" t="s">
        <v>8219</v>
      </c>
      <c r="B961">
        <v>429</v>
      </c>
      <c r="C961" t="s">
        <v>8221</v>
      </c>
      <c r="D961">
        <v>27</v>
      </c>
    </row>
    <row r="962" spans="1:4" x14ac:dyDescent="0.25">
      <c r="A962" t="s">
        <v>8219</v>
      </c>
      <c r="B962">
        <v>204</v>
      </c>
      <c r="C962" t="s">
        <v>8221</v>
      </c>
      <c r="D962">
        <v>7</v>
      </c>
    </row>
    <row r="963" spans="1:4" x14ac:dyDescent="0.25">
      <c r="A963" t="s">
        <v>8219</v>
      </c>
      <c r="B963">
        <v>379</v>
      </c>
      <c r="C963" t="s">
        <v>8221</v>
      </c>
      <c r="D963">
        <v>14</v>
      </c>
    </row>
    <row r="964" spans="1:4" x14ac:dyDescent="0.25">
      <c r="A964" t="s">
        <v>8219</v>
      </c>
      <c r="B964">
        <v>271</v>
      </c>
      <c r="C964" t="s">
        <v>8221</v>
      </c>
      <c r="D964">
        <v>5</v>
      </c>
    </row>
    <row r="965" spans="1:4" x14ac:dyDescent="0.25">
      <c r="A965" t="s">
        <v>8219</v>
      </c>
      <c r="B965">
        <v>120</v>
      </c>
      <c r="C965" t="s">
        <v>8221</v>
      </c>
      <c r="D965">
        <v>30</v>
      </c>
    </row>
    <row r="966" spans="1:4" x14ac:dyDescent="0.25">
      <c r="A966" t="s">
        <v>8219</v>
      </c>
      <c r="B966">
        <v>140</v>
      </c>
      <c r="C966" t="s">
        <v>8221</v>
      </c>
      <c r="D966">
        <v>1</v>
      </c>
    </row>
    <row r="967" spans="1:4" x14ac:dyDescent="0.25">
      <c r="A967" t="s">
        <v>8219</v>
      </c>
      <c r="B967">
        <v>193</v>
      </c>
      <c r="C967" t="s">
        <v>8221</v>
      </c>
      <c r="D967">
        <v>0</v>
      </c>
    </row>
    <row r="968" spans="1:4" x14ac:dyDescent="0.25">
      <c r="A968" t="s">
        <v>8219</v>
      </c>
      <c r="B968">
        <v>180</v>
      </c>
      <c r="C968" t="s">
        <v>8221</v>
      </c>
      <c r="D968">
        <v>60</v>
      </c>
    </row>
    <row r="969" spans="1:4" x14ac:dyDescent="0.25">
      <c r="A969" t="s">
        <v>8219</v>
      </c>
      <c r="B969">
        <v>263</v>
      </c>
      <c r="C969" t="s">
        <v>8221</v>
      </c>
      <c r="D969">
        <v>84</v>
      </c>
    </row>
    <row r="970" spans="1:4" x14ac:dyDescent="0.25">
      <c r="A970" t="s">
        <v>8219</v>
      </c>
      <c r="B970">
        <v>217</v>
      </c>
      <c r="C970" t="s">
        <v>8221</v>
      </c>
      <c r="D970">
        <v>47</v>
      </c>
    </row>
    <row r="971" spans="1:4" x14ac:dyDescent="0.25">
      <c r="A971" t="s">
        <v>8219</v>
      </c>
      <c r="B971">
        <v>443</v>
      </c>
      <c r="C971" t="s">
        <v>8221</v>
      </c>
      <c r="D971">
        <v>66</v>
      </c>
    </row>
    <row r="972" spans="1:4" x14ac:dyDescent="0.25">
      <c r="A972" t="s">
        <v>8219</v>
      </c>
      <c r="B972">
        <v>1373</v>
      </c>
      <c r="C972" t="s">
        <v>8221</v>
      </c>
      <c r="D972">
        <v>171</v>
      </c>
    </row>
    <row r="973" spans="1:4" x14ac:dyDescent="0.25">
      <c r="A973" t="s">
        <v>8219</v>
      </c>
      <c r="B973">
        <v>742</v>
      </c>
      <c r="C973" t="s">
        <v>8221</v>
      </c>
      <c r="D973">
        <v>29</v>
      </c>
    </row>
    <row r="974" spans="1:4" x14ac:dyDescent="0.25">
      <c r="A974" t="s">
        <v>8219</v>
      </c>
      <c r="B974">
        <v>170</v>
      </c>
      <c r="C974" t="s">
        <v>8221</v>
      </c>
      <c r="D974">
        <v>9</v>
      </c>
    </row>
    <row r="975" spans="1:4" x14ac:dyDescent="0.25">
      <c r="A975" t="s">
        <v>8219</v>
      </c>
      <c r="B975">
        <v>242</v>
      </c>
      <c r="C975" t="s">
        <v>8221</v>
      </c>
      <c r="D975">
        <v>27</v>
      </c>
    </row>
    <row r="976" spans="1:4" x14ac:dyDescent="0.25">
      <c r="A976" t="s">
        <v>8219</v>
      </c>
      <c r="B976">
        <v>541</v>
      </c>
      <c r="C976" t="s">
        <v>8221</v>
      </c>
      <c r="D976">
        <v>2</v>
      </c>
    </row>
    <row r="977" spans="1:4" x14ac:dyDescent="0.25">
      <c r="A977" t="s">
        <v>8219</v>
      </c>
      <c r="B977">
        <v>121</v>
      </c>
      <c r="C977" t="s">
        <v>8221</v>
      </c>
      <c r="D977">
        <v>3</v>
      </c>
    </row>
    <row r="978" spans="1:4" x14ac:dyDescent="0.25">
      <c r="A978" t="s">
        <v>8219</v>
      </c>
      <c r="B978">
        <v>621</v>
      </c>
      <c r="C978" t="s">
        <v>8221</v>
      </c>
      <c r="D978">
        <v>4</v>
      </c>
    </row>
    <row r="979" spans="1:4" x14ac:dyDescent="0.25">
      <c r="A979" t="s">
        <v>8219</v>
      </c>
      <c r="B979">
        <v>101</v>
      </c>
      <c r="C979" t="s">
        <v>8221</v>
      </c>
      <c r="D979">
        <v>2</v>
      </c>
    </row>
    <row r="980" spans="1:4" x14ac:dyDescent="0.25">
      <c r="A980" t="s">
        <v>8219</v>
      </c>
      <c r="B980">
        <v>554</v>
      </c>
      <c r="C980" t="s">
        <v>8221</v>
      </c>
      <c r="D980">
        <v>20</v>
      </c>
    </row>
    <row r="981" spans="1:4" x14ac:dyDescent="0.25">
      <c r="A981" t="s">
        <v>8219</v>
      </c>
      <c r="B981">
        <v>666</v>
      </c>
      <c r="C981" t="s">
        <v>8221</v>
      </c>
      <c r="D981">
        <v>3</v>
      </c>
    </row>
    <row r="982" spans="1:4" x14ac:dyDescent="0.25">
      <c r="A982" t="s">
        <v>8219</v>
      </c>
      <c r="B982">
        <v>410</v>
      </c>
      <c r="C982" t="s">
        <v>8221</v>
      </c>
      <c r="D982">
        <v>4</v>
      </c>
    </row>
    <row r="983" spans="1:4" x14ac:dyDescent="0.25">
      <c r="A983" t="s">
        <v>8219</v>
      </c>
      <c r="B983">
        <v>375</v>
      </c>
      <c r="C983" t="s">
        <v>8221</v>
      </c>
      <c r="D983">
        <v>1</v>
      </c>
    </row>
    <row r="984" spans="1:4" x14ac:dyDescent="0.25">
      <c r="A984" t="s">
        <v>8219</v>
      </c>
      <c r="B984">
        <v>1364</v>
      </c>
      <c r="C984" t="s">
        <v>8221</v>
      </c>
      <c r="D984">
        <v>0</v>
      </c>
    </row>
    <row r="985" spans="1:4" x14ac:dyDescent="0.25">
      <c r="A985" t="s">
        <v>8219</v>
      </c>
      <c r="B985">
        <v>35</v>
      </c>
      <c r="C985" t="s">
        <v>8221</v>
      </c>
      <c r="D985">
        <v>0</v>
      </c>
    </row>
    <row r="986" spans="1:4" x14ac:dyDescent="0.25">
      <c r="A986" t="s">
        <v>8219</v>
      </c>
      <c r="B986">
        <v>203</v>
      </c>
      <c r="C986" t="s">
        <v>8221</v>
      </c>
      <c r="D986">
        <v>14</v>
      </c>
    </row>
    <row r="987" spans="1:4" x14ac:dyDescent="0.25">
      <c r="A987" t="s">
        <v>8219</v>
      </c>
      <c r="B987">
        <v>49</v>
      </c>
      <c r="C987" t="s">
        <v>8221</v>
      </c>
      <c r="D987">
        <v>1</v>
      </c>
    </row>
    <row r="988" spans="1:4" x14ac:dyDescent="0.25">
      <c r="A988" t="s">
        <v>8219</v>
      </c>
      <c r="B988">
        <v>5812</v>
      </c>
      <c r="C988" t="s">
        <v>8221</v>
      </c>
      <c r="D988">
        <v>118</v>
      </c>
    </row>
    <row r="989" spans="1:4" x14ac:dyDescent="0.25">
      <c r="A989" t="s">
        <v>8219</v>
      </c>
      <c r="B989">
        <v>1556</v>
      </c>
      <c r="C989" t="s">
        <v>8221</v>
      </c>
      <c r="D989">
        <v>2</v>
      </c>
    </row>
    <row r="990" spans="1:4" x14ac:dyDescent="0.25">
      <c r="A990" t="s">
        <v>8219</v>
      </c>
      <c r="B990">
        <v>65</v>
      </c>
      <c r="C990" t="s">
        <v>8221</v>
      </c>
      <c r="D990">
        <v>1</v>
      </c>
    </row>
    <row r="991" spans="1:4" x14ac:dyDescent="0.25">
      <c r="A991" t="s">
        <v>8219</v>
      </c>
      <c r="B991">
        <v>10</v>
      </c>
      <c r="C991" t="s">
        <v>8221</v>
      </c>
      <c r="D991">
        <v>3</v>
      </c>
    </row>
    <row r="992" spans="1:4" x14ac:dyDescent="0.25">
      <c r="A992" t="s">
        <v>8219</v>
      </c>
      <c r="B992">
        <v>76</v>
      </c>
      <c r="C992" t="s">
        <v>8221</v>
      </c>
      <c r="D992">
        <v>1</v>
      </c>
    </row>
    <row r="993" spans="1:4" x14ac:dyDescent="0.25">
      <c r="A993" t="s">
        <v>8219</v>
      </c>
      <c r="B993">
        <v>263</v>
      </c>
      <c r="C993" t="s">
        <v>8221</v>
      </c>
      <c r="D993">
        <v>3</v>
      </c>
    </row>
    <row r="994" spans="1:4" x14ac:dyDescent="0.25">
      <c r="A994" t="s">
        <v>8219</v>
      </c>
      <c r="B994">
        <v>1530</v>
      </c>
      <c r="C994" t="s">
        <v>8221</v>
      </c>
      <c r="D994">
        <v>38</v>
      </c>
    </row>
    <row r="995" spans="1:4" x14ac:dyDescent="0.25">
      <c r="A995" t="s">
        <v>8219</v>
      </c>
      <c r="B995">
        <v>278</v>
      </c>
      <c r="C995" t="s">
        <v>8221</v>
      </c>
      <c r="D995">
        <v>52</v>
      </c>
    </row>
    <row r="996" spans="1:4" x14ac:dyDescent="0.25">
      <c r="A996" t="s">
        <v>8219</v>
      </c>
      <c r="B996">
        <v>350</v>
      </c>
      <c r="C996" t="s">
        <v>8221</v>
      </c>
      <c r="D996">
        <v>2</v>
      </c>
    </row>
    <row r="997" spans="1:4" x14ac:dyDescent="0.25">
      <c r="A997" t="s">
        <v>8219</v>
      </c>
      <c r="B997">
        <v>470</v>
      </c>
      <c r="C997" t="s">
        <v>8221</v>
      </c>
      <c r="D997">
        <v>0</v>
      </c>
    </row>
    <row r="998" spans="1:4" x14ac:dyDescent="0.25">
      <c r="A998" t="s">
        <v>8219</v>
      </c>
      <c r="B998">
        <v>3</v>
      </c>
      <c r="C998" t="s">
        <v>8221</v>
      </c>
      <c r="D998">
        <v>4</v>
      </c>
    </row>
    <row r="999" spans="1:4" x14ac:dyDescent="0.25">
      <c r="A999" t="s">
        <v>8219</v>
      </c>
      <c r="B999">
        <v>8200</v>
      </c>
      <c r="C999" t="s">
        <v>8221</v>
      </c>
      <c r="D999">
        <v>4</v>
      </c>
    </row>
    <row r="1000" spans="1:4" x14ac:dyDescent="0.25">
      <c r="A1000" t="s">
        <v>8219</v>
      </c>
      <c r="B1000">
        <v>8359</v>
      </c>
      <c r="C1000" t="s">
        <v>8221</v>
      </c>
      <c r="D1000">
        <v>18</v>
      </c>
    </row>
    <row r="1001" spans="1:4" x14ac:dyDescent="0.25">
      <c r="A1001" t="s">
        <v>8219</v>
      </c>
      <c r="B1001">
        <v>188</v>
      </c>
      <c r="C1001" t="s">
        <v>8221</v>
      </c>
      <c r="D1001">
        <v>0</v>
      </c>
    </row>
    <row r="1002" spans="1:4" x14ac:dyDescent="0.25">
      <c r="A1002" t="s">
        <v>8219</v>
      </c>
      <c r="B1002">
        <v>48</v>
      </c>
      <c r="C1002" t="s">
        <v>8221</v>
      </c>
      <c r="D1002">
        <v>22</v>
      </c>
    </row>
    <row r="1003" spans="1:4" x14ac:dyDescent="0.25">
      <c r="A1003" t="s">
        <v>8219</v>
      </c>
      <c r="B1003">
        <v>607</v>
      </c>
      <c r="C1003" t="s">
        <v>8221</v>
      </c>
      <c r="D1003">
        <v>49</v>
      </c>
    </row>
    <row r="1004" spans="1:4" x14ac:dyDescent="0.25">
      <c r="A1004" t="s">
        <v>8219</v>
      </c>
      <c r="B1004">
        <v>50</v>
      </c>
      <c r="C1004" t="s">
        <v>8221</v>
      </c>
      <c r="D1004">
        <v>19</v>
      </c>
    </row>
    <row r="1005" spans="1:4" x14ac:dyDescent="0.25">
      <c r="A1005" t="s">
        <v>8219</v>
      </c>
      <c r="B1005">
        <v>55</v>
      </c>
      <c r="C1005" t="s">
        <v>8221</v>
      </c>
      <c r="D1005">
        <v>4</v>
      </c>
    </row>
    <row r="1006" spans="1:4" x14ac:dyDescent="0.25">
      <c r="A1006" t="s">
        <v>8219</v>
      </c>
      <c r="B1006">
        <v>38</v>
      </c>
      <c r="C1006" t="s">
        <v>8221</v>
      </c>
      <c r="D1006">
        <v>4</v>
      </c>
    </row>
    <row r="1007" spans="1:4" x14ac:dyDescent="0.25">
      <c r="A1007" t="s">
        <v>8219</v>
      </c>
      <c r="B1007">
        <v>25</v>
      </c>
      <c r="C1007" t="s">
        <v>8221</v>
      </c>
      <c r="D1007">
        <v>2</v>
      </c>
    </row>
    <row r="1008" spans="1:4" x14ac:dyDescent="0.25">
      <c r="A1008" t="s">
        <v>8219</v>
      </c>
      <c r="B1008">
        <v>46</v>
      </c>
      <c r="C1008" t="s">
        <v>8221</v>
      </c>
      <c r="D1008">
        <v>0</v>
      </c>
    </row>
    <row r="1009" spans="1:4" x14ac:dyDescent="0.25">
      <c r="A1009" t="s">
        <v>8219</v>
      </c>
      <c r="B1009">
        <v>83</v>
      </c>
      <c r="C1009" t="s">
        <v>8221</v>
      </c>
      <c r="D1009">
        <v>0</v>
      </c>
    </row>
    <row r="1010" spans="1:4" x14ac:dyDescent="0.25">
      <c r="A1010" t="s">
        <v>8219</v>
      </c>
      <c r="B1010">
        <v>35</v>
      </c>
      <c r="C1010" t="s">
        <v>8221</v>
      </c>
      <c r="D1010">
        <v>14</v>
      </c>
    </row>
    <row r="1011" spans="1:4" x14ac:dyDescent="0.25">
      <c r="A1011" t="s">
        <v>8219</v>
      </c>
      <c r="B1011">
        <v>25</v>
      </c>
      <c r="C1011" t="s">
        <v>8221</v>
      </c>
      <c r="D1011">
        <v>8</v>
      </c>
    </row>
    <row r="1012" spans="1:4" x14ac:dyDescent="0.25">
      <c r="A1012" t="s">
        <v>8219</v>
      </c>
      <c r="B1012">
        <v>75</v>
      </c>
      <c r="C1012" t="s">
        <v>8221</v>
      </c>
      <c r="D1012">
        <v>0</v>
      </c>
    </row>
    <row r="1013" spans="1:4" x14ac:dyDescent="0.25">
      <c r="A1013" t="s">
        <v>8219</v>
      </c>
      <c r="B1013">
        <v>62</v>
      </c>
      <c r="C1013" t="s">
        <v>8221</v>
      </c>
      <c r="D1013">
        <v>15</v>
      </c>
    </row>
    <row r="1014" spans="1:4" x14ac:dyDescent="0.25">
      <c r="A1014" t="s">
        <v>8219</v>
      </c>
      <c r="B1014">
        <v>160</v>
      </c>
      <c r="C1014" t="s">
        <v>8221</v>
      </c>
      <c r="D1014">
        <v>33</v>
      </c>
    </row>
    <row r="1015" spans="1:4" x14ac:dyDescent="0.25">
      <c r="A1015" t="s">
        <v>8219</v>
      </c>
      <c r="B1015">
        <v>246</v>
      </c>
      <c r="C1015" t="s">
        <v>8221</v>
      </c>
      <c r="D1015">
        <v>2</v>
      </c>
    </row>
    <row r="1016" spans="1:4" x14ac:dyDescent="0.25">
      <c r="A1016" t="s">
        <v>8219</v>
      </c>
      <c r="B1016">
        <v>55</v>
      </c>
      <c r="C1016" t="s">
        <v>8221</v>
      </c>
      <c r="D1016">
        <v>6</v>
      </c>
    </row>
    <row r="1017" spans="1:4" x14ac:dyDescent="0.25">
      <c r="A1017" t="s">
        <v>8219</v>
      </c>
      <c r="B1017">
        <v>23</v>
      </c>
      <c r="C1017" t="s">
        <v>8221</v>
      </c>
      <c r="D1017">
        <v>2</v>
      </c>
    </row>
    <row r="1018" spans="1:4" x14ac:dyDescent="0.25">
      <c r="A1018" t="s">
        <v>8219</v>
      </c>
      <c r="B1018">
        <v>72</v>
      </c>
      <c r="C1018" t="s">
        <v>8221</v>
      </c>
      <c r="D1018">
        <v>0</v>
      </c>
    </row>
    <row r="1019" spans="1:4" x14ac:dyDescent="0.25">
      <c r="A1019" t="s">
        <v>8219</v>
      </c>
      <c r="B1019">
        <v>22</v>
      </c>
      <c r="C1019" t="s">
        <v>8221</v>
      </c>
      <c r="D1019">
        <v>4</v>
      </c>
    </row>
    <row r="1020" spans="1:4" x14ac:dyDescent="0.25">
      <c r="A1020" t="s">
        <v>8219</v>
      </c>
      <c r="B1020">
        <v>14</v>
      </c>
      <c r="C1020" t="s">
        <v>8221</v>
      </c>
      <c r="D1020">
        <v>1</v>
      </c>
    </row>
    <row r="1021" spans="1:4" x14ac:dyDescent="0.25">
      <c r="A1021" t="s">
        <v>8219</v>
      </c>
      <c r="B1021">
        <v>38</v>
      </c>
      <c r="C1021" t="s">
        <v>8221</v>
      </c>
      <c r="D1021">
        <v>3</v>
      </c>
    </row>
    <row r="1022" spans="1:4" x14ac:dyDescent="0.25">
      <c r="A1022" t="s">
        <v>8219</v>
      </c>
      <c r="B1022">
        <v>32</v>
      </c>
      <c r="C1022" t="s">
        <v>8221</v>
      </c>
      <c r="D1022">
        <v>4</v>
      </c>
    </row>
    <row r="1023" spans="1:4" x14ac:dyDescent="0.25">
      <c r="A1023" t="s">
        <v>8219</v>
      </c>
      <c r="B1023">
        <v>63</v>
      </c>
      <c r="C1023" t="s">
        <v>8221</v>
      </c>
      <c r="D1023">
        <v>0</v>
      </c>
    </row>
    <row r="1024" spans="1:4" x14ac:dyDescent="0.25">
      <c r="A1024" t="s">
        <v>8219</v>
      </c>
      <c r="B1024">
        <v>27</v>
      </c>
      <c r="C1024" t="s">
        <v>8221</v>
      </c>
      <c r="D1024">
        <v>4</v>
      </c>
    </row>
    <row r="1025" spans="1:4" x14ac:dyDescent="0.25">
      <c r="A1025" t="s">
        <v>8219</v>
      </c>
      <c r="B1025">
        <v>44</v>
      </c>
      <c r="C1025" t="s">
        <v>8221</v>
      </c>
      <c r="D1025">
        <v>3</v>
      </c>
    </row>
    <row r="1026" spans="1:4" x14ac:dyDescent="0.25">
      <c r="A1026" t="s">
        <v>8219</v>
      </c>
      <c r="B1026">
        <v>38</v>
      </c>
      <c r="C1026" t="s">
        <v>8221</v>
      </c>
      <c r="D1026">
        <v>34</v>
      </c>
    </row>
    <row r="1027" spans="1:4" x14ac:dyDescent="0.25">
      <c r="A1027" t="s">
        <v>8219</v>
      </c>
      <c r="B1027">
        <v>115</v>
      </c>
      <c r="C1027" t="s">
        <v>8221</v>
      </c>
      <c r="D1027">
        <v>2</v>
      </c>
    </row>
    <row r="1028" spans="1:4" x14ac:dyDescent="0.25">
      <c r="A1028" t="s">
        <v>8219</v>
      </c>
      <c r="B1028">
        <v>37</v>
      </c>
      <c r="C1028" t="s">
        <v>8221</v>
      </c>
      <c r="D1028">
        <v>33</v>
      </c>
    </row>
    <row r="1029" spans="1:4" x14ac:dyDescent="0.25">
      <c r="A1029" t="s">
        <v>8219</v>
      </c>
      <c r="B1029">
        <v>99</v>
      </c>
      <c r="C1029" t="s">
        <v>8221</v>
      </c>
      <c r="D1029">
        <v>0</v>
      </c>
    </row>
    <row r="1030" spans="1:4" x14ac:dyDescent="0.25">
      <c r="A1030" t="s">
        <v>8219</v>
      </c>
      <c r="B1030">
        <v>44</v>
      </c>
      <c r="C1030" t="s">
        <v>8221</v>
      </c>
      <c r="D1030">
        <v>0</v>
      </c>
    </row>
    <row r="1031" spans="1:4" x14ac:dyDescent="0.25">
      <c r="A1031" t="s">
        <v>8219</v>
      </c>
      <c r="B1031">
        <v>58</v>
      </c>
      <c r="C1031" t="s">
        <v>8221</v>
      </c>
      <c r="D1031">
        <v>1</v>
      </c>
    </row>
    <row r="1032" spans="1:4" x14ac:dyDescent="0.25">
      <c r="A1032" t="s">
        <v>8219</v>
      </c>
      <c r="B1032">
        <v>191</v>
      </c>
      <c r="C1032" t="s">
        <v>8221</v>
      </c>
      <c r="D1032">
        <v>13</v>
      </c>
    </row>
    <row r="1033" spans="1:4" x14ac:dyDescent="0.25">
      <c r="A1033" t="s">
        <v>8219</v>
      </c>
      <c r="B1033">
        <v>40</v>
      </c>
      <c r="C1033" t="s">
        <v>8221</v>
      </c>
      <c r="D1033">
        <v>2</v>
      </c>
    </row>
    <row r="1034" spans="1:4" x14ac:dyDescent="0.25">
      <c r="A1034" t="s">
        <v>8219</v>
      </c>
      <c r="B1034">
        <v>38</v>
      </c>
      <c r="C1034" t="s">
        <v>8221</v>
      </c>
      <c r="D1034">
        <v>36</v>
      </c>
    </row>
    <row r="1035" spans="1:4" x14ac:dyDescent="0.25">
      <c r="A1035" t="s">
        <v>8219</v>
      </c>
      <c r="B1035">
        <v>39</v>
      </c>
      <c r="C1035" t="s">
        <v>8221</v>
      </c>
      <c r="D1035">
        <v>1</v>
      </c>
    </row>
    <row r="1036" spans="1:4" x14ac:dyDescent="0.25">
      <c r="A1036" t="s">
        <v>8219</v>
      </c>
      <c r="B1036">
        <v>11</v>
      </c>
      <c r="C1036" t="s">
        <v>8221</v>
      </c>
      <c r="D1036">
        <v>15</v>
      </c>
    </row>
    <row r="1037" spans="1:4" x14ac:dyDescent="0.25">
      <c r="A1037" t="s">
        <v>8219</v>
      </c>
      <c r="B1037">
        <v>107</v>
      </c>
      <c r="C1037" t="s">
        <v>8221</v>
      </c>
      <c r="D1037">
        <v>1</v>
      </c>
    </row>
    <row r="1038" spans="1:4" x14ac:dyDescent="0.25">
      <c r="A1038" t="s">
        <v>8219</v>
      </c>
      <c r="B1038">
        <v>147</v>
      </c>
      <c r="C1038" t="s">
        <v>8221</v>
      </c>
      <c r="D1038">
        <v>0</v>
      </c>
    </row>
    <row r="1039" spans="1:4" x14ac:dyDescent="0.25">
      <c r="A1039" t="s">
        <v>8219</v>
      </c>
      <c r="B1039">
        <v>36</v>
      </c>
      <c r="C1039" t="s">
        <v>8221</v>
      </c>
      <c r="D1039">
        <v>1</v>
      </c>
    </row>
    <row r="1040" spans="1:4" x14ac:dyDescent="0.25">
      <c r="A1040" t="s">
        <v>8219</v>
      </c>
      <c r="B1040">
        <v>92</v>
      </c>
      <c r="C1040" t="s">
        <v>8221</v>
      </c>
      <c r="D1040">
        <v>0</v>
      </c>
    </row>
    <row r="1041" spans="1:4" x14ac:dyDescent="0.25">
      <c r="A1041" t="s">
        <v>8219</v>
      </c>
      <c r="B1041">
        <v>35</v>
      </c>
      <c r="C1041" t="s">
        <v>8221</v>
      </c>
      <c r="D1041">
        <v>0</v>
      </c>
    </row>
    <row r="1042" spans="1:4" x14ac:dyDescent="0.25">
      <c r="A1042" t="s">
        <v>8219</v>
      </c>
      <c r="B1042">
        <v>17</v>
      </c>
      <c r="C1042" t="s">
        <v>8221</v>
      </c>
      <c r="D1042">
        <v>1</v>
      </c>
    </row>
    <row r="1043" spans="1:4" x14ac:dyDescent="0.25">
      <c r="A1043" t="s">
        <v>8219</v>
      </c>
      <c r="B1043">
        <v>22</v>
      </c>
      <c r="C1043" t="s">
        <v>8221</v>
      </c>
      <c r="D1043">
        <v>39</v>
      </c>
    </row>
    <row r="1044" spans="1:4" x14ac:dyDescent="0.25">
      <c r="A1044" t="s">
        <v>8219</v>
      </c>
      <c r="B1044">
        <v>69</v>
      </c>
      <c r="C1044" t="s">
        <v>8221</v>
      </c>
      <c r="D1044">
        <v>0</v>
      </c>
    </row>
    <row r="1045" spans="1:4" x14ac:dyDescent="0.25">
      <c r="A1045" t="s">
        <v>8219</v>
      </c>
      <c r="B1045">
        <v>13</v>
      </c>
      <c r="C1045" t="s">
        <v>8221</v>
      </c>
      <c r="D1045">
        <v>0</v>
      </c>
    </row>
    <row r="1046" spans="1:4" x14ac:dyDescent="0.25">
      <c r="A1046" t="s">
        <v>8219</v>
      </c>
      <c r="B1046">
        <v>58</v>
      </c>
      <c r="C1046" t="s">
        <v>8221</v>
      </c>
      <c r="D1046">
        <v>3</v>
      </c>
    </row>
    <row r="1047" spans="1:4" x14ac:dyDescent="0.25">
      <c r="A1047" t="s">
        <v>8219</v>
      </c>
      <c r="B1047">
        <v>44</v>
      </c>
      <c r="C1047" t="s">
        <v>8221</v>
      </c>
      <c r="D1047">
        <v>1</v>
      </c>
    </row>
    <row r="1048" spans="1:4" x14ac:dyDescent="0.25">
      <c r="A1048" t="s">
        <v>8219</v>
      </c>
      <c r="B1048">
        <v>83</v>
      </c>
      <c r="C1048" t="s">
        <v>8221</v>
      </c>
      <c r="D1048">
        <v>13</v>
      </c>
    </row>
    <row r="1049" spans="1:4" x14ac:dyDescent="0.25">
      <c r="A1049" t="s">
        <v>8219</v>
      </c>
      <c r="B1049">
        <v>117</v>
      </c>
      <c r="C1049" t="s">
        <v>8221</v>
      </c>
      <c r="D1049">
        <v>0</v>
      </c>
    </row>
    <row r="1050" spans="1:4" x14ac:dyDescent="0.25">
      <c r="A1050" t="s">
        <v>8219</v>
      </c>
      <c r="B1050">
        <v>32</v>
      </c>
      <c r="C1050" t="s">
        <v>8221</v>
      </c>
      <c r="D1050">
        <v>6</v>
      </c>
    </row>
    <row r="1051" spans="1:4" x14ac:dyDescent="0.25">
      <c r="A1051" t="s">
        <v>8219</v>
      </c>
      <c r="B1051">
        <v>8</v>
      </c>
      <c r="C1051" t="s">
        <v>8221</v>
      </c>
      <c r="D1051">
        <v>0</v>
      </c>
    </row>
    <row r="1052" spans="1:4" x14ac:dyDescent="0.25">
      <c r="A1052" t="s">
        <v>8219</v>
      </c>
      <c r="B1052">
        <v>340</v>
      </c>
      <c r="C1052" t="s">
        <v>8221</v>
      </c>
      <c r="D1052">
        <v>14</v>
      </c>
    </row>
    <row r="1053" spans="1:4" x14ac:dyDescent="0.25">
      <c r="A1053" t="s">
        <v>8219</v>
      </c>
      <c r="B1053">
        <v>7</v>
      </c>
      <c r="C1053" t="s">
        <v>8221</v>
      </c>
      <c r="D1053">
        <v>5</v>
      </c>
    </row>
    <row r="1054" spans="1:4" x14ac:dyDescent="0.25">
      <c r="A1054" t="s">
        <v>8219</v>
      </c>
      <c r="B1054">
        <v>19</v>
      </c>
      <c r="C1054" t="s">
        <v>8221</v>
      </c>
      <c r="D1054">
        <v>6</v>
      </c>
    </row>
    <row r="1055" spans="1:4" x14ac:dyDescent="0.25">
      <c r="A1055" t="s">
        <v>8219</v>
      </c>
      <c r="B1055">
        <v>47</v>
      </c>
      <c r="C1055" t="s">
        <v>8221</v>
      </c>
      <c r="D1055">
        <v>15</v>
      </c>
    </row>
    <row r="1056" spans="1:4" x14ac:dyDescent="0.25">
      <c r="A1056" t="s">
        <v>8219</v>
      </c>
      <c r="B1056">
        <v>13</v>
      </c>
      <c r="C1056" t="s">
        <v>8221</v>
      </c>
      <c r="D1056">
        <v>0</v>
      </c>
    </row>
    <row r="1057" spans="1:4" x14ac:dyDescent="0.25">
      <c r="A1057" t="s">
        <v>8219</v>
      </c>
      <c r="B1057">
        <v>90</v>
      </c>
      <c r="C1057" t="s">
        <v>8221</v>
      </c>
      <c r="D1057">
        <v>1</v>
      </c>
    </row>
    <row r="1058" spans="1:4" x14ac:dyDescent="0.25">
      <c r="A1058" t="s">
        <v>8219</v>
      </c>
      <c r="B1058">
        <v>63</v>
      </c>
      <c r="C1058" t="s">
        <v>8221</v>
      </c>
      <c r="D1058">
        <v>9</v>
      </c>
    </row>
    <row r="1059" spans="1:4" x14ac:dyDescent="0.25">
      <c r="A1059" t="s">
        <v>8219</v>
      </c>
      <c r="B1059">
        <v>26</v>
      </c>
      <c r="C1059" t="s">
        <v>8221</v>
      </c>
      <c r="D1059">
        <v>3</v>
      </c>
    </row>
    <row r="1060" spans="1:4" x14ac:dyDescent="0.25">
      <c r="A1060" t="s">
        <v>8219</v>
      </c>
      <c r="B1060">
        <v>71</v>
      </c>
      <c r="C1060" t="s">
        <v>8221</v>
      </c>
      <c r="D1060">
        <v>3</v>
      </c>
    </row>
    <row r="1061" spans="1:4" x14ac:dyDescent="0.25">
      <c r="A1061" t="s">
        <v>8219</v>
      </c>
      <c r="B1061">
        <v>38</v>
      </c>
      <c r="C1061" t="s">
        <v>8221</v>
      </c>
      <c r="D1061">
        <v>1</v>
      </c>
    </row>
    <row r="1062" spans="1:4" x14ac:dyDescent="0.25">
      <c r="A1062" t="s">
        <v>8219</v>
      </c>
      <c r="B1062">
        <v>859</v>
      </c>
      <c r="C1062" t="s">
        <v>8221</v>
      </c>
      <c r="D1062">
        <v>3</v>
      </c>
    </row>
    <row r="1063" spans="1:4" x14ac:dyDescent="0.25">
      <c r="A1063" t="s">
        <v>8219</v>
      </c>
      <c r="B1063">
        <v>21</v>
      </c>
      <c r="C1063" t="s">
        <v>8221</v>
      </c>
      <c r="D1063">
        <v>0</v>
      </c>
    </row>
    <row r="1064" spans="1:4" x14ac:dyDescent="0.25">
      <c r="A1064" t="s">
        <v>8219</v>
      </c>
      <c r="B1064">
        <v>78</v>
      </c>
      <c r="C1064" t="s">
        <v>8221</v>
      </c>
      <c r="D1064">
        <v>2</v>
      </c>
    </row>
    <row r="1065" spans="1:4" x14ac:dyDescent="0.25">
      <c r="A1065" t="s">
        <v>8219</v>
      </c>
      <c r="B1065">
        <v>53</v>
      </c>
      <c r="C1065" t="s">
        <v>8221</v>
      </c>
      <c r="D1065">
        <v>10</v>
      </c>
    </row>
    <row r="1066" spans="1:4" x14ac:dyDescent="0.25">
      <c r="A1066" t="s">
        <v>8219</v>
      </c>
      <c r="B1066">
        <v>356</v>
      </c>
      <c r="C1066" t="s">
        <v>8221</v>
      </c>
      <c r="D1066">
        <v>60</v>
      </c>
    </row>
    <row r="1067" spans="1:4" x14ac:dyDescent="0.25">
      <c r="A1067" t="s">
        <v>8219</v>
      </c>
      <c r="B1067">
        <v>279</v>
      </c>
      <c r="C1067" t="s">
        <v>8221</v>
      </c>
      <c r="D1067">
        <v>5</v>
      </c>
    </row>
    <row r="1068" spans="1:4" x14ac:dyDescent="0.25">
      <c r="A1068" t="s">
        <v>8219</v>
      </c>
      <c r="B1068">
        <v>266</v>
      </c>
      <c r="C1068" t="s">
        <v>8221</v>
      </c>
      <c r="D1068">
        <v>9</v>
      </c>
    </row>
    <row r="1069" spans="1:4" x14ac:dyDescent="0.25">
      <c r="A1069" t="s">
        <v>8219</v>
      </c>
      <c r="B1069">
        <v>623</v>
      </c>
      <c r="C1069" t="s">
        <v>8221</v>
      </c>
      <c r="D1069">
        <v>13</v>
      </c>
    </row>
    <row r="1070" spans="1:4" x14ac:dyDescent="0.25">
      <c r="A1070" t="s">
        <v>8219</v>
      </c>
      <c r="B1070">
        <v>392</v>
      </c>
      <c r="C1070" t="s">
        <v>8221</v>
      </c>
      <c r="D1070">
        <v>0</v>
      </c>
    </row>
    <row r="1071" spans="1:4" x14ac:dyDescent="0.25">
      <c r="A1071" t="s">
        <v>8219</v>
      </c>
      <c r="B1071">
        <v>3562</v>
      </c>
      <c r="C1071" t="s">
        <v>8221</v>
      </c>
      <c r="D1071">
        <v>8</v>
      </c>
    </row>
    <row r="1072" spans="1:4" x14ac:dyDescent="0.25">
      <c r="A1072" t="s">
        <v>8219</v>
      </c>
      <c r="B1072">
        <v>514</v>
      </c>
      <c r="C1072" t="s">
        <v>8221</v>
      </c>
      <c r="D1072">
        <v>3</v>
      </c>
    </row>
    <row r="1073" spans="1:4" x14ac:dyDescent="0.25">
      <c r="A1073" t="s">
        <v>8219</v>
      </c>
      <c r="B1073">
        <v>88</v>
      </c>
      <c r="C1073" t="s">
        <v>8221</v>
      </c>
      <c r="D1073">
        <v>3</v>
      </c>
    </row>
    <row r="1074" spans="1:4" x14ac:dyDescent="0.25">
      <c r="A1074" t="s">
        <v>8219</v>
      </c>
      <c r="B1074">
        <v>537</v>
      </c>
      <c r="C1074" t="s">
        <v>8221</v>
      </c>
      <c r="D1074">
        <v>0</v>
      </c>
    </row>
    <row r="1075" spans="1:4" x14ac:dyDescent="0.25">
      <c r="A1075" t="s">
        <v>8219</v>
      </c>
      <c r="B1075">
        <v>25</v>
      </c>
      <c r="C1075" t="s">
        <v>8221</v>
      </c>
      <c r="D1075">
        <v>6</v>
      </c>
    </row>
    <row r="1076" spans="1:4" x14ac:dyDescent="0.25">
      <c r="A1076" t="s">
        <v>8219</v>
      </c>
      <c r="B1076">
        <v>3238</v>
      </c>
      <c r="C1076" t="s">
        <v>8221</v>
      </c>
      <c r="D1076">
        <v>4</v>
      </c>
    </row>
    <row r="1077" spans="1:4" x14ac:dyDescent="0.25">
      <c r="A1077" t="s">
        <v>8219</v>
      </c>
      <c r="B1077">
        <v>897</v>
      </c>
      <c r="C1077" t="s">
        <v>8221</v>
      </c>
      <c r="D1077">
        <v>1</v>
      </c>
    </row>
    <row r="1078" spans="1:4" x14ac:dyDescent="0.25">
      <c r="A1078" t="s">
        <v>8219</v>
      </c>
      <c r="B1078">
        <v>878</v>
      </c>
      <c r="C1078" t="s">
        <v>8221</v>
      </c>
      <c r="D1078">
        <v>29</v>
      </c>
    </row>
    <row r="1079" spans="1:4" x14ac:dyDescent="0.25">
      <c r="A1079" t="s">
        <v>8219</v>
      </c>
      <c r="B1079">
        <v>115</v>
      </c>
      <c r="C1079" t="s">
        <v>8221</v>
      </c>
      <c r="D1079">
        <v>0</v>
      </c>
    </row>
    <row r="1080" spans="1:4" x14ac:dyDescent="0.25">
      <c r="A1080" t="s">
        <v>8219</v>
      </c>
      <c r="B1080">
        <v>234</v>
      </c>
      <c r="C1080" t="s">
        <v>8221</v>
      </c>
      <c r="D1080">
        <v>4</v>
      </c>
    </row>
    <row r="1081" spans="1:4" x14ac:dyDescent="0.25">
      <c r="A1081" t="s">
        <v>8219</v>
      </c>
      <c r="B1081">
        <v>4330</v>
      </c>
      <c r="C1081" t="s">
        <v>8221</v>
      </c>
      <c r="D1081">
        <v>5</v>
      </c>
    </row>
    <row r="1082" spans="1:4" x14ac:dyDescent="0.25">
      <c r="A1082" t="s">
        <v>8219</v>
      </c>
      <c r="B1082">
        <v>651</v>
      </c>
      <c r="C1082" t="s">
        <v>8221</v>
      </c>
      <c r="D1082">
        <v>4</v>
      </c>
    </row>
    <row r="1083" spans="1:4" x14ac:dyDescent="0.25">
      <c r="A1083" t="s">
        <v>8219</v>
      </c>
      <c r="B1083">
        <v>251</v>
      </c>
      <c r="C1083" t="s">
        <v>8221</v>
      </c>
      <c r="D1083">
        <v>5</v>
      </c>
    </row>
    <row r="1084" spans="1:4" x14ac:dyDescent="0.25">
      <c r="A1084" t="s">
        <v>8219</v>
      </c>
      <c r="B1084">
        <v>263</v>
      </c>
      <c r="C1084" t="s">
        <v>8221</v>
      </c>
      <c r="D1084">
        <v>1</v>
      </c>
    </row>
    <row r="1085" spans="1:4" x14ac:dyDescent="0.25">
      <c r="A1085" t="s">
        <v>8219</v>
      </c>
      <c r="B1085">
        <v>28</v>
      </c>
      <c r="C1085" t="s">
        <v>8221</v>
      </c>
      <c r="D1085">
        <v>1</v>
      </c>
    </row>
    <row r="1086" spans="1:4" x14ac:dyDescent="0.25">
      <c r="A1086" t="s">
        <v>8219</v>
      </c>
      <c r="B1086">
        <v>721</v>
      </c>
      <c r="C1086" t="s">
        <v>8221</v>
      </c>
      <c r="D1086">
        <v>0</v>
      </c>
    </row>
    <row r="1087" spans="1:4" x14ac:dyDescent="0.25">
      <c r="A1087" t="s">
        <v>8219</v>
      </c>
      <c r="B1087">
        <v>50</v>
      </c>
      <c r="C1087" t="s">
        <v>8221</v>
      </c>
      <c r="D1087">
        <v>14</v>
      </c>
    </row>
    <row r="1088" spans="1:4" x14ac:dyDescent="0.25">
      <c r="A1088" t="s">
        <v>8219</v>
      </c>
      <c r="B1088">
        <v>73</v>
      </c>
      <c r="C1088" t="s">
        <v>8221</v>
      </c>
      <c r="D1088">
        <v>3</v>
      </c>
    </row>
    <row r="1089" spans="1:4" x14ac:dyDescent="0.25">
      <c r="A1089" t="s">
        <v>8219</v>
      </c>
      <c r="B1089">
        <v>27</v>
      </c>
      <c r="C1089" t="s">
        <v>8221</v>
      </c>
      <c r="D1089">
        <v>10</v>
      </c>
    </row>
    <row r="1090" spans="1:4" x14ac:dyDescent="0.25">
      <c r="A1090" t="s">
        <v>8219</v>
      </c>
      <c r="B1090">
        <v>34</v>
      </c>
      <c r="C1090" t="s">
        <v>8221</v>
      </c>
      <c r="D1090">
        <v>17</v>
      </c>
    </row>
    <row r="1091" spans="1:4" x14ac:dyDescent="0.25">
      <c r="A1091" t="s">
        <v>8219</v>
      </c>
      <c r="B1091">
        <v>7</v>
      </c>
      <c r="C1091" t="s">
        <v>8221</v>
      </c>
      <c r="D1091">
        <v>2</v>
      </c>
    </row>
    <row r="1092" spans="1:4" x14ac:dyDescent="0.25">
      <c r="A1092" t="s">
        <v>8219</v>
      </c>
      <c r="B1092">
        <v>24</v>
      </c>
      <c r="C1092" t="s">
        <v>8221</v>
      </c>
      <c r="D1092">
        <v>0</v>
      </c>
    </row>
    <row r="1093" spans="1:4" x14ac:dyDescent="0.25">
      <c r="A1093" t="s">
        <v>8219</v>
      </c>
      <c r="B1093">
        <v>15</v>
      </c>
      <c r="C1093" t="s">
        <v>8221</v>
      </c>
      <c r="D1093">
        <v>4</v>
      </c>
    </row>
    <row r="1094" spans="1:4" x14ac:dyDescent="0.25">
      <c r="A1094" t="s">
        <v>8219</v>
      </c>
      <c r="B1094">
        <v>72</v>
      </c>
      <c r="C1094" t="s">
        <v>8221</v>
      </c>
      <c r="D1094">
        <v>12</v>
      </c>
    </row>
    <row r="1095" spans="1:4" x14ac:dyDescent="0.25">
      <c r="A1095" t="s">
        <v>8219</v>
      </c>
      <c r="B1095">
        <v>120</v>
      </c>
      <c r="C1095" t="s">
        <v>8221</v>
      </c>
      <c r="D1095">
        <v>3</v>
      </c>
    </row>
    <row r="1096" spans="1:4" x14ac:dyDescent="0.25">
      <c r="A1096" t="s">
        <v>8219</v>
      </c>
      <c r="B1096">
        <v>123</v>
      </c>
      <c r="C1096" t="s">
        <v>8221</v>
      </c>
      <c r="D1096">
        <v>12</v>
      </c>
    </row>
    <row r="1097" spans="1:4" x14ac:dyDescent="0.25">
      <c r="A1097" t="s">
        <v>8219</v>
      </c>
      <c r="B1097">
        <v>1</v>
      </c>
      <c r="C1097" t="s">
        <v>8221</v>
      </c>
      <c r="D1097">
        <v>0</v>
      </c>
    </row>
    <row r="1098" spans="1:4" x14ac:dyDescent="0.25">
      <c r="A1098" t="s">
        <v>8219</v>
      </c>
      <c r="B1098">
        <v>24</v>
      </c>
      <c r="C1098" t="s">
        <v>8221</v>
      </c>
      <c r="D1098">
        <v>7</v>
      </c>
    </row>
    <row r="1099" spans="1:4" x14ac:dyDescent="0.25">
      <c r="A1099" t="s">
        <v>8219</v>
      </c>
      <c r="B1099">
        <v>33</v>
      </c>
      <c r="C1099" t="s">
        <v>8221</v>
      </c>
      <c r="D1099">
        <v>2</v>
      </c>
    </row>
    <row r="1100" spans="1:4" x14ac:dyDescent="0.25">
      <c r="A1100" t="s">
        <v>8219</v>
      </c>
      <c r="B1100">
        <v>14</v>
      </c>
      <c r="C1100" t="s">
        <v>8221</v>
      </c>
      <c r="D1100">
        <v>1</v>
      </c>
    </row>
    <row r="1101" spans="1:4" x14ac:dyDescent="0.25">
      <c r="A1101" t="s">
        <v>8219</v>
      </c>
      <c r="B1101">
        <v>9</v>
      </c>
      <c r="C1101" t="s">
        <v>8221</v>
      </c>
      <c r="D1101">
        <v>4</v>
      </c>
    </row>
    <row r="1102" spans="1:4" x14ac:dyDescent="0.25">
      <c r="A1102" t="s">
        <v>8219</v>
      </c>
      <c r="B1102">
        <v>76</v>
      </c>
      <c r="C1102" t="s">
        <v>8221</v>
      </c>
      <c r="D1102">
        <v>4</v>
      </c>
    </row>
    <row r="1103" spans="1:4" x14ac:dyDescent="0.25">
      <c r="A1103" t="s">
        <v>8219</v>
      </c>
      <c r="B1103">
        <v>19</v>
      </c>
      <c r="C1103" t="s">
        <v>8221</v>
      </c>
      <c r="D1103">
        <v>17</v>
      </c>
    </row>
    <row r="1104" spans="1:4" x14ac:dyDescent="0.25">
      <c r="A1104" t="s">
        <v>8219</v>
      </c>
      <c r="B1104">
        <v>69</v>
      </c>
      <c r="C1104" t="s">
        <v>8221</v>
      </c>
      <c r="D1104">
        <v>7</v>
      </c>
    </row>
    <row r="1105" spans="1:4" x14ac:dyDescent="0.25">
      <c r="A1105" t="s">
        <v>8219</v>
      </c>
      <c r="B1105">
        <v>218</v>
      </c>
      <c r="C1105" t="s">
        <v>8221</v>
      </c>
      <c r="D1105">
        <v>2</v>
      </c>
    </row>
    <row r="1106" spans="1:4" x14ac:dyDescent="0.25">
      <c r="A1106" t="s">
        <v>8219</v>
      </c>
      <c r="B1106">
        <v>30</v>
      </c>
      <c r="C1106" t="s">
        <v>8221</v>
      </c>
      <c r="D1106">
        <v>5</v>
      </c>
    </row>
    <row r="1107" spans="1:4" x14ac:dyDescent="0.25">
      <c r="A1107" t="s">
        <v>8219</v>
      </c>
      <c r="B1107">
        <v>100</v>
      </c>
      <c r="C1107" t="s">
        <v>8221</v>
      </c>
      <c r="D1107">
        <v>1</v>
      </c>
    </row>
    <row r="1108" spans="1:4" x14ac:dyDescent="0.25">
      <c r="A1108" t="s">
        <v>8219</v>
      </c>
      <c r="B1108">
        <v>296</v>
      </c>
      <c r="C1108" t="s">
        <v>8221</v>
      </c>
      <c r="D1108">
        <v>1</v>
      </c>
    </row>
    <row r="1109" spans="1:4" x14ac:dyDescent="0.25">
      <c r="A1109" t="s">
        <v>8219</v>
      </c>
      <c r="B1109">
        <v>1204</v>
      </c>
      <c r="C1109" t="s">
        <v>8221</v>
      </c>
      <c r="D1109">
        <v>14</v>
      </c>
    </row>
    <row r="1110" spans="1:4" x14ac:dyDescent="0.25">
      <c r="A1110" t="s">
        <v>8219</v>
      </c>
      <c r="B1110">
        <v>321</v>
      </c>
      <c r="C1110" t="s">
        <v>8221</v>
      </c>
      <c r="D1110">
        <v>26</v>
      </c>
    </row>
    <row r="1111" spans="1:4" x14ac:dyDescent="0.25">
      <c r="A1111" t="s">
        <v>8219</v>
      </c>
      <c r="B1111">
        <v>301</v>
      </c>
      <c r="C1111" t="s">
        <v>8221</v>
      </c>
      <c r="D1111">
        <v>2</v>
      </c>
    </row>
    <row r="1112" spans="1:4" x14ac:dyDescent="0.25">
      <c r="A1112" t="s">
        <v>8219</v>
      </c>
      <c r="B1112">
        <v>144</v>
      </c>
      <c r="C1112" t="s">
        <v>8221</v>
      </c>
      <c r="D1112">
        <v>1</v>
      </c>
    </row>
    <row r="1113" spans="1:4" x14ac:dyDescent="0.25">
      <c r="A1113" t="s">
        <v>8219</v>
      </c>
      <c r="B1113">
        <v>539</v>
      </c>
      <c r="C1113" t="s">
        <v>8221</v>
      </c>
      <c r="D1113">
        <v>3</v>
      </c>
    </row>
    <row r="1114" spans="1:4" x14ac:dyDescent="0.25">
      <c r="A1114" t="s">
        <v>8219</v>
      </c>
      <c r="B1114">
        <v>498</v>
      </c>
      <c r="C1114" t="s">
        <v>8221</v>
      </c>
      <c r="D1114">
        <v>7</v>
      </c>
    </row>
    <row r="1115" spans="1:4" x14ac:dyDescent="0.25">
      <c r="A1115" t="s">
        <v>8219</v>
      </c>
      <c r="B1115">
        <v>1113</v>
      </c>
      <c r="C1115" t="s">
        <v>8221</v>
      </c>
      <c r="D1115">
        <v>9</v>
      </c>
    </row>
    <row r="1116" spans="1:4" x14ac:dyDescent="0.25">
      <c r="A1116" t="s">
        <v>8219</v>
      </c>
      <c r="B1116">
        <v>988</v>
      </c>
      <c r="C1116" t="s">
        <v>8221</v>
      </c>
      <c r="D1116">
        <v>20</v>
      </c>
    </row>
    <row r="1117" spans="1:4" x14ac:dyDescent="0.25">
      <c r="A1117" t="s">
        <v>8219</v>
      </c>
      <c r="B1117">
        <v>391</v>
      </c>
      <c r="C1117" t="s">
        <v>8221</v>
      </c>
      <c r="D1117">
        <v>6</v>
      </c>
    </row>
    <row r="1118" spans="1:4" x14ac:dyDescent="0.25">
      <c r="A1118" t="s">
        <v>8219</v>
      </c>
      <c r="B1118">
        <v>28</v>
      </c>
      <c r="C1118" t="s">
        <v>8221</v>
      </c>
      <c r="D1118">
        <v>13</v>
      </c>
    </row>
    <row r="1119" spans="1:4" x14ac:dyDescent="0.25">
      <c r="A1119" t="s">
        <v>8219</v>
      </c>
      <c r="B1119">
        <v>147</v>
      </c>
      <c r="C1119" t="s">
        <v>8221</v>
      </c>
      <c r="D1119">
        <v>1</v>
      </c>
    </row>
    <row r="1120" spans="1:4" x14ac:dyDescent="0.25">
      <c r="A1120" t="s">
        <v>8219</v>
      </c>
      <c r="B1120">
        <v>680</v>
      </c>
      <c r="C1120" t="s">
        <v>8221</v>
      </c>
      <c r="D1120">
        <v>202</v>
      </c>
    </row>
    <row r="1121" spans="1:4" x14ac:dyDescent="0.25">
      <c r="A1121" t="s">
        <v>8219</v>
      </c>
      <c r="B1121">
        <v>983</v>
      </c>
      <c r="C1121" t="s">
        <v>8221</v>
      </c>
      <c r="D1121">
        <v>0</v>
      </c>
    </row>
    <row r="1122" spans="1:4" x14ac:dyDescent="0.25">
      <c r="A1122" t="s">
        <v>8219</v>
      </c>
      <c r="B1122">
        <v>79</v>
      </c>
      <c r="C1122" t="s">
        <v>8221</v>
      </c>
      <c r="D1122">
        <v>1</v>
      </c>
    </row>
    <row r="1123" spans="1:4" x14ac:dyDescent="0.25">
      <c r="A1123" t="s">
        <v>8219</v>
      </c>
      <c r="B1123">
        <v>426</v>
      </c>
      <c r="C1123" t="s">
        <v>8221</v>
      </c>
      <c r="D1123">
        <v>0</v>
      </c>
    </row>
    <row r="1124" spans="1:4" x14ac:dyDescent="0.25">
      <c r="A1124" t="s">
        <v>8219</v>
      </c>
      <c r="B1124">
        <v>96</v>
      </c>
      <c r="C1124" t="s">
        <v>8221</v>
      </c>
      <c r="D1124">
        <v>2</v>
      </c>
    </row>
    <row r="1125" spans="1:4" x14ac:dyDescent="0.25">
      <c r="A1125" t="s">
        <v>8219</v>
      </c>
      <c r="B1125">
        <v>163</v>
      </c>
      <c r="C1125" t="s">
        <v>8221</v>
      </c>
      <c r="D1125">
        <v>13</v>
      </c>
    </row>
    <row r="1126" spans="1:4" x14ac:dyDescent="0.25">
      <c r="A1126" t="s">
        <v>8219</v>
      </c>
      <c r="B1126">
        <v>2525</v>
      </c>
      <c r="C1126" t="s">
        <v>8221</v>
      </c>
      <c r="D1126">
        <v>9</v>
      </c>
    </row>
    <row r="1127" spans="1:4" x14ac:dyDescent="0.25">
      <c r="A1127" t="s">
        <v>8219</v>
      </c>
      <c r="B1127">
        <v>2035</v>
      </c>
      <c r="C1127" t="s">
        <v>8221</v>
      </c>
      <c r="D1127">
        <v>2</v>
      </c>
    </row>
    <row r="1128" spans="1:4" x14ac:dyDescent="0.25">
      <c r="A1128" t="s">
        <v>8219</v>
      </c>
      <c r="B1128">
        <v>290</v>
      </c>
      <c r="C1128" t="s">
        <v>8221</v>
      </c>
      <c r="D1128">
        <v>0</v>
      </c>
    </row>
    <row r="1129" spans="1:4" x14ac:dyDescent="0.25">
      <c r="A1129" t="s">
        <v>8219</v>
      </c>
      <c r="B1129">
        <v>1980</v>
      </c>
      <c r="C1129" t="s">
        <v>8221</v>
      </c>
      <c r="D1129">
        <v>35</v>
      </c>
    </row>
    <row r="1130" spans="1:4" x14ac:dyDescent="0.25">
      <c r="A1130" t="s">
        <v>8219</v>
      </c>
      <c r="B1130">
        <v>57</v>
      </c>
      <c r="C1130" t="s">
        <v>8221</v>
      </c>
      <c r="D1130">
        <v>2</v>
      </c>
    </row>
    <row r="1131" spans="1:4" x14ac:dyDescent="0.25">
      <c r="A1131" t="s">
        <v>8219</v>
      </c>
      <c r="B1131">
        <v>380</v>
      </c>
      <c r="C1131" t="s">
        <v>8221</v>
      </c>
      <c r="D1131">
        <v>3</v>
      </c>
    </row>
    <row r="1132" spans="1:4" x14ac:dyDescent="0.25">
      <c r="A1132" t="s">
        <v>8219</v>
      </c>
      <c r="B1132">
        <v>128</v>
      </c>
      <c r="C1132" t="s">
        <v>8221</v>
      </c>
      <c r="D1132">
        <v>0</v>
      </c>
    </row>
    <row r="1133" spans="1:4" x14ac:dyDescent="0.25">
      <c r="A1133" t="s">
        <v>8219</v>
      </c>
      <c r="B1133">
        <v>180</v>
      </c>
      <c r="C1133" t="s">
        <v>8221</v>
      </c>
      <c r="D1133">
        <v>1</v>
      </c>
    </row>
    <row r="1134" spans="1:4" x14ac:dyDescent="0.25">
      <c r="A1134" t="s">
        <v>8219</v>
      </c>
      <c r="B1134">
        <v>571</v>
      </c>
      <c r="C1134" t="s">
        <v>8221</v>
      </c>
      <c r="D1134">
        <v>0</v>
      </c>
    </row>
    <row r="1135" spans="1:4" x14ac:dyDescent="0.25">
      <c r="A1135" t="s">
        <v>8219</v>
      </c>
      <c r="B1135">
        <v>480</v>
      </c>
      <c r="C1135" t="s">
        <v>8221</v>
      </c>
      <c r="D1135">
        <v>0</v>
      </c>
    </row>
    <row r="1136" spans="1:4" x14ac:dyDescent="0.25">
      <c r="A1136" t="s">
        <v>8219</v>
      </c>
      <c r="B1136">
        <v>249</v>
      </c>
      <c r="C1136" t="s">
        <v>8221</v>
      </c>
      <c r="D1136">
        <v>3</v>
      </c>
    </row>
    <row r="1137" spans="1:4" x14ac:dyDescent="0.25">
      <c r="A1137" t="s">
        <v>8219</v>
      </c>
      <c r="B1137">
        <v>84</v>
      </c>
      <c r="C1137" t="s">
        <v>8221</v>
      </c>
      <c r="D1137">
        <v>11</v>
      </c>
    </row>
    <row r="1138" spans="1:4" x14ac:dyDescent="0.25">
      <c r="A1138" t="s">
        <v>8219</v>
      </c>
      <c r="B1138">
        <v>197</v>
      </c>
      <c r="C1138" t="s">
        <v>8221</v>
      </c>
      <c r="D1138">
        <v>6</v>
      </c>
    </row>
    <row r="1139" spans="1:4" x14ac:dyDescent="0.25">
      <c r="A1139" t="s">
        <v>8219</v>
      </c>
      <c r="B1139">
        <v>271</v>
      </c>
      <c r="C1139" t="s">
        <v>8221</v>
      </c>
      <c r="D1139">
        <v>0</v>
      </c>
    </row>
    <row r="1140" spans="1:4" x14ac:dyDescent="0.25">
      <c r="A1140" t="s">
        <v>8219</v>
      </c>
      <c r="B1140">
        <v>50</v>
      </c>
      <c r="C1140" t="s">
        <v>8221</v>
      </c>
      <c r="D1140">
        <v>67</v>
      </c>
    </row>
    <row r="1141" spans="1:4" x14ac:dyDescent="0.25">
      <c r="A1141" t="s">
        <v>8219</v>
      </c>
      <c r="B1141">
        <v>169</v>
      </c>
      <c r="C1141" t="s">
        <v>8221</v>
      </c>
      <c r="D1141">
        <v>23</v>
      </c>
    </row>
    <row r="1142" spans="1:4" x14ac:dyDescent="0.25">
      <c r="A1142" t="s">
        <v>8219</v>
      </c>
      <c r="B1142">
        <v>205</v>
      </c>
      <c r="C1142" t="s">
        <v>8221</v>
      </c>
      <c r="D1142">
        <v>72</v>
      </c>
    </row>
    <row r="1143" spans="1:4" x14ac:dyDescent="0.25">
      <c r="A1143" t="s">
        <v>8219</v>
      </c>
      <c r="B1143">
        <v>206</v>
      </c>
      <c r="C1143" t="s">
        <v>8221</v>
      </c>
      <c r="D1143">
        <v>2</v>
      </c>
    </row>
    <row r="1144" spans="1:4" x14ac:dyDescent="0.25">
      <c r="A1144" t="s">
        <v>8219</v>
      </c>
      <c r="B1144">
        <v>84</v>
      </c>
      <c r="C1144" t="s">
        <v>8221</v>
      </c>
      <c r="D1144">
        <v>15</v>
      </c>
    </row>
    <row r="1145" spans="1:4" x14ac:dyDescent="0.25">
      <c r="A1145" t="s">
        <v>8219</v>
      </c>
      <c r="B1145">
        <v>210</v>
      </c>
      <c r="C1145" t="s">
        <v>8221</v>
      </c>
      <c r="D1145">
        <v>1</v>
      </c>
    </row>
    <row r="1146" spans="1:4" x14ac:dyDescent="0.25">
      <c r="A1146" t="s">
        <v>8219</v>
      </c>
      <c r="B1146">
        <v>181</v>
      </c>
      <c r="C1146" t="s">
        <v>8221</v>
      </c>
      <c r="D1146">
        <v>2</v>
      </c>
    </row>
    <row r="1147" spans="1:4" x14ac:dyDescent="0.25">
      <c r="A1147" t="s">
        <v>8219</v>
      </c>
      <c r="B1147">
        <v>60</v>
      </c>
      <c r="C1147" t="s">
        <v>8221</v>
      </c>
      <c r="D1147">
        <v>7</v>
      </c>
    </row>
    <row r="1148" spans="1:4" x14ac:dyDescent="0.25">
      <c r="A1148" t="s">
        <v>8219</v>
      </c>
      <c r="B1148">
        <v>445</v>
      </c>
      <c r="C1148" t="s">
        <v>8221</v>
      </c>
      <c r="D1148">
        <v>16</v>
      </c>
    </row>
    <row r="1149" spans="1:4" x14ac:dyDescent="0.25">
      <c r="A1149" t="s">
        <v>8219</v>
      </c>
      <c r="B1149">
        <v>17</v>
      </c>
      <c r="C1149" t="s">
        <v>8221</v>
      </c>
      <c r="D1149">
        <v>117</v>
      </c>
    </row>
    <row r="1150" spans="1:4" x14ac:dyDescent="0.25">
      <c r="A1150" t="s">
        <v>8219</v>
      </c>
      <c r="B1150">
        <v>194</v>
      </c>
      <c r="C1150" t="s">
        <v>8221</v>
      </c>
      <c r="D1150">
        <v>2</v>
      </c>
    </row>
    <row r="1151" spans="1:4" x14ac:dyDescent="0.25">
      <c r="A1151" t="s">
        <v>8219</v>
      </c>
      <c r="B1151">
        <v>404</v>
      </c>
      <c r="C1151" t="s">
        <v>8221</v>
      </c>
      <c r="D1151">
        <v>7</v>
      </c>
    </row>
    <row r="1152" spans="1:4" x14ac:dyDescent="0.25">
      <c r="A1152" t="s">
        <v>8219</v>
      </c>
      <c r="B1152">
        <v>194</v>
      </c>
      <c r="C1152" t="s">
        <v>8221</v>
      </c>
      <c r="D1152">
        <v>3</v>
      </c>
    </row>
    <row r="1153" spans="1:4" x14ac:dyDescent="0.25">
      <c r="A1153" t="s">
        <v>8219</v>
      </c>
      <c r="B1153">
        <v>902</v>
      </c>
      <c r="C1153" t="s">
        <v>8221</v>
      </c>
      <c r="D1153">
        <v>20</v>
      </c>
    </row>
    <row r="1154" spans="1:4" x14ac:dyDescent="0.25">
      <c r="A1154" t="s">
        <v>8219</v>
      </c>
      <c r="B1154">
        <v>1670</v>
      </c>
      <c r="C1154" t="s">
        <v>8221</v>
      </c>
      <c r="D1154">
        <v>50</v>
      </c>
    </row>
    <row r="1155" spans="1:4" x14ac:dyDescent="0.25">
      <c r="A1155" t="s">
        <v>8219</v>
      </c>
      <c r="B1155">
        <v>1328</v>
      </c>
      <c r="C1155" t="s">
        <v>8221</v>
      </c>
      <c r="D1155">
        <v>2</v>
      </c>
    </row>
    <row r="1156" spans="1:4" x14ac:dyDescent="0.25">
      <c r="A1156" t="s">
        <v>8219</v>
      </c>
      <c r="B1156">
        <v>944</v>
      </c>
      <c r="C1156" t="s">
        <v>8221</v>
      </c>
      <c r="D1156">
        <v>3</v>
      </c>
    </row>
    <row r="1157" spans="1:4" x14ac:dyDescent="0.25">
      <c r="A1157" t="s">
        <v>8219</v>
      </c>
      <c r="B1157">
        <v>147</v>
      </c>
      <c r="C1157" t="s">
        <v>8221</v>
      </c>
      <c r="D1157">
        <v>27</v>
      </c>
    </row>
    <row r="1158" spans="1:4" x14ac:dyDescent="0.25">
      <c r="A1158" t="s">
        <v>8219</v>
      </c>
      <c r="B1158">
        <v>99</v>
      </c>
      <c r="C1158" t="s">
        <v>8221</v>
      </c>
      <c r="D1158">
        <v>7</v>
      </c>
    </row>
    <row r="1159" spans="1:4" x14ac:dyDescent="0.25">
      <c r="A1159" t="s">
        <v>8219</v>
      </c>
      <c r="B1159">
        <v>79</v>
      </c>
      <c r="C1159" t="s">
        <v>8221</v>
      </c>
      <c r="D1159">
        <v>5</v>
      </c>
    </row>
    <row r="1160" spans="1:4" x14ac:dyDescent="0.25">
      <c r="A1160" t="s">
        <v>8219</v>
      </c>
      <c r="B1160">
        <v>75</v>
      </c>
      <c r="C1160" t="s">
        <v>8221</v>
      </c>
      <c r="D1160">
        <v>0</v>
      </c>
    </row>
    <row r="1161" spans="1:4" x14ac:dyDescent="0.25">
      <c r="A1161" t="s">
        <v>8219</v>
      </c>
      <c r="B1161">
        <v>207</v>
      </c>
      <c r="C1161" t="s">
        <v>8221</v>
      </c>
      <c r="D1161">
        <v>3</v>
      </c>
    </row>
    <row r="1162" spans="1:4" x14ac:dyDescent="0.25">
      <c r="A1162" t="s">
        <v>8219</v>
      </c>
      <c r="B1162">
        <v>102</v>
      </c>
      <c r="C1162" t="s">
        <v>8221</v>
      </c>
      <c r="D1162">
        <v>6</v>
      </c>
    </row>
    <row r="1163" spans="1:4" x14ac:dyDescent="0.25">
      <c r="A1163" t="s">
        <v>8219</v>
      </c>
      <c r="B1163">
        <v>32</v>
      </c>
      <c r="C1163" t="s">
        <v>8221</v>
      </c>
      <c r="D1163">
        <v>9</v>
      </c>
    </row>
    <row r="1164" spans="1:4" x14ac:dyDescent="0.25">
      <c r="A1164" t="s">
        <v>8219</v>
      </c>
      <c r="B1164">
        <v>480</v>
      </c>
      <c r="C1164" t="s">
        <v>8221</v>
      </c>
      <c r="D1164">
        <v>3</v>
      </c>
    </row>
    <row r="1165" spans="1:4" x14ac:dyDescent="0.25">
      <c r="A1165" t="s">
        <v>8219</v>
      </c>
      <c r="B1165">
        <v>11</v>
      </c>
      <c r="C1165" t="s">
        <v>8221</v>
      </c>
      <c r="D1165">
        <v>2</v>
      </c>
    </row>
    <row r="1166" spans="1:4" x14ac:dyDescent="0.25">
      <c r="A1166" t="s">
        <v>8219</v>
      </c>
      <c r="B1166">
        <v>12</v>
      </c>
      <c r="C1166" t="s">
        <v>8221</v>
      </c>
      <c r="D1166">
        <v>3</v>
      </c>
    </row>
    <row r="1167" spans="1:4" x14ac:dyDescent="0.25">
      <c r="A1167" t="s">
        <v>8219</v>
      </c>
      <c r="B1167">
        <v>48</v>
      </c>
      <c r="C1167" t="s">
        <v>8221</v>
      </c>
      <c r="D1167">
        <v>45</v>
      </c>
    </row>
    <row r="1168" spans="1:4" x14ac:dyDescent="0.25">
      <c r="A1168" t="s">
        <v>8219</v>
      </c>
      <c r="B1168">
        <v>59</v>
      </c>
      <c r="C1168" t="s">
        <v>8221</v>
      </c>
      <c r="D1168">
        <v>9</v>
      </c>
    </row>
    <row r="1169" spans="1:4" x14ac:dyDescent="0.25">
      <c r="A1169" t="s">
        <v>8219</v>
      </c>
      <c r="B1169">
        <v>79</v>
      </c>
      <c r="C1169" t="s">
        <v>8221</v>
      </c>
      <c r="D1169">
        <v>9</v>
      </c>
    </row>
    <row r="1170" spans="1:4" x14ac:dyDescent="0.25">
      <c r="A1170" t="s">
        <v>8219</v>
      </c>
      <c r="B1170">
        <v>14</v>
      </c>
      <c r="C1170" t="s">
        <v>8221</v>
      </c>
      <c r="D1170">
        <v>21</v>
      </c>
    </row>
    <row r="1171" spans="1:4" x14ac:dyDescent="0.25">
      <c r="A1171" t="s">
        <v>8219</v>
      </c>
      <c r="B1171">
        <v>106</v>
      </c>
      <c r="C1171" t="s">
        <v>8221</v>
      </c>
      <c r="D1171">
        <v>17</v>
      </c>
    </row>
    <row r="1172" spans="1:4" x14ac:dyDescent="0.25">
      <c r="A1172" t="s">
        <v>8219</v>
      </c>
      <c r="B1172">
        <v>25</v>
      </c>
      <c r="C1172" t="s">
        <v>8221</v>
      </c>
      <c r="D1172">
        <v>1</v>
      </c>
    </row>
    <row r="1173" spans="1:4" x14ac:dyDescent="0.25">
      <c r="A1173" t="s">
        <v>8219</v>
      </c>
      <c r="B1173">
        <v>25</v>
      </c>
      <c r="C1173" t="s">
        <v>8221</v>
      </c>
      <c r="D1173">
        <v>1</v>
      </c>
    </row>
    <row r="1174" spans="1:4" x14ac:dyDescent="0.25">
      <c r="A1174" t="s">
        <v>8219</v>
      </c>
      <c r="B1174">
        <v>29</v>
      </c>
      <c r="C1174" t="s">
        <v>8221</v>
      </c>
      <c r="D1174">
        <v>14</v>
      </c>
    </row>
    <row r="1175" spans="1:4" x14ac:dyDescent="0.25">
      <c r="A1175" t="s">
        <v>8219</v>
      </c>
      <c r="B1175">
        <v>43</v>
      </c>
      <c r="C1175" t="s">
        <v>8221</v>
      </c>
      <c r="D1175">
        <v>42</v>
      </c>
    </row>
    <row r="1176" spans="1:4" x14ac:dyDescent="0.25">
      <c r="A1176" t="s">
        <v>8219</v>
      </c>
      <c r="B1176">
        <v>46</v>
      </c>
      <c r="C1176" t="s">
        <v>8221</v>
      </c>
      <c r="D1176">
        <v>27</v>
      </c>
    </row>
    <row r="1177" spans="1:4" x14ac:dyDescent="0.25">
      <c r="A1177" t="s">
        <v>8219</v>
      </c>
      <c r="B1177">
        <v>27</v>
      </c>
      <c r="C1177" t="s">
        <v>8221</v>
      </c>
      <c r="D1177">
        <v>5</v>
      </c>
    </row>
    <row r="1178" spans="1:4" x14ac:dyDescent="0.25">
      <c r="A1178" t="s">
        <v>8219</v>
      </c>
      <c r="B1178">
        <v>112</v>
      </c>
      <c r="C1178" t="s">
        <v>8221</v>
      </c>
      <c r="D1178">
        <v>13</v>
      </c>
    </row>
    <row r="1179" spans="1:4" x14ac:dyDescent="0.25">
      <c r="A1179" t="s">
        <v>8219</v>
      </c>
      <c r="B1179">
        <v>34</v>
      </c>
      <c r="C1179" t="s">
        <v>8221</v>
      </c>
      <c r="D1179">
        <v>12</v>
      </c>
    </row>
    <row r="1180" spans="1:4" x14ac:dyDescent="0.25">
      <c r="A1180" t="s">
        <v>8219</v>
      </c>
      <c r="B1180">
        <v>145</v>
      </c>
      <c r="C1180" t="s">
        <v>8221</v>
      </c>
      <c r="D1180">
        <v>90</v>
      </c>
    </row>
    <row r="1181" spans="1:4" x14ac:dyDescent="0.25">
      <c r="A1181" t="s">
        <v>8219</v>
      </c>
      <c r="B1181">
        <v>19</v>
      </c>
      <c r="C1181" t="s">
        <v>8221</v>
      </c>
      <c r="D1181">
        <v>2</v>
      </c>
    </row>
    <row r="1182" spans="1:4" x14ac:dyDescent="0.25">
      <c r="A1182" t="s">
        <v>8219</v>
      </c>
      <c r="B1182">
        <v>288</v>
      </c>
      <c r="C1182" t="s">
        <v>8221</v>
      </c>
      <c r="D1182">
        <v>5</v>
      </c>
    </row>
    <row r="1183" spans="1:4" x14ac:dyDescent="0.25">
      <c r="A1183" t="s">
        <v>8219</v>
      </c>
      <c r="B1183">
        <v>14</v>
      </c>
      <c r="C1183" t="s">
        <v>8221</v>
      </c>
      <c r="D1183">
        <v>31</v>
      </c>
    </row>
    <row r="1184" spans="1:4" x14ac:dyDescent="0.25">
      <c r="A1184" t="s">
        <v>8219</v>
      </c>
      <c r="B1184">
        <v>7</v>
      </c>
      <c r="C1184" t="s">
        <v>8221</v>
      </c>
      <c r="D1184">
        <v>4</v>
      </c>
    </row>
    <row r="1185" spans="1:4" x14ac:dyDescent="0.25">
      <c r="A1185" t="s">
        <v>8219</v>
      </c>
      <c r="B1185">
        <v>211</v>
      </c>
      <c r="C1185" t="s">
        <v>8221</v>
      </c>
      <c r="D1185">
        <v>29</v>
      </c>
    </row>
    <row r="1186" spans="1:4" x14ac:dyDescent="0.25">
      <c r="A1186" t="s">
        <v>8219</v>
      </c>
      <c r="B1186">
        <v>85</v>
      </c>
      <c r="C1186" t="s">
        <v>8221</v>
      </c>
      <c r="D1186">
        <v>2</v>
      </c>
    </row>
    <row r="1187" spans="1:4" x14ac:dyDescent="0.25">
      <c r="A1187" t="s">
        <v>8219</v>
      </c>
      <c r="B1187">
        <v>103</v>
      </c>
      <c r="C1187" t="s">
        <v>8221</v>
      </c>
      <c r="D1187">
        <v>114</v>
      </c>
    </row>
    <row r="1188" spans="1:4" x14ac:dyDescent="0.25">
      <c r="A1188" t="s">
        <v>8219</v>
      </c>
      <c r="B1188">
        <v>113</v>
      </c>
      <c r="C1188" t="s">
        <v>8221</v>
      </c>
      <c r="D1188">
        <v>1</v>
      </c>
    </row>
    <row r="1189" spans="1:4" x14ac:dyDescent="0.25">
      <c r="A1189" t="s">
        <v>8219</v>
      </c>
      <c r="B1189">
        <v>167</v>
      </c>
      <c r="C1189" t="s">
        <v>8221</v>
      </c>
      <c r="D1189">
        <v>76</v>
      </c>
    </row>
    <row r="1190" spans="1:4" x14ac:dyDescent="0.25">
      <c r="A1190" t="s">
        <v>8219</v>
      </c>
      <c r="B1190">
        <v>73</v>
      </c>
      <c r="C1190" t="s">
        <v>8221</v>
      </c>
      <c r="D1190">
        <v>9</v>
      </c>
    </row>
    <row r="1191" spans="1:4" x14ac:dyDescent="0.25">
      <c r="A1191" t="s">
        <v>8219</v>
      </c>
      <c r="B1191">
        <v>75</v>
      </c>
      <c r="C1191" t="s">
        <v>8221</v>
      </c>
      <c r="D1191">
        <v>37</v>
      </c>
    </row>
    <row r="1192" spans="1:4" x14ac:dyDescent="0.25">
      <c r="A1192" t="s">
        <v>8219</v>
      </c>
      <c r="B1192">
        <v>614</v>
      </c>
      <c r="C1192" t="s">
        <v>8221</v>
      </c>
      <c r="D1192">
        <v>0</v>
      </c>
    </row>
    <row r="1193" spans="1:4" x14ac:dyDescent="0.25">
      <c r="A1193" t="s">
        <v>8219</v>
      </c>
      <c r="B1193">
        <v>107</v>
      </c>
      <c r="C1193" t="s">
        <v>8221</v>
      </c>
      <c r="D1193">
        <v>1</v>
      </c>
    </row>
    <row r="1194" spans="1:4" x14ac:dyDescent="0.25">
      <c r="A1194" t="s">
        <v>8219</v>
      </c>
      <c r="B1194">
        <v>1224</v>
      </c>
      <c r="C1194" t="s">
        <v>8221</v>
      </c>
      <c r="D1194">
        <v>10</v>
      </c>
    </row>
    <row r="1195" spans="1:4" x14ac:dyDescent="0.25">
      <c r="A1195" t="s">
        <v>8219</v>
      </c>
      <c r="B1195">
        <v>104</v>
      </c>
      <c r="C1195" t="s">
        <v>8221</v>
      </c>
      <c r="D1195">
        <v>1</v>
      </c>
    </row>
    <row r="1196" spans="1:4" x14ac:dyDescent="0.25">
      <c r="A1196" t="s">
        <v>8219</v>
      </c>
      <c r="B1196">
        <v>79</v>
      </c>
      <c r="C1196" t="s">
        <v>8221</v>
      </c>
      <c r="D1196">
        <v>2</v>
      </c>
    </row>
    <row r="1197" spans="1:4" x14ac:dyDescent="0.25">
      <c r="A1197" t="s">
        <v>8219</v>
      </c>
      <c r="B1197">
        <v>157</v>
      </c>
      <c r="C1197" t="s">
        <v>8221</v>
      </c>
      <c r="D1197">
        <v>1</v>
      </c>
    </row>
    <row r="1198" spans="1:4" x14ac:dyDescent="0.25">
      <c r="A1198" t="s">
        <v>8219</v>
      </c>
      <c r="B1198">
        <v>50</v>
      </c>
      <c r="C1198" t="s">
        <v>8221</v>
      </c>
      <c r="D1198">
        <v>10</v>
      </c>
    </row>
    <row r="1199" spans="1:4" x14ac:dyDescent="0.25">
      <c r="A1199" t="s">
        <v>8219</v>
      </c>
      <c r="B1199">
        <v>64</v>
      </c>
      <c r="C1199" t="s">
        <v>8221</v>
      </c>
      <c r="D1199">
        <v>9</v>
      </c>
    </row>
    <row r="1200" spans="1:4" x14ac:dyDescent="0.25">
      <c r="A1200" t="s">
        <v>8219</v>
      </c>
      <c r="B1200">
        <v>200</v>
      </c>
      <c r="C1200" t="s">
        <v>8221</v>
      </c>
      <c r="D1200">
        <v>19</v>
      </c>
    </row>
    <row r="1201" spans="1:4" x14ac:dyDescent="0.25">
      <c r="A1201" t="s">
        <v>8219</v>
      </c>
      <c r="B1201">
        <v>22</v>
      </c>
      <c r="C1201" t="s">
        <v>8221</v>
      </c>
      <c r="D1201">
        <v>0</v>
      </c>
    </row>
    <row r="1202" spans="1:4" x14ac:dyDescent="0.25">
      <c r="A1202" t="s">
        <v>8219</v>
      </c>
      <c r="B1202">
        <v>163</v>
      </c>
      <c r="C1202" t="s">
        <v>8221</v>
      </c>
      <c r="D1202">
        <v>4</v>
      </c>
    </row>
    <row r="1203" spans="1:4" x14ac:dyDescent="0.25">
      <c r="A1203" t="s">
        <v>8219</v>
      </c>
      <c r="B1203">
        <v>77</v>
      </c>
      <c r="C1203" t="s">
        <v>8221</v>
      </c>
      <c r="D1203">
        <v>8</v>
      </c>
    </row>
    <row r="1204" spans="1:4" x14ac:dyDescent="0.25">
      <c r="A1204" t="s">
        <v>8219</v>
      </c>
      <c r="B1204">
        <v>89</v>
      </c>
      <c r="C1204" t="s">
        <v>8221</v>
      </c>
      <c r="D1204">
        <v>24</v>
      </c>
    </row>
    <row r="1205" spans="1:4" x14ac:dyDescent="0.25">
      <c r="A1205" t="s">
        <v>8219</v>
      </c>
      <c r="B1205">
        <v>3355</v>
      </c>
      <c r="C1205" t="s">
        <v>8221</v>
      </c>
      <c r="D1205">
        <v>0</v>
      </c>
    </row>
    <row r="1206" spans="1:4" x14ac:dyDescent="0.25">
      <c r="A1206" t="s">
        <v>8219</v>
      </c>
      <c r="B1206">
        <v>537</v>
      </c>
      <c r="C1206" t="s">
        <v>8221</v>
      </c>
      <c r="D1206">
        <v>39</v>
      </c>
    </row>
    <row r="1207" spans="1:4" x14ac:dyDescent="0.25">
      <c r="A1207" t="s">
        <v>8219</v>
      </c>
      <c r="B1207">
        <v>125</v>
      </c>
      <c r="C1207" t="s">
        <v>8221</v>
      </c>
      <c r="D1207">
        <v>6</v>
      </c>
    </row>
    <row r="1208" spans="1:4" x14ac:dyDescent="0.25">
      <c r="A1208" t="s">
        <v>8219</v>
      </c>
      <c r="B1208">
        <v>163</v>
      </c>
      <c r="C1208" t="s">
        <v>8221</v>
      </c>
      <c r="D1208">
        <v>4</v>
      </c>
    </row>
    <row r="1209" spans="1:4" x14ac:dyDescent="0.25">
      <c r="A1209" t="s">
        <v>8219</v>
      </c>
      <c r="B1209">
        <v>283</v>
      </c>
      <c r="C1209" t="s">
        <v>8221</v>
      </c>
      <c r="D1209">
        <v>3</v>
      </c>
    </row>
    <row r="1210" spans="1:4" x14ac:dyDescent="0.25">
      <c r="A1210" t="s">
        <v>8219</v>
      </c>
      <c r="B1210">
        <v>352</v>
      </c>
      <c r="C1210" t="s">
        <v>8221</v>
      </c>
      <c r="D1210">
        <v>53</v>
      </c>
    </row>
    <row r="1211" spans="1:4" x14ac:dyDescent="0.25">
      <c r="A1211" t="s">
        <v>8219</v>
      </c>
      <c r="B1211">
        <v>94</v>
      </c>
      <c r="C1211" t="s">
        <v>8221</v>
      </c>
      <c r="D1211">
        <v>1</v>
      </c>
    </row>
    <row r="1212" spans="1:4" x14ac:dyDescent="0.25">
      <c r="A1212" t="s">
        <v>8219</v>
      </c>
      <c r="B1212">
        <v>67</v>
      </c>
      <c r="C1212" t="s">
        <v>8221</v>
      </c>
      <c r="D1212">
        <v>2</v>
      </c>
    </row>
    <row r="1213" spans="1:4" x14ac:dyDescent="0.25">
      <c r="A1213" t="s">
        <v>8219</v>
      </c>
      <c r="B1213">
        <v>221</v>
      </c>
      <c r="C1213" t="s">
        <v>8221</v>
      </c>
      <c r="D1213">
        <v>25</v>
      </c>
    </row>
    <row r="1214" spans="1:4" x14ac:dyDescent="0.25">
      <c r="A1214" t="s">
        <v>8219</v>
      </c>
      <c r="B1214">
        <v>2165</v>
      </c>
      <c r="C1214" t="s">
        <v>8221</v>
      </c>
      <c r="D1214">
        <v>6</v>
      </c>
    </row>
    <row r="1215" spans="1:4" x14ac:dyDescent="0.25">
      <c r="A1215" t="s">
        <v>8219</v>
      </c>
      <c r="B1215">
        <v>179</v>
      </c>
      <c r="C1215" t="s">
        <v>8221</v>
      </c>
      <c r="D1215">
        <v>0</v>
      </c>
    </row>
    <row r="1216" spans="1:4" x14ac:dyDescent="0.25">
      <c r="A1216" t="s">
        <v>8219</v>
      </c>
      <c r="B1216">
        <v>123</v>
      </c>
      <c r="C1216" t="s">
        <v>8221</v>
      </c>
      <c r="D1216">
        <v>12</v>
      </c>
    </row>
    <row r="1217" spans="1:4" x14ac:dyDescent="0.25">
      <c r="A1217" t="s">
        <v>8219</v>
      </c>
      <c r="B1217">
        <v>1104</v>
      </c>
      <c r="C1217" t="s">
        <v>8221</v>
      </c>
      <c r="D1217">
        <v>0</v>
      </c>
    </row>
    <row r="1218" spans="1:4" x14ac:dyDescent="0.25">
      <c r="A1218" t="s">
        <v>8219</v>
      </c>
      <c r="B1218">
        <v>403</v>
      </c>
      <c r="C1218" t="s">
        <v>8221</v>
      </c>
      <c r="D1218">
        <v>36</v>
      </c>
    </row>
    <row r="1219" spans="1:4" x14ac:dyDescent="0.25">
      <c r="A1219" t="s">
        <v>8219</v>
      </c>
      <c r="B1219">
        <v>109</v>
      </c>
      <c r="C1219" t="s">
        <v>8221</v>
      </c>
      <c r="D1219">
        <v>0</v>
      </c>
    </row>
    <row r="1220" spans="1:4" x14ac:dyDescent="0.25">
      <c r="A1220" t="s">
        <v>8219</v>
      </c>
      <c r="B1220">
        <v>372</v>
      </c>
      <c r="C1220" t="s">
        <v>8221</v>
      </c>
      <c r="D1220">
        <v>2</v>
      </c>
    </row>
    <row r="1221" spans="1:4" x14ac:dyDescent="0.25">
      <c r="A1221" t="s">
        <v>8219</v>
      </c>
      <c r="B1221">
        <v>311</v>
      </c>
      <c r="C1221" t="s">
        <v>8221</v>
      </c>
      <c r="D1221">
        <v>1</v>
      </c>
    </row>
    <row r="1222" spans="1:4" x14ac:dyDescent="0.25">
      <c r="A1222" t="s">
        <v>8219</v>
      </c>
      <c r="B1222">
        <v>61</v>
      </c>
      <c r="C1222" t="s">
        <v>8221</v>
      </c>
      <c r="D1222">
        <v>59</v>
      </c>
    </row>
    <row r="1223" spans="1:4" x14ac:dyDescent="0.25">
      <c r="A1223" t="s">
        <v>8219</v>
      </c>
      <c r="B1223">
        <v>115</v>
      </c>
      <c r="C1223" t="s">
        <v>8221</v>
      </c>
      <c r="D1223">
        <v>1</v>
      </c>
    </row>
    <row r="1224" spans="1:4" x14ac:dyDescent="0.25">
      <c r="A1224" t="s">
        <v>8219</v>
      </c>
      <c r="B1224">
        <v>111</v>
      </c>
      <c r="C1224" t="s">
        <v>8221</v>
      </c>
      <c r="D1224">
        <v>31</v>
      </c>
    </row>
    <row r="1225" spans="1:4" x14ac:dyDescent="0.25">
      <c r="A1225" t="s">
        <v>8219</v>
      </c>
      <c r="B1225">
        <v>337</v>
      </c>
      <c r="C1225" t="s">
        <v>8221</v>
      </c>
      <c r="D1225">
        <v>18</v>
      </c>
    </row>
    <row r="1226" spans="1:4" x14ac:dyDescent="0.25">
      <c r="A1226" t="s">
        <v>8219</v>
      </c>
      <c r="B1226">
        <v>9</v>
      </c>
      <c r="C1226" t="s">
        <v>8221</v>
      </c>
      <c r="D1226">
        <v>10</v>
      </c>
    </row>
    <row r="1227" spans="1:4" x14ac:dyDescent="0.25">
      <c r="A1227" t="s">
        <v>8219</v>
      </c>
      <c r="B1227">
        <v>120</v>
      </c>
      <c r="C1227" t="s">
        <v>8221</v>
      </c>
      <c r="D1227">
        <v>0</v>
      </c>
    </row>
    <row r="1228" spans="1:4" x14ac:dyDescent="0.25">
      <c r="A1228" t="s">
        <v>8219</v>
      </c>
      <c r="B1228">
        <v>102</v>
      </c>
      <c r="C1228" t="s">
        <v>8221</v>
      </c>
      <c r="D1228">
        <v>14</v>
      </c>
    </row>
    <row r="1229" spans="1:4" x14ac:dyDescent="0.25">
      <c r="A1229" t="s">
        <v>8219</v>
      </c>
      <c r="B1229">
        <v>186</v>
      </c>
      <c r="C1229" t="s">
        <v>8221</v>
      </c>
      <c r="D1229">
        <v>2</v>
      </c>
    </row>
    <row r="1230" spans="1:4" x14ac:dyDescent="0.25">
      <c r="A1230" t="s">
        <v>8219</v>
      </c>
      <c r="B1230">
        <v>15</v>
      </c>
      <c r="C1230" t="s">
        <v>8221</v>
      </c>
      <c r="D1230">
        <v>1</v>
      </c>
    </row>
    <row r="1231" spans="1:4" x14ac:dyDescent="0.25">
      <c r="A1231" t="s">
        <v>8219</v>
      </c>
      <c r="B1231">
        <v>67</v>
      </c>
      <c r="C1231" t="s">
        <v>8221</v>
      </c>
      <c r="D1231">
        <v>3</v>
      </c>
    </row>
    <row r="1232" spans="1:4" x14ac:dyDescent="0.25">
      <c r="A1232" t="s">
        <v>8219</v>
      </c>
      <c r="B1232">
        <v>130</v>
      </c>
      <c r="C1232" t="s">
        <v>8221</v>
      </c>
      <c r="D1232">
        <v>0</v>
      </c>
    </row>
    <row r="1233" spans="1:4" x14ac:dyDescent="0.25">
      <c r="A1233" t="s">
        <v>8219</v>
      </c>
      <c r="B1233">
        <v>16</v>
      </c>
      <c r="C1233" t="s">
        <v>8221</v>
      </c>
      <c r="D1233">
        <v>2</v>
      </c>
    </row>
    <row r="1234" spans="1:4" x14ac:dyDescent="0.25">
      <c r="A1234" t="s">
        <v>8219</v>
      </c>
      <c r="B1234">
        <v>67</v>
      </c>
      <c r="C1234" t="s">
        <v>8221</v>
      </c>
      <c r="D1234">
        <v>0</v>
      </c>
    </row>
    <row r="1235" spans="1:4" x14ac:dyDescent="0.25">
      <c r="A1235" t="s">
        <v>8219</v>
      </c>
      <c r="B1235">
        <v>124</v>
      </c>
      <c r="C1235" t="s">
        <v>8221</v>
      </c>
      <c r="D1235">
        <v>12</v>
      </c>
    </row>
    <row r="1236" spans="1:4" x14ac:dyDescent="0.25">
      <c r="A1236" t="s">
        <v>8219</v>
      </c>
      <c r="B1236">
        <v>80</v>
      </c>
      <c r="C1236" t="s">
        <v>8221</v>
      </c>
      <c r="D1236">
        <v>1</v>
      </c>
    </row>
    <row r="1237" spans="1:4" x14ac:dyDescent="0.25">
      <c r="A1237" t="s">
        <v>8219</v>
      </c>
      <c r="B1237">
        <v>282</v>
      </c>
      <c r="C1237" t="s">
        <v>8221</v>
      </c>
      <c r="D1237">
        <v>8</v>
      </c>
    </row>
    <row r="1238" spans="1:4" x14ac:dyDescent="0.25">
      <c r="A1238" t="s">
        <v>8219</v>
      </c>
      <c r="B1238">
        <v>68</v>
      </c>
      <c r="C1238" t="s">
        <v>8221</v>
      </c>
      <c r="D1238">
        <v>2</v>
      </c>
    </row>
    <row r="1239" spans="1:4" x14ac:dyDescent="0.25">
      <c r="A1239" t="s">
        <v>8219</v>
      </c>
      <c r="B1239">
        <v>86</v>
      </c>
      <c r="C1239" t="s">
        <v>8221</v>
      </c>
      <c r="D1239">
        <v>31</v>
      </c>
    </row>
    <row r="1240" spans="1:4" x14ac:dyDescent="0.25">
      <c r="A1240" t="s">
        <v>8219</v>
      </c>
      <c r="B1240">
        <v>115</v>
      </c>
      <c r="C1240" t="s">
        <v>8221</v>
      </c>
      <c r="D1240">
        <v>5</v>
      </c>
    </row>
    <row r="1241" spans="1:4" x14ac:dyDescent="0.25">
      <c r="A1241" t="s">
        <v>8219</v>
      </c>
      <c r="B1241">
        <v>75</v>
      </c>
      <c r="C1241" t="s">
        <v>8221</v>
      </c>
      <c r="D1241">
        <v>1</v>
      </c>
    </row>
    <row r="1242" spans="1:4" x14ac:dyDescent="0.25">
      <c r="A1242" t="s">
        <v>8219</v>
      </c>
      <c r="B1242">
        <v>43</v>
      </c>
      <c r="C1242" t="s">
        <v>8221</v>
      </c>
      <c r="D1242">
        <v>12</v>
      </c>
    </row>
    <row r="1243" spans="1:4" x14ac:dyDescent="0.25">
      <c r="A1243" t="s">
        <v>8219</v>
      </c>
      <c r="B1243">
        <v>48</v>
      </c>
      <c r="C1243" t="s">
        <v>8221</v>
      </c>
      <c r="D1243">
        <v>4</v>
      </c>
    </row>
    <row r="1244" spans="1:4" x14ac:dyDescent="0.25">
      <c r="A1244" t="s">
        <v>8219</v>
      </c>
      <c r="B1244">
        <v>52</v>
      </c>
      <c r="C1244" t="s">
        <v>8221</v>
      </c>
      <c r="D1244">
        <v>0</v>
      </c>
    </row>
    <row r="1245" spans="1:4" x14ac:dyDescent="0.25">
      <c r="A1245" t="s">
        <v>8219</v>
      </c>
      <c r="B1245">
        <v>43</v>
      </c>
      <c r="C1245" t="s">
        <v>8221</v>
      </c>
      <c r="D1245">
        <v>7</v>
      </c>
    </row>
    <row r="1246" spans="1:4" x14ac:dyDescent="0.25">
      <c r="A1246" t="s">
        <v>8219</v>
      </c>
      <c r="B1246">
        <v>58</v>
      </c>
      <c r="C1246" t="s">
        <v>8221</v>
      </c>
      <c r="D1246">
        <v>2</v>
      </c>
    </row>
    <row r="1247" spans="1:4" x14ac:dyDescent="0.25">
      <c r="A1247" t="s">
        <v>8219</v>
      </c>
      <c r="B1247">
        <v>47</v>
      </c>
      <c r="C1247" t="s">
        <v>8221</v>
      </c>
      <c r="D1247">
        <v>1</v>
      </c>
    </row>
    <row r="1248" spans="1:4" x14ac:dyDescent="0.25">
      <c r="A1248" t="s">
        <v>8219</v>
      </c>
      <c r="B1248">
        <v>36</v>
      </c>
      <c r="C1248" t="s">
        <v>8221</v>
      </c>
      <c r="D1248">
        <v>4</v>
      </c>
    </row>
    <row r="1249" spans="1:4" x14ac:dyDescent="0.25">
      <c r="A1249" t="s">
        <v>8219</v>
      </c>
      <c r="B1249">
        <v>17</v>
      </c>
      <c r="C1249" t="s">
        <v>8221</v>
      </c>
      <c r="D1249">
        <v>6</v>
      </c>
    </row>
    <row r="1250" spans="1:4" x14ac:dyDescent="0.25">
      <c r="A1250" t="s">
        <v>8219</v>
      </c>
      <c r="B1250">
        <v>104</v>
      </c>
      <c r="C1250" t="s">
        <v>8221</v>
      </c>
      <c r="D1250">
        <v>8</v>
      </c>
    </row>
    <row r="1251" spans="1:4" x14ac:dyDescent="0.25">
      <c r="A1251" t="s">
        <v>8219</v>
      </c>
      <c r="B1251">
        <v>47</v>
      </c>
      <c r="C1251" t="s">
        <v>8221</v>
      </c>
      <c r="D1251">
        <v>14</v>
      </c>
    </row>
    <row r="1252" spans="1:4" x14ac:dyDescent="0.25">
      <c r="A1252" t="s">
        <v>8219</v>
      </c>
      <c r="B1252">
        <v>38</v>
      </c>
      <c r="C1252" t="s">
        <v>8221</v>
      </c>
      <c r="D1252">
        <v>0</v>
      </c>
    </row>
    <row r="1253" spans="1:4" x14ac:dyDescent="0.25">
      <c r="A1253" t="s">
        <v>8219</v>
      </c>
      <c r="B1253">
        <v>81</v>
      </c>
      <c r="C1253" t="s">
        <v>8221</v>
      </c>
      <c r="D1253">
        <v>4</v>
      </c>
    </row>
    <row r="1254" spans="1:4" x14ac:dyDescent="0.25">
      <c r="A1254" t="s">
        <v>8219</v>
      </c>
      <c r="B1254">
        <v>55</v>
      </c>
      <c r="C1254" t="s">
        <v>8221</v>
      </c>
      <c r="D1254">
        <v>0</v>
      </c>
    </row>
    <row r="1255" spans="1:4" x14ac:dyDescent="0.25">
      <c r="A1255" t="s">
        <v>8219</v>
      </c>
      <c r="B1255">
        <v>41</v>
      </c>
      <c r="C1255" t="s">
        <v>8221</v>
      </c>
      <c r="D1255">
        <v>0</v>
      </c>
    </row>
    <row r="1256" spans="1:4" x14ac:dyDescent="0.25">
      <c r="A1256" t="s">
        <v>8219</v>
      </c>
      <c r="B1256">
        <v>79</v>
      </c>
      <c r="C1256" t="s">
        <v>8221</v>
      </c>
      <c r="D1256">
        <v>1</v>
      </c>
    </row>
    <row r="1257" spans="1:4" x14ac:dyDescent="0.25">
      <c r="A1257" t="s">
        <v>8219</v>
      </c>
      <c r="B1257">
        <v>16</v>
      </c>
      <c r="C1257" t="s">
        <v>8221</v>
      </c>
      <c r="D1257">
        <v>1</v>
      </c>
    </row>
    <row r="1258" spans="1:4" x14ac:dyDescent="0.25">
      <c r="A1258" t="s">
        <v>8219</v>
      </c>
      <c r="B1258">
        <v>8</v>
      </c>
      <c r="C1258" t="s">
        <v>8221</v>
      </c>
      <c r="D1258">
        <v>1</v>
      </c>
    </row>
    <row r="1259" spans="1:4" x14ac:dyDescent="0.25">
      <c r="A1259" t="s">
        <v>8219</v>
      </c>
      <c r="B1259">
        <v>95</v>
      </c>
      <c r="C1259" t="s">
        <v>8221</v>
      </c>
      <c r="D1259">
        <v>1</v>
      </c>
    </row>
    <row r="1260" spans="1:4" x14ac:dyDescent="0.25">
      <c r="A1260" t="s">
        <v>8219</v>
      </c>
      <c r="B1260">
        <v>25</v>
      </c>
      <c r="C1260" t="s">
        <v>8221</v>
      </c>
      <c r="D1260">
        <v>4</v>
      </c>
    </row>
    <row r="1261" spans="1:4" x14ac:dyDescent="0.25">
      <c r="A1261" t="s">
        <v>8219</v>
      </c>
      <c r="B1261">
        <v>19</v>
      </c>
      <c r="C1261" t="s">
        <v>8221</v>
      </c>
      <c r="D1261">
        <v>0</v>
      </c>
    </row>
    <row r="1262" spans="1:4" x14ac:dyDescent="0.25">
      <c r="A1262" t="s">
        <v>8219</v>
      </c>
      <c r="B1262">
        <v>90</v>
      </c>
      <c r="C1262" t="s">
        <v>8221</v>
      </c>
      <c r="D1262">
        <v>0</v>
      </c>
    </row>
    <row r="1263" spans="1:4" x14ac:dyDescent="0.25">
      <c r="A1263" t="s">
        <v>8219</v>
      </c>
      <c r="B1263">
        <v>41</v>
      </c>
      <c r="C1263" t="s">
        <v>8221</v>
      </c>
      <c r="D1263">
        <v>2</v>
      </c>
    </row>
    <row r="1264" spans="1:4" x14ac:dyDescent="0.25">
      <c r="A1264" t="s">
        <v>8219</v>
      </c>
      <c r="B1264">
        <v>30</v>
      </c>
      <c r="C1264" t="s">
        <v>8221</v>
      </c>
      <c r="D1264">
        <v>24</v>
      </c>
    </row>
    <row r="1265" spans="1:4" x14ac:dyDescent="0.25">
      <c r="A1265" t="s">
        <v>8219</v>
      </c>
      <c r="B1265">
        <v>38</v>
      </c>
      <c r="C1265" t="s">
        <v>8221</v>
      </c>
      <c r="D1265">
        <v>1</v>
      </c>
    </row>
    <row r="1266" spans="1:4" x14ac:dyDescent="0.25">
      <c r="A1266" t="s">
        <v>8219</v>
      </c>
      <c r="B1266">
        <v>65</v>
      </c>
      <c r="C1266" t="s">
        <v>8221</v>
      </c>
      <c r="D1266">
        <v>2</v>
      </c>
    </row>
    <row r="1267" spans="1:4" x14ac:dyDescent="0.25">
      <c r="A1267" t="s">
        <v>8219</v>
      </c>
      <c r="B1267">
        <v>75</v>
      </c>
      <c r="C1267" t="s">
        <v>8221</v>
      </c>
      <c r="D1267">
        <v>1</v>
      </c>
    </row>
    <row r="1268" spans="1:4" x14ac:dyDescent="0.25">
      <c r="A1268" t="s">
        <v>8219</v>
      </c>
      <c r="B1268">
        <v>16</v>
      </c>
      <c r="C1268" t="s">
        <v>8221</v>
      </c>
      <c r="D1268">
        <v>37</v>
      </c>
    </row>
    <row r="1269" spans="1:4" x14ac:dyDescent="0.25">
      <c r="A1269" t="s">
        <v>8219</v>
      </c>
      <c r="B1269">
        <v>10</v>
      </c>
      <c r="C1269" t="s">
        <v>8221</v>
      </c>
      <c r="D1269">
        <v>5</v>
      </c>
    </row>
    <row r="1270" spans="1:4" x14ac:dyDescent="0.25">
      <c r="A1270" t="s">
        <v>8219</v>
      </c>
      <c r="B1270">
        <v>27</v>
      </c>
      <c r="C1270" t="s">
        <v>8221</v>
      </c>
      <c r="D1270">
        <v>4</v>
      </c>
    </row>
    <row r="1271" spans="1:4" x14ac:dyDescent="0.25">
      <c r="A1271" t="s">
        <v>8219</v>
      </c>
      <c r="B1271">
        <v>259</v>
      </c>
      <c r="C1271" t="s">
        <v>8221</v>
      </c>
      <c r="D1271">
        <v>16</v>
      </c>
    </row>
    <row r="1272" spans="1:4" x14ac:dyDescent="0.25">
      <c r="A1272" t="s">
        <v>8219</v>
      </c>
      <c r="B1272">
        <v>39</v>
      </c>
      <c r="C1272" t="s">
        <v>8221</v>
      </c>
      <c r="D1272">
        <v>9</v>
      </c>
    </row>
    <row r="1273" spans="1:4" x14ac:dyDescent="0.25">
      <c r="A1273" t="s">
        <v>8219</v>
      </c>
      <c r="B1273">
        <v>42</v>
      </c>
      <c r="C1273" t="s">
        <v>8221</v>
      </c>
      <c r="D1273">
        <v>0</v>
      </c>
    </row>
    <row r="1274" spans="1:4" x14ac:dyDescent="0.25">
      <c r="A1274" t="s">
        <v>8219</v>
      </c>
      <c r="B1274">
        <v>10</v>
      </c>
      <c r="C1274" t="s">
        <v>8221</v>
      </c>
      <c r="D1274">
        <v>40</v>
      </c>
    </row>
    <row r="1275" spans="1:4" x14ac:dyDescent="0.25">
      <c r="A1275" t="s">
        <v>8219</v>
      </c>
      <c r="B1275">
        <v>56</v>
      </c>
      <c r="C1275" t="s">
        <v>8221</v>
      </c>
      <c r="D1275">
        <v>0</v>
      </c>
    </row>
    <row r="1276" spans="1:4" x14ac:dyDescent="0.25">
      <c r="A1276" t="s">
        <v>8219</v>
      </c>
      <c r="B1276">
        <v>20</v>
      </c>
      <c r="C1276" t="s">
        <v>8221</v>
      </c>
      <c r="D1276">
        <v>2</v>
      </c>
    </row>
    <row r="1277" spans="1:4" x14ac:dyDescent="0.25">
      <c r="A1277" t="s">
        <v>8219</v>
      </c>
      <c r="B1277">
        <v>170</v>
      </c>
      <c r="C1277" t="s">
        <v>8221</v>
      </c>
      <c r="D1277">
        <v>1</v>
      </c>
    </row>
    <row r="1278" spans="1:4" x14ac:dyDescent="0.25">
      <c r="A1278" t="s">
        <v>8219</v>
      </c>
      <c r="B1278">
        <v>29</v>
      </c>
      <c r="C1278" t="s">
        <v>8221</v>
      </c>
      <c r="D1278">
        <v>9</v>
      </c>
    </row>
    <row r="1279" spans="1:4" x14ac:dyDescent="0.25">
      <c r="A1279" t="s">
        <v>8219</v>
      </c>
      <c r="B1279">
        <v>132</v>
      </c>
      <c r="C1279" t="s">
        <v>8221</v>
      </c>
      <c r="D1279">
        <v>34</v>
      </c>
    </row>
    <row r="1280" spans="1:4" x14ac:dyDescent="0.25">
      <c r="A1280" t="s">
        <v>8219</v>
      </c>
      <c r="B1280">
        <v>27</v>
      </c>
      <c r="C1280" t="s">
        <v>8221</v>
      </c>
      <c r="D1280">
        <v>23</v>
      </c>
    </row>
    <row r="1281" spans="1:4" x14ac:dyDescent="0.25">
      <c r="A1281" t="s">
        <v>8219</v>
      </c>
      <c r="B1281">
        <v>26</v>
      </c>
      <c r="C1281" t="s">
        <v>8221</v>
      </c>
      <c r="D1281">
        <v>19</v>
      </c>
    </row>
    <row r="1282" spans="1:4" x14ac:dyDescent="0.25">
      <c r="A1282" t="s">
        <v>8219</v>
      </c>
      <c r="B1282">
        <v>43</v>
      </c>
      <c r="C1282" t="s">
        <v>8221</v>
      </c>
      <c r="D1282">
        <v>50</v>
      </c>
    </row>
    <row r="1283" spans="1:4" x14ac:dyDescent="0.25">
      <c r="A1283" t="s">
        <v>8219</v>
      </c>
      <c r="B1283">
        <v>80</v>
      </c>
      <c r="C1283" t="s">
        <v>8221</v>
      </c>
      <c r="D1283">
        <v>12</v>
      </c>
    </row>
    <row r="1284" spans="1:4" x14ac:dyDescent="0.25">
      <c r="A1284" t="s">
        <v>8219</v>
      </c>
      <c r="B1284">
        <v>33</v>
      </c>
      <c r="C1284" t="s">
        <v>8221</v>
      </c>
      <c r="D1284">
        <v>8</v>
      </c>
    </row>
    <row r="1285" spans="1:4" x14ac:dyDescent="0.25">
      <c r="A1285" t="s">
        <v>8219</v>
      </c>
      <c r="B1285">
        <v>71</v>
      </c>
      <c r="C1285" t="s">
        <v>8221</v>
      </c>
      <c r="D1285">
        <v>9</v>
      </c>
    </row>
    <row r="1286" spans="1:4" x14ac:dyDescent="0.25">
      <c r="A1286" t="s">
        <v>8219</v>
      </c>
      <c r="B1286">
        <v>81</v>
      </c>
      <c r="C1286" t="s">
        <v>8221</v>
      </c>
      <c r="D1286">
        <v>43</v>
      </c>
    </row>
    <row r="1287" spans="1:4" x14ac:dyDescent="0.25">
      <c r="A1287" t="s">
        <v>8219</v>
      </c>
      <c r="B1287">
        <v>76</v>
      </c>
      <c r="C1287" t="s">
        <v>8221</v>
      </c>
      <c r="D1287">
        <v>28</v>
      </c>
    </row>
    <row r="1288" spans="1:4" x14ac:dyDescent="0.25">
      <c r="A1288" t="s">
        <v>8219</v>
      </c>
      <c r="B1288">
        <v>48</v>
      </c>
      <c r="C1288" t="s">
        <v>8221</v>
      </c>
      <c r="D1288">
        <v>4</v>
      </c>
    </row>
    <row r="1289" spans="1:4" x14ac:dyDescent="0.25">
      <c r="A1289" t="s">
        <v>8219</v>
      </c>
      <c r="B1289">
        <v>61</v>
      </c>
      <c r="C1289" t="s">
        <v>8221</v>
      </c>
      <c r="D1289">
        <v>24</v>
      </c>
    </row>
    <row r="1290" spans="1:4" x14ac:dyDescent="0.25">
      <c r="A1290" t="s">
        <v>8219</v>
      </c>
      <c r="B1290">
        <v>60</v>
      </c>
      <c r="C1290" t="s">
        <v>8221</v>
      </c>
      <c r="D1290">
        <v>2</v>
      </c>
    </row>
    <row r="1291" spans="1:4" x14ac:dyDescent="0.25">
      <c r="A1291" t="s">
        <v>8219</v>
      </c>
      <c r="B1291">
        <v>136</v>
      </c>
      <c r="C1291" t="s">
        <v>8221</v>
      </c>
      <c r="D1291">
        <v>2</v>
      </c>
    </row>
    <row r="1292" spans="1:4" x14ac:dyDescent="0.25">
      <c r="A1292" t="s">
        <v>8219</v>
      </c>
      <c r="B1292">
        <v>14</v>
      </c>
      <c r="C1292" t="s">
        <v>8221</v>
      </c>
      <c r="D1292">
        <v>20</v>
      </c>
    </row>
    <row r="1293" spans="1:4" x14ac:dyDescent="0.25">
      <c r="A1293" t="s">
        <v>8219</v>
      </c>
      <c r="B1293">
        <v>78</v>
      </c>
      <c r="C1293" t="s">
        <v>8221</v>
      </c>
      <c r="D1293">
        <v>1</v>
      </c>
    </row>
    <row r="1294" spans="1:4" x14ac:dyDescent="0.25">
      <c r="A1294" t="s">
        <v>8219</v>
      </c>
      <c r="B1294">
        <v>4</v>
      </c>
      <c r="C1294" t="s">
        <v>8221</v>
      </c>
      <c r="D1294">
        <v>1</v>
      </c>
    </row>
    <row r="1295" spans="1:4" x14ac:dyDescent="0.25">
      <c r="A1295" t="s">
        <v>8219</v>
      </c>
      <c r="B1295">
        <v>11</v>
      </c>
      <c r="C1295" t="s">
        <v>8221</v>
      </c>
      <c r="D1295">
        <v>4</v>
      </c>
    </row>
    <row r="1296" spans="1:4" x14ac:dyDescent="0.25">
      <c r="A1296" t="s">
        <v>8219</v>
      </c>
      <c r="B1296">
        <v>185</v>
      </c>
      <c r="C1296" t="s">
        <v>8221</v>
      </c>
      <c r="D1296">
        <v>1</v>
      </c>
    </row>
    <row r="1297" spans="1:4" x14ac:dyDescent="0.25">
      <c r="A1297" t="s">
        <v>8219</v>
      </c>
      <c r="B1297">
        <v>59</v>
      </c>
      <c r="C1297" t="s">
        <v>8221</v>
      </c>
      <c r="D1297">
        <v>1</v>
      </c>
    </row>
    <row r="1298" spans="1:4" x14ac:dyDescent="0.25">
      <c r="A1298" t="s">
        <v>8219</v>
      </c>
      <c r="B1298">
        <v>27</v>
      </c>
      <c r="C1298" t="s">
        <v>8221</v>
      </c>
      <c r="D1298">
        <v>13</v>
      </c>
    </row>
    <row r="1299" spans="1:4" x14ac:dyDescent="0.25">
      <c r="A1299" t="s">
        <v>8219</v>
      </c>
      <c r="B1299">
        <v>63</v>
      </c>
      <c r="C1299" t="s">
        <v>8221</v>
      </c>
      <c r="D1299">
        <v>1</v>
      </c>
    </row>
    <row r="1300" spans="1:4" x14ac:dyDescent="0.25">
      <c r="A1300" t="s">
        <v>8219</v>
      </c>
      <c r="B1300">
        <v>13</v>
      </c>
      <c r="C1300" t="s">
        <v>8221</v>
      </c>
      <c r="D1300">
        <v>1</v>
      </c>
    </row>
    <row r="1301" spans="1:4" x14ac:dyDescent="0.25">
      <c r="A1301" t="s">
        <v>8219</v>
      </c>
      <c r="B1301">
        <v>13</v>
      </c>
      <c r="C1301" t="s">
        <v>8221</v>
      </c>
      <c r="D1301">
        <v>0</v>
      </c>
    </row>
    <row r="1302" spans="1:4" x14ac:dyDescent="0.25">
      <c r="A1302" t="s">
        <v>8219</v>
      </c>
      <c r="B1302">
        <v>57</v>
      </c>
      <c r="C1302" t="s">
        <v>8221</v>
      </c>
      <c r="D1302">
        <v>3</v>
      </c>
    </row>
    <row r="1303" spans="1:4" x14ac:dyDescent="0.25">
      <c r="A1303" t="s">
        <v>8219</v>
      </c>
      <c r="B1303">
        <v>61</v>
      </c>
      <c r="C1303" t="s">
        <v>8221</v>
      </c>
      <c r="D1303">
        <v>14</v>
      </c>
    </row>
    <row r="1304" spans="1:4" x14ac:dyDescent="0.25">
      <c r="A1304" t="s">
        <v>8219</v>
      </c>
      <c r="B1304">
        <v>65</v>
      </c>
      <c r="C1304" t="s">
        <v>8221</v>
      </c>
      <c r="D1304">
        <v>2</v>
      </c>
    </row>
    <row r="1305" spans="1:4" x14ac:dyDescent="0.25">
      <c r="A1305" t="s">
        <v>8219</v>
      </c>
      <c r="B1305">
        <v>134</v>
      </c>
      <c r="C1305" t="s">
        <v>8221</v>
      </c>
      <c r="D1305">
        <v>5</v>
      </c>
    </row>
    <row r="1306" spans="1:4" x14ac:dyDescent="0.25">
      <c r="A1306" t="s">
        <v>8219</v>
      </c>
      <c r="B1306">
        <v>37</v>
      </c>
      <c r="C1306" t="s">
        <v>8221</v>
      </c>
      <c r="D1306">
        <v>14</v>
      </c>
    </row>
    <row r="1307" spans="1:4" x14ac:dyDescent="0.25">
      <c r="A1307" t="s">
        <v>8219</v>
      </c>
      <c r="B1307">
        <v>37</v>
      </c>
      <c r="C1307" t="s">
        <v>8221</v>
      </c>
      <c r="D1307">
        <v>9</v>
      </c>
    </row>
    <row r="1308" spans="1:4" x14ac:dyDescent="0.25">
      <c r="A1308" t="s">
        <v>8219</v>
      </c>
      <c r="B1308">
        <v>150</v>
      </c>
      <c r="C1308" t="s">
        <v>8221</v>
      </c>
      <c r="D1308">
        <v>8</v>
      </c>
    </row>
    <row r="1309" spans="1:4" x14ac:dyDescent="0.25">
      <c r="A1309" t="s">
        <v>8219</v>
      </c>
      <c r="B1309">
        <v>56</v>
      </c>
      <c r="C1309" t="s">
        <v>8221</v>
      </c>
      <c r="D1309">
        <v>7</v>
      </c>
    </row>
    <row r="1310" spans="1:4" x14ac:dyDescent="0.25">
      <c r="A1310" t="s">
        <v>8219</v>
      </c>
      <c r="B1310">
        <v>18</v>
      </c>
      <c r="C1310" t="s">
        <v>8221</v>
      </c>
      <c r="D1310">
        <v>0</v>
      </c>
    </row>
    <row r="1311" spans="1:4" x14ac:dyDescent="0.25">
      <c r="A1311" t="s">
        <v>8219</v>
      </c>
      <c r="B1311">
        <v>60</v>
      </c>
      <c r="C1311" t="s">
        <v>8221</v>
      </c>
      <c r="D1311">
        <v>84</v>
      </c>
    </row>
    <row r="1312" spans="1:4" x14ac:dyDescent="0.25">
      <c r="A1312" t="s">
        <v>8219</v>
      </c>
      <c r="B1312">
        <v>67</v>
      </c>
      <c r="C1312" t="s">
        <v>8221</v>
      </c>
      <c r="D1312">
        <v>11</v>
      </c>
    </row>
    <row r="1313" spans="1:4" x14ac:dyDescent="0.25">
      <c r="A1313" t="s">
        <v>8219</v>
      </c>
      <c r="B1313">
        <v>35</v>
      </c>
      <c r="C1313" t="s">
        <v>8221</v>
      </c>
      <c r="D1313">
        <v>1</v>
      </c>
    </row>
    <row r="1314" spans="1:4" x14ac:dyDescent="0.25">
      <c r="A1314" t="s">
        <v>8219</v>
      </c>
      <c r="B1314">
        <v>34</v>
      </c>
      <c r="C1314" t="s">
        <v>8221</v>
      </c>
      <c r="D1314">
        <v>4</v>
      </c>
    </row>
    <row r="1315" spans="1:4" x14ac:dyDescent="0.25">
      <c r="A1315" t="s">
        <v>8219</v>
      </c>
      <c r="B1315">
        <v>36</v>
      </c>
      <c r="C1315" t="s">
        <v>8221</v>
      </c>
      <c r="D1315">
        <v>10</v>
      </c>
    </row>
    <row r="1316" spans="1:4" x14ac:dyDescent="0.25">
      <c r="A1316" t="s">
        <v>8219</v>
      </c>
      <c r="B1316">
        <v>18</v>
      </c>
      <c r="C1316" t="s">
        <v>8221</v>
      </c>
      <c r="D1316">
        <v>16</v>
      </c>
    </row>
    <row r="1317" spans="1:4" x14ac:dyDescent="0.25">
      <c r="A1317" t="s">
        <v>8219</v>
      </c>
      <c r="B1317">
        <v>25</v>
      </c>
      <c r="C1317" t="s">
        <v>8221</v>
      </c>
      <c r="D1317">
        <v>2</v>
      </c>
    </row>
    <row r="1318" spans="1:4" x14ac:dyDescent="0.25">
      <c r="A1318" t="s">
        <v>8219</v>
      </c>
      <c r="B1318">
        <v>21</v>
      </c>
      <c r="C1318" t="s">
        <v>8221</v>
      </c>
      <c r="D1318">
        <v>5</v>
      </c>
    </row>
    <row r="1319" spans="1:4" x14ac:dyDescent="0.25">
      <c r="A1319" t="s">
        <v>8219</v>
      </c>
      <c r="B1319">
        <v>151</v>
      </c>
      <c r="C1319" t="s">
        <v>8221</v>
      </c>
      <c r="D1319">
        <v>1</v>
      </c>
    </row>
    <row r="1320" spans="1:4" x14ac:dyDescent="0.25">
      <c r="A1320" t="s">
        <v>8219</v>
      </c>
      <c r="B1320">
        <v>489</v>
      </c>
      <c r="C1320" t="s">
        <v>8221</v>
      </c>
      <c r="D1320">
        <v>31</v>
      </c>
    </row>
    <row r="1321" spans="1:4" x14ac:dyDescent="0.25">
      <c r="A1321" t="s">
        <v>8219</v>
      </c>
      <c r="B1321">
        <v>50</v>
      </c>
      <c r="C1321" t="s">
        <v>8221</v>
      </c>
      <c r="D1321">
        <v>0</v>
      </c>
    </row>
    <row r="1322" spans="1:4" x14ac:dyDescent="0.25">
      <c r="A1322" t="s">
        <v>8219</v>
      </c>
      <c r="B1322">
        <v>321</v>
      </c>
      <c r="C1322" t="s">
        <v>8221</v>
      </c>
      <c r="D1322">
        <v>2</v>
      </c>
    </row>
    <row r="1323" spans="1:4" x14ac:dyDescent="0.25">
      <c r="A1323" t="s">
        <v>8219</v>
      </c>
      <c r="B1323">
        <v>1762</v>
      </c>
      <c r="C1323" t="s">
        <v>8221</v>
      </c>
      <c r="D1323">
        <v>7</v>
      </c>
    </row>
    <row r="1324" spans="1:4" x14ac:dyDescent="0.25">
      <c r="A1324" t="s">
        <v>8219</v>
      </c>
      <c r="B1324">
        <v>385</v>
      </c>
      <c r="C1324" t="s">
        <v>8221</v>
      </c>
      <c r="D1324">
        <v>16</v>
      </c>
    </row>
    <row r="1325" spans="1:4" x14ac:dyDescent="0.25">
      <c r="A1325" t="s">
        <v>8219</v>
      </c>
      <c r="B1325">
        <v>398</v>
      </c>
      <c r="C1325" t="s">
        <v>8221</v>
      </c>
      <c r="D1325">
        <v>4</v>
      </c>
    </row>
    <row r="1326" spans="1:4" x14ac:dyDescent="0.25">
      <c r="A1326" t="s">
        <v>8219</v>
      </c>
      <c r="B1326">
        <v>304</v>
      </c>
      <c r="C1326" t="s">
        <v>8221</v>
      </c>
      <c r="D1326">
        <v>4</v>
      </c>
    </row>
    <row r="1327" spans="1:4" x14ac:dyDescent="0.25">
      <c r="A1327" t="s">
        <v>8219</v>
      </c>
      <c r="B1327">
        <v>676</v>
      </c>
      <c r="C1327" t="s">
        <v>8221</v>
      </c>
      <c r="D1327">
        <v>4</v>
      </c>
    </row>
    <row r="1328" spans="1:4" x14ac:dyDescent="0.25">
      <c r="A1328" t="s">
        <v>8219</v>
      </c>
      <c r="B1328">
        <v>577</v>
      </c>
      <c r="C1328" t="s">
        <v>8221</v>
      </c>
      <c r="D1328">
        <v>3</v>
      </c>
    </row>
    <row r="1329" spans="1:4" x14ac:dyDescent="0.25">
      <c r="A1329" t="s">
        <v>8219</v>
      </c>
      <c r="B1329">
        <v>3663</v>
      </c>
      <c r="C1329" t="s">
        <v>8221</v>
      </c>
      <c r="D1329">
        <v>36</v>
      </c>
    </row>
    <row r="1330" spans="1:4" x14ac:dyDescent="0.25">
      <c r="A1330" t="s">
        <v>8219</v>
      </c>
      <c r="B1330">
        <v>294</v>
      </c>
      <c r="C1330" t="s">
        <v>8221</v>
      </c>
      <c r="D1330">
        <v>1</v>
      </c>
    </row>
    <row r="1331" spans="1:4" x14ac:dyDescent="0.25">
      <c r="A1331" t="s">
        <v>8219</v>
      </c>
      <c r="B1331">
        <v>28</v>
      </c>
      <c r="C1331" t="s">
        <v>8221</v>
      </c>
      <c r="D1331">
        <v>7</v>
      </c>
    </row>
    <row r="1332" spans="1:4" x14ac:dyDescent="0.25">
      <c r="A1332" t="s">
        <v>8219</v>
      </c>
      <c r="B1332">
        <v>100</v>
      </c>
      <c r="C1332" t="s">
        <v>8221</v>
      </c>
      <c r="D1332">
        <v>27</v>
      </c>
    </row>
    <row r="1333" spans="1:4" x14ac:dyDescent="0.25">
      <c r="A1333" t="s">
        <v>8219</v>
      </c>
      <c r="B1333">
        <v>72</v>
      </c>
      <c r="C1333" t="s">
        <v>8221</v>
      </c>
      <c r="D1333">
        <v>1</v>
      </c>
    </row>
    <row r="1334" spans="1:4" x14ac:dyDescent="0.25">
      <c r="A1334" t="s">
        <v>8219</v>
      </c>
      <c r="B1334">
        <v>238</v>
      </c>
      <c r="C1334" t="s">
        <v>8221</v>
      </c>
      <c r="D1334">
        <v>0</v>
      </c>
    </row>
    <row r="1335" spans="1:4" x14ac:dyDescent="0.25">
      <c r="A1335" t="s">
        <v>8219</v>
      </c>
      <c r="B1335">
        <v>159</v>
      </c>
      <c r="C1335" t="s">
        <v>8221</v>
      </c>
      <c r="D1335">
        <v>1</v>
      </c>
    </row>
    <row r="1336" spans="1:4" x14ac:dyDescent="0.25">
      <c r="A1336" t="s">
        <v>8219</v>
      </c>
      <c r="B1336">
        <v>77</v>
      </c>
      <c r="C1336" t="s">
        <v>8221</v>
      </c>
      <c r="D1336">
        <v>3</v>
      </c>
    </row>
    <row r="1337" spans="1:4" x14ac:dyDescent="0.25">
      <c r="A1337" t="s">
        <v>8219</v>
      </c>
      <c r="B1337">
        <v>53</v>
      </c>
      <c r="C1337" t="s">
        <v>8221</v>
      </c>
      <c r="D1337">
        <v>3</v>
      </c>
    </row>
    <row r="1338" spans="1:4" x14ac:dyDescent="0.25">
      <c r="A1338" t="s">
        <v>8219</v>
      </c>
      <c r="B1338">
        <v>1251</v>
      </c>
      <c r="C1338" t="s">
        <v>8221</v>
      </c>
      <c r="D1338">
        <v>3</v>
      </c>
    </row>
    <row r="1339" spans="1:4" x14ac:dyDescent="0.25">
      <c r="A1339" t="s">
        <v>8219</v>
      </c>
      <c r="B1339">
        <v>465</v>
      </c>
      <c r="C1339" t="s">
        <v>8221</v>
      </c>
      <c r="D1339">
        <v>0</v>
      </c>
    </row>
    <row r="1340" spans="1:4" x14ac:dyDescent="0.25">
      <c r="A1340" t="s">
        <v>8219</v>
      </c>
      <c r="B1340">
        <v>74</v>
      </c>
      <c r="C1340" t="s">
        <v>8221</v>
      </c>
      <c r="D1340">
        <v>6</v>
      </c>
    </row>
    <row r="1341" spans="1:4" x14ac:dyDescent="0.25">
      <c r="A1341" t="s">
        <v>8219</v>
      </c>
      <c r="B1341">
        <v>62</v>
      </c>
      <c r="C1341" t="s">
        <v>8221</v>
      </c>
      <c r="D1341">
        <v>17</v>
      </c>
    </row>
    <row r="1342" spans="1:4" x14ac:dyDescent="0.25">
      <c r="A1342" t="s">
        <v>8219</v>
      </c>
      <c r="B1342">
        <v>3468</v>
      </c>
      <c r="C1342" t="s">
        <v>8221</v>
      </c>
      <c r="D1342">
        <v>40</v>
      </c>
    </row>
    <row r="1343" spans="1:4" x14ac:dyDescent="0.25">
      <c r="A1343" t="s">
        <v>8219</v>
      </c>
      <c r="B1343">
        <v>52</v>
      </c>
      <c r="C1343" t="s">
        <v>8221</v>
      </c>
      <c r="D1343">
        <v>3</v>
      </c>
    </row>
    <row r="1344" spans="1:4" x14ac:dyDescent="0.25">
      <c r="A1344" t="s">
        <v>8219</v>
      </c>
      <c r="B1344">
        <v>50</v>
      </c>
      <c r="C1344" t="s">
        <v>8221</v>
      </c>
      <c r="D1344">
        <v>1</v>
      </c>
    </row>
    <row r="1345" spans="1:4" x14ac:dyDescent="0.25">
      <c r="A1345" t="s">
        <v>8219</v>
      </c>
      <c r="B1345">
        <v>45</v>
      </c>
      <c r="C1345" t="s">
        <v>8221</v>
      </c>
      <c r="D1345">
        <v>2</v>
      </c>
    </row>
    <row r="1346" spans="1:4" x14ac:dyDescent="0.25">
      <c r="A1346" t="s">
        <v>8219</v>
      </c>
      <c r="B1346">
        <v>21</v>
      </c>
      <c r="C1346" t="s">
        <v>8221</v>
      </c>
      <c r="D1346">
        <v>7</v>
      </c>
    </row>
    <row r="1347" spans="1:4" x14ac:dyDescent="0.25">
      <c r="A1347" t="s">
        <v>8219</v>
      </c>
      <c r="B1347">
        <v>100</v>
      </c>
      <c r="C1347" t="s">
        <v>8221</v>
      </c>
      <c r="D1347">
        <v>14</v>
      </c>
    </row>
    <row r="1348" spans="1:4" x14ac:dyDescent="0.25">
      <c r="A1348" t="s">
        <v>8219</v>
      </c>
      <c r="B1348">
        <v>81</v>
      </c>
      <c r="C1348" t="s">
        <v>8221</v>
      </c>
      <c r="D1348">
        <v>0</v>
      </c>
    </row>
    <row r="1349" spans="1:4" x14ac:dyDescent="0.25">
      <c r="A1349" t="s">
        <v>8219</v>
      </c>
      <c r="B1349">
        <v>286</v>
      </c>
      <c r="C1349" t="s">
        <v>8221</v>
      </c>
      <c r="D1349">
        <v>0</v>
      </c>
    </row>
    <row r="1350" spans="1:4" x14ac:dyDescent="0.25">
      <c r="A1350" t="s">
        <v>8219</v>
      </c>
      <c r="B1350">
        <v>42</v>
      </c>
      <c r="C1350" t="s">
        <v>8221</v>
      </c>
      <c r="D1350">
        <v>1</v>
      </c>
    </row>
    <row r="1351" spans="1:4" x14ac:dyDescent="0.25">
      <c r="A1351" t="s">
        <v>8219</v>
      </c>
      <c r="B1351">
        <v>199</v>
      </c>
      <c r="C1351" t="s">
        <v>8221</v>
      </c>
      <c r="D1351">
        <v>12</v>
      </c>
    </row>
    <row r="1352" spans="1:4" x14ac:dyDescent="0.25">
      <c r="A1352" t="s">
        <v>8219</v>
      </c>
      <c r="B1352">
        <v>25</v>
      </c>
      <c r="C1352" t="s">
        <v>8221</v>
      </c>
      <c r="D1352">
        <v>12</v>
      </c>
    </row>
    <row r="1353" spans="1:4" x14ac:dyDescent="0.25">
      <c r="A1353" t="s">
        <v>8219</v>
      </c>
      <c r="B1353">
        <v>84</v>
      </c>
      <c r="C1353" t="s">
        <v>8221</v>
      </c>
      <c r="D1353">
        <v>23</v>
      </c>
    </row>
    <row r="1354" spans="1:4" x14ac:dyDescent="0.25">
      <c r="A1354" t="s">
        <v>8219</v>
      </c>
      <c r="B1354">
        <v>50</v>
      </c>
      <c r="C1354" t="s">
        <v>8221</v>
      </c>
      <c r="D1354">
        <v>0</v>
      </c>
    </row>
    <row r="1355" spans="1:4" x14ac:dyDescent="0.25">
      <c r="A1355" t="s">
        <v>8219</v>
      </c>
      <c r="B1355">
        <v>26</v>
      </c>
      <c r="C1355" t="s">
        <v>8221</v>
      </c>
      <c r="D1355">
        <v>10</v>
      </c>
    </row>
    <row r="1356" spans="1:4" x14ac:dyDescent="0.25">
      <c r="A1356" t="s">
        <v>8219</v>
      </c>
      <c r="B1356">
        <v>14</v>
      </c>
      <c r="C1356" t="s">
        <v>8221</v>
      </c>
      <c r="D1356">
        <v>5</v>
      </c>
    </row>
    <row r="1357" spans="1:4" x14ac:dyDescent="0.25">
      <c r="A1357" t="s">
        <v>8219</v>
      </c>
      <c r="B1357">
        <v>49</v>
      </c>
      <c r="C1357" t="s">
        <v>8221</v>
      </c>
      <c r="D1357">
        <v>1</v>
      </c>
    </row>
    <row r="1358" spans="1:4" x14ac:dyDescent="0.25">
      <c r="A1358" t="s">
        <v>8219</v>
      </c>
      <c r="B1358">
        <v>69</v>
      </c>
      <c r="C1358" t="s">
        <v>8221</v>
      </c>
      <c r="D1358">
        <v>2</v>
      </c>
    </row>
    <row r="1359" spans="1:4" x14ac:dyDescent="0.25">
      <c r="A1359" t="s">
        <v>8219</v>
      </c>
      <c r="B1359">
        <v>60</v>
      </c>
      <c r="C1359" t="s">
        <v>8221</v>
      </c>
      <c r="D1359">
        <v>2</v>
      </c>
    </row>
    <row r="1360" spans="1:4" x14ac:dyDescent="0.25">
      <c r="A1360" t="s">
        <v>8219</v>
      </c>
      <c r="B1360">
        <v>80</v>
      </c>
      <c r="C1360" t="s">
        <v>8221</v>
      </c>
      <c r="D1360">
        <v>0</v>
      </c>
    </row>
    <row r="1361" spans="1:4" x14ac:dyDescent="0.25">
      <c r="A1361" t="s">
        <v>8219</v>
      </c>
      <c r="B1361">
        <v>56</v>
      </c>
      <c r="C1361" t="s">
        <v>8221</v>
      </c>
      <c r="D1361">
        <v>13</v>
      </c>
    </row>
    <row r="1362" spans="1:4" x14ac:dyDescent="0.25">
      <c r="A1362" t="s">
        <v>8219</v>
      </c>
      <c r="B1362">
        <v>104</v>
      </c>
      <c r="C1362" t="s">
        <v>8221</v>
      </c>
      <c r="D1362">
        <v>0</v>
      </c>
    </row>
    <row r="1363" spans="1:4" x14ac:dyDescent="0.25">
      <c r="A1363" t="s">
        <v>8219</v>
      </c>
      <c r="B1363">
        <v>46</v>
      </c>
      <c r="C1363" t="s">
        <v>8221</v>
      </c>
      <c r="D1363">
        <v>1</v>
      </c>
    </row>
    <row r="1364" spans="1:4" x14ac:dyDescent="0.25">
      <c r="A1364" t="s">
        <v>8219</v>
      </c>
      <c r="B1364">
        <v>206</v>
      </c>
      <c r="C1364" t="s">
        <v>8221</v>
      </c>
      <c r="D1364">
        <v>5</v>
      </c>
    </row>
    <row r="1365" spans="1:4" x14ac:dyDescent="0.25">
      <c r="A1365" t="s">
        <v>8219</v>
      </c>
      <c r="B1365">
        <v>18</v>
      </c>
      <c r="C1365" t="s">
        <v>8221</v>
      </c>
      <c r="D1365">
        <v>2</v>
      </c>
    </row>
    <row r="1366" spans="1:4" x14ac:dyDescent="0.25">
      <c r="A1366" t="s">
        <v>8219</v>
      </c>
      <c r="B1366">
        <v>28</v>
      </c>
      <c r="C1366" t="s">
        <v>8221</v>
      </c>
      <c r="D1366">
        <v>0</v>
      </c>
    </row>
    <row r="1367" spans="1:4" x14ac:dyDescent="0.25">
      <c r="A1367" t="s">
        <v>8219</v>
      </c>
      <c r="B1367">
        <v>11</v>
      </c>
      <c r="C1367" t="s">
        <v>8221</v>
      </c>
      <c r="D1367">
        <v>32</v>
      </c>
    </row>
    <row r="1368" spans="1:4" x14ac:dyDescent="0.25">
      <c r="A1368" t="s">
        <v>8219</v>
      </c>
      <c r="B1368">
        <v>263</v>
      </c>
      <c r="C1368" t="s">
        <v>8221</v>
      </c>
      <c r="D1368">
        <v>1</v>
      </c>
    </row>
    <row r="1369" spans="1:4" x14ac:dyDescent="0.25">
      <c r="A1369" t="s">
        <v>8219</v>
      </c>
      <c r="B1369">
        <v>394</v>
      </c>
      <c r="C1369" t="s">
        <v>8221</v>
      </c>
      <c r="D1369">
        <v>1</v>
      </c>
    </row>
    <row r="1370" spans="1:4" x14ac:dyDescent="0.25">
      <c r="A1370" t="s">
        <v>8219</v>
      </c>
      <c r="B1370">
        <v>1049</v>
      </c>
      <c r="C1370" t="s">
        <v>8221</v>
      </c>
      <c r="D1370">
        <v>1</v>
      </c>
    </row>
    <row r="1371" spans="1:4" x14ac:dyDescent="0.25">
      <c r="A1371" t="s">
        <v>8219</v>
      </c>
      <c r="B1371">
        <v>308</v>
      </c>
      <c r="C1371" t="s">
        <v>8221</v>
      </c>
      <c r="D1371">
        <v>0</v>
      </c>
    </row>
    <row r="1372" spans="1:4" x14ac:dyDescent="0.25">
      <c r="A1372" t="s">
        <v>8219</v>
      </c>
      <c r="B1372">
        <v>1088</v>
      </c>
      <c r="C1372" t="s">
        <v>8221</v>
      </c>
      <c r="D1372">
        <v>0</v>
      </c>
    </row>
    <row r="1373" spans="1:4" x14ac:dyDescent="0.25">
      <c r="A1373" t="s">
        <v>8219</v>
      </c>
      <c r="B1373">
        <v>73</v>
      </c>
      <c r="C1373" t="s">
        <v>8221</v>
      </c>
      <c r="D1373">
        <v>8</v>
      </c>
    </row>
    <row r="1374" spans="1:4" x14ac:dyDescent="0.25">
      <c r="A1374" t="s">
        <v>8219</v>
      </c>
      <c r="B1374">
        <v>143</v>
      </c>
      <c r="C1374" t="s">
        <v>8221</v>
      </c>
      <c r="D1374">
        <v>0</v>
      </c>
    </row>
    <row r="1375" spans="1:4" x14ac:dyDescent="0.25">
      <c r="A1375" t="s">
        <v>8219</v>
      </c>
      <c r="B1375">
        <v>1420</v>
      </c>
      <c r="C1375" t="s">
        <v>8221</v>
      </c>
      <c r="D1375">
        <v>1</v>
      </c>
    </row>
    <row r="1376" spans="1:4" x14ac:dyDescent="0.25">
      <c r="A1376" t="s">
        <v>8219</v>
      </c>
      <c r="B1376">
        <v>305</v>
      </c>
      <c r="C1376" t="s">
        <v>8221</v>
      </c>
      <c r="D1376">
        <v>16</v>
      </c>
    </row>
    <row r="1377" spans="1:4" x14ac:dyDescent="0.25">
      <c r="A1377" t="s">
        <v>8219</v>
      </c>
      <c r="B1377">
        <v>551</v>
      </c>
      <c r="C1377" t="s">
        <v>8221</v>
      </c>
      <c r="D1377">
        <v>12</v>
      </c>
    </row>
    <row r="1378" spans="1:4" x14ac:dyDescent="0.25">
      <c r="A1378" t="s">
        <v>8219</v>
      </c>
      <c r="B1378">
        <v>187</v>
      </c>
      <c r="C1378" t="s">
        <v>8221</v>
      </c>
      <c r="D1378">
        <v>4</v>
      </c>
    </row>
    <row r="1379" spans="1:4" x14ac:dyDescent="0.25">
      <c r="A1379" t="s">
        <v>8219</v>
      </c>
      <c r="B1379">
        <v>325</v>
      </c>
      <c r="C1379" t="s">
        <v>8221</v>
      </c>
      <c r="D1379">
        <v>2</v>
      </c>
    </row>
    <row r="1380" spans="1:4" x14ac:dyDescent="0.25">
      <c r="A1380" t="s">
        <v>8219</v>
      </c>
      <c r="B1380">
        <v>148</v>
      </c>
      <c r="C1380" t="s">
        <v>8221</v>
      </c>
      <c r="D1380">
        <v>3</v>
      </c>
    </row>
    <row r="1381" spans="1:4" x14ac:dyDescent="0.25">
      <c r="A1381" t="s">
        <v>8219</v>
      </c>
      <c r="B1381">
        <v>69</v>
      </c>
      <c r="C1381" t="s">
        <v>8221</v>
      </c>
      <c r="D1381">
        <v>0</v>
      </c>
    </row>
    <row r="1382" spans="1:4" x14ac:dyDescent="0.25">
      <c r="A1382" t="s">
        <v>8219</v>
      </c>
      <c r="B1382">
        <v>173</v>
      </c>
      <c r="C1382" t="s">
        <v>8221</v>
      </c>
      <c r="D1382">
        <v>3</v>
      </c>
    </row>
    <row r="1383" spans="1:4" x14ac:dyDescent="0.25">
      <c r="A1383" t="s">
        <v>8219</v>
      </c>
      <c r="B1383">
        <v>269</v>
      </c>
      <c r="C1383" t="s">
        <v>8221</v>
      </c>
      <c r="D1383">
        <v>4</v>
      </c>
    </row>
    <row r="1384" spans="1:4" x14ac:dyDescent="0.25">
      <c r="A1384" t="s">
        <v>8219</v>
      </c>
      <c r="B1384">
        <v>185</v>
      </c>
      <c r="C1384" t="s">
        <v>8221</v>
      </c>
      <c r="D1384">
        <v>2</v>
      </c>
    </row>
    <row r="1385" spans="1:4" x14ac:dyDescent="0.25">
      <c r="A1385" t="s">
        <v>8219</v>
      </c>
      <c r="B1385">
        <v>176</v>
      </c>
      <c r="C1385" t="s">
        <v>8221</v>
      </c>
      <c r="D1385">
        <v>10</v>
      </c>
    </row>
    <row r="1386" spans="1:4" x14ac:dyDescent="0.25">
      <c r="A1386" t="s">
        <v>8219</v>
      </c>
      <c r="B1386">
        <v>1019</v>
      </c>
      <c r="C1386" t="s">
        <v>8221</v>
      </c>
      <c r="D1386">
        <v>11</v>
      </c>
    </row>
    <row r="1387" spans="1:4" x14ac:dyDescent="0.25">
      <c r="A1387" t="s">
        <v>8219</v>
      </c>
      <c r="B1387">
        <v>113</v>
      </c>
      <c r="C1387" t="s">
        <v>8221</v>
      </c>
      <c r="D1387">
        <v>6</v>
      </c>
    </row>
    <row r="1388" spans="1:4" x14ac:dyDescent="0.25">
      <c r="A1388" t="s">
        <v>8219</v>
      </c>
      <c r="B1388">
        <v>404</v>
      </c>
      <c r="C1388" t="s">
        <v>8221</v>
      </c>
      <c r="D1388">
        <v>2</v>
      </c>
    </row>
    <row r="1389" spans="1:4" x14ac:dyDescent="0.25">
      <c r="A1389" t="s">
        <v>8219</v>
      </c>
      <c r="B1389">
        <v>707</v>
      </c>
      <c r="C1389" t="s">
        <v>8221</v>
      </c>
      <c r="D1389">
        <v>6</v>
      </c>
    </row>
    <row r="1390" spans="1:4" x14ac:dyDescent="0.25">
      <c r="A1390" t="s">
        <v>8219</v>
      </c>
      <c r="B1390">
        <v>392</v>
      </c>
      <c r="C1390" t="s">
        <v>8221</v>
      </c>
      <c r="D1390">
        <v>8</v>
      </c>
    </row>
    <row r="1391" spans="1:4" x14ac:dyDescent="0.25">
      <c r="A1391" t="s">
        <v>8219</v>
      </c>
      <c r="B1391">
        <v>23</v>
      </c>
      <c r="C1391" t="s">
        <v>8221</v>
      </c>
      <c r="D1391">
        <v>37</v>
      </c>
    </row>
    <row r="1392" spans="1:4" x14ac:dyDescent="0.25">
      <c r="A1392" t="s">
        <v>8219</v>
      </c>
      <c r="B1392">
        <v>682</v>
      </c>
      <c r="C1392" t="s">
        <v>8221</v>
      </c>
      <c r="D1392">
        <v>11</v>
      </c>
    </row>
    <row r="1393" spans="1:4" x14ac:dyDescent="0.25">
      <c r="A1393" t="s">
        <v>8219</v>
      </c>
      <c r="B1393">
        <v>37</v>
      </c>
      <c r="C1393" t="s">
        <v>8221</v>
      </c>
      <c r="D1393">
        <v>0</v>
      </c>
    </row>
    <row r="1394" spans="1:4" x14ac:dyDescent="0.25">
      <c r="A1394" t="s">
        <v>8219</v>
      </c>
      <c r="B1394">
        <v>146</v>
      </c>
      <c r="C1394" t="s">
        <v>8221</v>
      </c>
      <c r="D1394">
        <v>10</v>
      </c>
    </row>
    <row r="1395" spans="1:4" x14ac:dyDescent="0.25">
      <c r="A1395" t="s">
        <v>8219</v>
      </c>
      <c r="B1395">
        <v>119</v>
      </c>
      <c r="C1395" t="s">
        <v>8221</v>
      </c>
      <c r="D1395">
        <v>6</v>
      </c>
    </row>
    <row r="1396" spans="1:4" x14ac:dyDescent="0.25">
      <c r="A1396" t="s">
        <v>8219</v>
      </c>
      <c r="B1396">
        <v>163</v>
      </c>
      <c r="C1396" t="s">
        <v>8221</v>
      </c>
      <c r="D1396">
        <v>8</v>
      </c>
    </row>
    <row r="1397" spans="1:4" x14ac:dyDescent="0.25">
      <c r="A1397" t="s">
        <v>8219</v>
      </c>
      <c r="B1397">
        <v>339</v>
      </c>
      <c r="C1397" t="s">
        <v>8221</v>
      </c>
      <c r="D1397">
        <v>6</v>
      </c>
    </row>
    <row r="1398" spans="1:4" x14ac:dyDescent="0.25">
      <c r="A1398" t="s">
        <v>8219</v>
      </c>
      <c r="B1398">
        <v>58</v>
      </c>
      <c r="C1398" t="s">
        <v>8221</v>
      </c>
      <c r="D1398">
        <v>7</v>
      </c>
    </row>
    <row r="1399" spans="1:4" x14ac:dyDescent="0.25">
      <c r="A1399" t="s">
        <v>8219</v>
      </c>
      <c r="B1399">
        <v>456</v>
      </c>
      <c r="C1399" t="s">
        <v>8221</v>
      </c>
      <c r="D1399">
        <v>7</v>
      </c>
    </row>
    <row r="1400" spans="1:4" x14ac:dyDescent="0.25">
      <c r="A1400" t="s">
        <v>8219</v>
      </c>
      <c r="B1400">
        <v>15</v>
      </c>
      <c r="C1400" t="s">
        <v>8221</v>
      </c>
      <c r="D1400">
        <v>5</v>
      </c>
    </row>
    <row r="1401" spans="1:4" x14ac:dyDescent="0.25">
      <c r="A1401" t="s">
        <v>8219</v>
      </c>
      <c r="B1401">
        <v>191</v>
      </c>
      <c r="C1401" t="s">
        <v>8221</v>
      </c>
      <c r="D1401">
        <v>46</v>
      </c>
    </row>
    <row r="1402" spans="1:4" x14ac:dyDescent="0.25">
      <c r="A1402" t="s">
        <v>8219</v>
      </c>
      <c r="B1402">
        <v>17</v>
      </c>
      <c r="C1402" t="s">
        <v>8221</v>
      </c>
      <c r="D1402">
        <v>10</v>
      </c>
    </row>
    <row r="1403" spans="1:4" x14ac:dyDescent="0.25">
      <c r="A1403" t="s">
        <v>8219</v>
      </c>
      <c r="B1403">
        <v>28</v>
      </c>
      <c r="C1403" t="s">
        <v>8221</v>
      </c>
      <c r="D1403">
        <v>19</v>
      </c>
    </row>
    <row r="1404" spans="1:4" x14ac:dyDescent="0.25">
      <c r="A1404" t="s">
        <v>8219</v>
      </c>
      <c r="B1404">
        <v>18</v>
      </c>
      <c r="C1404" t="s">
        <v>8221</v>
      </c>
      <c r="D1404">
        <v>13</v>
      </c>
    </row>
    <row r="1405" spans="1:4" x14ac:dyDescent="0.25">
      <c r="A1405" t="s">
        <v>8219</v>
      </c>
      <c r="B1405">
        <v>61</v>
      </c>
      <c r="C1405" t="s">
        <v>8221</v>
      </c>
      <c r="D1405">
        <v>13</v>
      </c>
    </row>
    <row r="1406" spans="1:4" x14ac:dyDescent="0.25">
      <c r="A1406" t="s">
        <v>8219</v>
      </c>
      <c r="B1406">
        <v>108</v>
      </c>
      <c r="C1406" t="s">
        <v>8221</v>
      </c>
      <c r="D1406">
        <v>4</v>
      </c>
    </row>
    <row r="1407" spans="1:4" x14ac:dyDescent="0.25">
      <c r="A1407" t="s">
        <v>8219</v>
      </c>
      <c r="B1407">
        <v>142</v>
      </c>
      <c r="C1407" t="s">
        <v>8221</v>
      </c>
      <c r="D1407">
        <v>0</v>
      </c>
    </row>
    <row r="1408" spans="1:4" x14ac:dyDescent="0.25">
      <c r="A1408" t="s">
        <v>8219</v>
      </c>
      <c r="B1408">
        <v>74</v>
      </c>
      <c r="C1408" t="s">
        <v>8221</v>
      </c>
      <c r="D1408">
        <v>3</v>
      </c>
    </row>
    <row r="1409" spans="1:4" x14ac:dyDescent="0.25">
      <c r="A1409" t="s">
        <v>8219</v>
      </c>
      <c r="B1409">
        <v>38</v>
      </c>
      <c r="C1409" t="s">
        <v>8221</v>
      </c>
      <c r="D1409">
        <v>1</v>
      </c>
    </row>
    <row r="1410" spans="1:4" x14ac:dyDescent="0.25">
      <c r="A1410" t="s">
        <v>8219</v>
      </c>
      <c r="B1410">
        <v>20</v>
      </c>
      <c r="C1410" t="s">
        <v>8221</v>
      </c>
      <c r="D1410">
        <v>9</v>
      </c>
    </row>
    <row r="1411" spans="1:4" x14ac:dyDescent="0.25">
      <c r="A1411" t="s">
        <v>8219</v>
      </c>
      <c r="B1411">
        <v>24</v>
      </c>
      <c r="C1411" t="s">
        <v>8221</v>
      </c>
      <c r="D1411">
        <v>1</v>
      </c>
    </row>
    <row r="1412" spans="1:4" x14ac:dyDescent="0.25">
      <c r="A1412" t="s">
        <v>8219</v>
      </c>
      <c r="B1412">
        <v>66</v>
      </c>
      <c r="C1412" t="s">
        <v>8221</v>
      </c>
      <c r="D1412">
        <v>1</v>
      </c>
    </row>
    <row r="1413" spans="1:4" x14ac:dyDescent="0.25">
      <c r="A1413" t="s">
        <v>8219</v>
      </c>
      <c r="B1413">
        <v>28</v>
      </c>
      <c r="C1413" t="s">
        <v>8221</v>
      </c>
      <c r="D1413">
        <v>4</v>
      </c>
    </row>
    <row r="1414" spans="1:4" x14ac:dyDescent="0.25">
      <c r="A1414" t="s">
        <v>8219</v>
      </c>
      <c r="B1414">
        <v>24</v>
      </c>
      <c r="C1414" t="s">
        <v>8221</v>
      </c>
      <c r="D1414">
        <v>17</v>
      </c>
    </row>
    <row r="1415" spans="1:4" x14ac:dyDescent="0.25">
      <c r="A1415" t="s">
        <v>8219</v>
      </c>
      <c r="B1415">
        <v>73</v>
      </c>
      <c r="C1415" t="s">
        <v>8221</v>
      </c>
      <c r="D1415">
        <v>0</v>
      </c>
    </row>
    <row r="1416" spans="1:4" x14ac:dyDescent="0.25">
      <c r="A1416" t="s">
        <v>8219</v>
      </c>
      <c r="B1416">
        <v>3</v>
      </c>
      <c r="C1416" t="s">
        <v>8221</v>
      </c>
      <c r="D1416">
        <v>12</v>
      </c>
    </row>
    <row r="1417" spans="1:4" x14ac:dyDescent="0.25">
      <c r="A1417" t="s">
        <v>8219</v>
      </c>
      <c r="B1417">
        <v>20</v>
      </c>
      <c r="C1417" t="s">
        <v>8221</v>
      </c>
      <c r="D1417">
        <v>14</v>
      </c>
    </row>
    <row r="1418" spans="1:4" x14ac:dyDescent="0.25">
      <c r="A1418" t="s">
        <v>8219</v>
      </c>
      <c r="B1418">
        <v>21</v>
      </c>
      <c r="C1418" t="s">
        <v>8221</v>
      </c>
      <c r="D1418">
        <v>1</v>
      </c>
    </row>
    <row r="1419" spans="1:4" x14ac:dyDescent="0.25">
      <c r="A1419" t="s">
        <v>8219</v>
      </c>
      <c r="B1419">
        <v>94</v>
      </c>
      <c r="C1419" t="s">
        <v>8221</v>
      </c>
      <c r="D1419">
        <v>14</v>
      </c>
    </row>
    <row r="1420" spans="1:4" x14ac:dyDescent="0.25">
      <c r="A1420" t="s">
        <v>8219</v>
      </c>
      <c r="B1420">
        <v>139</v>
      </c>
      <c r="C1420" t="s">
        <v>8221</v>
      </c>
      <c r="D1420">
        <v>4</v>
      </c>
    </row>
    <row r="1421" spans="1:4" x14ac:dyDescent="0.25">
      <c r="A1421" t="s">
        <v>8219</v>
      </c>
      <c r="B1421">
        <v>130</v>
      </c>
      <c r="C1421" t="s">
        <v>8221</v>
      </c>
      <c r="D1421">
        <v>2</v>
      </c>
    </row>
    <row r="1422" spans="1:4" x14ac:dyDescent="0.25">
      <c r="A1422" t="s">
        <v>8219</v>
      </c>
      <c r="B1422">
        <v>31</v>
      </c>
      <c r="C1422" t="s">
        <v>8221</v>
      </c>
      <c r="D1422">
        <v>1</v>
      </c>
    </row>
    <row r="1423" spans="1:4" x14ac:dyDescent="0.25">
      <c r="A1423" t="s">
        <v>8219</v>
      </c>
      <c r="B1423">
        <v>13</v>
      </c>
      <c r="C1423" t="s">
        <v>8221</v>
      </c>
      <c r="D1423">
        <v>2</v>
      </c>
    </row>
    <row r="1424" spans="1:4" x14ac:dyDescent="0.25">
      <c r="A1424" t="s">
        <v>8219</v>
      </c>
      <c r="B1424">
        <v>90</v>
      </c>
      <c r="C1424" t="s">
        <v>8221</v>
      </c>
      <c r="D1424">
        <v>1</v>
      </c>
    </row>
    <row r="1425" spans="1:4" x14ac:dyDescent="0.25">
      <c r="A1425" t="s">
        <v>8219</v>
      </c>
      <c r="B1425">
        <v>141</v>
      </c>
      <c r="C1425" t="s">
        <v>8221</v>
      </c>
      <c r="D1425">
        <v>1</v>
      </c>
    </row>
    <row r="1426" spans="1:4" x14ac:dyDescent="0.25">
      <c r="A1426" t="s">
        <v>8219</v>
      </c>
      <c r="B1426">
        <v>23</v>
      </c>
      <c r="C1426" t="s">
        <v>8221</v>
      </c>
      <c r="D1426">
        <v>4</v>
      </c>
    </row>
    <row r="1427" spans="1:4" x14ac:dyDescent="0.25">
      <c r="A1427" t="s">
        <v>8219</v>
      </c>
      <c r="B1427">
        <v>18</v>
      </c>
      <c r="C1427" t="s">
        <v>8221</v>
      </c>
      <c r="D1427">
        <v>3</v>
      </c>
    </row>
    <row r="1428" spans="1:4" x14ac:dyDescent="0.25">
      <c r="A1428" t="s">
        <v>8219</v>
      </c>
      <c r="B1428">
        <v>76</v>
      </c>
      <c r="C1428" t="s">
        <v>8221</v>
      </c>
      <c r="D1428">
        <v>38</v>
      </c>
    </row>
    <row r="1429" spans="1:4" x14ac:dyDescent="0.25">
      <c r="A1429" t="s">
        <v>8219</v>
      </c>
      <c r="B1429">
        <v>93</v>
      </c>
      <c r="C1429" t="s">
        <v>8221</v>
      </c>
      <c r="D1429">
        <v>4</v>
      </c>
    </row>
    <row r="1430" spans="1:4" x14ac:dyDescent="0.25">
      <c r="A1430" t="s">
        <v>8219</v>
      </c>
      <c r="B1430">
        <v>69</v>
      </c>
      <c r="C1430" t="s">
        <v>8221</v>
      </c>
      <c r="D1430">
        <v>0</v>
      </c>
    </row>
    <row r="1431" spans="1:4" x14ac:dyDescent="0.25">
      <c r="A1431" t="s">
        <v>8219</v>
      </c>
      <c r="B1431">
        <v>21</v>
      </c>
      <c r="C1431" t="s">
        <v>8221</v>
      </c>
      <c r="D1431">
        <v>2</v>
      </c>
    </row>
    <row r="1432" spans="1:4" x14ac:dyDescent="0.25">
      <c r="A1432" t="s">
        <v>8219</v>
      </c>
      <c r="B1432">
        <v>57</v>
      </c>
      <c r="C1432" t="s">
        <v>8221</v>
      </c>
      <c r="D1432">
        <v>0</v>
      </c>
    </row>
    <row r="1433" spans="1:4" x14ac:dyDescent="0.25">
      <c r="A1433" t="s">
        <v>8219</v>
      </c>
      <c r="B1433">
        <v>108</v>
      </c>
      <c r="C1433" t="s">
        <v>8221</v>
      </c>
      <c r="D1433">
        <v>1</v>
      </c>
    </row>
    <row r="1434" spans="1:4" x14ac:dyDescent="0.25">
      <c r="A1434" t="s">
        <v>8219</v>
      </c>
      <c r="B1434">
        <v>83</v>
      </c>
      <c r="C1434" t="s">
        <v>8221</v>
      </c>
      <c r="D1434">
        <v>7</v>
      </c>
    </row>
    <row r="1435" spans="1:4" x14ac:dyDescent="0.25">
      <c r="A1435" t="s">
        <v>8219</v>
      </c>
      <c r="B1435">
        <v>96</v>
      </c>
      <c r="C1435" t="s">
        <v>8221</v>
      </c>
      <c r="D1435">
        <v>2</v>
      </c>
    </row>
    <row r="1436" spans="1:4" x14ac:dyDescent="0.25">
      <c r="A1436" t="s">
        <v>8219</v>
      </c>
      <c r="B1436">
        <v>64</v>
      </c>
      <c r="C1436" t="s">
        <v>8221</v>
      </c>
      <c r="D1436">
        <v>4</v>
      </c>
    </row>
    <row r="1437" spans="1:4" x14ac:dyDescent="0.25">
      <c r="A1437" t="s">
        <v>8219</v>
      </c>
      <c r="B1437">
        <v>14</v>
      </c>
      <c r="C1437" t="s">
        <v>8221</v>
      </c>
      <c r="D1437">
        <v>4</v>
      </c>
    </row>
    <row r="1438" spans="1:4" x14ac:dyDescent="0.25">
      <c r="A1438" t="s">
        <v>8219</v>
      </c>
      <c r="B1438">
        <v>169</v>
      </c>
      <c r="C1438" t="s">
        <v>8221</v>
      </c>
      <c r="D1438">
        <v>3</v>
      </c>
    </row>
    <row r="1439" spans="1:4" x14ac:dyDescent="0.25">
      <c r="A1439" t="s">
        <v>8219</v>
      </c>
      <c r="B1439">
        <v>33</v>
      </c>
      <c r="C1439" t="s">
        <v>8221</v>
      </c>
      <c r="D1439">
        <v>2</v>
      </c>
    </row>
    <row r="1440" spans="1:4" x14ac:dyDescent="0.25">
      <c r="A1440" t="s">
        <v>8219</v>
      </c>
      <c r="B1440">
        <v>102</v>
      </c>
      <c r="C1440" t="s">
        <v>8221</v>
      </c>
      <c r="D1440">
        <v>197</v>
      </c>
    </row>
    <row r="1441" spans="1:4" x14ac:dyDescent="0.25">
      <c r="A1441" t="s">
        <v>8219</v>
      </c>
      <c r="B1441">
        <v>104</v>
      </c>
      <c r="C1441" t="s">
        <v>8221</v>
      </c>
      <c r="D1441">
        <v>0</v>
      </c>
    </row>
    <row r="1442" spans="1:4" x14ac:dyDescent="0.25">
      <c r="A1442" t="s">
        <v>8219</v>
      </c>
      <c r="B1442">
        <v>20</v>
      </c>
      <c r="C1442" t="s">
        <v>8221</v>
      </c>
      <c r="D1442">
        <v>1</v>
      </c>
    </row>
    <row r="1443" spans="1:4" x14ac:dyDescent="0.25">
      <c r="A1443" t="s">
        <v>8219</v>
      </c>
      <c r="B1443">
        <v>35</v>
      </c>
      <c r="C1443" t="s">
        <v>8221</v>
      </c>
      <c r="D1443">
        <v>4</v>
      </c>
    </row>
    <row r="1444" spans="1:4" x14ac:dyDescent="0.25">
      <c r="A1444" t="s">
        <v>8219</v>
      </c>
      <c r="B1444">
        <v>94</v>
      </c>
      <c r="C1444" t="s">
        <v>8221</v>
      </c>
      <c r="D1444">
        <v>0</v>
      </c>
    </row>
    <row r="1445" spans="1:4" x14ac:dyDescent="0.25">
      <c r="A1445" t="s">
        <v>8219</v>
      </c>
      <c r="B1445">
        <v>14</v>
      </c>
      <c r="C1445" t="s">
        <v>8221</v>
      </c>
      <c r="D1445">
        <v>7</v>
      </c>
    </row>
    <row r="1446" spans="1:4" x14ac:dyDescent="0.25">
      <c r="A1446" t="s">
        <v>8219</v>
      </c>
      <c r="B1446">
        <v>15</v>
      </c>
      <c r="C1446" t="s">
        <v>8221</v>
      </c>
      <c r="D1446">
        <v>11</v>
      </c>
    </row>
    <row r="1447" spans="1:4" x14ac:dyDescent="0.25">
      <c r="A1447" t="s">
        <v>8219</v>
      </c>
      <c r="B1447">
        <v>51</v>
      </c>
      <c r="C1447" t="s">
        <v>8221</v>
      </c>
      <c r="D1447">
        <v>0</v>
      </c>
    </row>
    <row r="1448" spans="1:4" x14ac:dyDescent="0.25">
      <c r="A1448" t="s">
        <v>8219</v>
      </c>
      <c r="B1448">
        <v>19</v>
      </c>
      <c r="C1448" t="s">
        <v>8221</v>
      </c>
      <c r="D1448">
        <v>6</v>
      </c>
    </row>
    <row r="1449" spans="1:4" x14ac:dyDescent="0.25">
      <c r="A1449" t="s">
        <v>8219</v>
      </c>
      <c r="B1449">
        <v>23</v>
      </c>
      <c r="C1449" t="s">
        <v>8221</v>
      </c>
      <c r="D1449">
        <v>0</v>
      </c>
    </row>
    <row r="1450" spans="1:4" x14ac:dyDescent="0.25">
      <c r="A1450" t="s">
        <v>8219</v>
      </c>
      <c r="B1450">
        <v>97</v>
      </c>
      <c r="C1450" t="s">
        <v>8221</v>
      </c>
      <c r="D1450">
        <v>7</v>
      </c>
    </row>
    <row r="1451" spans="1:4" x14ac:dyDescent="0.25">
      <c r="A1451" t="s">
        <v>8219</v>
      </c>
      <c r="B1451">
        <v>76</v>
      </c>
      <c r="C1451" t="s">
        <v>8221</v>
      </c>
      <c r="D1451">
        <v>94</v>
      </c>
    </row>
    <row r="1452" spans="1:4" x14ac:dyDescent="0.25">
      <c r="A1452" t="s">
        <v>8219</v>
      </c>
      <c r="B1452">
        <v>11</v>
      </c>
      <c r="C1452" t="s">
        <v>8221</v>
      </c>
      <c r="D1452">
        <v>2</v>
      </c>
    </row>
    <row r="1453" spans="1:4" x14ac:dyDescent="0.25">
      <c r="A1453" t="s">
        <v>8219</v>
      </c>
      <c r="B1453">
        <v>52</v>
      </c>
      <c r="C1453" t="s">
        <v>8221</v>
      </c>
      <c r="D1453">
        <v>25</v>
      </c>
    </row>
    <row r="1454" spans="1:4" x14ac:dyDescent="0.25">
      <c r="A1454" t="s">
        <v>8219</v>
      </c>
      <c r="B1454">
        <v>95</v>
      </c>
      <c r="C1454" t="s">
        <v>8221</v>
      </c>
      <c r="D1454">
        <v>17</v>
      </c>
    </row>
    <row r="1455" spans="1:4" x14ac:dyDescent="0.25">
      <c r="A1455" t="s">
        <v>8219</v>
      </c>
      <c r="B1455">
        <v>35</v>
      </c>
      <c r="C1455" t="s">
        <v>8221</v>
      </c>
      <c r="D1455">
        <v>2</v>
      </c>
    </row>
    <row r="1456" spans="1:4" x14ac:dyDescent="0.25">
      <c r="A1456" t="s">
        <v>8219</v>
      </c>
      <c r="B1456">
        <v>21</v>
      </c>
      <c r="C1456" t="s">
        <v>8221</v>
      </c>
      <c r="D1456">
        <v>4</v>
      </c>
    </row>
    <row r="1457" spans="1:4" x14ac:dyDescent="0.25">
      <c r="A1457" t="s">
        <v>8219</v>
      </c>
      <c r="B1457">
        <v>93</v>
      </c>
      <c r="C1457" t="s">
        <v>8221</v>
      </c>
      <c r="D1457">
        <v>5</v>
      </c>
    </row>
    <row r="1458" spans="1:4" x14ac:dyDescent="0.25">
      <c r="A1458" t="s">
        <v>8219</v>
      </c>
      <c r="B1458">
        <v>11</v>
      </c>
      <c r="C1458" t="s">
        <v>8221</v>
      </c>
      <c r="D1458">
        <v>2</v>
      </c>
    </row>
    <row r="1459" spans="1:4" x14ac:dyDescent="0.25">
      <c r="A1459" t="s">
        <v>8219</v>
      </c>
      <c r="B1459">
        <v>21</v>
      </c>
      <c r="C1459" t="s">
        <v>8221</v>
      </c>
      <c r="D1459">
        <v>2</v>
      </c>
    </row>
    <row r="1460" spans="1:4" x14ac:dyDescent="0.25">
      <c r="A1460" t="s">
        <v>8219</v>
      </c>
      <c r="B1460">
        <v>54</v>
      </c>
      <c r="C1460" t="s">
        <v>8221</v>
      </c>
      <c r="D1460">
        <v>3</v>
      </c>
    </row>
    <row r="1461" spans="1:4" x14ac:dyDescent="0.25">
      <c r="A1461" t="s">
        <v>8219</v>
      </c>
      <c r="B1461">
        <v>31</v>
      </c>
      <c r="C1461" t="s">
        <v>8221</v>
      </c>
      <c r="D1461">
        <v>0</v>
      </c>
    </row>
    <row r="1462" spans="1:4" x14ac:dyDescent="0.25">
      <c r="A1462" t="s">
        <v>8219</v>
      </c>
      <c r="B1462">
        <v>132</v>
      </c>
      <c r="C1462" t="s">
        <v>8221</v>
      </c>
      <c r="D1462">
        <v>4</v>
      </c>
    </row>
    <row r="1463" spans="1:4" x14ac:dyDescent="0.25">
      <c r="A1463" t="s">
        <v>8219</v>
      </c>
      <c r="B1463">
        <v>3</v>
      </c>
      <c r="C1463" t="s">
        <v>8221</v>
      </c>
      <c r="D1463">
        <v>1</v>
      </c>
    </row>
    <row r="1464" spans="1:4" x14ac:dyDescent="0.25">
      <c r="A1464" t="s">
        <v>8219</v>
      </c>
      <c r="B1464">
        <v>6</v>
      </c>
      <c r="C1464" t="s">
        <v>8221</v>
      </c>
      <c r="D1464">
        <v>12</v>
      </c>
    </row>
    <row r="1465" spans="1:4" x14ac:dyDescent="0.25">
      <c r="A1465" t="s">
        <v>8219</v>
      </c>
      <c r="B1465">
        <v>10</v>
      </c>
      <c r="C1465" t="s">
        <v>8221</v>
      </c>
      <c r="D1465">
        <v>4</v>
      </c>
    </row>
    <row r="1466" spans="1:4" x14ac:dyDescent="0.25">
      <c r="A1466" t="s">
        <v>8219</v>
      </c>
      <c r="B1466">
        <v>147</v>
      </c>
      <c r="C1466" t="s">
        <v>8221</v>
      </c>
      <c r="D1466">
        <v>91</v>
      </c>
    </row>
    <row r="1467" spans="1:4" x14ac:dyDescent="0.25">
      <c r="A1467" t="s">
        <v>8219</v>
      </c>
      <c r="B1467">
        <v>199</v>
      </c>
      <c r="C1467" t="s">
        <v>8221</v>
      </c>
      <c r="D1467">
        <v>1</v>
      </c>
    </row>
    <row r="1468" spans="1:4" x14ac:dyDescent="0.25">
      <c r="A1468" t="s">
        <v>8219</v>
      </c>
      <c r="B1468">
        <v>50</v>
      </c>
      <c r="C1468" t="s">
        <v>8221</v>
      </c>
      <c r="D1468">
        <v>1</v>
      </c>
    </row>
    <row r="1469" spans="1:4" x14ac:dyDescent="0.25">
      <c r="A1469" t="s">
        <v>8219</v>
      </c>
      <c r="B1469">
        <v>21</v>
      </c>
      <c r="C1469" t="s">
        <v>8221</v>
      </c>
      <c r="D1469">
        <v>0</v>
      </c>
    </row>
    <row r="1470" spans="1:4" x14ac:dyDescent="0.25">
      <c r="A1470" t="s">
        <v>8219</v>
      </c>
      <c r="B1470">
        <v>24</v>
      </c>
      <c r="C1470" t="s">
        <v>8221</v>
      </c>
      <c r="D1470">
        <v>13</v>
      </c>
    </row>
    <row r="1471" spans="1:4" x14ac:dyDescent="0.25">
      <c r="A1471" t="s">
        <v>8219</v>
      </c>
      <c r="B1471">
        <v>32</v>
      </c>
      <c r="C1471" t="s">
        <v>8221</v>
      </c>
      <c r="D1471">
        <v>2</v>
      </c>
    </row>
    <row r="1472" spans="1:4" x14ac:dyDescent="0.25">
      <c r="A1472" t="s">
        <v>8219</v>
      </c>
      <c r="B1472">
        <v>62</v>
      </c>
      <c r="C1472" t="s">
        <v>8221</v>
      </c>
      <c r="D1472">
        <v>0</v>
      </c>
    </row>
    <row r="1473" spans="1:4" x14ac:dyDescent="0.25">
      <c r="A1473" t="s">
        <v>8219</v>
      </c>
      <c r="B1473">
        <v>9</v>
      </c>
      <c r="C1473" t="s">
        <v>8221</v>
      </c>
      <c r="D1473">
        <v>21</v>
      </c>
    </row>
    <row r="1474" spans="1:4" x14ac:dyDescent="0.25">
      <c r="A1474" t="s">
        <v>8219</v>
      </c>
      <c r="B1474">
        <v>38</v>
      </c>
      <c r="C1474" t="s">
        <v>8221</v>
      </c>
      <c r="D1474">
        <v>9</v>
      </c>
    </row>
    <row r="1475" spans="1:4" x14ac:dyDescent="0.25">
      <c r="A1475" t="s">
        <v>8219</v>
      </c>
      <c r="B1475">
        <v>54</v>
      </c>
      <c r="C1475" t="s">
        <v>8221</v>
      </c>
      <c r="D1475">
        <v>6</v>
      </c>
    </row>
    <row r="1476" spans="1:4" x14ac:dyDescent="0.25">
      <c r="A1476" t="s">
        <v>8219</v>
      </c>
      <c r="B1476">
        <v>37</v>
      </c>
      <c r="C1476" t="s">
        <v>8221</v>
      </c>
      <c r="D1476">
        <v>4</v>
      </c>
    </row>
    <row r="1477" spans="1:4" x14ac:dyDescent="0.25">
      <c r="A1477" t="s">
        <v>8219</v>
      </c>
      <c r="B1477">
        <v>39</v>
      </c>
      <c r="C1477" t="s">
        <v>8221</v>
      </c>
      <c r="D1477">
        <v>7</v>
      </c>
    </row>
    <row r="1478" spans="1:4" x14ac:dyDescent="0.25">
      <c r="A1478" t="s">
        <v>8219</v>
      </c>
      <c r="B1478">
        <v>34</v>
      </c>
      <c r="C1478" t="s">
        <v>8221</v>
      </c>
      <c r="D1478">
        <v>5</v>
      </c>
    </row>
    <row r="1479" spans="1:4" x14ac:dyDescent="0.25">
      <c r="A1479" t="s">
        <v>8219</v>
      </c>
      <c r="B1479">
        <v>55</v>
      </c>
      <c r="C1479" t="s">
        <v>8221</v>
      </c>
      <c r="D1479">
        <v>0</v>
      </c>
    </row>
    <row r="1480" spans="1:4" x14ac:dyDescent="0.25">
      <c r="A1480" t="s">
        <v>8219</v>
      </c>
      <c r="B1480">
        <v>32</v>
      </c>
      <c r="C1480" t="s">
        <v>8221</v>
      </c>
      <c r="D1480">
        <v>3</v>
      </c>
    </row>
    <row r="1481" spans="1:4" x14ac:dyDescent="0.25">
      <c r="A1481" t="s">
        <v>8219</v>
      </c>
      <c r="B1481">
        <v>25</v>
      </c>
      <c r="C1481" t="s">
        <v>8221</v>
      </c>
      <c r="D1481">
        <v>9</v>
      </c>
    </row>
    <row r="1482" spans="1:4" x14ac:dyDescent="0.25">
      <c r="A1482" t="s">
        <v>8219</v>
      </c>
      <c r="B1482">
        <v>33</v>
      </c>
      <c r="C1482" t="s">
        <v>8221</v>
      </c>
      <c r="D1482">
        <v>6</v>
      </c>
    </row>
    <row r="1483" spans="1:4" x14ac:dyDescent="0.25">
      <c r="A1483" t="s">
        <v>8219</v>
      </c>
      <c r="B1483">
        <v>108</v>
      </c>
      <c r="C1483" t="s">
        <v>8221</v>
      </c>
      <c r="D1483">
        <v>4</v>
      </c>
    </row>
    <row r="1484" spans="1:4" x14ac:dyDescent="0.25">
      <c r="A1484" t="s">
        <v>8219</v>
      </c>
      <c r="B1484">
        <v>20</v>
      </c>
      <c r="C1484" t="s">
        <v>8221</v>
      </c>
      <c r="D1484">
        <v>1</v>
      </c>
    </row>
    <row r="1485" spans="1:4" x14ac:dyDescent="0.25">
      <c r="A1485" t="s">
        <v>8219</v>
      </c>
      <c r="B1485">
        <v>98</v>
      </c>
      <c r="C1485" t="s">
        <v>8221</v>
      </c>
      <c r="D1485">
        <v>17</v>
      </c>
    </row>
    <row r="1486" spans="1:4" x14ac:dyDescent="0.25">
      <c r="A1486" t="s">
        <v>8219</v>
      </c>
      <c r="B1486">
        <v>196</v>
      </c>
      <c r="C1486" t="s">
        <v>8221</v>
      </c>
      <c r="D1486">
        <v>1</v>
      </c>
    </row>
    <row r="1487" spans="1:4" x14ac:dyDescent="0.25">
      <c r="A1487" t="s">
        <v>8219</v>
      </c>
      <c r="B1487">
        <v>39</v>
      </c>
      <c r="C1487" t="s">
        <v>8221</v>
      </c>
      <c r="D1487">
        <v>13</v>
      </c>
    </row>
    <row r="1488" spans="1:4" x14ac:dyDescent="0.25">
      <c r="A1488" t="s">
        <v>8219</v>
      </c>
      <c r="B1488">
        <v>128</v>
      </c>
      <c r="C1488" t="s">
        <v>8221</v>
      </c>
      <c r="D1488">
        <v>6</v>
      </c>
    </row>
    <row r="1489" spans="1:4" x14ac:dyDescent="0.25">
      <c r="A1489" t="s">
        <v>8219</v>
      </c>
      <c r="B1489">
        <v>71</v>
      </c>
      <c r="C1489" t="s">
        <v>8221</v>
      </c>
      <c r="D1489">
        <v>0</v>
      </c>
    </row>
    <row r="1490" spans="1:4" x14ac:dyDescent="0.25">
      <c r="A1490" t="s">
        <v>8219</v>
      </c>
      <c r="B1490">
        <v>47</v>
      </c>
      <c r="C1490" t="s">
        <v>8221</v>
      </c>
      <c r="D1490">
        <v>2</v>
      </c>
    </row>
    <row r="1491" spans="1:4" x14ac:dyDescent="0.25">
      <c r="A1491" t="s">
        <v>8219</v>
      </c>
      <c r="B1491">
        <v>17</v>
      </c>
      <c r="C1491" t="s">
        <v>8221</v>
      </c>
      <c r="D1491">
        <v>2</v>
      </c>
    </row>
    <row r="1492" spans="1:4" x14ac:dyDescent="0.25">
      <c r="A1492" t="s">
        <v>8219</v>
      </c>
      <c r="B1492">
        <v>91</v>
      </c>
      <c r="C1492" t="s">
        <v>8221</v>
      </c>
      <c r="D1492">
        <v>21</v>
      </c>
    </row>
    <row r="1493" spans="1:4" x14ac:dyDescent="0.25">
      <c r="A1493" t="s">
        <v>8219</v>
      </c>
      <c r="B1493">
        <v>43</v>
      </c>
      <c r="C1493" t="s">
        <v>8221</v>
      </c>
      <c r="D1493">
        <v>13</v>
      </c>
    </row>
    <row r="1494" spans="1:4" x14ac:dyDescent="0.25">
      <c r="A1494" t="s">
        <v>8219</v>
      </c>
      <c r="B1494">
        <v>17</v>
      </c>
      <c r="C1494" t="s">
        <v>8221</v>
      </c>
      <c r="D1494">
        <v>0</v>
      </c>
    </row>
    <row r="1495" spans="1:4" x14ac:dyDescent="0.25">
      <c r="A1495" t="s">
        <v>8219</v>
      </c>
      <c r="B1495">
        <v>33</v>
      </c>
      <c r="C1495" t="s">
        <v>8221</v>
      </c>
      <c r="D1495">
        <v>6</v>
      </c>
    </row>
    <row r="1496" spans="1:4" x14ac:dyDescent="0.25">
      <c r="A1496" t="s">
        <v>8219</v>
      </c>
      <c r="B1496">
        <v>87</v>
      </c>
      <c r="C1496" t="s">
        <v>8221</v>
      </c>
      <c r="D1496">
        <v>0</v>
      </c>
    </row>
    <row r="1497" spans="1:4" x14ac:dyDescent="0.25">
      <c r="A1497" t="s">
        <v>8219</v>
      </c>
      <c r="B1497">
        <v>113</v>
      </c>
      <c r="C1497" t="s">
        <v>8221</v>
      </c>
      <c r="D1497">
        <v>1</v>
      </c>
    </row>
    <row r="1498" spans="1:4" x14ac:dyDescent="0.25">
      <c r="A1498" t="s">
        <v>8219</v>
      </c>
      <c r="B1498">
        <v>14</v>
      </c>
      <c r="C1498" t="s">
        <v>8221</v>
      </c>
      <c r="D1498">
        <v>0</v>
      </c>
    </row>
    <row r="1499" spans="1:4" x14ac:dyDescent="0.25">
      <c r="A1499" t="s">
        <v>8219</v>
      </c>
      <c r="B1499">
        <v>30</v>
      </c>
      <c r="C1499" t="s">
        <v>8221</v>
      </c>
      <c r="D1499">
        <v>12</v>
      </c>
    </row>
    <row r="1500" spans="1:4" x14ac:dyDescent="0.25">
      <c r="A1500" t="s">
        <v>8219</v>
      </c>
      <c r="B1500">
        <v>16</v>
      </c>
      <c r="C1500" t="s">
        <v>8221</v>
      </c>
      <c r="D1500">
        <v>2</v>
      </c>
    </row>
    <row r="1501" spans="1:4" x14ac:dyDescent="0.25">
      <c r="A1501" t="s">
        <v>8219</v>
      </c>
      <c r="B1501">
        <v>46</v>
      </c>
      <c r="C1501" t="s">
        <v>8221</v>
      </c>
      <c r="D1501">
        <v>6</v>
      </c>
    </row>
    <row r="1502" spans="1:4" x14ac:dyDescent="0.25">
      <c r="A1502" t="s">
        <v>8219</v>
      </c>
      <c r="B1502">
        <v>24</v>
      </c>
      <c r="C1502" t="s">
        <v>8221</v>
      </c>
      <c r="D1502">
        <v>1</v>
      </c>
    </row>
    <row r="1503" spans="1:4" x14ac:dyDescent="0.25">
      <c r="A1503" t="s">
        <v>8219</v>
      </c>
      <c r="B1503">
        <v>97</v>
      </c>
      <c r="C1503" t="s">
        <v>8221</v>
      </c>
      <c r="D1503">
        <v>1</v>
      </c>
    </row>
    <row r="1504" spans="1:4" x14ac:dyDescent="0.25">
      <c r="A1504" t="s">
        <v>8219</v>
      </c>
      <c r="B1504">
        <v>59</v>
      </c>
      <c r="C1504" t="s">
        <v>8221</v>
      </c>
      <c r="D1504">
        <v>5</v>
      </c>
    </row>
    <row r="1505" spans="1:4" x14ac:dyDescent="0.25">
      <c r="A1505" t="s">
        <v>8219</v>
      </c>
      <c r="B1505">
        <v>1095</v>
      </c>
      <c r="C1505" t="s">
        <v>8221</v>
      </c>
      <c r="D1505">
        <v>0</v>
      </c>
    </row>
    <row r="1506" spans="1:4" x14ac:dyDescent="0.25">
      <c r="A1506" t="s">
        <v>8219</v>
      </c>
      <c r="B1506">
        <v>218</v>
      </c>
      <c r="C1506" t="s">
        <v>8221</v>
      </c>
      <c r="D1506">
        <v>3</v>
      </c>
    </row>
    <row r="1507" spans="1:4" x14ac:dyDescent="0.25">
      <c r="A1507" t="s">
        <v>8219</v>
      </c>
      <c r="B1507">
        <v>111</v>
      </c>
      <c r="C1507" t="s">
        <v>8221</v>
      </c>
      <c r="D1507">
        <v>8</v>
      </c>
    </row>
    <row r="1508" spans="1:4" x14ac:dyDescent="0.25">
      <c r="A1508" t="s">
        <v>8219</v>
      </c>
      <c r="B1508">
        <v>56</v>
      </c>
      <c r="C1508" t="s">
        <v>8221</v>
      </c>
      <c r="D1508">
        <v>3</v>
      </c>
    </row>
    <row r="1509" spans="1:4" x14ac:dyDescent="0.25">
      <c r="A1509" t="s">
        <v>8219</v>
      </c>
      <c r="B1509">
        <v>265</v>
      </c>
      <c r="C1509" t="s">
        <v>8221</v>
      </c>
      <c r="D1509">
        <v>8</v>
      </c>
    </row>
    <row r="1510" spans="1:4" x14ac:dyDescent="0.25">
      <c r="A1510" t="s">
        <v>8219</v>
      </c>
      <c r="B1510">
        <v>28</v>
      </c>
      <c r="C1510" t="s">
        <v>8221</v>
      </c>
      <c r="D1510">
        <v>1</v>
      </c>
    </row>
    <row r="1511" spans="1:4" x14ac:dyDescent="0.25">
      <c r="A1511" t="s">
        <v>8219</v>
      </c>
      <c r="B1511">
        <v>364</v>
      </c>
      <c r="C1511" t="s">
        <v>8221</v>
      </c>
      <c r="D1511">
        <v>4</v>
      </c>
    </row>
    <row r="1512" spans="1:4" x14ac:dyDescent="0.25">
      <c r="A1512" t="s">
        <v>8219</v>
      </c>
      <c r="B1512">
        <v>27</v>
      </c>
      <c r="C1512" t="s">
        <v>8221</v>
      </c>
      <c r="D1512">
        <v>8</v>
      </c>
    </row>
    <row r="1513" spans="1:4" x14ac:dyDescent="0.25">
      <c r="A1513" t="s">
        <v>8219</v>
      </c>
      <c r="B1513">
        <v>93</v>
      </c>
      <c r="C1513" t="s">
        <v>8221</v>
      </c>
      <c r="D1513">
        <v>1</v>
      </c>
    </row>
    <row r="1514" spans="1:4" x14ac:dyDescent="0.25">
      <c r="A1514" t="s">
        <v>8219</v>
      </c>
      <c r="B1514">
        <v>64</v>
      </c>
      <c r="C1514" t="s">
        <v>8221</v>
      </c>
      <c r="D1514">
        <v>5</v>
      </c>
    </row>
    <row r="1515" spans="1:4" x14ac:dyDescent="0.25">
      <c r="A1515" t="s">
        <v>8219</v>
      </c>
      <c r="B1515">
        <v>22</v>
      </c>
      <c r="C1515" t="s">
        <v>8221</v>
      </c>
      <c r="D1515">
        <v>0</v>
      </c>
    </row>
    <row r="1516" spans="1:4" x14ac:dyDescent="0.25">
      <c r="A1516" t="s">
        <v>8219</v>
      </c>
      <c r="B1516">
        <v>59</v>
      </c>
      <c r="C1516" t="s">
        <v>8221</v>
      </c>
      <c r="D1516">
        <v>0</v>
      </c>
    </row>
    <row r="1517" spans="1:4" x14ac:dyDescent="0.25">
      <c r="A1517" t="s">
        <v>8219</v>
      </c>
      <c r="B1517">
        <v>249</v>
      </c>
      <c r="C1517" t="s">
        <v>8221</v>
      </c>
      <c r="D1517">
        <v>1</v>
      </c>
    </row>
    <row r="1518" spans="1:4" x14ac:dyDescent="0.25">
      <c r="A1518" t="s">
        <v>8219</v>
      </c>
      <c r="B1518">
        <v>392</v>
      </c>
      <c r="C1518" t="s">
        <v>8221</v>
      </c>
      <c r="D1518">
        <v>0</v>
      </c>
    </row>
    <row r="1519" spans="1:4" x14ac:dyDescent="0.25">
      <c r="A1519" t="s">
        <v>8219</v>
      </c>
      <c r="B1519">
        <v>115</v>
      </c>
      <c r="C1519" t="s">
        <v>8221</v>
      </c>
      <c r="D1519">
        <v>0</v>
      </c>
    </row>
    <row r="1520" spans="1:4" x14ac:dyDescent="0.25">
      <c r="A1520" t="s">
        <v>8219</v>
      </c>
      <c r="B1520">
        <v>433</v>
      </c>
      <c r="C1520" t="s">
        <v>8221</v>
      </c>
      <c r="D1520">
        <v>6</v>
      </c>
    </row>
    <row r="1521" spans="1:4" x14ac:dyDescent="0.25">
      <c r="A1521" t="s">
        <v>8219</v>
      </c>
      <c r="B1521">
        <v>20</v>
      </c>
      <c r="C1521" t="s">
        <v>8221</v>
      </c>
      <c r="D1521">
        <v>6</v>
      </c>
    </row>
    <row r="1522" spans="1:4" x14ac:dyDescent="0.25">
      <c r="A1522" t="s">
        <v>8219</v>
      </c>
      <c r="B1522">
        <v>8</v>
      </c>
      <c r="C1522" t="s">
        <v>8221</v>
      </c>
      <c r="D1522">
        <v>14</v>
      </c>
    </row>
    <row r="1523" spans="1:4" x14ac:dyDescent="0.25">
      <c r="A1523" t="s">
        <v>8219</v>
      </c>
      <c r="B1523">
        <v>175</v>
      </c>
      <c r="C1523" t="s">
        <v>8221</v>
      </c>
      <c r="D1523">
        <v>6</v>
      </c>
    </row>
    <row r="1524" spans="1:4" x14ac:dyDescent="0.25">
      <c r="A1524" t="s">
        <v>8219</v>
      </c>
      <c r="B1524">
        <v>104</v>
      </c>
      <c r="C1524" t="s">
        <v>8221</v>
      </c>
      <c r="D1524">
        <v>33</v>
      </c>
    </row>
    <row r="1525" spans="1:4" x14ac:dyDescent="0.25">
      <c r="A1525" t="s">
        <v>8219</v>
      </c>
      <c r="B1525">
        <v>17</v>
      </c>
      <c r="C1525" t="s">
        <v>8221</v>
      </c>
      <c r="D1525">
        <v>4</v>
      </c>
    </row>
    <row r="1526" spans="1:4" x14ac:dyDescent="0.25">
      <c r="A1526" t="s">
        <v>8219</v>
      </c>
      <c r="B1526">
        <v>277</v>
      </c>
      <c r="C1526" t="s">
        <v>8221</v>
      </c>
      <c r="D1526">
        <v>1</v>
      </c>
    </row>
    <row r="1527" spans="1:4" x14ac:dyDescent="0.25">
      <c r="A1527" t="s">
        <v>8219</v>
      </c>
      <c r="B1527">
        <v>118</v>
      </c>
      <c r="C1527" t="s">
        <v>8221</v>
      </c>
      <c r="D1527">
        <v>0</v>
      </c>
    </row>
    <row r="1528" spans="1:4" x14ac:dyDescent="0.25">
      <c r="A1528" t="s">
        <v>8219</v>
      </c>
      <c r="B1528">
        <v>97</v>
      </c>
      <c r="C1528" t="s">
        <v>8221</v>
      </c>
      <c r="D1528">
        <v>6</v>
      </c>
    </row>
    <row r="1529" spans="1:4" x14ac:dyDescent="0.25">
      <c r="A1529" t="s">
        <v>8219</v>
      </c>
      <c r="B1529">
        <v>20</v>
      </c>
      <c r="C1529" t="s">
        <v>8221</v>
      </c>
      <c r="D1529">
        <v>6</v>
      </c>
    </row>
    <row r="1530" spans="1:4" x14ac:dyDescent="0.25">
      <c r="A1530" t="s">
        <v>8219</v>
      </c>
      <c r="B1530">
        <v>26</v>
      </c>
      <c r="C1530" t="s">
        <v>8221</v>
      </c>
      <c r="D1530">
        <v>1</v>
      </c>
    </row>
    <row r="1531" spans="1:4" x14ac:dyDescent="0.25">
      <c r="A1531" t="s">
        <v>8219</v>
      </c>
      <c r="B1531">
        <v>128</v>
      </c>
      <c r="C1531" t="s">
        <v>8221</v>
      </c>
      <c r="D1531">
        <v>3</v>
      </c>
    </row>
    <row r="1532" spans="1:4" x14ac:dyDescent="0.25">
      <c r="A1532" t="s">
        <v>8219</v>
      </c>
      <c r="B1532">
        <v>15</v>
      </c>
    </row>
    <row r="1533" spans="1:4" x14ac:dyDescent="0.25">
      <c r="A1533" t="s">
        <v>8219</v>
      </c>
      <c r="B1533">
        <v>25</v>
      </c>
    </row>
    <row r="1534" spans="1:4" x14ac:dyDescent="0.25">
      <c r="A1534" t="s">
        <v>8219</v>
      </c>
      <c r="B1534">
        <v>55</v>
      </c>
    </row>
    <row r="1535" spans="1:4" x14ac:dyDescent="0.25">
      <c r="A1535" t="s">
        <v>8219</v>
      </c>
      <c r="B1535">
        <v>107</v>
      </c>
    </row>
    <row r="1536" spans="1:4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conditionalFormatting sqref="A2:A1046647 C2:C1045992">
    <cfRule type="cellIs" dxfId="3" priority="1" operator="equal">
      <formula>"Successful"</formula>
    </cfRule>
    <cfRule type="cellIs" dxfId="2" priority="2" operator="equal">
      <formula>"Canceled"</formula>
    </cfRule>
    <cfRule type="cellIs" dxfId="1" priority="3" operator="equal">
      <formula>"Live"</formula>
    </cfRule>
    <cfRule type="cellIs" dxfId="0" priority="4" operator="equal">
      <formula>"Failed"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 Data</vt:lpstr>
      <vt:lpstr>CategoryCount</vt:lpstr>
      <vt:lpstr>SubCategoryCount</vt:lpstr>
      <vt:lpstr>CountbyDate</vt:lpstr>
      <vt:lpstr>Bonus1</vt:lpstr>
      <vt:lpstr>BonusSastisticalAnalysis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Bill Taylor</cp:lastModifiedBy>
  <dcterms:created xsi:type="dcterms:W3CDTF">2017-04-20T15:17:24Z</dcterms:created>
  <dcterms:modified xsi:type="dcterms:W3CDTF">2020-09-14T15:53:19Z</dcterms:modified>
</cp:coreProperties>
</file>