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haray/Documents/Research/Independent Research Code/"/>
    </mc:Choice>
  </mc:AlternateContent>
  <xr:revisionPtr revIDLastSave="0" documentId="13_ncr:1_{96873F6D-74C3-5F4D-BFA1-960E548882B3}" xr6:coauthVersionLast="40" xr6:coauthVersionMax="40" xr10:uidLastSave="{00000000-0000-0000-0000-000000000000}"/>
  <bookViews>
    <workbookView xWindow="2260" yWindow="460" windowWidth="23760" windowHeight="17000" activeTab="6" xr2:uid="{10A3B088-B21A-2F4A-A81C-2E56ED8BFD1C}"/>
  </bookViews>
  <sheets>
    <sheet name="gen" sheetId="1" r:id="rId1"/>
    <sheet name="reserve" sheetId="5" state="hidden" r:id="rId2"/>
    <sheet name="xgd" sheetId="6" r:id="rId3"/>
    <sheet name="bus" sheetId="2" r:id="rId4"/>
    <sheet name="gencost" sheetId="4" r:id="rId5"/>
    <sheet name="load_profile" sheetId="7" r:id="rId6"/>
    <sheet name="solar" sheetId="8" r:id="rId7"/>
    <sheet name="wind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2" i="4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2" i="6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D10" i="9" l="1"/>
  <c r="D7" i="9"/>
  <c r="D6" i="9"/>
  <c r="D3" i="9"/>
  <c r="D12" i="8"/>
  <c r="D9" i="8"/>
  <c r="D8" i="8"/>
  <c r="D5" i="8"/>
  <c r="D3" i="8"/>
  <c r="D2" i="9"/>
  <c r="D4" i="9"/>
  <c r="D8" i="9"/>
  <c r="D4" i="8"/>
  <c r="D6" i="8"/>
  <c r="D7" i="8"/>
  <c r="D10" i="8"/>
  <c r="D11" i="8"/>
  <c r="D2" i="8"/>
  <c r="D9" i="9" l="1"/>
  <c r="D5" i="9"/>
  <c r="U24" i="1" l="1"/>
  <c r="D4" i="6"/>
  <c r="D8" i="6"/>
  <c r="D12" i="6"/>
  <c r="D16" i="6"/>
  <c r="D20" i="6"/>
  <c r="D24" i="6"/>
  <c r="D28" i="6"/>
  <c r="D2" i="6"/>
  <c r="D3" i="6"/>
  <c r="D5" i="6"/>
  <c r="D6" i="6"/>
  <c r="D7" i="6"/>
  <c r="D9" i="6"/>
  <c r="D10" i="6"/>
  <c r="D11" i="6"/>
  <c r="D13" i="6"/>
  <c r="D14" i="6"/>
  <c r="D15" i="6"/>
  <c r="D17" i="6"/>
  <c r="D18" i="6"/>
  <c r="D19" i="6"/>
  <c r="D21" i="6"/>
  <c r="D22" i="6"/>
  <c r="D23" i="6"/>
  <c r="D25" i="6"/>
  <c r="D26" i="6"/>
  <c r="D27" i="6"/>
  <c r="D29" i="6"/>
  <c r="D30" i="6"/>
  <c r="D31" i="6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2" i="6"/>
  <c r="K3" i="1" l="1"/>
  <c r="U3" i="1" s="1"/>
  <c r="K4" i="1"/>
  <c r="U4" i="1" s="1"/>
  <c r="K5" i="1"/>
  <c r="U5" i="1" s="1"/>
  <c r="K6" i="1"/>
  <c r="U6" i="1" s="1"/>
  <c r="K7" i="1"/>
  <c r="U7" i="1" s="1"/>
  <c r="K8" i="1"/>
  <c r="U8" i="1" s="1"/>
  <c r="K9" i="1"/>
  <c r="U9" i="1" s="1"/>
  <c r="K10" i="1"/>
  <c r="U10" i="1" s="1"/>
  <c r="K11" i="1"/>
  <c r="U11" i="1" s="1"/>
  <c r="K12" i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2" i="1"/>
  <c r="U2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1" i="1" l="1"/>
  <c r="D30" i="1"/>
  <c r="D29" i="1"/>
  <c r="D4" i="1"/>
  <c r="D3" i="1"/>
  <c r="D2" i="1"/>
  <c r="D6" i="1"/>
  <c r="D5" i="1"/>
  <c r="D20" i="1"/>
  <c r="D19" i="1"/>
  <c r="D18" i="1"/>
  <c r="D17" i="1"/>
  <c r="D14" i="1"/>
  <c r="D25" i="1"/>
  <c r="D24" i="1"/>
  <c r="D23" i="1"/>
  <c r="D22" i="1"/>
  <c r="D21" i="1"/>
  <c r="D28" i="1"/>
  <c r="D27" i="1"/>
  <c r="D26" i="1"/>
  <c r="D16" i="1"/>
  <c r="D15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<sst xmlns="http://schemas.openxmlformats.org/spreadsheetml/2006/main" count="227" uniqueCount="77">
  <si>
    <t>MW</t>
  </si>
  <si>
    <t>Fuel Type</t>
  </si>
  <si>
    <t>Bus Number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</si>
  <si>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</si>
  <si>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</si>
  <si>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</si>
  <si>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</si>
  <si>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</si>
  <si>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</si>
  <si>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</si>
  <si>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</si>
  <si>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</si>
  <si>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</si>
  <si>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</si>
  <si>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</si>
  <si>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</si>
  <si>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</si>
  <si>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</si>
  <si>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</si>
  <si>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</si>
  <si>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</si>
  <si>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</si>
  <si>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</si>
  <si>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Hydro</t>
  </si>
  <si>
    <t>Ngas</t>
  </si>
  <si>
    <t>Oil</t>
  </si>
  <si>
    <t>Nuclear</t>
  </si>
  <si>
    <t>Coal</t>
  </si>
  <si>
    <t>bus_i</t>
  </si>
  <si>
    <t>type </t>
  </si>
  <si>
    <t>Pd </t>
  </si>
  <si>
    <t>Qd </t>
  </si>
  <si>
    <t>Gs </t>
  </si>
  <si>
    <t>Bs </t>
  </si>
  <si>
    <t>area </t>
  </si>
  <si>
    <t>Vm </t>
  </si>
  <si>
    <t>Va </t>
  </si>
  <si>
    <t>baseKV </t>
  </si>
  <si>
    <t>zone </t>
  </si>
  <si>
    <t>Vmax </t>
  </si>
  <si>
    <t>Vmin</t>
  </si>
  <si>
    <t>mpc.reserves.zones</t>
  </si>
  <si>
    <t>Reserve Quantity</t>
  </si>
  <si>
    <t>Zone</t>
  </si>
  <si>
    <t>Min Req</t>
  </si>
  <si>
    <t>CT</t>
  </si>
  <si>
    <t>SWCT</t>
  </si>
  <si>
    <t>NEMA</t>
  </si>
  <si>
    <t>RoS</t>
  </si>
  <si>
    <t>MinUp</t>
  </si>
  <si>
    <t>MinDown</t>
  </si>
  <si>
    <t>PositiveLoadFollowReservePrice</t>
  </si>
  <si>
    <t>PositiveLoadFollowReserveQuantity</t>
  </si>
  <si>
    <t>Commitment Key</t>
  </si>
  <si>
    <t>Commitment Schedule</t>
  </si>
  <si>
    <t>ME</t>
  </si>
  <si>
    <t>SEMA</t>
  </si>
  <si>
    <t>VT</t>
  </si>
  <si>
    <t>NH</t>
  </si>
  <si>
    <t>WCMA</t>
  </si>
  <si>
    <t>RI</t>
  </si>
  <si>
    <t>NegativeLoadFollowReservePrice</t>
  </si>
  <si>
    <t>NegativeLoadFollowReserveQuantity</t>
  </si>
  <si>
    <t>Hour</t>
  </si>
  <si>
    <t>NEMA (Boston)</t>
  </si>
  <si>
    <t>ME (Bangor)</t>
  </si>
  <si>
    <t>VT (Rutland)</t>
  </si>
  <si>
    <t>NH (Manchester)</t>
  </si>
  <si>
    <t>WCMA (Springfield)</t>
  </si>
  <si>
    <t>CT (Berlin)</t>
  </si>
  <si>
    <t>RI (Providence)</t>
  </si>
  <si>
    <t>SEMA (Barnstable)</t>
  </si>
  <si>
    <t>Start-up Cost</t>
  </si>
  <si>
    <t>Shutdown Cost</t>
  </si>
  <si>
    <t>Gencost</t>
  </si>
  <si>
    <t>Profile</t>
  </si>
  <si>
    <t>Fuel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</si>
</sst>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0" fontId="1" fillId="0" borderId="1" xfId="0" applyFont="1" applyBorder="1"/>
    <xf numFmtId="0" fontId="0" fillId="0" borderId="1" xfId="0" applyBorder="1"/>
    <xf numFmtId="0" fontId="4" fillId="2" borderId="1" xfId="0" applyFont="1" applyFill="1" applyBorder="1"/>
    <xf numFmtId="0" fontId="5" fillId="0" borderId="1" xfId="0" applyFont="1" applyBorder="1"/>
    <xf numFmtId="1" fontId="0" fillId="0" borderId="1" xfId="0" applyNumberFormat="1" applyBorder="1"/>
    <xf numFmtId="1" fontId="5" fillId="0" borderId="1" xfId="0" applyNumberFormat="1" applyFont="1" applyBorder="1"/>
    <xf numFmtId="1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0" fontId="0" fillId="3" borderId="0" xfId="0" applyFill="1"/>
    <xf numFmtId="0" fontId="6" fillId="0" borderId="0" xfId="0" applyFont="1"/>
    <xf numFmtId="0" fontId="7" fillId="0" borderId="2" xfId="0" applyFont="1" applyFill="1" applyBorder="1"/>
    <xf numFmtId="1" fontId="7" fillId="0" borderId="0" xfId="0" applyNumberFormat="1" applyFont="1" applyFill="1" applyBorder="1"/>
    <xf numFmtId="0" fontId="7" fillId="0" borderId="0" xfId="0" applyFont="1" applyFill="1" applyBorder="1"/>
    <xf numFmtId="0" fontId="0" fillId="0" borderId="0" xfId="0" applyBorder="1"/>
    <xf numFmtId="0" fontId="0" fillId="0" borderId="3" xfId="0" applyBorder="1"/>
    <xf numFmtId="165" fontId="0" fillId="0" borderId="0" xfId="0" applyNumberFormat="1"/>
    <xf numFmtId="0" fontId="3" fillId="0" borderId="4" xfId="0" applyFon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19</xdr:col>
      <xdr:colOff>647700</xdr:colOff>
      <xdr:row>27</xdr:row>
      <xdr:rowOff>101600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1ECC0C-9DED-BC47-80CB-41409DAF1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1700" y="203200"/>
          <a:ext cx="8077200" cy="538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3D2E-9B2F-3F42-828D-362C028FDBCC}">
  <dimension ref="A1:Y31"/>
  <sheetViews>
    <sheetView workbookViewId="0">
      <selection activeCell="G12" sqref="G12"/>
    </sheetView>
  </sheetViews>
  <sheetFormatPr baseColWidth="10" defaultRowHeight="16" x14ac:dyDescent="0.2"/>
  <cols>
    <col min="5" max="5" width="12.6640625" bestFit="1" customWidth="1"/>
  </cols>
  <sheetData>
    <row r="1" spans="1:25" s="4" customFormat="1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Y1" s="1"/>
    </row>
    <row r="2" spans="1:25" s="4" customFormat="1" x14ac:dyDescent="0.2">
      <c r="A2" s="5">
        <v>1000.5180000000001</v>
      </c>
      <c r="B2" s="5" t="s">
        <v>23</v>
      </c>
      <c r="C2" s="6">
        <v>17</v>
      </c>
      <c r="D2" s="7">
        <f t="shared" ref="D2:D31" si="0">K2*0.71428571</f>
        <v>142.93114199955602</v>
      </c>
      <c r="E2" s="10">
        <f>0.4*F2</f>
        <v>38.419891200000009</v>
      </c>
      <c r="F2" s="10">
        <f>0.48*K2</f>
        <v>96.049728000000016</v>
      </c>
      <c r="G2" s="10">
        <f>K2*0.33*-1</f>
        <v>-66.034188000000015</v>
      </c>
      <c r="H2" s="4">
        <v>1</v>
      </c>
      <c r="I2" s="4">
        <v>100</v>
      </c>
      <c r="J2" s="4">
        <v>1</v>
      </c>
      <c r="K2" s="8">
        <f>A2*0.2</f>
        <v>200.10360000000003</v>
      </c>
      <c r="L2" s="7">
        <f>IF(B2="Hydro",0.05*D2,IF(B6="Ngas",0.2*D2,0.3*D2))</f>
        <v>7.1465570999778016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7">
        <v>380.19684000000001</v>
      </c>
      <c r="U2" s="7">
        <f>T2</f>
        <v>380.19684000000001</v>
      </c>
      <c r="V2" s="4">
        <v>0</v>
      </c>
      <c r="W2" s="4">
        <v>0</v>
      </c>
      <c r="Y2" s="5"/>
    </row>
    <row r="3" spans="1:25" s="4" customFormat="1" x14ac:dyDescent="0.2">
      <c r="A3" s="5">
        <v>598.63549999999998</v>
      </c>
      <c r="B3" s="5" t="s">
        <v>24</v>
      </c>
      <c r="C3" s="6">
        <v>17</v>
      </c>
      <c r="D3" s="7">
        <f t="shared" si="0"/>
        <v>85.519356629740997</v>
      </c>
      <c r="E3" s="10">
        <f t="shared" ref="E3:E31" si="1">0.4*F3</f>
        <v>22.987603200000002</v>
      </c>
      <c r="F3" s="10">
        <f t="shared" ref="F3:F31" si="2">0.48*K3</f>
        <v>57.469008000000002</v>
      </c>
      <c r="G3" s="10">
        <f t="shared" ref="G3:G31" si="3">K3*0.33*-1</f>
        <v>-39.509943000000007</v>
      </c>
      <c r="H3" s="4">
        <v>1</v>
      </c>
      <c r="I3" s="4">
        <v>100</v>
      </c>
      <c r="J3" s="4">
        <v>1</v>
      </c>
      <c r="K3" s="8">
        <f t="shared" ref="K3:K31" si="4">A3*0.2</f>
        <v>119.72710000000001</v>
      </c>
      <c r="L3" s="7">
        <f t="shared" ref="L3:L31" si="5">IF(B3="Hydro",0.05*D3,IF(B7="Ngas",0.2*D3,0.3*D3))</f>
        <v>25.655806988922297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7">
        <v>19.3957902</v>
      </c>
      <c r="U3" s="7">
        <f t="shared" ref="U3:U31" si="6">T3</f>
        <v>19.3957902</v>
      </c>
      <c r="V3" s="4">
        <v>0</v>
      </c>
      <c r="W3" s="4">
        <v>0</v>
      </c>
      <c r="Y3" s="5"/>
    </row>
    <row r="4" spans="1:25" s="4" customFormat="1" x14ac:dyDescent="0.2">
      <c r="A4" s="5">
        <v>261.89300000000009</v>
      </c>
      <c r="B4" s="5" t="s">
        <v>25</v>
      </c>
      <c r="C4" s="6">
        <v>17</v>
      </c>
      <c r="D4" s="7">
        <f t="shared" si="0"/>
        <v>37.413285489806015</v>
      </c>
      <c r="E4" s="10">
        <f t="shared" si="1"/>
        <v>10.056691200000003</v>
      </c>
      <c r="F4" s="10">
        <f t="shared" si="2"/>
        <v>25.141728000000008</v>
      </c>
      <c r="G4" s="10">
        <f t="shared" si="3"/>
        <v>-17.284938000000007</v>
      </c>
      <c r="H4" s="4">
        <v>1</v>
      </c>
      <c r="I4" s="4">
        <v>100</v>
      </c>
      <c r="J4" s="4">
        <v>1</v>
      </c>
      <c r="K4" s="8">
        <f t="shared" si="4"/>
        <v>52.37860000000002</v>
      </c>
      <c r="L4" s="7">
        <f t="shared" si="5"/>
        <v>7.4826570979612033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7">
        <v>8.1710616000000034</v>
      </c>
      <c r="U4" s="7">
        <f t="shared" si="6"/>
        <v>8.1710616000000034</v>
      </c>
      <c r="V4" s="4">
        <v>0</v>
      </c>
      <c r="W4" s="4">
        <v>0</v>
      </c>
      <c r="Y4" s="5"/>
    </row>
    <row r="5" spans="1:25" s="4" customFormat="1" x14ac:dyDescent="0.2">
      <c r="A5" s="5">
        <v>57</v>
      </c>
      <c r="B5" s="5" t="s">
        <v>23</v>
      </c>
      <c r="C5" s="6">
        <v>30</v>
      </c>
      <c r="D5" s="7">
        <f t="shared" si="0"/>
        <v>8.142857094</v>
      </c>
      <c r="E5" s="10">
        <f t="shared" si="1"/>
        <v>2.1888000000000001</v>
      </c>
      <c r="F5" s="10">
        <f t="shared" si="2"/>
        <v>5.4719999999999995</v>
      </c>
      <c r="G5" s="10">
        <f t="shared" si="3"/>
        <v>-3.7620000000000005</v>
      </c>
      <c r="H5" s="4">
        <v>1</v>
      </c>
      <c r="I5" s="4">
        <v>100</v>
      </c>
      <c r="J5" s="4">
        <v>1</v>
      </c>
      <c r="K5" s="8">
        <f t="shared" si="4"/>
        <v>11.4</v>
      </c>
      <c r="L5" s="7">
        <f t="shared" si="5"/>
        <v>0.4071428547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7">
        <v>21.66</v>
      </c>
      <c r="U5" s="7">
        <f t="shared" si="6"/>
        <v>21.66</v>
      </c>
      <c r="V5" s="4">
        <v>0</v>
      </c>
      <c r="W5" s="4">
        <v>0</v>
      </c>
      <c r="Y5" s="5"/>
    </row>
    <row r="6" spans="1:25" s="4" customFormat="1" x14ac:dyDescent="0.2">
      <c r="A6" s="5">
        <v>133</v>
      </c>
      <c r="B6" s="5" t="s">
        <v>25</v>
      </c>
      <c r="C6" s="6">
        <v>30</v>
      </c>
      <c r="D6" s="7">
        <f t="shared" si="0"/>
        <v>18.999999886000001</v>
      </c>
      <c r="E6" s="10">
        <f t="shared" si="1"/>
        <v>5.1072000000000006</v>
      </c>
      <c r="F6" s="10">
        <f t="shared" si="2"/>
        <v>12.768000000000001</v>
      </c>
      <c r="G6" s="10">
        <f t="shared" si="3"/>
        <v>-8.7780000000000005</v>
      </c>
      <c r="H6" s="4">
        <v>1</v>
      </c>
      <c r="I6" s="4">
        <v>100</v>
      </c>
      <c r="J6" s="4">
        <v>1</v>
      </c>
      <c r="K6" s="8">
        <f t="shared" si="4"/>
        <v>26.6</v>
      </c>
      <c r="L6" s="7">
        <f t="shared" si="5"/>
        <v>5.6999999658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7">
        <v>4.1496000000000004</v>
      </c>
      <c r="U6" s="7">
        <f t="shared" si="6"/>
        <v>4.1496000000000004</v>
      </c>
      <c r="V6" s="4">
        <v>0</v>
      </c>
      <c r="W6" s="4">
        <v>0</v>
      </c>
      <c r="Y6" s="5"/>
    </row>
    <row r="7" spans="1:25" s="4" customFormat="1" x14ac:dyDescent="0.2">
      <c r="A7" s="5">
        <v>60.394500000000001</v>
      </c>
      <c r="B7" s="5" t="s">
        <v>23</v>
      </c>
      <c r="C7" s="6">
        <v>31</v>
      </c>
      <c r="D7" s="7">
        <f t="shared" si="0"/>
        <v>8.6277856625190008</v>
      </c>
      <c r="E7" s="10">
        <f t="shared" si="1"/>
        <v>2.3191488000000002</v>
      </c>
      <c r="F7" s="10">
        <f t="shared" si="2"/>
        <v>5.7978719999999999</v>
      </c>
      <c r="G7" s="10">
        <f t="shared" si="3"/>
        <v>-3.9860370000000005</v>
      </c>
      <c r="H7" s="4">
        <v>1</v>
      </c>
      <c r="I7" s="4">
        <v>100</v>
      </c>
      <c r="J7" s="4">
        <v>1</v>
      </c>
      <c r="K7" s="8">
        <f t="shared" si="4"/>
        <v>12.078900000000001</v>
      </c>
      <c r="L7" s="7">
        <f t="shared" si="5"/>
        <v>0.43138928312595004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7">
        <v>22.949909999999999</v>
      </c>
      <c r="U7" s="7">
        <f t="shared" si="6"/>
        <v>22.949909999999999</v>
      </c>
      <c r="V7" s="4">
        <v>0</v>
      </c>
      <c r="W7" s="4">
        <v>0</v>
      </c>
      <c r="Y7" s="5"/>
    </row>
    <row r="8" spans="1:25" s="4" customFormat="1" x14ac:dyDescent="0.2">
      <c r="A8" s="5">
        <v>2421.1690000000003</v>
      </c>
      <c r="B8" s="5" t="s">
        <v>24</v>
      </c>
      <c r="C8" s="6">
        <v>31</v>
      </c>
      <c r="D8" s="7">
        <f t="shared" si="0"/>
        <v>345.88128363899807</v>
      </c>
      <c r="E8" s="10">
        <f t="shared" si="1"/>
        <v>92.972889600000016</v>
      </c>
      <c r="F8" s="10">
        <f t="shared" si="2"/>
        <v>232.43222400000002</v>
      </c>
      <c r="G8" s="10">
        <f t="shared" si="3"/>
        <v>-159.79715400000003</v>
      </c>
      <c r="H8" s="4">
        <v>1</v>
      </c>
      <c r="I8" s="4">
        <v>100</v>
      </c>
      <c r="J8" s="4">
        <v>1</v>
      </c>
      <c r="K8" s="8">
        <f t="shared" si="4"/>
        <v>484.23380000000009</v>
      </c>
      <c r="L8" s="7">
        <f t="shared" si="5"/>
        <v>103.76438509169942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7">
        <v>78.445875600000008</v>
      </c>
      <c r="U8" s="7">
        <f t="shared" si="6"/>
        <v>78.445875600000008</v>
      </c>
      <c r="V8" s="4">
        <v>0</v>
      </c>
      <c r="W8" s="4">
        <v>0</v>
      </c>
      <c r="Y8" s="5"/>
    </row>
    <row r="9" spans="1:25" s="4" customFormat="1" x14ac:dyDescent="0.2">
      <c r="A9" s="5">
        <v>1378.3484999999998</v>
      </c>
      <c r="B9" s="5" t="s">
        <v>25</v>
      </c>
      <c r="C9" s="6">
        <v>31</v>
      </c>
      <c r="D9" s="7">
        <f t="shared" si="0"/>
        <v>196.90692738998698</v>
      </c>
      <c r="E9" s="10">
        <f t="shared" si="1"/>
        <v>52.928582399999996</v>
      </c>
      <c r="F9" s="10">
        <f t="shared" si="2"/>
        <v>132.32145599999998</v>
      </c>
      <c r="G9" s="10">
        <f t="shared" si="3"/>
        <v>-90.971001000000001</v>
      </c>
      <c r="H9" s="4">
        <v>1</v>
      </c>
      <c r="I9" s="4">
        <v>100</v>
      </c>
      <c r="J9" s="4">
        <v>1</v>
      </c>
      <c r="K9" s="8">
        <f t="shared" si="4"/>
        <v>275.66969999999998</v>
      </c>
      <c r="L9" s="7">
        <f t="shared" si="5"/>
        <v>59.07207821699609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7">
        <v>43.0044732</v>
      </c>
      <c r="U9" s="7">
        <f t="shared" si="6"/>
        <v>43.0044732</v>
      </c>
      <c r="V9" s="4">
        <v>0</v>
      </c>
      <c r="W9" s="4">
        <v>0</v>
      </c>
      <c r="Y9" s="5"/>
    </row>
    <row r="10" spans="1:25" s="4" customFormat="1" x14ac:dyDescent="0.2">
      <c r="A10" s="5">
        <v>60.394500000000001</v>
      </c>
      <c r="B10" s="5" t="s">
        <v>23</v>
      </c>
      <c r="C10" s="6">
        <v>32</v>
      </c>
      <c r="D10" s="7">
        <f t="shared" si="0"/>
        <v>8.6277856625190008</v>
      </c>
      <c r="E10" s="10">
        <f t="shared" si="1"/>
        <v>2.3191488000000002</v>
      </c>
      <c r="F10" s="10">
        <f t="shared" si="2"/>
        <v>5.7978719999999999</v>
      </c>
      <c r="G10" s="10">
        <f t="shared" si="3"/>
        <v>-3.9860370000000005</v>
      </c>
      <c r="H10" s="4">
        <v>1</v>
      </c>
      <c r="I10" s="4">
        <v>100</v>
      </c>
      <c r="J10" s="4">
        <v>1</v>
      </c>
      <c r="K10" s="8">
        <f t="shared" si="4"/>
        <v>12.078900000000001</v>
      </c>
      <c r="L10" s="7">
        <f t="shared" si="5"/>
        <v>0.43138928312595004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7">
        <v>22.949909999999999</v>
      </c>
      <c r="U10" s="7">
        <f t="shared" si="6"/>
        <v>22.949909999999999</v>
      </c>
      <c r="V10" s="4">
        <v>0</v>
      </c>
      <c r="W10" s="4">
        <v>0</v>
      </c>
      <c r="Y10" s="5"/>
    </row>
    <row r="11" spans="1:25" s="4" customFormat="1" x14ac:dyDescent="0.2">
      <c r="A11" s="5">
        <v>2421.1690000000003</v>
      </c>
      <c r="B11" s="5" t="s">
        <v>24</v>
      </c>
      <c r="C11" s="6">
        <v>32</v>
      </c>
      <c r="D11" s="7">
        <f t="shared" si="0"/>
        <v>345.88128363899807</v>
      </c>
      <c r="E11" s="10">
        <f t="shared" si="1"/>
        <v>92.972889600000016</v>
      </c>
      <c r="F11" s="10">
        <f t="shared" si="2"/>
        <v>232.43222400000002</v>
      </c>
      <c r="G11" s="10">
        <f t="shared" si="3"/>
        <v>-159.79715400000003</v>
      </c>
      <c r="H11" s="4">
        <v>1</v>
      </c>
      <c r="I11" s="4">
        <v>100</v>
      </c>
      <c r="J11" s="4">
        <v>1</v>
      </c>
      <c r="K11" s="8">
        <f t="shared" si="4"/>
        <v>484.23380000000009</v>
      </c>
      <c r="L11" s="7">
        <f t="shared" si="5"/>
        <v>103.76438509169942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7">
        <v>78.445875600000008</v>
      </c>
      <c r="U11" s="7">
        <f t="shared" si="6"/>
        <v>78.445875600000008</v>
      </c>
      <c r="V11" s="4">
        <v>0</v>
      </c>
      <c r="W11" s="4">
        <v>0</v>
      </c>
      <c r="Y11" s="5"/>
    </row>
    <row r="12" spans="1:25" s="4" customFormat="1" x14ac:dyDescent="0.2">
      <c r="A12" s="5">
        <v>2096</v>
      </c>
      <c r="B12" s="5" t="s">
        <v>26</v>
      </c>
      <c r="C12" s="6">
        <v>32</v>
      </c>
      <c r="D12" s="7">
        <f t="shared" si="0"/>
        <v>299.42856963200001</v>
      </c>
      <c r="E12" s="10">
        <f t="shared" si="1"/>
        <v>80.486400000000003</v>
      </c>
      <c r="F12" s="10">
        <f t="shared" si="2"/>
        <v>201.21600000000001</v>
      </c>
      <c r="G12" s="10">
        <f t="shared" si="3"/>
        <v>-138.33600000000001</v>
      </c>
      <c r="H12" s="4">
        <v>1</v>
      </c>
      <c r="I12" s="4">
        <v>100</v>
      </c>
      <c r="J12" s="4">
        <v>1</v>
      </c>
      <c r="K12" s="8">
        <f t="shared" si="4"/>
        <v>419.20000000000005</v>
      </c>
      <c r="L12" s="7">
        <f t="shared" si="5"/>
        <v>59.885713926400001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7">
        <v>0</v>
      </c>
      <c r="U12" s="7">
        <v>0</v>
      </c>
      <c r="V12" s="4">
        <v>0</v>
      </c>
      <c r="W12" s="4">
        <v>0</v>
      </c>
      <c r="Y12" s="5"/>
    </row>
    <row r="13" spans="1:25" s="4" customFormat="1" x14ac:dyDescent="0.2">
      <c r="A13" s="5">
        <v>1378.3484999999998</v>
      </c>
      <c r="B13" s="5" t="s">
        <v>25</v>
      </c>
      <c r="C13" s="6">
        <v>32</v>
      </c>
      <c r="D13" s="7">
        <f t="shared" si="0"/>
        <v>196.90692738998698</v>
      </c>
      <c r="E13" s="10">
        <f t="shared" si="1"/>
        <v>52.928582399999996</v>
      </c>
      <c r="F13" s="10">
        <f t="shared" si="2"/>
        <v>132.32145599999998</v>
      </c>
      <c r="G13" s="10">
        <f t="shared" si="3"/>
        <v>-90.971001000000001</v>
      </c>
      <c r="H13" s="4">
        <v>1</v>
      </c>
      <c r="I13" s="4">
        <v>100</v>
      </c>
      <c r="J13" s="4">
        <v>1</v>
      </c>
      <c r="K13" s="8">
        <f t="shared" si="4"/>
        <v>275.66969999999998</v>
      </c>
      <c r="L13" s="7">
        <f t="shared" si="5"/>
        <v>39.381385477997398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7">
        <v>43.0044732</v>
      </c>
      <c r="U13" s="7">
        <f t="shared" si="6"/>
        <v>43.0044732</v>
      </c>
      <c r="V13" s="4">
        <v>0</v>
      </c>
      <c r="W13" s="4">
        <v>0</v>
      </c>
      <c r="Y13" s="5"/>
    </row>
    <row r="14" spans="1:25" s="4" customFormat="1" x14ac:dyDescent="0.2">
      <c r="A14" s="5">
        <v>1190.1320000000001</v>
      </c>
      <c r="B14" s="5" t="s">
        <v>24</v>
      </c>
      <c r="C14" s="6">
        <v>33</v>
      </c>
      <c r="D14" s="7">
        <f t="shared" si="0"/>
        <v>170.01885612274401</v>
      </c>
      <c r="E14" s="10">
        <f t="shared" si="1"/>
        <v>45.701068800000002</v>
      </c>
      <c r="F14" s="10">
        <f t="shared" si="2"/>
        <v>114.252672</v>
      </c>
      <c r="G14" s="10">
        <f t="shared" si="3"/>
        <v>-78.548712000000009</v>
      </c>
      <c r="H14" s="4">
        <v>1</v>
      </c>
      <c r="I14" s="4">
        <v>100</v>
      </c>
      <c r="J14" s="4">
        <v>1</v>
      </c>
      <c r="K14" s="8">
        <f t="shared" si="4"/>
        <v>238.02640000000002</v>
      </c>
      <c r="L14" s="7">
        <f t="shared" si="5"/>
        <v>51.005656836823199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7">
        <v>38.560276800000004</v>
      </c>
      <c r="U14" s="7">
        <f t="shared" si="6"/>
        <v>38.560276800000004</v>
      </c>
      <c r="V14" s="4">
        <v>0</v>
      </c>
      <c r="W14" s="4">
        <v>0</v>
      </c>
      <c r="Y14" s="5"/>
    </row>
    <row r="15" spans="1:25" s="4" customFormat="1" x14ac:dyDescent="0.2">
      <c r="A15" s="5">
        <v>40.262999999999998</v>
      </c>
      <c r="B15" s="5" t="s">
        <v>23</v>
      </c>
      <c r="C15" s="6">
        <v>34</v>
      </c>
      <c r="D15" s="7">
        <f t="shared" si="0"/>
        <v>5.7518571083459999</v>
      </c>
      <c r="E15" s="10">
        <f t="shared" si="1"/>
        <v>1.5460992</v>
      </c>
      <c r="F15" s="10">
        <f t="shared" si="2"/>
        <v>3.8652479999999998</v>
      </c>
      <c r="G15" s="10">
        <f t="shared" si="3"/>
        <v>-2.6573580000000003</v>
      </c>
      <c r="H15" s="4">
        <v>1</v>
      </c>
      <c r="I15" s="4">
        <v>100</v>
      </c>
      <c r="J15" s="4">
        <v>1</v>
      </c>
      <c r="K15" s="8">
        <f t="shared" si="4"/>
        <v>8.0526</v>
      </c>
      <c r="L15" s="7">
        <f t="shared" si="5"/>
        <v>0.28759285541730001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7">
        <v>15.299939999999999</v>
      </c>
      <c r="U15" s="7">
        <f t="shared" si="6"/>
        <v>15.299939999999999</v>
      </c>
      <c r="V15" s="4">
        <v>0</v>
      </c>
      <c r="W15" s="4">
        <v>0</v>
      </c>
      <c r="Y15" s="5"/>
    </row>
    <row r="16" spans="1:25" s="4" customFormat="1" x14ac:dyDescent="0.2">
      <c r="A16" s="5">
        <v>1190.1320000000001</v>
      </c>
      <c r="B16" s="5" t="s">
        <v>24</v>
      </c>
      <c r="C16" s="6">
        <v>34</v>
      </c>
      <c r="D16" s="7">
        <f t="shared" si="0"/>
        <v>170.01885612274401</v>
      </c>
      <c r="E16" s="10">
        <f t="shared" si="1"/>
        <v>45.701068800000002</v>
      </c>
      <c r="F16" s="10">
        <f t="shared" si="2"/>
        <v>114.252672</v>
      </c>
      <c r="G16" s="10">
        <f t="shared" si="3"/>
        <v>-78.548712000000009</v>
      </c>
      <c r="H16" s="4">
        <v>1</v>
      </c>
      <c r="I16" s="4">
        <v>100</v>
      </c>
      <c r="J16" s="4">
        <v>1</v>
      </c>
      <c r="K16" s="8">
        <f t="shared" si="4"/>
        <v>238.02640000000002</v>
      </c>
      <c r="L16" s="7">
        <f t="shared" si="5"/>
        <v>51.005656836823199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7">
        <v>38.560276800000004</v>
      </c>
      <c r="U16" s="7">
        <f t="shared" si="6"/>
        <v>38.560276800000004</v>
      </c>
      <c r="V16" s="4">
        <v>0</v>
      </c>
      <c r="W16" s="4">
        <v>0</v>
      </c>
      <c r="Y16" s="5"/>
    </row>
    <row r="17" spans="1:25" s="4" customFormat="1" x14ac:dyDescent="0.2">
      <c r="A17" s="5">
        <v>3246.4380000000001</v>
      </c>
      <c r="B17" s="5" t="s">
        <v>24</v>
      </c>
      <c r="C17" s="6">
        <v>35</v>
      </c>
      <c r="D17" s="7">
        <f t="shared" si="0"/>
        <v>463.77685436019607</v>
      </c>
      <c r="E17" s="10">
        <f t="shared" si="1"/>
        <v>124.66321920000003</v>
      </c>
      <c r="F17" s="10">
        <f t="shared" si="2"/>
        <v>311.65804800000006</v>
      </c>
      <c r="G17" s="10">
        <f t="shared" si="3"/>
        <v>-214.26490800000005</v>
      </c>
      <c r="H17" s="4">
        <v>1</v>
      </c>
      <c r="I17" s="4">
        <v>100</v>
      </c>
      <c r="J17" s="4">
        <v>1</v>
      </c>
      <c r="K17" s="8">
        <f t="shared" si="4"/>
        <v>649.28760000000011</v>
      </c>
      <c r="L17" s="7">
        <f t="shared" si="5"/>
        <v>139.13305630805883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7">
        <v>105.18459120000003</v>
      </c>
      <c r="U17" s="7">
        <f t="shared" si="6"/>
        <v>105.18459120000003</v>
      </c>
      <c r="V17" s="4">
        <v>0</v>
      </c>
      <c r="W17" s="4">
        <v>0</v>
      </c>
      <c r="Y17" s="5"/>
    </row>
    <row r="18" spans="1:25" s="4" customFormat="1" x14ac:dyDescent="0.2">
      <c r="A18" s="5">
        <v>1204.1170000000002</v>
      </c>
      <c r="B18" s="5" t="s">
        <v>25</v>
      </c>
      <c r="C18" s="6">
        <v>35</v>
      </c>
      <c r="D18" s="7">
        <f t="shared" si="0"/>
        <v>172.01671325361403</v>
      </c>
      <c r="E18" s="10">
        <f t="shared" si="1"/>
        <v>46.238092800000011</v>
      </c>
      <c r="F18" s="10">
        <f t="shared" si="2"/>
        <v>115.59523200000002</v>
      </c>
      <c r="G18" s="10">
        <f t="shared" si="3"/>
        <v>-79.471722000000014</v>
      </c>
      <c r="H18" s="4">
        <v>1</v>
      </c>
      <c r="I18" s="4">
        <v>100</v>
      </c>
      <c r="J18" s="4">
        <v>1</v>
      </c>
      <c r="K18" s="8">
        <f t="shared" si="4"/>
        <v>240.82340000000005</v>
      </c>
      <c r="L18" s="7">
        <f t="shared" si="5"/>
        <v>51.605013976084209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7">
        <v>37.56845040000001</v>
      </c>
      <c r="U18" s="7">
        <f t="shared" si="6"/>
        <v>37.56845040000001</v>
      </c>
      <c r="V18" s="4">
        <v>0</v>
      </c>
      <c r="W18" s="4">
        <v>0</v>
      </c>
      <c r="Y18" s="5"/>
    </row>
    <row r="19" spans="1:25" s="4" customFormat="1" x14ac:dyDescent="0.2">
      <c r="A19" s="5">
        <v>2413.7570000000001</v>
      </c>
      <c r="B19" s="5" t="s">
        <v>24</v>
      </c>
      <c r="C19" s="6">
        <v>36</v>
      </c>
      <c r="D19" s="7">
        <f t="shared" si="0"/>
        <v>344.82242650249401</v>
      </c>
      <c r="E19" s="10">
        <f t="shared" si="1"/>
        <v>92.688268800000003</v>
      </c>
      <c r="F19" s="10">
        <f t="shared" si="2"/>
        <v>231.72067200000001</v>
      </c>
      <c r="G19" s="10">
        <f t="shared" si="3"/>
        <v>-159.30796200000003</v>
      </c>
      <c r="H19" s="4">
        <v>1</v>
      </c>
      <c r="I19" s="4">
        <v>100</v>
      </c>
      <c r="J19" s="4">
        <v>1</v>
      </c>
      <c r="K19" s="8">
        <f t="shared" si="4"/>
        <v>482.75140000000005</v>
      </c>
      <c r="L19" s="7">
        <f t="shared" si="5"/>
        <v>68.964485300498808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7">
        <v>78.205726800000008</v>
      </c>
      <c r="U19" s="7">
        <f t="shared" si="6"/>
        <v>78.205726800000008</v>
      </c>
      <c r="V19" s="4">
        <v>0</v>
      </c>
      <c r="W19" s="4">
        <v>0</v>
      </c>
      <c r="Y19" s="5"/>
    </row>
    <row r="20" spans="1:25" s="4" customFormat="1" x14ac:dyDescent="0.2">
      <c r="A20" s="5">
        <v>782.524</v>
      </c>
      <c r="B20" s="5" t="s">
        <v>25</v>
      </c>
      <c r="C20" s="6">
        <v>36</v>
      </c>
      <c r="D20" s="7">
        <f t="shared" si="0"/>
        <v>111.789142186408</v>
      </c>
      <c r="E20" s="10">
        <f t="shared" si="1"/>
        <v>30.0489216</v>
      </c>
      <c r="F20" s="10">
        <f t="shared" si="2"/>
        <v>75.122304</v>
      </c>
      <c r="G20" s="10">
        <f t="shared" si="3"/>
        <v>-51.646584000000011</v>
      </c>
      <c r="H20" s="4">
        <v>1</v>
      </c>
      <c r="I20" s="4">
        <v>100</v>
      </c>
      <c r="J20" s="4">
        <v>1</v>
      </c>
      <c r="K20" s="8">
        <f t="shared" si="4"/>
        <v>156.50480000000002</v>
      </c>
      <c r="L20" s="7">
        <f t="shared" si="5"/>
        <v>33.536742655922396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7">
        <v>24.414748800000002</v>
      </c>
      <c r="U20" s="7">
        <f t="shared" si="6"/>
        <v>24.414748800000002</v>
      </c>
      <c r="V20" s="4">
        <v>0</v>
      </c>
      <c r="W20" s="4">
        <v>0</v>
      </c>
      <c r="Y20" s="5"/>
    </row>
    <row r="21" spans="1:25" s="4" customFormat="1" x14ac:dyDescent="0.2">
      <c r="A21" s="5">
        <v>533</v>
      </c>
      <c r="B21" s="5" t="s">
        <v>27</v>
      </c>
      <c r="C21" s="6">
        <v>37</v>
      </c>
      <c r="D21" s="7">
        <f t="shared" si="0"/>
        <v>76.142856686000002</v>
      </c>
      <c r="E21" s="10">
        <f t="shared" si="1"/>
        <v>20.467200000000002</v>
      </c>
      <c r="F21" s="10">
        <f t="shared" si="2"/>
        <v>51.167999999999999</v>
      </c>
      <c r="G21" s="10">
        <f t="shared" si="3"/>
        <v>-35.178000000000004</v>
      </c>
      <c r="H21" s="4">
        <v>1</v>
      </c>
      <c r="I21" s="4">
        <v>100</v>
      </c>
      <c r="J21" s="4">
        <v>1</v>
      </c>
      <c r="K21" s="8">
        <f t="shared" si="4"/>
        <v>106.60000000000001</v>
      </c>
      <c r="L21" s="7">
        <f t="shared" si="5"/>
        <v>22.842857005799999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7">
        <v>17.269200000000001</v>
      </c>
      <c r="U21" s="7">
        <f t="shared" si="6"/>
        <v>17.269200000000001</v>
      </c>
      <c r="V21" s="4">
        <v>0</v>
      </c>
      <c r="W21" s="4">
        <v>0</v>
      </c>
      <c r="Y21" s="5"/>
    </row>
    <row r="22" spans="1:25" s="4" customFormat="1" x14ac:dyDescent="0.2">
      <c r="A22" s="5">
        <v>529</v>
      </c>
      <c r="B22" s="5" t="s">
        <v>23</v>
      </c>
      <c r="C22" s="6">
        <v>37</v>
      </c>
      <c r="D22" s="7">
        <f t="shared" si="0"/>
        <v>75.571428118</v>
      </c>
      <c r="E22" s="10">
        <f t="shared" si="1"/>
        <v>20.313600000000005</v>
      </c>
      <c r="F22" s="10">
        <f t="shared" si="2"/>
        <v>50.784000000000006</v>
      </c>
      <c r="G22" s="10">
        <f t="shared" si="3"/>
        <v>-34.914000000000009</v>
      </c>
      <c r="H22" s="4">
        <v>1</v>
      </c>
      <c r="I22" s="4">
        <v>100</v>
      </c>
      <c r="J22" s="4">
        <v>1</v>
      </c>
      <c r="K22" s="8">
        <f t="shared" si="4"/>
        <v>105.80000000000001</v>
      </c>
      <c r="L22" s="7">
        <f t="shared" si="5"/>
        <v>3.7785714059000002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7">
        <v>201.02</v>
      </c>
      <c r="U22" s="7">
        <f t="shared" si="6"/>
        <v>201.02</v>
      </c>
      <c r="V22" s="4">
        <v>0</v>
      </c>
      <c r="W22" s="4">
        <v>0</v>
      </c>
      <c r="Y22" s="5"/>
    </row>
    <row r="23" spans="1:25" s="4" customFormat="1" x14ac:dyDescent="0.2">
      <c r="A23" s="5">
        <v>1235</v>
      </c>
      <c r="B23" s="5" t="s">
        <v>24</v>
      </c>
      <c r="C23" s="6">
        <v>37</v>
      </c>
      <c r="D23" s="7">
        <f t="shared" si="0"/>
        <v>176.42857036999999</v>
      </c>
      <c r="E23" s="10">
        <f t="shared" si="1"/>
        <v>47.424000000000007</v>
      </c>
      <c r="F23" s="10">
        <f t="shared" si="2"/>
        <v>118.56</v>
      </c>
      <c r="G23" s="10">
        <f t="shared" si="3"/>
        <v>-81.510000000000005</v>
      </c>
      <c r="H23" s="4">
        <v>1</v>
      </c>
      <c r="I23" s="4">
        <v>100</v>
      </c>
      <c r="J23" s="4">
        <v>1</v>
      </c>
      <c r="K23" s="8">
        <f t="shared" si="4"/>
        <v>247</v>
      </c>
      <c r="L23" s="7">
        <f t="shared" si="5"/>
        <v>35.285714073999998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7">
        <v>40.014000000000003</v>
      </c>
      <c r="U23" s="7">
        <f t="shared" si="6"/>
        <v>40.014000000000003</v>
      </c>
      <c r="V23" s="4">
        <v>0</v>
      </c>
      <c r="W23" s="4">
        <v>0</v>
      </c>
      <c r="Y23" s="5"/>
    </row>
    <row r="24" spans="1:25" s="4" customFormat="1" x14ac:dyDescent="0.2">
      <c r="A24" s="5">
        <v>1247</v>
      </c>
      <c r="B24" s="5" t="s">
        <v>26</v>
      </c>
      <c r="C24" s="6">
        <v>37</v>
      </c>
      <c r="D24" s="7">
        <f t="shared" si="0"/>
        <v>178.14285607400001</v>
      </c>
      <c r="E24" s="10">
        <f t="shared" si="1"/>
        <v>47.884800000000006</v>
      </c>
      <c r="F24" s="10">
        <f t="shared" si="2"/>
        <v>119.712</v>
      </c>
      <c r="G24" s="10">
        <f t="shared" si="3"/>
        <v>-82.302000000000007</v>
      </c>
      <c r="H24" s="4">
        <v>1</v>
      </c>
      <c r="I24" s="4">
        <v>100</v>
      </c>
      <c r="J24" s="4">
        <v>1</v>
      </c>
      <c r="K24" s="8">
        <f t="shared" si="4"/>
        <v>249.4</v>
      </c>
      <c r="L24" s="7">
        <f t="shared" si="5"/>
        <v>53.4428568222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7">
        <v>0</v>
      </c>
      <c r="U24" s="7">
        <f t="shared" si="6"/>
        <v>0</v>
      </c>
      <c r="V24" s="4">
        <v>0</v>
      </c>
      <c r="W24" s="4">
        <v>0</v>
      </c>
      <c r="Y24" s="5"/>
    </row>
    <row r="25" spans="1:25" s="4" customFormat="1" x14ac:dyDescent="0.2">
      <c r="A25" s="5">
        <v>483</v>
      </c>
      <c r="B25" s="5" t="s">
        <v>25</v>
      </c>
      <c r="C25" s="6">
        <v>37</v>
      </c>
      <c r="D25" s="7">
        <f t="shared" si="0"/>
        <v>68.999999586000001</v>
      </c>
      <c r="E25" s="10">
        <f t="shared" si="1"/>
        <v>18.5472</v>
      </c>
      <c r="F25" s="10">
        <f t="shared" si="2"/>
        <v>46.368000000000002</v>
      </c>
      <c r="G25" s="10">
        <f t="shared" si="3"/>
        <v>-31.878000000000004</v>
      </c>
      <c r="H25" s="4">
        <v>1</v>
      </c>
      <c r="I25" s="4">
        <v>100</v>
      </c>
      <c r="J25" s="4">
        <v>1</v>
      </c>
      <c r="K25" s="8">
        <f t="shared" si="4"/>
        <v>96.600000000000009</v>
      </c>
      <c r="L25" s="7">
        <f t="shared" si="5"/>
        <v>20.6999998758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7">
        <v>15.069600000000001</v>
      </c>
      <c r="U25" s="7">
        <f t="shared" si="6"/>
        <v>15.069600000000001</v>
      </c>
      <c r="V25" s="4">
        <v>0</v>
      </c>
      <c r="W25" s="4">
        <v>0</v>
      </c>
      <c r="Y25" s="5"/>
    </row>
    <row r="26" spans="1:25" s="4" customFormat="1" x14ac:dyDescent="0.2">
      <c r="A26" s="5">
        <v>514</v>
      </c>
      <c r="B26" s="5" t="s">
        <v>23</v>
      </c>
      <c r="C26" s="6">
        <v>38</v>
      </c>
      <c r="D26" s="7">
        <f t="shared" si="0"/>
        <v>73.428570988000004</v>
      </c>
      <c r="E26" s="10">
        <f t="shared" si="1"/>
        <v>19.7376</v>
      </c>
      <c r="F26" s="10">
        <f t="shared" si="2"/>
        <v>49.344000000000001</v>
      </c>
      <c r="G26" s="10">
        <f t="shared" si="3"/>
        <v>-33.924000000000007</v>
      </c>
      <c r="H26" s="4">
        <v>1</v>
      </c>
      <c r="I26" s="4">
        <v>100</v>
      </c>
      <c r="J26" s="4">
        <v>1</v>
      </c>
      <c r="K26" s="8">
        <f t="shared" si="4"/>
        <v>102.80000000000001</v>
      </c>
      <c r="L26" s="7">
        <f t="shared" si="5"/>
        <v>3.6714285494000003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7">
        <v>195.32000000000002</v>
      </c>
      <c r="U26" s="7">
        <f t="shared" si="6"/>
        <v>195.32000000000002</v>
      </c>
      <c r="V26" s="4">
        <v>0</v>
      </c>
      <c r="W26" s="4">
        <v>0</v>
      </c>
      <c r="Y26" s="5"/>
    </row>
    <row r="27" spans="1:25" s="4" customFormat="1" x14ac:dyDescent="0.2">
      <c r="A27" s="5">
        <v>1557</v>
      </c>
      <c r="B27" s="5" t="s">
        <v>24</v>
      </c>
      <c r="C27" s="6">
        <v>38</v>
      </c>
      <c r="D27" s="7">
        <f t="shared" si="0"/>
        <v>222.42857009400001</v>
      </c>
      <c r="E27" s="10">
        <f t="shared" si="1"/>
        <v>59.788800000000009</v>
      </c>
      <c r="F27" s="10">
        <f t="shared" si="2"/>
        <v>149.47200000000001</v>
      </c>
      <c r="G27" s="10">
        <f t="shared" si="3"/>
        <v>-102.76200000000001</v>
      </c>
      <c r="H27" s="4">
        <v>1</v>
      </c>
      <c r="I27" s="4">
        <v>100</v>
      </c>
      <c r="J27" s="4">
        <v>1</v>
      </c>
      <c r="K27" s="8">
        <f t="shared" si="4"/>
        <v>311.40000000000003</v>
      </c>
      <c r="L27" s="7">
        <f t="shared" si="5"/>
        <v>66.728571028199994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7">
        <v>50.446800000000003</v>
      </c>
      <c r="U27" s="7">
        <f t="shared" si="6"/>
        <v>50.446800000000003</v>
      </c>
      <c r="V27" s="4">
        <v>0</v>
      </c>
      <c r="W27" s="4">
        <v>0</v>
      </c>
      <c r="Y27" s="5"/>
    </row>
    <row r="28" spans="1:25" s="4" customFormat="1" x14ac:dyDescent="0.2">
      <c r="A28" s="5">
        <v>844</v>
      </c>
      <c r="B28" s="5" t="s">
        <v>25</v>
      </c>
      <c r="C28" s="6">
        <v>38</v>
      </c>
      <c r="D28" s="7">
        <f t="shared" si="0"/>
        <v>120.571427848</v>
      </c>
      <c r="E28" s="10">
        <f t="shared" si="1"/>
        <v>32.409600000000005</v>
      </c>
      <c r="F28" s="10">
        <f t="shared" si="2"/>
        <v>81.024000000000001</v>
      </c>
      <c r="G28" s="10">
        <f t="shared" si="3"/>
        <v>-55.704000000000008</v>
      </c>
      <c r="H28" s="4">
        <v>1</v>
      </c>
      <c r="I28" s="4">
        <v>100</v>
      </c>
      <c r="J28" s="4">
        <v>1</v>
      </c>
      <c r="K28" s="8">
        <f t="shared" si="4"/>
        <v>168.8</v>
      </c>
      <c r="L28" s="7">
        <f t="shared" si="5"/>
        <v>36.1714283544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7">
        <v>26.332800000000002</v>
      </c>
      <c r="U28" s="7">
        <f t="shared" si="6"/>
        <v>26.332800000000002</v>
      </c>
      <c r="V28" s="4">
        <v>0</v>
      </c>
      <c r="W28" s="4">
        <v>0</v>
      </c>
      <c r="Y28" s="5"/>
    </row>
    <row r="29" spans="1:25" s="4" customFormat="1" x14ac:dyDescent="0.2">
      <c r="A29" s="5">
        <v>1000.5180000000001</v>
      </c>
      <c r="B29" s="5" t="s">
        <v>23</v>
      </c>
      <c r="C29" s="6">
        <v>39</v>
      </c>
      <c r="D29" s="7">
        <f t="shared" si="0"/>
        <v>142.93114199955602</v>
      </c>
      <c r="E29" s="10">
        <f t="shared" si="1"/>
        <v>38.419891200000009</v>
      </c>
      <c r="F29" s="10">
        <f t="shared" si="2"/>
        <v>96.049728000000016</v>
      </c>
      <c r="G29" s="10">
        <f t="shared" si="3"/>
        <v>-66.034188000000015</v>
      </c>
      <c r="H29" s="4">
        <v>1</v>
      </c>
      <c r="I29" s="4">
        <v>100</v>
      </c>
      <c r="J29" s="4">
        <v>1</v>
      </c>
      <c r="K29" s="8">
        <f t="shared" si="4"/>
        <v>200.10360000000003</v>
      </c>
      <c r="L29" s="7">
        <f t="shared" si="5"/>
        <v>7.1465570999778016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7">
        <v>380.19684000000001</v>
      </c>
      <c r="U29" s="7">
        <f t="shared" si="6"/>
        <v>380.19684000000001</v>
      </c>
      <c r="V29" s="4">
        <v>0</v>
      </c>
      <c r="W29" s="4">
        <v>0</v>
      </c>
      <c r="Y29" s="5"/>
    </row>
    <row r="30" spans="1:25" s="4" customFormat="1" x14ac:dyDescent="0.2">
      <c r="A30" s="5">
        <v>598.63549999999998</v>
      </c>
      <c r="B30" s="5" t="s">
        <v>24</v>
      </c>
      <c r="C30" s="6">
        <v>39</v>
      </c>
      <c r="D30" s="7">
        <f t="shared" si="0"/>
        <v>85.519356629740997</v>
      </c>
      <c r="E30" s="10">
        <f t="shared" si="1"/>
        <v>22.987603200000002</v>
      </c>
      <c r="F30" s="10">
        <f t="shared" si="2"/>
        <v>57.469008000000002</v>
      </c>
      <c r="G30" s="10">
        <f t="shared" si="3"/>
        <v>-39.509943000000007</v>
      </c>
      <c r="H30" s="4">
        <v>1</v>
      </c>
      <c r="I30" s="4">
        <v>100</v>
      </c>
      <c r="J30" s="4">
        <v>1</v>
      </c>
      <c r="K30" s="8">
        <f t="shared" si="4"/>
        <v>119.72710000000001</v>
      </c>
      <c r="L30" s="7">
        <f t="shared" si="5"/>
        <v>25.655806988922297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7">
        <v>19.3957902</v>
      </c>
      <c r="U30" s="7">
        <f t="shared" si="6"/>
        <v>19.3957902</v>
      </c>
      <c r="V30" s="4">
        <v>0</v>
      </c>
      <c r="W30" s="4">
        <v>0</v>
      </c>
      <c r="Y30" s="5"/>
    </row>
    <row r="31" spans="1:25" s="4" customFormat="1" x14ac:dyDescent="0.2">
      <c r="A31" s="5">
        <v>261.89300000000009</v>
      </c>
      <c r="B31" s="5" t="s">
        <v>25</v>
      </c>
      <c r="C31" s="6">
        <v>39</v>
      </c>
      <c r="D31" s="7">
        <f t="shared" si="0"/>
        <v>37.413285489806015</v>
      </c>
      <c r="E31" s="10">
        <f t="shared" si="1"/>
        <v>10.056691200000003</v>
      </c>
      <c r="F31" s="10">
        <f t="shared" si="2"/>
        <v>25.141728000000008</v>
      </c>
      <c r="G31" s="10">
        <f t="shared" si="3"/>
        <v>-17.284938000000007</v>
      </c>
      <c r="H31" s="4">
        <v>1</v>
      </c>
      <c r="I31" s="4">
        <v>100</v>
      </c>
      <c r="J31" s="4">
        <v>1</v>
      </c>
      <c r="K31" s="8">
        <f t="shared" si="4"/>
        <v>52.37860000000002</v>
      </c>
      <c r="L31" s="7">
        <f t="shared" si="5"/>
        <v>11.223985646941804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7">
        <v>8.1710616000000034</v>
      </c>
      <c r="U31" s="7">
        <f t="shared" si="6"/>
        <v>8.1710616000000034</v>
      </c>
      <c r="V31" s="4">
        <v>0</v>
      </c>
      <c r="W31" s="4">
        <v>0</v>
      </c>
      <c r="Y31" s="5"/>
    </row>
  </sheetData>
  <sortState ref="A2:W31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AF251-12F5-5D42-87B5-CA2D791BF617}">
  <dimension ref="A1:AG40"/>
  <sheetViews>
    <sheetView workbookViewId="0">
      <selection activeCell="A10" sqref="A10"/>
    </sheetView>
  </sheetViews>
  <sheetFormatPr baseColWidth="10" defaultRowHeight="16" x14ac:dyDescent="0.2"/>
  <cols>
    <col min="1" max="1" width="17.33203125" bestFit="1" customWidth="1"/>
  </cols>
  <sheetData>
    <row r="1" spans="1:33" x14ac:dyDescent="0.2">
      <c r="A1" s="4" t="s">
        <v>41</v>
      </c>
      <c r="B1" s="6">
        <v>17</v>
      </c>
      <c r="C1" s="6">
        <v>17</v>
      </c>
      <c r="D1" s="6">
        <v>17</v>
      </c>
      <c r="E1" s="6">
        <v>30</v>
      </c>
      <c r="F1" s="6">
        <v>30</v>
      </c>
      <c r="G1" s="6">
        <v>31</v>
      </c>
      <c r="H1" s="6">
        <v>31</v>
      </c>
      <c r="I1" s="6">
        <v>31</v>
      </c>
      <c r="J1" s="6">
        <v>32</v>
      </c>
      <c r="K1" s="6">
        <v>32</v>
      </c>
      <c r="L1" s="6">
        <v>32</v>
      </c>
      <c r="M1" s="6">
        <v>32</v>
      </c>
      <c r="N1" s="6">
        <v>33</v>
      </c>
      <c r="O1" s="6">
        <v>34</v>
      </c>
      <c r="P1" s="6">
        <v>34</v>
      </c>
      <c r="Q1" s="6">
        <v>35</v>
      </c>
      <c r="R1" s="6">
        <v>35</v>
      </c>
      <c r="S1" s="6">
        <v>35</v>
      </c>
      <c r="T1" s="6">
        <v>35</v>
      </c>
      <c r="U1" s="6">
        <v>36</v>
      </c>
      <c r="V1" s="6">
        <v>36</v>
      </c>
      <c r="W1" s="6">
        <v>37</v>
      </c>
      <c r="X1" s="6">
        <v>37</v>
      </c>
      <c r="Y1" s="6">
        <v>37</v>
      </c>
      <c r="Z1" s="6">
        <v>37</v>
      </c>
      <c r="AA1" s="6">
        <v>37</v>
      </c>
      <c r="AB1" s="6">
        <v>38</v>
      </c>
      <c r="AC1" s="6">
        <v>38</v>
      </c>
      <c r="AD1" s="6">
        <v>38</v>
      </c>
      <c r="AE1" s="6">
        <v>39</v>
      </c>
      <c r="AF1" s="6">
        <v>39</v>
      </c>
      <c r="AG1" s="6">
        <v>39</v>
      </c>
    </row>
    <row r="2" spans="1:33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1</v>
      </c>
      <c r="R5">
        <v>1</v>
      </c>
      <c r="S5">
        <v>1</v>
      </c>
      <c r="T5">
        <v>1</v>
      </c>
      <c r="U5">
        <v>0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7" spans="1:33" x14ac:dyDescent="0.2">
      <c r="A7" t="s">
        <v>42</v>
      </c>
      <c r="C7" t="s">
        <v>43</v>
      </c>
      <c r="D7" t="s">
        <v>44</v>
      </c>
      <c r="E7" t="s">
        <v>44</v>
      </c>
    </row>
    <row r="8" spans="1:33" x14ac:dyDescent="0.2">
      <c r="A8" s="9">
        <v>50.025900000000007</v>
      </c>
      <c r="C8" t="s">
        <v>45</v>
      </c>
      <c r="D8">
        <v>4.3125317097919835E-2</v>
      </c>
      <c r="E8">
        <v>84.663622526636217</v>
      </c>
    </row>
    <row r="9" spans="1:33" x14ac:dyDescent="0.2">
      <c r="A9" s="9">
        <v>29.931775000000002</v>
      </c>
      <c r="C9" t="s">
        <v>46</v>
      </c>
      <c r="D9">
        <v>3.1456113647894469E-3</v>
      </c>
      <c r="E9">
        <v>6.1754642313546428</v>
      </c>
    </row>
    <row r="10" spans="1:33" x14ac:dyDescent="0.2">
      <c r="A10" s="9">
        <v>13.094650000000005</v>
      </c>
      <c r="C10" t="s">
        <v>47</v>
      </c>
      <c r="D10">
        <v>0.15377417342482844</v>
      </c>
      <c r="E10">
        <v>98.292451653150351</v>
      </c>
    </row>
    <row r="11" spans="1:33" x14ac:dyDescent="0.2">
      <c r="A11" s="9">
        <v>2.85</v>
      </c>
      <c r="C11" t="s">
        <v>48</v>
      </c>
      <c r="D11">
        <v>3.3888888888888892E-2</v>
      </c>
      <c r="E11">
        <v>119.87855555555556</v>
      </c>
    </row>
    <row r="12" spans="1:33" x14ac:dyDescent="0.2">
      <c r="A12" s="9">
        <v>6.65</v>
      </c>
    </row>
    <row r="13" spans="1:33" x14ac:dyDescent="0.2">
      <c r="A13" s="9">
        <v>3.0197250000000002</v>
      </c>
    </row>
    <row r="14" spans="1:33" x14ac:dyDescent="0.2">
      <c r="A14" s="9">
        <v>121.05845000000002</v>
      </c>
    </row>
    <row r="15" spans="1:33" x14ac:dyDescent="0.2">
      <c r="A15" s="9">
        <v>68.917424999999994</v>
      </c>
    </row>
    <row r="16" spans="1:33" x14ac:dyDescent="0.2">
      <c r="A16" s="9">
        <v>3.0197250000000002</v>
      </c>
    </row>
    <row r="17" spans="1:1" x14ac:dyDescent="0.2">
      <c r="A17" s="9">
        <v>121.05845000000002</v>
      </c>
    </row>
    <row r="18" spans="1:1" x14ac:dyDescent="0.2">
      <c r="A18" s="9">
        <v>104.80000000000001</v>
      </c>
    </row>
    <row r="19" spans="1:1" x14ac:dyDescent="0.2">
      <c r="A19" s="9">
        <v>68.917424999999994</v>
      </c>
    </row>
    <row r="20" spans="1:1" x14ac:dyDescent="0.2">
      <c r="A20" s="9">
        <v>59.506600000000006</v>
      </c>
    </row>
    <row r="21" spans="1:1" x14ac:dyDescent="0.2">
      <c r="A21" s="9">
        <v>2.01315</v>
      </c>
    </row>
    <row r="22" spans="1:1" x14ac:dyDescent="0.2">
      <c r="A22" s="9">
        <v>59.506600000000006</v>
      </c>
    </row>
    <row r="23" spans="1:1" x14ac:dyDescent="0.2">
      <c r="A23" s="9">
        <v>120.7</v>
      </c>
    </row>
    <row r="24" spans="1:1" x14ac:dyDescent="0.2">
      <c r="A24" s="9">
        <v>39.150000000000006</v>
      </c>
    </row>
    <row r="25" spans="1:1" x14ac:dyDescent="0.2">
      <c r="A25" s="9">
        <v>162.32190000000003</v>
      </c>
    </row>
    <row r="26" spans="1:1" x14ac:dyDescent="0.2">
      <c r="A26" s="9">
        <v>60.205850000000012</v>
      </c>
    </row>
    <row r="27" spans="1:1" x14ac:dyDescent="0.2">
      <c r="A27" s="9">
        <v>120.68785000000001</v>
      </c>
    </row>
    <row r="28" spans="1:1" x14ac:dyDescent="0.2">
      <c r="A28" s="9">
        <v>39.126200000000004</v>
      </c>
    </row>
    <row r="29" spans="1:1" x14ac:dyDescent="0.2">
      <c r="A29" s="9">
        <v>26.650000000000002</v>
      </c>
    </row>
    <row r="30" spans="1:1" x14ac:dyDescent="0.2">
      <c r="A30" s="9">
        <v>26.450000000000003</v>
      </c>
    </row>
    <row r="31" spans="1:1" x14ac:dyDescent="0.2">
      <c r="A31" s="9">
        <v>61.75</v>
      </c>
    </row>
    <row r="32" spans="1:1" x14ac:dyDescent="0.2">
      <c r="A32" s="9">
        <v>62.35</v>
      </c>
    </row>
    <row r="33" spans="1:1" x14ac:dyDescent="0.2">
      <c r="A33" s="9">
        <v>24.150000000000002</v>
      </c>
    </row>
    <row r="34" spans="1:1" x14ac:dyDescent="0.2">
      <c r="A34" s="9">
        <v>25.700000000000003</v>
      </c>
    </row>
    <row r="35" spans="1:1" x14ac:dyDescent="0.2">
      <c r="A35" s="9">
        <v>77.850000000000009</v>
      </c>
    </row>
    <row r="36" spans="1:1" x14ac:dyDescent="0.2">
      <c r="A36" s="9">
        <v>42.2</v>
      </c>
    </row>
    <row r="37" spans="1:1" x14ac:dyDescent="0.2">
      <c r="A37" s="9">
        <v>50.025900000000007</v>
      </c>
    </row>
    <row r="38" spans="1:1" x14ac:dyDescent="0.2">
      <c r="A38" s="9">
        <v>29.931775000000002</v>
      </c>
    </row>
    <row r="39" spans="1:1" x14ac:dyDescent="0.2">
      <c r="A39" s="9">
        <v>13.094650000000005</v>
      </c>
    </row>
    <row r="40" spans="1:1" x14ac:dyDescent="0.2">
      <c r="A40" s="9">
        <v>2.6189300000000002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599E-D02E-FE43-9098-55D903215203}">
  <dimension ref="A1:I31"/>
  <sheetViews>
    <sheetView workbookViewId="0">
      <selection activeCell="E9" sqref="E9"/>
    </sheetView>
  </sheetViews>
  <sheetFormatPr baseColWidth="10" defaultRowHeight="16" x14ac:dyDescent="0.2"/>
  <cols>
    <col min="1" max="1" width="15.6640625" bestFit="1" customWidth="1"/>
    <col min="2" max="2" width="20" bestFit="1" customWidth="1"/>
    <col min="5" max="5" width="28.1640625" bestFit="1" customWidth="1"/>
    <col min="6" max="6" width="31.33203125" bestFit="1" customWidth="1"/>
    <col min="7" max="7" width="29.1640625" bestFit="1" customWidth="1"/>
    <col min="8" max="8" width="32.5" bestFit="1" customWidth="1"/>
  </cols>
  <sheetData>
    <row r="1" spans="1:9" x14ac:dyDescent="0.2">
      <c r="A1" s="3" t="s">
        <v>53</v>
      </c>
      <c r="B1" s="3" t="s">
        <v>54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61</v>
      </c>
      <c r="H1" s="3" t="s">
        <v>62</v>
      </c>
      <c r="I1" s="1" t="s">
        <v>1</v>
      </c>
    </row>
    <row r="2" spans="1:9" x14ac:dyDescent="0.2">
      <c r="A2">
        <v>1</v>
      </c>
      <c r="B2">
        <v>1</v>
      </c>
      <c r="C2">
        <f>IF(I2="Hydro",1,IF(I2="Nuclear",24,IF(I2="Ngas",2,3)))</f>
        <v>1</v>
      </c>
      <c r="D2">
        <f>C2</f>
        <v>1</v>
      </c>
      <c r="E2" s="11">
        <f>0.000001</f>
        <v>9.9999999999999995E-7</v>
      </c>
      <c r="F2" s="9">
        <v>50.025900000000007</v>
      </c>
      <c r="G2">
        <f>0.000001</f>
        <v>9.9999999999999995E-7</v>
      </c>
      <c r="H2" s="9">
        <v>50.025900000000007</v>
      </c>
      <c r="I2" s="5" t="s">
        <v>23</v>
      </c>
    </row>
    <row r="3" spans="1:9" x14ac:dyDescent="0.2">
      <c r="A3">
        <v>1</v>
      </c>
      <c r="B3">
        <v>1</v>
      </c>
      <c r="C3">
        <f t="shared" ref="C3:C31" si="0">IF(I3="Hydro",1,IF(I3="Nuclear",24,IF(I3="Ngas",2,3)))</f>
        <v>2</v>
      </c>
      <c r="D3">
        <f t="shared" ref="D3:D31" si="1">C3</f>
        <v>2</v>
      </c>
      <c r="E3" s="11">
        <f t="shared" ref="E3:E31" si="2">0.000001</f>
        <v>9.9999999999999995E-7</v>
      </c>
      <c r="F3" s="9">
        <v>29.931775000000002</v>
      </c>
      <c r="G3">
        <f t="shared" ref="G3:G31" si="3">0.000001</f>
        <v>9.9999999999999995E-7</v>
      </c>
      <c r="H3" s="9">
        <v>29.931775000000002</v>
      </c>
      <c r="I3" s="5" t="s">
        <v>24</v>
      </c>
    </row>
    <row r="4" spans="1:9" x14ac:dyDescent="0.2">
      <c r="A4">
        <v>1</v>
      </c>
      <c r="B4">
        <v>1</v>
      </c>
      <c r="C4">
        <f t="shared" si="0"/>
        <v>3</v>
      </c>
      <c r="D4">
        <f t="shared" si="1"/>
        <v>3</v>
      </c>
      <c r="E4" s="11">
        <f t="shared" si="2"/>
        <v>9.9999999999999995E-7</v>
      </c>
      <c r="F4" s="9">
        <v>13.094650000000005</v>
      </c>
      <c r="G4">
        <f t="shared" si="3"/>
        <v>9.9999999999999995E-7</v>
      </c>
      <c r="H4" s="9">
        <v>13.094650000000005</v>
      </c>
      <c r="I4" s="5" t="s">
        <v>25</v>
      </c>
    </row>
    <row r="5" spans="1:9" x14ac:dyDescent="0.2">
      <c r="A5">
        <v>1</v>
      </c>
      <c r="B5">
        <v>1</v>
      </c>
      <c r="C5">
        <f t="shared" si="0"/>
        <v>1</v>
      </c>
      <c r="D5">
        <f t="shared" si="1"/>
        <v>1</v>
      </c>
      <c r="E5" s="11">
        <f t="shared" si="2"/>
        <v>9.9999999999999995E-7</v>
      </c>
      <c r="F5" s="9">
        <v>2.85</v>
      </c>
      <c r="G5">
        <f t="shared" si="3"/>
        <v>9.9999999999999995E-7</v>
      </c>
      <c r="H5" s="9">
        <v>2.85</v>
      </c>
      <c r="I5" s="5" t="s">
        <v>23</v>
      </c>
    </row>
    <row r="6" spans="1:9" x14ac:dyDescent="0.2">
      <c r="A6">
        <v>1</v>
      </c>
      <c r="B6">
        <v>1</v>
      </c>
      <c r="C6">
        <f t="shared" si="0"/>
        <v>3</v>
      </c>
      <c r="D6">
        <f t="shared" si="1"/>
        <v>3</v>
      </c>
      <c r="E6" s="11">
        <f t="shared" si="2"/>
        <v>9.9999999999999995E-7</v>
      </c>
      <c r="F6" s="9">
        <v>6.65</v>
      </c>
      <c r="G6">
        <f t="shared" si="3"/>
        <v>9.9999999999999995E-7</v>
      </c>
      <c r="H6" s="9">
        <v>6.65</v>
      </c>
      <c r="I6" s="5" t="s">
        <v>25</v>
      </c>
    </row>
    <row r="7" spans="1:9" x14ac:dyDescent="0.2">
      <c r="A7">
        <v>1</v>
      </c>
      <c r="B7">
        <v>1</v>
      </c>
      <c r="C7">
        <f t="shared" si="0"/>
        <v>1</v>
      </c>
      <c r="D7">
        <f t="shared" si="1"/>
        <v>1</v>
      </c>
      <c r="E7" s="11">
        <f t="shared" si="2"/>
        <v>9.9999999999999995E-7</v>
      </c>
      <c r="F7" s="9">
        <v>3.0197250000000002</v>
      </c>
      <c r="G7">
        <f t="shared" si="3"/>
        <v>9.9999999999999995E-7</v>
      </c>
      <c r="H7" s="9">
        <v>3.0197250000000002</v>
      </c>
      <c r="I7" s="5" t="s">
        <v>23</v>
      </c>
    </row>
    <row r="8" spans="1:9" x14ac:dyDescent="0.2">
      <c r="A8">
        <v>1</v>
      </c>
      <c r="B8">
        <v>1</v>
      </c>
      <c r="C8">
        <f t="shared" si="0"/>
        <v>2</v>
      </c>
      <c r="D8">
        <f t="shared" si="1"/>
        <v>2</v>
      </c>
      <c r="E8" s="11">
        <f t="shared" si="2"/>
        <v>9.9999999999999995E-7</v>
      </c>
      <c r="F8" s="9">
        <v>121.05845000000002</v>
      </c>
      <c r="G8">
        <f t="shared" si="3"/>
        <v>9.9999999999999995E-7</v>
      </c>
      <c r="H8" s="9">
        <v>121.05845000000002</v>
      </c>
      <c r="I8" s="5" t="s">
        <v>24</v>
      </c>
    </row>
    <row r="9" spans="1:9" x14ac:dyDescent="0.2">
      <c r="A9">
        <v>1</v>
      </c>
      <c r="B9">
        <v>1</v>
      </c>
      <c r="C9">
        <f t="shared" si="0"/>
        <v>3</v>
      </c>
      <c r="D9">
        <f t="shared" si="1"/>
        <v>3</v>
      </c>
      <c r="E9" s="11">
        <f t="shared" si="2"/>
        <v>9.9999999999999995E-7</v>
      </c>
      <c r="F9" s="9">
        <v>68.917424999999994</v>
      </c>
      <c r="G9">
        <f t="shared" si="3"/>
        <v>9.9999999999999995E-7</v>
      </c>
      <c r="H9" s="9">
        <v>68.917424999999994</v>
      </c>
      <c r="I9" s="5" t="s">
        <v>25</v>
      </c>
    </row>
    <row r="10" spans="1:9" x14ac:dyDescent="0.2">
      <c r="A10">
        <v>1</v>
      </c>
      <c r="B10">
        <v>1</v>
      </c>
      <c r="C10">
        <f t="shared" si="0"/>
        <v>1</v>
      </c>
      <c r="D10">
        <f t="shared" si="1"/>
        <v>1</v>
      </c>
      <c r="E10" s="11">
        <f t="shared" si="2"/>
        <v>9.9999999999999995E-7</v>
      </c>
      <c r="F10" s="9">
        <v>3.0197250000000002</v>
      </c>
      <c r="G10">
        <f t="shared" si="3"/>
        <v>9.9999999999999995E-7</v>
      </c>
      <c r="H10" s="9">
        <v>3.0197250000000002</v>
      </c>
      <c r="I10" s="5" t="s">
        <v>23</v>
      </c>
    </row>
    <row r="11" spans="1:9" x14ac:dyDescent="0.2">
      <c r="A11">
        <v>1</v>
      </c>
      <c r="B11">
        <v>1</v>
      </c>
      <c r="C11">
        <f t="shared" si="0"/>
        <v>2</v>
      </c>
      <c r="D11">
        <f t="shared" si="1"/>
        <v>2</v>
      </c>
      <c r="E11" s="11">
        <f t="shared" si="2"/>
        <v>9.9999999999999995E-7</v>
      </c>
      <c r="F11" s="9">
        <v>121.05845000000002</v>
      </c>
      <c r="G11">
        <f t="shared" si="3"/>
        <v>9.9999999999999995E-7</v>
      </c>
      <c r="H11" s="9">
        <v>121.05845000000002</v>
      </c>
      <c r="I11" s="5" t="s">
        <v>24</v>
      </c>
    </row>
    <row r="12" spans="1:9" x14ac:dyDescent="0.2">
      <c r="A12">
        <v>2</v>
      </c>
      <c r="B12">
        <v>1</v>
      </c>
      <c r="C12">
        <f t="shared" si="0"/>
        <v>24</v>
      </c>
      <c r="D12">
        <f t="shared" si="1"/>
        <v>24</v>
      </c>
      <c r="E12" s="11">
        <f t="shared" si="2"/>
        <v>9.9999999999999995E-7</v>
      </c>
      <c r="F12" s="9">
        <v>104.80000000000001</v>
      </c>
      <c r="G12">
        <f t="shared" si="3"/>
        <v>9.9999999999999995E-7</v>
      </c>
      <c r="H12" s="9">
        <v>104.80000000000001</v>
      </c>
      <c r="I12" s="5" t="s">
        <v>26</v>
      </c>
    </row>
    <row r="13" spans="1:9" x14ac:dyDescent="0.2">
      <c r="A13">
        <v>1</v>
      </c>
      <c r="B13">
        <v>1</v>
      </c>
      <c r="C13">
        <f t="shared" si="0"/>
        <v>3</v>
      </c>
      <c r="D13">
        <f t="shared" si="1"/>
        <v>3</v>
      </c>
      <c r="E13" s="11">
        <f t="shared" si="2"/>
        <v>9.9999999999999995E-7</v>
      </c>
      <c r="F13" s="9">
        <v>68.917424999999994</v>
      </c>
      <c r="G13">
        <f t="shared" si="3"/>
        <v>9.9999999999999995E-7</v>
      </c>
      <c r="H13" s="9">
        <v>68.917424999999994</v>
      </c>
      <c r="I13" s="5" t="s">
        <v>25</v>
      </c>
    </row>
    <row r="14" spans="1:9" x14ac:dyDescent="0.2">
      <c r="A14">
        <v>1</v>
      </c>
      <c r="B14">
        <v>1</v>
      </c>
      <c r="C14">
        <f t="shared" si="0"/>
        <v>2</v>
      </c>
      <c r="D14">
        <f t="shared" si="1"/>
        <v>2</v>
      </c>
      <c r="E14" s="11">
        <f t="shared" si="2"/>
        <v>9.9999999999999995E-7</v>
      </c>
      <c r="F14" s="9">
        <v>59.506600000000006</v>
      </c>
      <c r="G14">
        <f t="shared" si="3"/>
        <v>9.9999999999999995E-7</v>
      </c>
      <c r="H14" s="9">
        <v>59.506600000000006</v>
      </c>
      <c r="I14" s="5" t="s">
        <v>24</v>
      </c>
    </row>
    <row r="15" spans="1:9" x14ac:dyDescent="0.2">
      <c r="A15">
        <v>1</v>
      </c>
      <c r="B15">
        <v>1</v>
      </c>
      <c r="C15">
        <f t="shared" si="0"/>
        <v>1</v>
      </c>
      <c r="D15">
        <f t="shared" si="1"/>
        <v>1</v>
      </c>
      <c r="E15" s="11">
        <f t="shared" si="2"/>
        <v>9.9999999999999995E-7</v>
      </c>
      <c r="F15" s="9">
        <v>2.01315</v>
      </c>
      <c r="G15">
        <f t="shared" si="3"/>
        <v>9.9999999999999995E-7</v>
      </c>
      <c r="H15" s="9">
        <v>2.01315</v>
      </c>
      <c r="I15" s="5" t="s">
        <v>23</v>
      </c>
    </row>
    <row r="16" spans="1:9" x14ac:dyDescent="0.2">
      <c r="A16">
        <v>1</v>
      </c>
      <c r="B16">
        <v>1</v>
      </c>
      <c r="C16">
        <f t="shared" si="0"/>
        <v>2</v>
      </c>
      <c r="D16">
        <f t="shared" si="1"/>
        <v>2</v>
      </c>
      <c r="E16" s="11">
        <f t="shared" si="2"/>
        <v>9.9999999999999995E-7</v>
      </c>
      <c r="F16" s="9">
        <v>59.506600000000006</v>
      </c>
      <c r="G16">
        <f t="shared" si="3"/>
        <v>9.9999999999999995E-7</v>
      </c>
      <c r="H16" s="9">
        <v>59.506600000000006</v>
      </c>
      <c r="I16" s="5" t="s">
        <v>24</v>
      </c>
    </row>
    <row r="17" spans="1:9" x14ac:dyDescent="0.2">
      <c r="A17">
        <v>1</v>
      </c>
      <c r="B17">
        <v>1</v>
      </c>
      <c r="C17">
        <f t="shared" si="0"/>
        <v>2</v>
      </c>
      <c r="D17">
        <f t="shared" si="1"/>
        <v>2</v>
      </c>
      <c r="E17" s="11">
        <f t="shared" si="2"/>
        <v>9.9999999999999995E-7</v>
      </c>
      <c r="F17" s="9">
        <v>162.32190000000003</v>
      </c>
      <c r="G17">
        <f t="shared" si="3"/>
        <v>9.9999999999999995E-7</v>
      </c>
      <c r="H17" s="9">
        <v>162.32190000000003</v>
      </c>
      <c r="I17" s="5" t="s">
        <v>24</v>
      </c>
    </row>
    <row r="18" spans="1:9" x14ac:dyDescent="0.2">
      <c r="A18">
        <v>1</v>
      </c>
      <c r="B18">
        <v>1</v>
      </c>
      <c r="C18">
        <f t="shared" si="0"/>
        <v>3</v>
      </c>
      <c r="D18">
        <f t="shared" si="1"/>
        <v>3</v>
      </c>
      <c r="E18" s="11">
        <f t="shared" si="2"/>
        <v>9.9999999999999995E-7</v>
      </c>
      <c r="F18" s="9">
        <v>60.205850000000012</v>
      </c>
      <c r="G18">
        <f t="shared" si="3"/>
        <v>9.9999999999999995E-7</v>
      </c>
      <c r="H18" s="9">
        <v>60.205850000000012</v>
      </c>
      <c r="I18" s="5" t="s">
        <v>25</v>
      </c>
    </row>
    <row r="19" spans="1:9" x14ac:dyDescent="0.2">
      <c r="A19">
        <v>1</v>
      </c>
      <c r="B19">
        <v>1</v>
      </c>
      <c r="C19">
        <f t="shared" si="0"/>
        <v>2</v>
      </c>
      <c r="D19">
        <f t="shared" si="1"/>
        <v>2</v>
      </c>
      <c r="E19" s="11">
        <f t="shared" si="2"/>
        <v>9.9999999999999995E-7</v>
      </c>
      <c r="F19" s="9">
        <v>120.68785000000001</v>
      </c>
      <c r="G19">
        <f t="shared" si="3"/>
        <v>9.9999999999999995E-7</v>
      </c>
      <c r="H19" s="9">
        <v>120.68785000000001</v>
      </c>
      <c r="I19" s="5" t="s">
        <v>24</v>
      </c>
    </row>
    <row r="20" spans="1:9" x14ac:dyDescent="0.2">
      <c r="A20">
        <v>1</v>
      </c>
      <c r="B20">
        <v>1</v>
      </c>
      <c r="C20">
        <f t="shared" si="0"/>
        <v>3</v>
      </c>
      <c r="D20">
        <f t="shared" si="1"/>
        <v>3</v>
      </c>
      <c r="E20" s="11">
        <f t="shared" si="2"/>
        <v>9.9999999999999995E-7</v>
      </c>
      <c r="F20" s="9">
        <v>39.126200000000004</v>
      </c>
      <c r="G20">
        <f t="shared" si="3"/>
        <v>9.9999999999999995E-7</v>
      </c>
      <c r="H20" s="9">
        <v>39.126200000000004</v>
      </c>
      <c r="I20" s="5" t="s">
        <v>25</v>
      </c>
    </row>
    <row r="21" spans="1:9" x14ac:dyDescent="0.2">
      <c r="A21">
        <v>1</v>
      </c>
      <c r="B21">
        <v>1</v>
      </c>
      <c r="C21">
        <f t="shared" si="0"/>
        <v>3</v>
      </c>
      <c r="D21">
        <f t="shared" si="1"/>
        <v>3</v>
      </c>
      <c r="E21" s="11">
        <f t="shared" si="2"/>
        <v>9.9999999999999995E-7</v>
      </c>
      <c r="F21" s="9">
        <v>26.650000000000002</v>
      </c>
      <c r="G21">
        <f t="shared" si="3"/>
        <v>9.9999999999999995E-7</v>
      </c>
      <c r="H21" s="9">
        <v>26.650000000000002</v>
      </c>
      <c r="I21" s="5" t="s">
        <v>27</v>
      </c>
    </row>
    <row r="22" spans="1:9" x14ac:dyDescent="0.2">
      <c r="A22">
        <v>1</v>
      </c>
      <c r="B22">
        <v>1</v>
      </c>
      <c r="C22">
        <f t="shared" si="0"/>
        <v>1</v>
      </c>
      <c r="D22">
        <f t="shared" si="1"/>
        <v>1</v>
      </c>
      <c r="E22" s="11">
        <f t="shared" si="2"/>
        <v>9.9999999999999995E-7</v>
      </c>
      <c r="F22" s="9">
        <v>26.450000000000003</v>
      </c>
      <c r="G22">
        <f t="shared" si="3"/>
        <v>9.9999999999999995E-7</v>
      </c>
      <c r="H22" s="9">
        <v>26.450000000000003</v>
      </c>
      <c r="I22" s="5" t="s">
        <v>23</v>
      </c>
    </row>
    <row r="23" spans="1:9" x14ac:dyDescent="0.2">
      <c r="A23">
        <v>1</v>
      </c>
      <c r="B23">
        <v>1</v>
      </c>
      <c r="C23">
        <f t="shared" si="0"/>
        <v>2</v>
      </c>
      <c r="D23">
        <f t="shared" si="1"/>
        <v>2</v>
      </c>
      <c r="E23" s="11">
        <f t="shared" si="2"/>
        <v>9.9999999999999995E-7</v>
      </c>
      <c r="F23" s="9">
        <v>61.75</v>
      </c>
      <c r="G23">
        <f t="shared" si="3"/>
        <v>9.9999999999999995E-7</v>
      </c>
      <c r="H23" s="9">
        <v>61.75</v>
      </c>
      <c r="I23" s="5" t="s">
        <v>24</v>
      </c>
    </row>
    <row r="24" spans="1:9" x14ac:dyDescent="0.2">
      <c r="A24">
        <v>2</v>
      </c>
      <c r="B24">
        <v>1</v>
      </c>
      <c r="C24">
        <f t="shared" si="0"/>
        <v>24</v>
      </c>
      <c r="D24">
        <f t="shared" si="1"/>
        <v>24</v>
      </c>
      <c r="E24" s="11">
        <f t="shared" si="2"/>
        <v>9.9999999999999995E-7</v>
      </c>
      <c r="F24" s="9">
        <v>62.35</v>
      </c>
      <c r="G24">
        <f t="shared" si="3"/>
        <v>9.9999999999999995E-7</v>
      </c>
      <c r="H24" s="9">
        <v>62.35</v>
      </c>
      <c r="I24" s="5" t="s">
        <v>26</v>
      </c>
    </row>
    <row r="25" spans="1:9" x14ac:dyDescent="0.2">
      <c r="A25">
        <v>1</v>
      </c>
      <c r="B25">
        <v>1</v>
      </c>
      <c r="C25">
        <f t="shared" si="0"/>
        <v>3</v>
      </c>
      <c r="D25">
        <f t="shared" si="1"/>
        <v>3</v>
      </c>
      <c r="E25" s="11">
        <f t="shared" si="2"/>
        <v>9.9999999999999995E-7</v>
      </c>
      <c r="F25" s="9">
        <v>24.150000000000002</v>
      </c>
      <c r="G25">
        <f t="shared" si="3"/>
        <v>9.9999999999999995E-7</v>
      </c>
      <c r="H25" s="9">
        <v>24.150000000000002</v>
      </c>
      <c r="I25" s="5" t="s">
        <v>25</v>
      </c>
    </row>
    <row r="26" spans="1:9" x14ac:dyDescent="0.2">
      <c r="A26">
        <v>1</v>
      </c>
      <c r="B26">
        <v>1</v>
      </c>
      <c r="C26">
        <f t="shared" si="0"/>
        <v>1</v>
      </c>
      <c r="D26">
        <f t="shared" si="1"/>
        <v>1</v>
      </c>
      <c r="E26" s="11">
        <f t="shared" si="2"/>
        <v>9.9999999999999995E-7</v>
      </c>
      <c r="F26" s="9">
        <v>25.700000000000003</v>
      </c>
      <c r="G26">
        <f t="shared" si="3"/>
        <v>9.9999999999999995E-7</v>
      </c>
      <c r="H26" s="9">
        <v>25.700000000000003</v>
      </c>
      <c r="I26" s="5" t="s">
        <v>23</v>
      </c>
    </row>
    <row r="27" spans="1:9" x14ac:dyDescent="0.2">
      <c r="A27">
        <v>1</v>
      </c>
      <c r="B27">
        <v>1</v>
      </c>
      <c r="C27">
        <f t="shared" si="0"/>
        <v>2</v>
      </c>
      <c r="D27">
        <f t="shared" si="1"/>
        <v>2</v>
      </c>
      <c r="E27" s="11">
        <f t="shared" si="2"/>
        <v>9.9999999999999995E-7</v>
      </c>
      <c r="F27" s="9">
        <v>77.850000000000009</v>
      </c>
      <c r="G27">
        <f t="shared" si="3"/>
        <v>9.9999999999999995E-7</v>
      </c>
      <c r="H27" s="9">
        <v>77.850000000000009</v>
      </c>
      <c r="I27" s="5" t="s">
        <v>24</v>
      </c>
    </row>
    <row r="28" spans="1:9" x14ac:dyDescent="0.2">
      <c r="A28">
        <v>1</v>
      </c>
      <c r="B28">
        <v>1</v>
      </c>
      <c r="C28">
        <f t="shared" si="0"/>
        <v>3</v>
      </c>
      <c r="D28">
        <f t="shared" si="1"/>
        <v>3</v>
      </c>
      <c r="E28" s="11">
        <f t="shared" si="2"/>
        <v>9.9999999999999995E-7</v>
      </c>
      <c r="F28" s="9">
        <v>42.2</v>
      </c>
      <c r="G28">
        <f t="shared" si="3"/>
        <v>9.9999999999999995E-7</v>
      </c>
      <c r="H28" s="9">
        <v>42.2</v>
      </c>
      <c r="I28" s="5" t="s">
        <v>25</v>
      </c>
    </row>
    <row r="29" spans="1:9" x14ac:dyDescent="0.2">
      <c r="A29">
        <v>1</v>
      </c>
      <c r="B29">
        <v>1</v>
      </c>
      <c r="C29">
        <f t="shared" si="0"/>
        <v>1</v>
      </c>
      <c r="D29">
        <f t="shared" si="1"/>
        <v>1</v>
      </c>
      <c r="E29" s="11">
        <f t="shared" si="2"/>
        <v>9.9999999999999995E-7</v>
      </c>
      <c r="F29" s="9">
        <v>50.025900000000007</v>
      </c>
      <c r="G29">
        <f t="shared" si="3"/>
        <v>9.9999999999999995E-7</v>
      </c>
      <c r="H29" s="9">
        <v>50.025900000000007</v>
      </c>
      <c r="I29" s="5" t="s">
        <v>23</v>
      </c>
    </row>
    <row r="30" spans="1:9" x14ac:dyDescent="0.2">
      <c r="A30">
        <v>1</v>
      </c>
      <c r="B30">
        <v>1</v>
      </c>
      <c r="C30">
        <f t="shared" si="0"/>
        <v>2</v>
      </c>
      <c r="D30">
        <f t="shared" si="1"/>
        <v>2</v>
      </c>
      <c r="E30" s="11">
        <f t="shared" si="2"/>
        <v>9.9999999999999995E-7</v>
      </c>
      <c r="F30" s="9">
        <v>29.931775000000002</v>
      </c>
      <c r="G30">
        <f t="shared" si="3"/>
        <v>9.9999999999999995E-7</v>
      </c>
      <c r="H30" s="9">
        <v>29.931775000000002</v>
      </c>
      <c r="I30" s="5" t="s">
        <v>24</v>
      </c>
    </row>
    <row r="31" spans="1:9" x14ac:dyDescent="0.2">
      <c r="A31">
        <v>1</v>
      </c>
      <c r="B31">
        <v>1</v>
      </c>
      <c r="C31">
        <f t="shared" si="0"/>
        <v>3</v>
      </c>
      <c r="D31">
        <f t="shared" si="1"/>
        <v>3</v>
      </c>
      <c r="E31" s="11">
        <f t="shared" si="2"/>
        <v>9.9999999999999995E-7</v>
      </c>
      <c r="F31" s="9">
        <v>13.094650000000005</v>
      </c>
      <c r="G31">
        <f t="shared" si="3"/>
        <v>9.9999999999999995E-7</v>
      </c>
      <c r="H31" s="9">
        <v>13.094650000000005</v>
      </c>
      <c r="I31" s="5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F948-6071-FF40-8E86-84FCBB931B2F}">
  <dimension ref="A1:Q40"/>
  <sheetViews>
    <sheetView workbookViewId="0">
      <selection activeCell="D26" sqref="D26"/>
    </sheetView>
  </sheetViews>
  <sheetFormatPr baseColWidth="10" defaultRowHeight="16" x14ac:dyDescent="0.2"/>
  <sheetData>
    <row r="1" spans="1:17" x14ac:dyDescent="0.2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</row>
    <row r="2" spans="1:17" x14ac:dyDescent="0.2">
      <c r="A2" s="4">
        <v>1</v>
      </c>
      <c r="B2" s="4">
        <v>1</v>
      </c>
      <c r="C2" s="7">
        <v>123.64163245592853</v>
      </c>
      <c r="D2" s="7">
        <v>41.21387748530951</v>
      </c>
      <c r="E2" s="4">
        <v>0</v>
      </c>
      <c r="F2" s="4">
        <v>0</v>
      </c>
      <c r="G2" s="4">
        <v>2</v>
      </c>
      <c r="H2" s="4">
        <v>1.0393836000000001</v>
      </c>
      <c r="I2" s="4">
        <v>-13.536602</v>
      </c>
      <c r="J2" s="4">
        <v>345</v>
      </c>
      <c r="K2" s="4">
        <v>4</v>
      </c>
      <c r="L2" s="4">
        <v>1.06</v>
      </c>
      <c r="M2" s="4">
        <v>0.94</v>
      </c>
    </row>
    <row r="3" spans="1:17" x14ac:dyDescent="0.2">
      <c r="A3" s="4">
        <v>2</v>
      </c>
      <c r="B3" s="4">
        <v>1</v>
      </c>
      <c r="C3" s="7">
        <v>123.64163245592853</v>
      </c>
      <c r="D3" s="7">
        <v>41.21387748530951</v>
      </c>
      <c r="E3" s="4">
        <v>0</v>
      </c>
      <c r="F3" s="4">
        <v>0</v>
      </c>
      <c r="G3" s="4">
        <v>2</v>
      </c>
      <c r="H3" s="4">
        <v>1.0484941000000001</v>
      </c>
      <c r="I3" s="4">
        <v>-9.7852665999999999</v>
      </c>
      <c r="J3" s="4">
        <v>345</v>
      </c>
      <c r="K3" s="4">
        <v>4</v>
      </c>
      <c r="L3" s="4">
        <v>1.06</v>
      </c>
      <c r="M3" s="4">
        <v>0.94</v>
      </c>
    </row>
    <row r="4" spans="1:17" x14ac:dyDescent="0.2">
      <c r="A4" s="4">
        <v>3</v>
      </c>
      <c r="B4" s="4">
        <v>1</v>
      </c>
      <c r="C4" s="7">
        <v>94.042156828923311</v>
      </c>
      <c r="D4" s="7">
        <v>31.347385609641101</v>
      </c>
      <c r="E4" s="4">
        <v>0</v>
      </c>
      <c r="F4" s="4">
        <v>0</v>
      </c>
      <c r="G4" s="4">
        <v>2</v>
      </c>
      <c r="H4" s="4">
        <v>1.0307077</v>
      </c>
      <c r="I4" s="4">
        <v>-12.276384</v>
      </c>
      <c r="J4" s="4">
        <v>345</v>
      </c>
      <c r="K4" s="4">
        <v>4</v>
      </c>
      <c r="L4" s="4">
        <v>1.06</v>
      </c>
      <c r="M4" s="4">
        <v>0.94</v>
      </c>
    </row>
    <row r="5" spans="1:17" x14ac:dyDescent="0.2">
      <c r="A5" s="4">
        <v>4</v>
      </c>
      <c r="B5" s="4">
        <v>1</v>
      </c>
      <c r="C5" s="7">
        <v>94.042156828923311</v>
      </c>
      <c r="D5" s="7">
        <v>31.347385609641101</v>
      </c>
      <c r="E5" s="4">
        <v>0</v>
      </c>
      <c r="F5" s="4">
        <v>0</v>
      </c>
      <c r="G5" s="4">
        <v>1</v>
      </c>
      <c r="H5" s="4">
        <v>1.0044599999999999</v>
      </c>
      <c r="I5" s="4">
        <v>-12.626734000000001</v>
      </c>
      <c r="J5" s="4">
        <v>345</v>
      </c>
      <c r="K5" s="4">
        <v>4</v>
      </c>
      <c r="L5" s="4">
        <v>1.06</v>
      </c>
      <c r="M5" s="4">
        <v>0.94</v>
      </c>
    </row>
    <row r="6" spans="1:17" x14ac:dyDescent="0.2">
      <c r="A6" s="4">
        <v>5</v>
      </c>
      <c r="B6" s="4">
        <v>1</v>
      </c>
      <c r="C6" s="7">
        <v>94.042156828923311</v>
      </c>
      <c r="D6" s="7">
        <v>31.347385609641101</v>
      </c>
      <c r="E6" s="4">
        <v>0</v>
      </c>
      <c r="F6" s="4">
        <v>0</v>
      </c>
      <c r="G6" s="4">
        <v>1</v>
      </c>
      <c r="H6" s="4">
        <v>1.0060062999999999</v>
      </c>
      <c r="I6" s="4">
        <v>-11.192339</v>
      </c>
      <c r="J6" s="4">
        <v>345</v>
      </c>
      <c r="K6" s="4">
        <v>4</v>
      </c>
      <c r="L6" s="4">
        <v>1.06</v>
      </c>
      <c r="M6" s="4">
        <v>0.94</v>
      </c>
      <c r="Q6" s="9"/>
    </row>
    <row r="7" spans="1:17" x14ac:dyDescent="0.2">
      <c r="A7" s="4">
        <v>6</v>
      </c>
      <c r="B7" s="4">
        <v>1</v>
      </c>
      <c r="C7" s="7">
        <v>149.78266119294855</v>
      </c>
      <c r="D7" s="7">
        <v>49.927553730982851</v>
      </c>
      <c r="E7" s="4">
        <v>0</v>
      </c>
      <c r="F7" s="4">
        <v>0</v>
      </c>
      <c r="G7" s="4">
        <v>1</v>
      </c>
      <c r="H7" s="4">
        <v>1.0082256000000001</v>
      </c>
      <c r="I7" s="4">
        <v>-10.408329999999999</v>
      </c>
      <c r="J7" s="4">
        <v>345</v>
      </c>
      <c r="K7" s="4">
        <v>3</v>
      </c>
      <c r="L7" s="4">
        <v>1.06</v>
      </c>
      <c r="M7" s="4">
        <v>0.94</v>
      </c>
      <c r="Q7" s="9"/>
    </row>
    <row r="8" spans="1:17" x14ac:dyDescent="0.2">
      <c r="A8" s="4">
        <v>7</v>
      </c>
      <c r="B8" s="4">
        <v>1</v>
      </c>
      <c r="C8" s="7">
        <v>149.78266119294855</v>
      </c>
      <c r="D8" s="7">
        <v>49.927553730982851</v>
      </c>
      <c r="E8" s="4">
        <v>0</v>
      </c>
      <c r="F8" s="4">
        <v>0</v>
      </c>
      <c r="G8" s="4">
        <v>1</v>
      </c>
      <c r="H8" s="4">
        <v>0.99839728000000005</v>
      </c>
      <c r="I8" s="4">
        <v>-12.755625999999999</v>
      </c>
      <c r="J8" s="4">
        <v>345</v>
      </c>
      <c r="K8" s="4">
        <v>2</v>
      </c>
      <c r="L8" s="4">
        <v>1.06</v>
      </c>
      <c r="M8" s="4">
        <v>0.94</v>
      </c>
      <c r="Q8" s="9"/>
    </row>
    <row r="9" spans="1:17" x14ac:dyDescent="0.2">
      <c r="A9" s="4">
        <v>8</v>
      </c>
      <c r="B9" s="4">
        <v>1</v>
      </c>
      <c r="C9" s="7">
        <v>149.78266119294855</v>
      </c>
      <c r="D9" s="7">
        <v>49.927553730982851</v>
      </c>
      <c r="E9" s="4">
        <v>0</v>
      </c>
      <c r="F9" s="4">
        <v>0</v>
      </c>
      <c r="G9" s="4">
        <v>1</v>
      </c>
      <c r="H9" s="4">
        <v>0.99787232000000003</v>
      </c>
      <c r="I9" s="4">
        <v>-13.335844</v>
      </c>
      <c r="J9" s="4">
        <v>345</v>
      </c>
      <c r="K9" s="4">
        <v>2</v>
      </c>
      <c r="L9" s="4">
        <v>1.06</v>
      </c>
      <c r="M9" s="4">
        <v>0.94</v>
      </c>
      <c r="Q9" s="9"/>
    </row>
    <row r="10" spans="1:17" x14ac:dyDescent="0.2">
      <c r="A10" s="4">
        <v>9</v>
      </c>
      <c r="B10" s="4">
        <v>1</v>
      </c>
      <c r="C10" s="7">
        <v>149.78266119294855</v>
      </c>
      <c r="D10" s="7">
        <v>49.927553730982851</v>
      </c>
      <c r="E10" s="4">
        <v>0</v>
      </c>
      <c r="F10" s="4">
        <v>0</v>
      </c>
      <c r="G10" s="4">
        <v>1</v>
      </c>
      <c r="H10" s="4">
        <v>1.038332</v>
      </c>
      <c r="I10" s="4">
        <v>-14.178442</v>
      </c>
      <c r="J10" s="4">
        <v>345</v>
      </c>
      <c r="K10" s="4">
        <v>3</v>
      </c>
      <c r="L10" s="4">
        <v>1.06</v>
      </c>
      <c r="M10" s="4">
        <v>0.94</v>
      </c>
      <c r="Q10" s="9"/>
    </row>
    <row r="11" spans="1:17" x14ac:dyDescent="0.2">
      <c r="A11" s="4">
        <v>10</v>
      </c>
      <c r="B11" s="4">
        <v>1</v>
      </c>
      <c r="C11" s="7">
        <v>149.78266119294855</v>
      </c>
      <c r="D11" s="7">
        <v>49.927553730982851</v>
      </c>
      <c r="E11" s="4">
        <v>0</v>
      </c>
      <c r="F11" s="4">
        <v>0</v>
      </c>
      <c r="G11" s="4">
        <v>1</v>
      </c>
      <c r="H11" s="4">
        <v>1.0178430999999999</v>
      </c>
      <c r="I11" s="4">
        <v>-8.1708750000000006</v>
      </c>
      <c r="J11" s="4">
        <v>345</v>
      </c>
      <c r="K11" s="4">
        <v>2</v>
      </c>
      <c r="L11" s="4">
        <v>1.06</v>
      </c>
      <c r="M11" s="4">
        <v>0.94</v>
      </c>
      <c r="Q11" s="9"/>
    </row>
    <row r="12" spans="1:17" x14ac:dyDescent="0.2">
      <c r="A12" s="4">
        <v>11</v>
      </c>
      <c r="B12" s="4">
        <v>1</v>
      </c>
      <c r="C12" s="7">
        <v>149.78266119294855</v>
      </c>
      <c r="D12" s="7">
        <v>49.927553730982851</v>
      </c>
      <c r="E12" s="4">
        <v>0</v>
      </c>
      <c r="F12" s="4">
        <v>0</v>
      </c>
      <c r="G12" s="4">
        <v>1</v>
      </c>
      <c r="H12" s="4">
        <v>1.0133858</v>
      </c>
      <c r="I12" s="4">
        <v>-8.9369662999999999</v>
      </c>
      <c r="J12" s="4">
        <v>345</v>
      </c>
      <c r="K12" s="4">
        <v>2</v>
      </c>
      <c r="L12" s="4">
        <v>1.06</v>
      </c>
      <c r="M12" s="4">
        <v>0.94</v>
      </c>
      <c r="Q12" s="9"/>
    </row>
    <row r="13" spans="1:17" x14ac:dyDescent="0.2">
      <c r="A13" s="4">
        <v>12</v>
      </c>
      <c r="B13" s="4">
        <v>1</v>
      </c>
      <c r="C13" s="7">
        <v>149.78266119294855</v>
      </c>
      <c r="D13" s="7">
        <v>49.927553730982851</v>
      </c>
      <c r="E13" s="4">
        <v>0</v>
      </c>
      <c r="F13" s="4">
        <v>0</v>
      </c>
      <c r="G13" s="4">
        <v>1</v>
      </c>
      <c r="H13" s="4">
        <v>1.000815</v>
      </c>
      <c r="I13" s="4">
        <v>-8.9988235999999997</v>
      </c>
      <c r="J13" s="4">
        <v>345</v>
      </c>
      <c r="K13" s="4">
        <v>3</v>
      </c>
      <c r="L13" s="4">
        <v>1.06</v>
      </c>
      <c r="M13" s="4">
        <v>0.94</v>
      </c>
      <c r="Q13" s="9"/>
    </row>
    <row r="14" spans="1:17" x14ac:dyDescent="0.2">
      <c r="A14" s="4">
        <v>13</v>
      </c>
      <c r="B14" s="4">
        <v>1</v>
      </c>
      <c r="C14" s="7">
        <v>94.042156828923311</v>
      </c>
      <c r="D14" s="7">
        <v>31.347385609641101</v>
      </c>
      <c r="E14" s="4">
        <v>0</v>
      </c>
      <c r="F14" s="4">
        <v>0</v>
      </c>
      <c r="G14" s="4">
        <v>1</v>
      </c>
      <c r="H14" s="4">
        <v>1.014923</v>
      </c>
      <c r="I14" s="4">
        <v>-8.9299271999999998</v>
      </c>
      <c r="J14" s="4">
        <v>345</v>
      </c>
      <c r="K14" s="4">
        <v>4</v>
      </c>
      <c r="L14" s="4">
        <v>1.06</v>
      </c>
      <c r="M14" s="4">
        <v>0.94</v>
      </c>
      <c r="Q14" s="9"/>
    </row>
    <row r="15" spans="1:17" x14ac:dyDescent="0.2">
      <c r="A15" s="4">
        <v>14</v>
      </c>
      <c r="B15" s="4">
        <v>1</v>
      </c>
      <c r="C15" s="7">
        <v>94.042156828923311</v>
      </c>
      <c r="D15" s="7">
        <v>31.347385609641101</v>
      </c>
      <c r="E15" s="4">
        <v>0</v>
      </c>
      <c r="F15" s="4">
        <v>0</v>
      </c>
      <c r="G15" s="4">
        <v>1</v>
      </c>
      <c r="H15" s="4">
        <v>1.012319</v>
      </c>
      <c r="I15" s="4">
        <v>-10.715294999999999</v>
      </c>
      <c r="J15" s="4">
        <v>345</v>
      </c>
      <c r="K15" s="4">
        <v>4</v>
      </c>
      <c r="L15" s="4">
        <v>1.06</v>
      </c>
      <c r="M15" s="4">
        <v>0.94</v>
      </c>
      <c r="Q15" s="9"/>
    </row>
    <row r="16" spans="1:17" x14ac:dyDescent="0.2">
      <c r="A16" s="4">
        <v>15</v>
      </c>
      <c r="B16" s="4">
        <v>1</v>
      </c>
      <c r="C16" s="7">
        <v>94.042156828923311</v>
      </c>
      <c r="D16" s="7">
        <v>31.347385609641101</v>
      </c>
      <c r="E16" s="4">
        <v>0</v>
      </c>
      <c r="F16" s="4">
        <v>0</v>
      </c>
      <c r="G16" s="4">
        <v>3</v>
      </c>
      <c r="H16" s="4">
        <v>1.0161853999999999</v>
      </c>
      <c r="I16" s="4">
        <v>-11.345399</v>
      </c>
      <c r="J16" s="4">
        <v>345</v>
      </c>
      <c r="K16" s="4">
        <v>4</v>
      </c>
      <c r="L16" s="4">
        <v>1.06</v>
      </c>
      <c r="M16" s="4">
        <v>0.94</v>
      </c>
      <c r="Q16" s="9"/>
    </row>
    <row r="17" spans="1:17" x14ac:dyDescent="0.2">
      <c r="A17" s="4">
        <v>16</v>
      </c>
      <c r="B17" s="4">
        <v>1</v>
      </c>
      <c r="C17" s="7">
        <v>258.57280850036221</v>
      </c>
      <c r="D17" s="7">
        <v>86.190936166787395</v>
      </c>
      <c r="E17" s="4">
        <v>0</v>
      </c>
      <c r="F17" s="4">
        <v>0</v>
      </c>
      <c r="G17" s="4">
        <v>3</v>
      </c>
      <c r="H17" s="4">
        <v>1.0325203000000001</v>
      </c>
      <c r="I17" s="4">
        <v>-10.033348</v>
      </c>
      <c r="J17" s="4">
        <v>345</v>
      </c>
      <c r="K17" s="4">
        <v>1</v>
      </c>
      <c r="L17" s="4">
        <v>1.06</v>
      </c>
      <c r="M17" s="4">
        <v>0.94</v>
      </c>
      <c r="Q17" s="9"/>
    </row>
    <row r="18" spans="1:17" x14ac:dyDescent="0.2">
      <c r="A18" s="4">
        <v>17</v>
      </c>
      <c r="B18" s="4">
        <v>2</v>
      </c>
      <c r="C18" s="7">
        <v>0</v>
      </c>
      <c r="D18" s="7">
        <v>0</v>
      </c>
      <c r="E18" s="4">
        <v>0</v>
      </c>
      <c r="F18" s="4">
        <v>0</v>
      </c>
      <c r="G18" s="4">
        <v>2</v>
      </c>
      <c r="H18" s="4">
        <v>1.0342365</v>
      </c>
      <c r="I18" s="4">
        <v>-11.116436</v>
      </c>
      <c r="J18" s="4">
        <v>345</v>
      </c>
      <c r="K18" s="4">
        <v>4</v>
      </c>
      <c r="L18" s="4">
        <v>1.06</v>
      </c>
      <c r="M18" s="4">
        <v>0.94</v>
      </c>
      <c r="Q18" s="9"/>
    </row>
    <row r="19" spans="1:17" x14ac:dyDescent="0.2">
      <c r="A19" s="4">
        <v>18</v>
      </c>
      <c r="B19" s="4">
        <v>1</v>
      </c>
      <c r="C19" s="7">
        <v>94.042156828923311</v>
      </c>
      <c r="D19" s="7">
        <v>31.347385609641101</v>
      </c>
      <c r="E19" s="4">
        <v>0</v>
      </c>
      <c r="F19" s="4">
        <v>0</v>
      </c>
      <c r="G19" s="4">
        <v>2</v>
      </c>
      <c r="H19" s="4">
        <v>1.0315726000000001</v>
      </c>
      <c r="I19" s="4">
        <v>-11.986167999999999</v>
      </c>
      <c r="J19" s="4">
        <v>345</v>
      </c>
      <c r="K19" s="4">
        <v>4</v>
      </c>
      <c r="L19" s="4">
        <v>1.06</v>
      </c>
      <c r="M19" s="4">
        <v>0.94</v>
      </c>
      <c r="Q19" s="9"/>
    </row>
    <row r="20" spans="1:17" x14ac:dyDescent="0.2">
      <c r="A20" s="4">
        <v>19</v>
      </c>
      <c r="B20" s="4">
        <v>1</v>
      </c>
      <c r="C20" s="7">
        <v>319.00507123883119</v>
      </c>
      <c r="D20" s="7">
        <v>106.33502374627706</v>
      </c>
      <c r="E20" s="4">
        <v>0</v>
      </c>
      <c r="F20" s="4">
        <v>0</v>
      </c>
      <c r="G20" s="4">
        <v>3</v>
      </c>
      <c r="H20" s="4">
        <v>1.0501068</v>
      </c>
      <c r="I20" s="4">
        <v>-5.4100729000000003</v>
      </c>
      <c r="J20" s="4">
        <v>345</v>
      </c>
      <c r="K20" s="4">
        <v>4</v>
      </c>
      <c r="L20" s="4">
        <v>1.06</v>
      </c>
      <c r="M20" s="4">
        <v>0.94</v>
      </c>
      <c r="Q20" s="9"/>
    </row>
    <row r="21" spans="1:17" x14ac:dyDescent="0.2">
      <c r="A21" s="4">
        <v>20</v>
      </c>
      <c r="B21" s="4">
        <v>1</v>
      </c>
      <c r="C21" s="7">
        <v>149.78266119294855</v>
      </c>
      <c r="D21" s="7">
        <v>49.927553730982851</v>
      </c>
      <c r="E21" s="4">
        <v>0</v>
      </c>
      <c r="F21" s="4">
        <v>0</v>
      </c>
      <c r="G21" s="4">
        <v>3</v>
      </c>
      <c r="H21" s="4">
        <v>0.99101054</v>
      </c>
      <c r="I21" s="4">
        <v>-6.8211782999999997</v>
      </c>
      <c r="J21" s="4">
        <v>345</v>
      </c>
      <c r="K21" s="4">
        <v>3</v>
      </c>
      <c r="L21" s="4">
        <v>1.06</v>
      </c>
      <c r="M21" s="4">
        <v>0.94</v>
      </c>
      <c r="Q21" s="9"/>
    </row>
    <row r="22" spans="1:17" x14ac:dyDescent="0.2">
      <c r="A22" s="4">
        <v>21</v>
      </c>
      <c r="B22" s="4">
        <v>1</v>
      </c>
      <c r="C22" s="7">
        <v>258.57280850036221</v>
      </c>
      <c r="D22" s="7">
        <v>86.190936166787395</v>
      </c>
      <c r="E22" s="4">
        <v>0</v>
      </c>
      <c r="F22" s="4">
        <v>0</v>
      </c>
      <c r="G22" s="4">
        <v>3</v>
      </c>
      <c r="H22" s="4">
        <v>1.0323192000000001</v>
      </c>
      <c r="I22" s="4">
        <v>-7.6287460999999999</v>
      </c>
      <c r="J22" s="4">
        <v>345</v>
      </c>
      <c r="K22" s="4">
        <v>1</v>
      </c>
      <c r="L22" s="4">
        <v>1.06</v>
      </c>
      <c r="M22" s="4">
        <v>0.94</v>
      </c>
      <c r="Q22" s="9"/>
    </row>
    <row r="23" spans="1:17" x14ac:dyDescent="0.2">
      <c r="A23" s="4">
        <v>22</v>
      </c>
      <c r="B23" s="4">
        <v>1</v>
      </c>
      <c r="C23" s="7">
        <v>640.42501811156728</v>
      </c>
      <c r="D23" s="7">
        <v>213.47500603718908</v>
      </c>
      <c r="E23" s="4">
        <v>0</v>
      </c>
      <c r="F23" s="4">
        <v>0</v>
      </c>
      <c r="G23" s="4">
        <v>3</v>
      </c>
      <c r="H23" s="4">
        <v>1.0501427000000001</v>
      </c>
      <c r="I23" s="4">
        <v>-3.1831198999999999</v>
      </c>
      <c r="J23" s="4">
        <v>345</v>
      </c>
      <c r="K23" s="4">
        <v>4</v>
      </c>
      <c r="L23" s="4">
        <v>1.06</v>
      </c>
      <c r="M23" s="4">
        <v>0.94</v>
      </c>
      <c r="Q23" s="9"/>
    </row>
    <row r="24" spans="1:17" x14ac:dyDescent="0.2">
      <c r="A24" s="4">
        <v>23</v>
      </c>
      <c r="B24" s="4">
        <v>1</v>
      </c>
      <c r="C24" s="7">
        <v>258.57280850036221</v>
      </c>
      <c r="D24" s="7">
        <v>86.190936166787395</v>
      </c>
      <c r="E24" s="4">
        <v>0</v>
      </c>
      <c r="F24" s="4">
        <v>0</v>
      </c>
      <c r="G24" s="4">
        <v>3</v>
      </c>
      <c r="H24" s="4">
        <v>1.0451451</v>
      </c>
      <c r="I24" s="4">
        <v>-3.3812763000000001</v>
      </c>
      <c r="J24" s="4">
        <v>345</v>
      </c>
      <c r="K24" s="4">
        <v>1</v>
      </c>
      <c r="L24" s="4">
        <v>1.06</v>
      </c>
      <c r="M24" s="4">
        <v>0.94</v>
      </c>
      <c r="Q24" s="9"/>
    </row>
    <row r="25" spans="1:17" x14ac:dyDescent="0.2">
      <c r="A25" s="4">
        <v>24</v>
      </c>
      <c r="B25" s="4">
        <v>1</v>
      </c>
      <c r="C25" s="7">
        <v>258.57280850036221</v>
      </c>
      <c r="D25" s="7">
        <v>86.190936166787395</v>
      </c>
      <c r="E25" s="4">
        <v>0</v>
      </c>
      <c r="F25" s="4">
        <v>0</v>
      </c>
      <c r="G25" s="4">
        <v>3</v>
      </c>
      <c r="H25" s="4">
        <v>1.038001</v>
      </c>
      <c r="I25" s="4">
        <v>-9.9137585000000001</v>
      </c>
      <c r="J25" s="4">
        <v>345</v>
      </c>
      <c r="K25" s="4">
        <v>1</v>
      </c>
      <c r="L25" s="4">
        <v>1.06</v>
      </c>
      <c r="M25" s="4">
        <v>0.94</v>
      </c>
    </row>
    <row r="26" spans="1:17" x14ac:dyDescent="0.2">
      <c r="A26" s="4">
        <v>25</v>
      </c>
      <c r="B26" s="4">
        <v>1</v>
      </c>
      <c r="C26" s="7">
        <v>221.08186428398938</v>
      </c>
      <c r="D26" s="7">
        <v>73.693954761329792</v>
      </c>
      <c r="E26" s="4">
        <v>0</v>
      </c>
      <c r="F26" s="4">
        <v>0</v>
      </c>
      <c r="G26" s="4">
        <v>2</v>
      </c>
      <c r="H26" s="4">
        <v>1.0576827</v>
      </c>
      <c r="I26" s="4">
        <v>-8.3692354000000009</v>
      </c>
      <c r="J26" s="4">
        <v>345</v>
      </c>
      <c r="K26" s="4">
        <v>4</v>
      </c>
      <c r="L26" s="4">
        <v>1.06</v>
      </c>
      <c r="M26" s="4">
        <v>0.94</v>
      </c>
    </row>
    <row r="27" spans="1:17" x14ac:dyDescent="0.2">
      <c r="A27" s="4">
        <v>26</v>
      </c>
      <c r="B27" s="4">
        <v>1</v>
      </c>
      <c r="C27" s="7">
        <v>221.08186428398938</v>
      </c>
      <c r="D27" s="7">
        <v>73.693954761329792</v>
      </c>
      <c r="E27" s="4">
        <v>0</v>
      </c>
      <c r="F27" s="4">
        <v>0</v>
      </c>
      <c r="G27" s="4">
        <v>2</v>
      </c>
      <c r="H27" s="4">
        <v>1.0525613</v>
      </c>
      <c r="I27" s="4">
        <v>-9.4387696000000005</v>
      </c>
      <c r="J27" s="4">
        <v>345</v>
      </c>
      <c r="K27" s="4">
        <v>4</v>
      </c>
      <c r="L27" s="4">
        <v>1.06</v>
      </c>
      <c r="M27" s="4">
        <v>0.94</v>
      </c>
    </row>
    <row r="28" spans="1:17" x14ac:dyDescent="0.2">
      <c r="A28" s="4">
        <v>27</v>
      </c>
      <c r="B28" s="4">
        <v>1</v>
      </c>
      <c r="C28" s="7">
        <v>153.42509860742172</v>
      </c>
      <c r="D28" s="7">
        <v>51.141699535807234</v>
      </c>
      <c r="E28" s="4">
        <v>0</v>
      </c>
      <c r="F28" s="4">
        <v>0</v>
      </c>
      <c r="G28" s="4">
        <v>2</v>
      </c>
      <c r="H28" s="4">
        <v>1.0383449</v>
      </c>
      <c r="I28" s="4">
        <v>-11.362152</v>
      </c>
      <c r="J28" s="4">
        <v>345</v>
      </c>
      <c r="K28" s="4">
        <v>4</v>
      </c>
      <c r="L28" s="4">
        <v>1.06</v>
      </c>
      <c r="M28" s="4">
        <v>0.94</v>
      </c>
    </row>
    <row r="29" spans="1:17" x14ac:dyDescent="0.2">
      <c r="A29" s="4">
        <v>28</v>
      </c>
      <c r="B29" s="4">
        <v>1</v>
      </c>
      <c r="C29" s="7">
        <v>153.42509860742172</v>
      </c>
      <c r="D29" s="7">
        <v>51.141699535807234</v>
      </c>
      <c r="E29" s="4">
        <v>0</v>
      </c>
      <c r="F29" s="4">
        <v>0</v>
      </c>
      <c r="G29" s="4">
        <v>3</v>
      </c>
      <c r="H29" s="4">
        <v>1.0503737</v>
      </c>
      <c r="I29" s="4">
        <v>-5.9283592000000001</v>
      </c>
      <c r="J29" s="4">
        <v>345</v>
      </c>
      <c r="K29" s="4">
        <v>4</v>
      </c>
      <c r="L29" s="4">
        <v>1.06</v>
      </c>
      <c r="M29" s="4">
        <v>0.94</v>
      </c>
    </row>
    <row r="30" spans="1:17" x14ac:dyDescent="0.2">
      <c r="A30" s="4">
        <v>29</v>
      </c>
      <c r="B30" s="4">
        <v>1</v>
      </c>
      <c r="C30" s="7">
        <v>153.42509860742172</v>
      </c>
      <c r="D30" s="7">
        <v>51.141699535807234</v>
      </c>
      <c r="E30" s="4">
        <v>0</v>
      </c>
      <c r="F30" s="4">
        <v>0</v>
      </c>
      <c r="G30" s="4">
        <v>3</v>
      </c>
      <c r="H30" s="4">
        <v>1.0501149000000001</v>
      </c>
      <c r="I30" s="4">
        <v>-3.1698740999999999</v>
      </c>
      <c r="J30" s="4">
        <v>345</v>
      </c>
      <c r="K30" s="4">
        <v>4</v>
      </c>
      <c r="L30" s="4">
        <v>1.06</v>
      </c>
      <c r="M30" s="4">
        <v>0.94</v>
      </c>
    </row>
    <row r="31" spans="1:17" x14ac:dyDescent="0.2">
      <c r="A31" s="4">
        <v>30</v>
      </c>
      <c r="B31" s="4">
        <v>2</v>
      </c>
      <c r="C31" s="7">
        <v>0</v>
      </c>
      <c r="D31" s="7">
        <v>0</v>
      </c>
      <c r="E31" s="4">
        <v>0</v>
      </c>
      <c r="F31" s="4">
        <v>0</v>
      </c>
      <c r="G31" s="4">
        <v>2</v>
      </c>
      <c r="H31" s="4">
        <v>1.0499000000000001</v>
      </c>
      <c r="I31" s="4">
        <v>-7.3704745999999997</v>
      </c>
      <c r="J31" s="4">
        <v>345</v>
      </c>
      <c r="K31" s="4">
        <v>4</v>
      </c>
      <c r="L31" s="4">
        <v>1.06</v>
      </c>
      <c r="M31" s="4">
        <v>0.94</v>
      </c>
    </row>
    <row r="32" spans="1:17" x14ac:dyDescent="0.2">
      <c r="A32" s="4">
        <v>31</v>
      </c>
      <c r="B32" s="4">
        <v>3</v>
      </c>
      <c r="C32" s="7">
        <v>0</v>
      </c>
      <c r="D32" s="7">
        <v>0</v>
      </c>
      <c r="E32" s="4">
        <v>0</v>
      </c>
      <c r="F32" s="4">
        <v>0</v>
      </c>
      <c r="G32" s="4">
        <v>1</v>
      </c>
      <c r="H32" s="4">
        <v>0.98199999999999998</v>
      </c>
      <c r="I32" s="4">
        <v>0</v>
      </c>
      <c r="J32" s="4">
        <v>345</v>
      </c>
      <c r="K32" s="4">
        <v>2</v>
      </c>
      <c r="L32" s="4">
        <v>1.06</v>
      </c>
      <c r="M32" s="4">
        <v>0.94</v>
      </c>
    </row>
    <row r="33" spans="1:13" x14ac:dyDescent="0.2">
      <c r="A33" s="4">
        <v>32</v>
      </c>
      <c r="B33" s="4">
        <v>2</v>
      </c>
      <c r="C33" s="7">
        <v>0</v>
      </c>
      <c r="D33" s="7">
        <v>0</v>
      </c>
      <c r="E33" s="4">
        <v>0</v>
      </c>
      <c r="F33" s="4">
        <v>0</v>
      </c>
      <c r="G33" s="4">
        <v>1</v>
      </c>
      <c r="H33" s="4">
        <v>0.98409999999999997</v>
      </c>
      <c r="I33" s="4">
        <v>-0.1884374</v>
      </c>
      <c r="J33" s="4">
        <v>345</v>
      </c>
      <c r="K33" s="4">
        <v>3</v>
      </c>
      <c r="L33" s="4">
        <v>1.06</v>
      </c>
      <c r="M33" s="4">
        <v>0.94</v>
      </c>
    </row>
    <row r="34" spans="1:13" x14ac:dyDescent="0.2">
      <c r="A34" s="4">
        <v>33</v>
      </c>
      <c r="B34" s="4">
        <v>2</v>
      </c>
      <c r="C34" s="7">
        <v>0</v>
      </c>
      <c r="D34" s="7">
        <v>0</v>
      </c>
      <c r="E34" s="4">
        <v>0</v>
      </c>
      <c r="F34" s="4">
        <v>0</v>
      </c>
      <c r="G34" s="4">
        <v>3</v>
      </c>
      <c r="H34" s="4">
        <v>0.99719999999999998</v>
      </c>
      <c r="I34" s="4">
        <v>-0.19317445</v>
      </c>
      <c r="J34" s="4">
        <v>345</v>
      </c>
      <c r="K34" s="4">
        <v>4</v>
      </c>
      <c r="L34" s="4">
        <v>1.06</v>
      </c>
      <c r="M34" s="4">
        <v>0.94</v>
      </c>
    </row>
    <row r="35" spans="1:13" x14ac:dyDescent="0.2">
      <c r="A35" s="4">
        <v>34</v>
      </c>
      <c r="B35" s="4">
        <v>2</v>
      </c>
      <c r="C35" s="7">
        <v>0</v>
      </c>
      <c r="D35" s="7">
        <v>0</v>
      </c>
      <c r="E35" s="4">
        <v>0</v>
      </c>
      <c r="F35" s="4">
        <v>0</v>
      </c>
      <c r="G35" s="4">
        <v>3</v>
      </c>
      <c r="H35" s="4">
        <v>1.0123</v>
      </c>
      <c r="I35" s="4">
        <v>-1.631119</v>
      </c>
      <c r="J35" s="4">
        <v>345</v>
      </c>
      <c r="K35" s="4">
        <v>3</v>
      </c>
      <c r="L35" s="4">
        <v>1.06</v>
      </c>
      <c r="M35" s="4">
        <v>0.94</v>
      </c>
    </row>
    <row r="36" spans="1:13" x14ac:dyDescent="0.2">
      <c r="A36" s="4">
        <v>35</v>
      </c>
      <c r="B36" s="4">
        <v>2</v>
      </c>
      <c r="C36" s="7">
        <v>0</v>
      </c>
      <c r="D36" s="7">
        <v>0</v>
      </c>
      <c r="E36" s="4">
        <v>0</v>
      </c>
      <c r="F36" s="4">
        <v>0</v>
      </c>
      <c r="G36" s="4">
        <v>3</v>
      </c>
      <c r="H36" s="4">
        <v>1.0494000000000001</v>
      </c>
      <c r="I36" s="4">
        <v>1.7765069</v>
      </c>
      <c r="J36" s="4">
        <v>345</v>
      </c>
      <c r="K36" s="4">
        <v>4</v>
      </c>
      <c r="L36" s="4">
        <v>1.06</v>
      </c>
      <c r="M36" s="4">
        <v>0.94</v>
      </c>
    </row>
    <row r="37" spans="1:13" x14ac:dyDescent="0.2">
      <c r="A37" s="4">
        <v>36</v>
      </c>
      <c r="B37" s="4">
        <v>2</v>
      </c>
      <c r="C37" s="7">
        <v>0</v>
      </c>
      <c r="D37" s="7">
        <v>0</v>
      </c>
      <c r="E37" s="4">
        <v>0</v>
      </c>
      <c r="F37" s="4">
        <v>0</v>
      </c>
      <c r="G37" s="4">
        <v>3</v>
      </c>
      <c r="H37" s="4">
        <v>1.0636000000000001</v>
      </c>
      <c r="I37" s="4">
        <v>4.4684374</v>
      </c>
      <c r="J37" s="4">
        <v>345</v>
      </c>
      <c r="K37" s="4">
        <v>1</v>
      </c>
      <c r="L37" s="4">
        <v>1.06</v>
      </c>
      <c r="M37" s="4">
        <v>0.94</v>
      </c>
    </row>
    <row r="38" spans="1:13" x14ac:dyDescent="0.2">
      <c r="A38" s="4">
        <v>37</v>
      </c>
      <c r="B38" s="4">
        <v>2</v>
      </c>
      <c r="C38" s="7">
        <v>0</v>
      </c>
      <c r="D38" s="7">
        <v>0</v>
      </c>
      <c r="E38" s="4">
        <v>0</v>
      </c>
      <c r="F38" s="4">
        <v>0</v>
      </c>
      <c r="G38" s="4">
        <v>2</v>
      </c>
      <c r="H38" s="4">
        <v>1.0275000000000001</v>
      </c>
      <c r="I38" s="4">
        <v>-1.5828987999999999</v>
      </c>
      <c r="J38" s="4">
        <v>345</v>
      </c>
      <c r="K38" s="4">
        <v>4</v>
      </c>
      <c r="L38" s="4">
        <v>1.06</v>
      </c>
      <c r="M38" s="4">
        <v>0.94</v>
      </c>
    </row>
    <row r="39" spans="1:13" x14ac:dyDescent="0.2">
      <c r="A39" s="4">
        <v>38</v>
      </c>
      <c r="B39" s="4">
        <v>2</v>
      </c>
      <c r="C39" s="7">
        <v>0</v>
      </c>
      <c r="D39" s="7">
        <v>0</v>
      </c>
      <c r="E39" s="4">
        <v>0</v>
      </c>
      <c r="F39" s="4">
        <v>0</v>
      </c>
      <c r="G39" s="4">
        <v>3</v>
      </c>
      <c r="H39" s="4">
        <v>1.0265</v>
      </c>
      <c r="I39" s="4">
        <v>3.8928177000000002</v>
      </c>
      <c r="J39" s="4">
        <v>345</v>
      </c>
      <c r="K39" s="4">
        <v>4</v>
      </c>
      <c r="L39" s="4">
        <v>1.06</v>
      </c>
      <c r="M39" s="4">
        <v>0.94</v>
      </c>
    </row>
    <row r="40" spans="1:13" x14ac:dyDescent="0.2">
      <c r="A40" s="4">
        <v>39</v>
      </c>
      <c r="B40" s="4">
        <v>2</v>
      </c>
      <c r="C40" s="7">
        <v>0</v>
      </c>
      <c r="D40" s="7">
        <v>0</v>
      </c>
      <c r="E40" s="4">
        <v>0</v>
      </c>
      <c r="F40" s="4">
        <v>0</v>
      </c>
      <c r="G40" s="4">
        <v>1</v>
      </c>
      <c r="H40" s="4">
        <v>1.03</v>
      </c>
      <c r="I40" s="4">
        <v>-14.535256</v>
      </c>
      <c r="J40" s="4">
        <v>345</v>
      </c>
      <c r="K40" s="4">
        <v>4</v>
      </c>
      <c r="L40" s="4">
        <v>1.06</v>
      </c>
      <c r="M40" s="4">
        <v>0.94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5EBB-4E65-9F4B-9E40-27951F87613F}">
  <dimension ref="A1:J31"/>
  <sheetViews>
    <sheetView workbookViewId="0">
      <selection activeCell="E7" sqref="E7"/>
    </sheetView>
  </sheetViews>
  <sheetFormatPr baseColWidth="10" defaultRowHeight="16" x14ac:dyDescent="0.2"/>
  <cols>
    <col min="4" max="4" width="11.83203125" bestFit="1" customWidth="1"/>
    <col min="5" max="5" width="13.33203125" bestFit="1" customWidth="1"/>
  </cols>
  <sheetData>
    <row r="1" spans="1:10" x14ac:dyDescent="0.2">
      <c r="A1" s="1" t="s">
        <v>1</v>
      </c>
      <c r="B1" s="2" t="s">
        <v>2</v>
      </c>
      <c r="D1" s="2" t="s">
        <v>72</v>
      </c>
      <c r="E1" s="2" t="s">
        <v>73</v>
      </c>
      <c r="G1" s="20" t="s">
        <v>76</v>
      </c>
    </row>
    <row r="2" spans="1:10" x14ac:dyDescent="0.2">
      <c r="A2" s="5" t="s">
        <v>23</v>
      </c>
      <c r="B2" s="6">
        <v>31</v>
      </c>
      <c r="C2">
        <v>2</v>
      </c>
      <c r="D2">
        <v>200</v>
      </c>
      <c r="E2">
        <f>D2</f>
        <v>200</v>
      </c>
      <c r="F2">
        <v>2</v>
      </c>
      <c r="G2" s="12">
        <f>IF(A2="Hydro",0,IF(A2="Ngas",60,IF(A2="Coal",30,IF(A2="Nuclear",7.5,IF(A2="Oil",120,0)))))</f>
        <v>0</v>
      </c>
      <c r="H2" s="18">
        <v>0</v>
      </c>
      <c r="I2" s="17"/>
      <c r="J2" s="13"/>
    </row>
    <row r="3" spans="1:10" x14ac:dyDescent="0.2">
      <c r="A3" s="5" t="s">
        <v>24</v>
      </c>
      <c r="B3" s="6">
        <v>31</v>
      </c>
      <c r="C3">
        <v>2</v>
      </c>
      <c r="D3">
        <v>200</v>
      </c>
      <c r="E3">
        <f t="shared" ref="E3:E31" si="0">D3</f>
        <v>200</v>
      </c>
      <c r="F3">
        <v>2</v>
      </c>
      <c r="G3" s="12">
        <f t="shared" ref="G3:G31" si="1">IF(A3="Hydro",0,IF(A3="Ngas",60,IF(A3="Coal",30,IF(A3="Nuclear",7.5,IF(A3="Oil",120,0)))))</f>
        <v>60</v>
      </c>
      <c r="H3" s="18">
        <v>0</v>
      </c>
      <c r="I3" s="17"/>
    </row>
    <row r="4" spans="1:10" x14ac:dyDescent="0.2">
      <c r="A4" s="5" t="s">
        <v>25</v>
      </c>
      <c r="B4" s="6">
        <v>31</v>
      </c>
      <c r="C4">
        <v>2</v>
      </c>
      <c r="D4">
        <v>200</v>
      </c>
      <c r="E4">
        <f t="shared" si="0"/>
        <v>200</v>
      </c>
      <c r="F4">
        <v>2</v>
      </c>
      <c r="G4" s="12">
        <f t="shared" si="1"/>
        <v>120</v>
      </c>
      <c r="H4" s="18">
        <v>0</v>
      </c>
      <c r="I4" s="17"/>
    </row>
    <row r="5" spans="1:10" x14ac:dyDescent="0.2">
      <c r="A5" s="5" t="s">
        <v>23</v>
      </c>
      <c r="B5" s="6">
        <v>32</v>
      </c>
      <c r="C5">
        <v>2</v>
      </c>
      <c r="D5">
        <v>200</v>
      </c>
      <c r="E5">
        <f t="shared" si="0"/>
        <v>200</v>
      </c>
      <c r="F5">
        <v>2</v>
      </c>
      <c r="G5" s="12">
        <f t="shared" si="1"/>
        <v>0</v>
      </c>
      <c r="H5" s="18">
        <v>0</v>
      </c>
      <c r="I5" s="17"/>
      <c r="J5" s="13"/>
    </row>
    <row r="6" spans="1:10" x14ac:dyDescent="0.2">
      <c r="A6" s="5" t="s">
        <v>24</v>
      </c>
      <c r="B6" s="6">
        <v>32</v>
      </c>
      <c r="C6">
        <v>2</v>
      </c>
      <c r="D6">
        <v>200</v>
      </c>
      <c r="E6">
        <f t="shared" si="0"/>
        <v>200</v>
      </c>
      <c r="F6">
        <v>2</v>
      </c>
      <c r="G6" s="12">
        <f t="shared" si="1"/>
        <v>60</v>
      </c>
      <c r="H6" s="18">
        <v>0</v>
      </c>
      <c r="I6" s="17"/>
    </row>
    <row r="7" spans="1:10" x14ac:dyDescent="0.2">
      <c r="A7" s="5" t="s">
        <v>26</v>
      </c>
      <c r="B7" s="6">
        <v>32</v>
      </c>
      <c r="C7">
        <v>2</v>
      </c>
      <c r="D7">
        <v>1000</v>
      </c>
      <c r="E7">
        <f t="shared" si="0"/>
        <v>1000</v>
      </c>
      <c r="F7">
        <v>2</v>
      </c>
      <c r="G7" s="12">
        <f t="shared" si="1"/>
        <v>7.5</v>
      </c>
      <c r="H7" s="18">
        <v>0</v>
      </c>
      <c r="I7" s="17"/>
    </row>
    <row r="8" spans="1:10" x14ac:dyDescent="0.2">
      <c r="A8" s="5" t="s">
        <v>25</v>
      </c>
      <c r="B8" s="6">
        <v>32</v>
      </c>
      <c r="C8">
        <v>2</v>
      </c>
      <c r="D8">
        <v>200</v>
      </c>
      <c r="E8">
        <f t="shared" si="0"/>
        <v>200</v>
      </c>
      <c r="F8">
        <v>2</v>
      </c>
      <c r="G8" s="12">
        <f t="shared" si="1"/>
        <v>120</v>
      </c>
      <c r="H8" s="18">
        <v>0</v>
      </c>
      <c r="I8" s="17"/>
    </row>
    <row r="9" spans="1:10" x14ac:dyDescent="0.2">
      <c r="A9" s="5" t="s">
        <v>23</v>
      </c>
      <c r="B9" s="6">
        <v>34</v>
      </c>
      <c r="C9">
        <v>2</v>
      </c>
      <c r="D9">
        <v>200</v>
      </c>
      <c r="E9">
        <f t="shared" si="0"/>
        <v>200</v>
      </c>
      <c r="F9">
        <v>2</v>
      </c>
      <c r="G9" s="12">
        <f t="shared" si="1"/>
        <v>0</v>
      </c>
      <c r="H9" s="18">
        <v>0</v>
      </c>
      <c r="I9" s="17"/>
      <c r="J9" s="13"/>
    </row>
    <row r="10" spans="1:10" x14ac:dyDescent="0.2">
      <c r="A10" s="5" t="s">
        <v>24</v>
      </c>
      <c r="B10" s="6">
        <v>34</v>
      </c>
      <c r="C10">
        <v>2</v>
      </c>
      <c r="D10">
        <v>200</v>
      </c>
      <c r="E10">
        <f t="shared" si="0"/>
        <v>200</v>
      </c>
      <c r="F10">
        <v>2</v>
      </c>
      <c r="G10" s="12">
        <f t="shared" si="1"/>
        <v>60</v>
      </c>
      <c r="H10" s="18">
        <v>0</v>
      </c>
      <c r="I10" s="17"/>
    </row>
    <row r="11" spans="1:10" x14ac:dyDescent="0.2">
      <c r="A11" s="5" t="s">
        <v>23</v>
      </c>
      <c r="B11" s="6">
        <v>30</v>
      </c>
      <c r="C11">
        <v>2</v>
      </c>
      <c r="D11">
        <v>200</v>
      </c>
      <c r="E11">
        <f t="shared" si="0"/>
        <v>200</v>
      </c>
      <c r="F11">
        <v>2</v>
      </c>
      <c r="G11" s="12">
        <f t="shared" si="1"/>
        <v>0</v>
      </c>
      <c r="H11" s="18">
        <v>0</v>
      </c>
      <c r="I11" s="17"/>
    </row>
    <row r="12" spans="1:10" x14ac:dyDescent="0.2">
      <c r="A12" s="5" t="s">
        <v>24</v>
      </c>
      <c r="B12" s="6">
        <v>30</v>
      </c>
      <c r="C12">
        <v>2</v>
      </c>
      <c r="D12">
        <v>200</v>
      </c>
      <c r="E12">
        <f t="shared" si="0"/>
        <v>200</v>
      </c>
      <c r="F12">
        <v>2</v>
      </c>
      <c r="G12" s="12">
        <f t="shared" si="1"/>
        <v>60</v>
      </c>
      <c r="H12" s="18">
        <v>0</v>
      </c>
      <c r="I12" s="17"/>
    </row>
    <row r="13" spans="1:10" x14ac:dyDescent="0.2">
      <c r="A13" s="5" t="s">
        <v>25</v>
      </c>
      <c r="B13" s="6">
        <v>30</v>
      </c>
      <c r="C13">
        <v>2</v>
      </c>
      <c r="D13">
        <v>200</v>
      </c>
      <c r="E13">
        <f t="shared" si="0"/>
        <v>200</v>
      </c>
      <c r="F13">
        <v>2</v>
      </c>
      <c r="G13" s="12">
        <f t="shared" si="1"/>
        <v>120</v>
      </c>
      <c r="H13" s="18">
        <v>0</v>
      </c>
      <c r="I13" s="17"/>
    </row>
    <row r="14" spans="1:10" x14ac:dyDescent="0.2">
      <c r="A14" s="5" t="s">
        <v>24</v>
      </c>
      <c r="B14" s="6">
        <v>35</v>
      </c>
      <c r="C14">
        <v>2</v>
      </c>
      <c r="D14">
        <v>200</v>
      </c>
      <c r="E14">
        <f t="shared" si="0"/>
        <v>200</v>
      </c>
      <c r="F14">
        <v>2</v>
      </c>
      <c r="G14" s="12">
        <f t="shared" si="1"/>
        <v>60</v>
      </c>
      <c r="H14" s="18">
        <v>0</v>
      </c>
      <c r="I14" s="17"/>
    </row>
    <row r="15" spans="1:10" x14ac:dyDescent="0.2">
      <c r="A15" s="5" t="s">
        <v>25</v>
      </c>
      <c r="B15" s="6">
        <v>35</v>
      </c>
      <c r="C15">
        <v>2</v>
      </c>
      <c r="D15">
        <v>200</v>
      </c>
      <c r="E15">
        <f t="shared" si="0"/>
        <v>200</v>
      </c>
      <c r="F15">
        <v>2</v>
      </c>
      <c r="G15" s="12">
        <f t="shared" si="1"/>
        <v>120</v>
      </c>
      <c r="H15" s="18">
        <v>0</v>
      </c>
      <c r="I15" s="17"/>
    </row>
    <row r="16" spans="1:10" x14ac:dyDescent="0.2">
      <c r="A16" s="5" t="s">
        <v>27</v>
      </c>
      <c r="B16" s="6">
        <v>37</v>
      </c>
      <c r="C16">
        <v>2</v>
      </c>
      <c r="D16">
        <v>200</v>
      </c>
      <c r="E16">
        <f t="shared" si="0"/>
        <v>200</v>
      </c>
      <c r="F16">
        <v>2</v>
      </c>
      <c r="G16" s="12">
        <f t="shared" si="1"/>
        <v>30</v>
      </c>
      <c r="H16" s="18">
        <v>0</v>
      </c>
      <c r="I16" s="17"/>
    </row>
    <row r="17" spans="1:10" x14ac:dyDescent="0.2">
      <c r="A17" s="5" t="s">
        <v>23</v>
      </c>
      <c r="B17" s="6">
        <v>37</v>
      </c>
      <c r="C17">
        <v>2</v>
      </c>
      <c r="D17">
        <v>200</v>
      </c>
      <c r="E17">
        <f t="shared" si="0"/>
        <v>200</v>
      </c>
      <c r="F17">
        <v>2</v>
      </c>
      <c r="G17" s="12">
        <f t="shared" si="1"/>
        <v>0</v>
      </c>
      <c r="H17" s="18">
        <v>0</v>
      </c>
      <c r="I17" s="17"/>
      <c r="J17" s="13"/>
    </row>
    <row r="18" spans="1:10" x14ac:dyDescent="0.2">
      <c r="A18" s="5" t="s">
        <v>24</v>
      </c>
      <c r="B18" s="6">
        <v>37</v>
      </c>
      <c r="C18">
        <v>2</v>
      </c>
      <c r="D18">
        <v>200</v>
      </c>
      <c r="E18">
        <f t="shared" si="0"/>
        <v>200</v>
      </c>
      <c r="F18">
        <v>2</v>
      </c>
      <c r="G18" s="12">
        <f t="shared" si="1"/>
        <v>60</v>
      </c>
      <c r="H18" s="18">
        <v>0</v>
      </c>
      <c r="I18" s="17"/>
    </row>
    <row r="19" spans="1:10" x14ac:dyDescent="0.2">
      <c r="A19" s="5" t="s">
        <v>26</v>
      </c>
      <c r="B19" s="6">
        <v>37</v>
      </c>
      <c r="C19">
        <v>2</v>
      </c>
      <c r="D19">
        <v>1000</v>
      </c>
      <c r="E19">
        <f t="shared" si="0"/>
        <v>1000</v>
      </c>
      <c r="F19">
        <v>2</v>
      </c>
      <c r="G19" s="12">
        <f t="shared" si="1"/>
        <v>7.5</v>
      </c>
      <c r="H19" s="18">
        <v>0</v>
      </c>
      <c r="I19" s="17"/>
    </row>
    <row r="20" spans="1:10" x14ac:dyDescent="0.2">
      <c r="A20" s="5" t="s">
        <v>25</v>
      </c>
      <c r="B20" s="6">
        <v>37</v>
      </c>
      <c r="C20">
        <v>2</v>
      </c>
      <c r="D20">
        <v>200</v>
      </c>
      <c r="E20">
        <f t="shared" si="0"/>
        <v>200</v>
      </c>
      <c r="F20">
        <v>2</v>
      </c>
      <c r="G20" s="12">
        <f t="shared" si="1"/>
        <v>120</v>
      </c>
      <c r="H20" s="18">
        <v>0</v>
      </c>
      <c r="I20" s="17"/>
    </row>
    <row r="21" spans="1:10" x14ac:dyDescent="0.2">
      <c r="A21" s="5" t="s">
        <v>24</v>
      </c>
      <c r="B21" s="6">
        <v>33</v>
      </c>
      <c r="C21">
        <v>2</v>
      </c>
      <c r="D21">
        <v>200</v>
      </c>
      <c r="E21">
        <f t="shared" si="0"/>
        <v>200</v>
      </c>
      <c r="F21">
        <v>2</v>
      </c>
      <c r="G21" s="12">
        <f t="shared" si="1"/>
        <v>60</v>
      </c>
      <c r="H21" s="18">
        <v>0</v>
      </c>
      <c r="I21" s="17"/>
    </row>
    <row r="22" spans="1:10" x14ac:dyDescent="0.2">
      <c r="A22" s="5" t="s">
        <v>24</v>
      </c>
      <c r="B22" s="6">
        <v>36</v>
      </c>
      <c r="C22">
        <v>2</v>
      </c>
      <c r="D22">
        <v>200</v>
      </c>
      <c r="E22">
        <f t="shared" si="0"/>
        <v>200</v>
      </c>
      <c r="F22">
        <v>2</v>
      </c>
      <c r="G22" s="12">
        <f t="shared" si="1"/>
        <v>60</v>
      </c>
      <c r="H22" s="18">
        <v>0</v>
      </c>
      <c r="I22" s="17"/>
      <c r="J22" s="13"/>
    </row>
    <row r="23" spans="1:10" x14ac:dyDescent="0.2">
      <c r="A23" s="5" t="s">
        <v>25</v>
      </c>
      <c r="B23" s="6">
        <v>36</v>
      </c>
      <c r="C23">
        <v>2</v>
      </c>
      <c r="D23">
        <v>200</v>
      </c>
      <c r="E23">
        <f t="shared" si="0"/>
        <v>200</v>
      </c>
      <c r="F23">
        <v>2</v>
      </c>
      <c r="G23" s="12">
        <f t="shared" si="1"/>
        <v>120</v>
      </c>
      <c r="H23" s="18">
        <v>0</v>
      </c>
      <c r="I23" s="17"/>
    </row>
    <row r="24" spans="1:10" x14ac:dyDescent="0.2">
      <c r="A24" s="5" t="s">
        <v>23</v>
      </c>
      <c r="B24" s="6">
        <v>38</v>
      </c>
      <c r="C24">
        <v>2</v>
      </c>
      <c r="D24">
        <v>200</v>
      </c>
      <c r="E24">
        <f t="shared" si="0"/>
        <v>200</v>
      </c>
      <c r="F24">
        <v>2</v>
      </c>
      <c r="G24" s="12">
        <f t="shared" si="1"/>
        <v>0</v>
      </c>
      <c r="H24" s="18">
        <v>0</v>
      </c>
      <c r="I24" s="17"/>
    </row>
    <row r="25" spans="1:10" x14ac:dyDescent="0.2">
      <c r="A25" s="5" t="s">
        <v>25</v>
      </c>
      <c r="B25" s="6">
        <v>38</v>
      </c>
      <c r="C25">
        <v>2</v>
      </c>
      <c r="D25">
        <v>200</v>
      </c>
      <c r="E25">
        <f t="shared" si="0"/>
        <v>200</v>
      </c>
      <c r="F25">
        <v>2</v>
      </c>
      <c r="G25" s="12">
        <f t="shared" si="1"/>
        <v>120</v>
      </c>
      <c r="H25" s="18">
        <v>0</v>
      </c>
      <c r="I25" s="17"/>
    </row>
    <row r="26" spans="1:10" x14ac:dyDescent="0.2">
      <c r="A26" s="5" t="s">
        <v>23</v>
      </c>
      <c r="B26" s="6">
        <v>17</v>
      </c>
      <c r="C26">
        <v>2</v>
      </c>
      <c r="D26">
        <v>200</v>
      </c>
      <c r="E26">
        <f t="shared" si="0"/>
        <v>200</v>
      </c>
      <c r="F26">
        <v>2</v>
      </c>
      <c r="G26" s="12">
        <f t="shared" si="1"/>
        <v>0</v>
      </c>
      <c r="H26" s="18">
        <v>0</v>
      </c>
      <c r="I26" s="17"/>
      <c r="J26" s="13"/>
    </row>
    <row r="27" spans="1:10" x14ac:dyDescent="0.2">
      <c r="A27" s="5" t="s">
        <v>24</v>
      </c>
      <c r="B27" s="6">
        <v>17</v>
      </c>
      <c r="C27">
        <v>2</v>
      </c>
      <c r="D27">
        <v>200</v>
      </c>
      <c r="E27">
        <f t="shared" si="0"/>
        <v>200</v>
      </c>
      <c r="F27">
        <v>2</v>
      </c>
      <c r="G27" s="12">
        <f t="shared" si="1"/>
        <v>60</v>
      </c>
      <c r="H27" s="18">
        <v>0</v>
      </c>
      <c r="I27" s="17"/>
    </row>
    <row r="28" spans="1:10" x14ac:dyDescent="0.2">
      <c r="A28" s="5" t="s">
        <v>25</v>
      </c>
      <c r="B28" s="6">
        <v>17</v>
      </c>
      <c r="C28">
        <v>2</v>
      </c>
      <c r="D28">
        <v>200</v>
      </c>
      <c r="E28">
        <f t="shared" si="0"/>
        <v>200</v>
      </c>
      <c r="F28">
        <v>2</v>
      </c>
      <c r="G28" s="12">
        <f t="shared" si="1"/>
        <v>120</v>
      </c>
      <c r="H28" s="18">
        <v>0</v>
      </c>
      <c r="I28" s="17"/>
    </row>
    <row r="29" spans="1:10" x14ac:dyDescent="0.2">
      <c r="A29" s="5" t="s">
        <v>23</v>
      </c>
      <c r="B29" s="6">
        <v>39</v>
      </c>
      <c r="C29">
        <v>2</v>
      </c>
      <c r="D29">
        <v>200</v>
      </c>
      <c r="E29">
        <f t="shared" si="0"/>
        <v>200</v>
      </c>
      <c r="F29">
        <v>2</v>
      </c>
      <c r="G29" s="12">
        <f t="shared" si="1"/>
        <v>0</v>
      </c>
      <c r="H29" s="18">
        <v>0</v>
      </c>
      <c r="I29" s="17"/>
      <c r="J29" s="13"/>
    </row>
    <row r="30" spans="1:10" x14ac:dyDescent="0.2">
      <c r="A30" s="5" t="s">
        <v>24</v>
      </c>
      <c r="B30" s="6">
        <v>39</v>
      </c>
      <c r="C30">
        <v>2</v>
      </c>
      <c r="D30">
        <v>200</v>
      </c>
      <c r="E30">
        <f t="shared" si="0"/>
        <v>200</v>
      </c>
      <c r="F30">
        <v>2</v>
      </c>
      <c r="G30" s="12">
        <f t="shared" si="1"/>
        <v>60</v>
      </c>
      <c r="H30" s="18">
        <v>0</v>
      </c>
      <c r="I30" s="17"/>
      <c r="J30" s="13"/>
    </row>
    <row r="31" spans="1:10" x14ac:dyDescent="0.2">
      <c r="A31" s="5" t="s">
        <v>25</v>
      </c>
      <c r="B31" s="6">
        <v>39</v>
      </c>
      <c r="C31">
        <v>2</v>
      </c>
      <c r="D31">
        <v>200</v>
      </c>
      <c r="E31">
        <f t="shared" si="0"/>
        <v>200</v>
      </c>
      <c r="F31">
        <v>2</v>
      </c>
      <c r="G31" s="12">
        <f t="shared" si="1"/>
        <v>120</v>
      </c>
      <c r="H31" s="18">
        <v>0</v>
      </c>
      <c r="I31" s="1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F8CA-C200-8547-924E-4145887A25CF}">
  <dimension ref="A1:H25"/>
  <sheetViews>
    <sheetView workbookViewId="0">
      <selection activeCell="I9" sqref="I9"/>
    </sheetView>
  </sheetViews>
  <sheetFormatPr baseColWidth="10" defaultRowHeight="16" x14ac:dyDescent="0.2"/>
  <sheetData>
    <row r="1" spans="1:8" x14ac:dyDescent="0.2">
      <c r="A1" t="s">
        <v>45</v>
      </c>
      <c r="B1" t="s">
        <v>55</v>
      </c>
      <c r="C1" t="s">
        <v>56</v>
      </c>
      <c r="D1" t="s">
        <v>57</v>
      </c>
      <c r="E1" t="s">
        <v>58</v>
      </c>
      <c r="F1" t="s">
        <v>47</v>
      </c>
      <c r="G1" t="s">
        <v>59</v>
      </c>
      <c r="H1" t="s">
        <v>60</v>
      </c>
    </row>
    <row r="2" spans="1:8" x14ac:dyDescent="0.2">
      <c r="A2">
        <v>0.75735590487706572</v>
      </c>
      <c r="B2">
        <v>0.6888772298006296</v>
      </c>
      <c r="C2">
        <v>0.73642533936651589</v>
      </c>
      <c r="D2">
        <v>0.7431640625</v>
      </c>
      <c r="E2">
        <v>0.70398689240851997</v>
      </c>
      <c r="F2">
        <v>0.76535138921316836</v>
      </c>
      <c r="G2">
        <v>0.73330887747615559</v>
      </c>
      <c r="H2">
        <v>0.73353520060560184</v>
      </c>
    </row>
    <row r="3" spans="1:8" x14ac:dyDescent="0.2">
      <c r="A3">
        <v>0.72148327287384117</v>
      </c>
      <c r="B3">
        <v>0.65844700944386148</v>
      </c>
      <c r="C3">
        <v>0.69306184012066363</v>
      </c>
      <c r="D3">
        <v>0.6982421875</v>
      </c>
      <c r="E3">
        <v>0.66029492080830143</v>
      </c>
      <c r="F3">
        <v>0.72729395283679665</v>
      </c>
      <c r="G3">
        <v>0.69295671313279528</v>
      </c>
      <c r="H3">
        <v>0.69038607115821349</v>
      </c>
    </row>
    <row r="4" spans="1:8" x14ac:dyDescent="0.2">
      <c r="A4">
        <v>0.69447803305118905</v>
      </c>
      <c r="B4">
        <v>0.63641133263378802</v>
      </c>
      <c r="C4">
        <v>0.66365007541478127</v>
      </c>
      <c r="D4">
        <v>0.6533203125</v>
      </c>
      <c r="E4">
        <v>0.62752594210813761</v>
      </c>
      <c r="F4">
        <v>0.69974317067476066</v>
      </c>
      <c r="G4">
        <v>0.66250917094644168</v>
      </c>
      <c r="H4">
        <v>0.65934897804693415</v>
      </c>
    </row>
    <row r="5" spans="1:8" x14ac:dyDescent="0.2">
      <c r="A5">
        <v>0.68198307134220071</v>
      </c>
      <c r="B5">
        <v>0.63064008394543547</v>
      </c>
      <c r="C5">
        <v>0.65120663650075417</v>
      </c>
      <c r="D5">
        <v>0.6416015625</v>
      </c>
      <c r="E5">
        <v>0.61551064991807758</v>
      </c>
      <c r="F5">
        <v>0.6857342983889797</v>
      </c>
      <c r="G5">
        <v>0.65003668378576673</v>
      </c>
      <c r="H5">
        <v>0.64496593489780474</v>
      </c>
    </row>
    <row r="6" spans="1:8" x14ac:dyDescent="0.2">
      <c r="A6">
        <v>0.6823861346231358</v>
      </c>
      <c r="B6">
        <v>0.63693599160545644</v>
      </c>
      <c r="C6">
        <v>0.64969834087481149</v>
      </c>
      <c r="D6">
        <v>0.6591796875</v>
      </c>
      <c r="E6">
        <v>0.6215182960131076</v>
      </c>
      <c r="F6">
        <v>0.6857342983889797</v>
      </c>
      <c r="G6">
        <v>0.65003668378576673</v>
      </c>
      <c r="H6">
        <v>0.64345193035579107</v>
      </c>
    </row>
    <row r="7" spans="1:8" x14ac:dyDescent="0.2">
      <c r="A7">
        <v>0.6942765014107215</v>
      </c>
      <c r="B7">
        <v>0.65477439664218262</v>
      </c>
      <c r="C7">
        <v>0.66440422322775261</v>
      </c>
      <c r="D7">
        <v>0.6728515625</v>
      </c>
      <c r="E7">
        <v>0.63735663571818679</v>
      </c>
      <c r="F7">
        <v>0.70231146392715382</v>
      </c>
      <c r="G7">
        <v>0.6665443873807777</v>
      </c>
      <c r="H7">
        <v>0.65783497350492048</v>
      </c>
    </row>
    <row r="8" spans="1:8" x14ac:dyDescent="0.2">
      <c r="A8">
        <v>0.71825876662636035</v>
      </c>
      <c r="B8">
        <v>0.68520461699895063</v>
      </c>
      <c r="C8">
        <v>0.69042232277526394</v>
      </c>
      <c r="D8">
        <v>0.7001953125</v>
      </c>
      <c r="E8">
        <v>0.66630256690333156</v>
      </c>
      <c r="F8">
        <v>0.73032920849871585</v>
      </c>
      <c r="G8">
        <v>0.69295671313279528</v>
      </c>
      <c r="H8">
        <v>0.68281604844814536</v>
      </c>
    </row>
    <row r="9" spans="1:8" x14ac:dyDescent="0.2">
      <c r="A9">
        <v>0.73317210802095933</v>
      </c>
      <c r="B9">
        <v>0.71458551941238191</v>
      </c>
      <c r="C9">
        <v>0.70550527903469085</v>
      </c>
      <c r="D9">
        <v>0.732421875</v>
      </c>
      <c r="E9">
        <v>0.69415619879847079</v>
      </c>
      <c r="F9">
        <v>0.73920149427971049</v>
      </c>
      <c r="G9">
        <v>0.70799706529713868</v>
      </c>
      <c r="H9">
        <v>0.69341408024224072</v>
      </c>
    </row>
    <row r="10" spans="1:8" x14ac:dyDescent="0.2">
      <c r="A10">
        <v>0.76622329705763803</v>
      </c>
      <c r="B10">
        <v>0.76180482686253936</v>
      </c>
      <c r="C10">
        <v>0.7386877828054299</v>
      </c>
      <c r="D10">
        <v>0.78515625</v>
      </c>
      <c r="E10">
        <v>0.74276351720371381</v>
      </c>
      <c r="F10">
        <v>0.76371702077982717</v>
      </c>
      <c r="G10">
        <v>0.73991195891415995</v>
      </c>
      <c r="H10">
        <v>0.72747918243754728</v>
      </c>
    </row>
    <row r="11" spans="1:8" x14ac:dyDescent="0.2">
      <c r="A11">
        <v>0.80108827085852474</v>
      </c>
      <c r="B11">
        <v>0.80115424973767047</v>
      </c>
      <c r="C11">
        <v>0.77526395173453999</v>
      </c>
      <c r="D11">
        <v>0.8291015625</v>
      </c>
      <c r="E11">
        <v>0.79355543418896779</v>
      </c>
      <c r="F11">
        <v>0.79220172776091524</v>
      </c>
      <c r="G11">
        <v>0.77696258253851802</v>
      </c>
      <c r="H11">
        <v>0.76608629825889474</v>
      </c>
    </row>
    <row r="12" spans="1:8" x14ac:dyDescent="0.2">
      <c r="A12">
        <v>0.82849657396211207</v>
      </c>
      <c r="B12">
        <v>0.82843651626442816</v>
      </c>
      <c r="C12">
        <v>0.80769230769230771</v>
      </c>
      <c r="D12">
        <v>0.8681640625</v>
      </c>
      <c r="E12">
        <v>0.83014746040415077</v>
      </c>
      <c r="F12">
        <v>0.81788466028484708</v>
      </c>
      <c r="G12">
        <v>0.81107850330154074</v>
      </c>
      <c r="H12">
        <v>0.80393641180923547</v>
      </c>
    </row>
    <row r="13" spans="1:8" x14ac:dyDescent="0.2">
      <c r="A13">
        <v>0.84018540910923012</v>
      </c>
      <c r="B13">
        <v>0.84050367261280168</v>
      </c>
      <c r="C13">
        <v>0.82051282051282048</v>
      </c>
      <c r="D13">
        <v>0.8935546875</v>
      </c>
      <c r="E13">
        <v>0.85144729655925722</v>
      </c>
      <c r="F13">
        <v>0.83166005136586507</v>
      </c>
      <c r="G13">
        <v>0.82831988261188549</v>
      </c>
      <c r="H13">
        <v>0.82134746404239212</v>
      </c>
    </row>
    <row r="14" spans="1:8" x14ac:dyDescent="0.2">
      <c r="A14">
        <v>0.83212414349052799</v>
      </c>
      <c r="B14">
        <v>0.84365162644281222</v>
      </c>
      <c r="C14">
        <v>0.82164404223227749</v>
      </c>
      <c r="D14">
        <v>0.888671875</v>
      </c>
      <c r="E14">
        <v>0.85035499726925179</v>
      </c>
      <c r="F14">
        <v>0.83539575064207328</v>
      </c>
      <c r="G14">
        <v>0.8334556126192223</v>
      </c>
      <c r="H14">
        <v>0.82059046177138528</v>
      </c>
    </row>
    <row r="15" spans="1:8" x14ac:dyDescent="0.2">
      <c r="A15">
        <v>0.81942765014107211</v>
      </c>
      <c r="B15">
        <v>0.82161594963273876</v>
      </c>
      <c r="C15">
        <v>0.81070889894419307</v>
      </c>
      <c r="D15">
        <v>0.8642578125</v>
      </c>
      <c r="E15">
        <v>0.8312397596941562</v>
      </c>
      <c r="F15">
        <v>0.82862479570394587</v>
      </c>
      <c r="G15">
        <v>0.82355099046221569</v>
      </c>
      <c r="H15">
        <v>0.80847842543527626</v>
      </c>
    </row>
    <row r="16" spans="1:8" x14ac:dyDescent="0.2">
      <c r="A16">
        <v>0.80874647319629178</v>
      </c>
      <c r="B16">
        <v>0.8132214060860441</v>
      </c>
      <c r="C16">
        <v>0.80128205128205132</v>
      </c>
      <c r="D16">
        <v>0.841796875</v>
      </c>
      <c r="E16">
        <v>0.8170398689240852</v>
      </c>
      <c r="F16">
        <v>0.82418865281344855</v>
      </c>
      <c r="G16">
        <v>0.81181217901687452</v>
      </c>
      <c r="H16">
        <v>0.79788039364118091</v>
      </c>
    </row>
    <row r="17" spans="1:8" x14ac:dyDescent="0.2">
      <c r="A17">
        <v>0.8176138653768642</v>
      </c>
      <c r="B17">
        <v>0.82738719832109131</v>
      </c>
      <c r="C17">
        <v>0.81221719457013575</v>
      </c>
      <c r="D17">
        <v>0.8515625</v>
      </c>
      <c r="E17">
        <v>0.82850901146914258</v>
      </c>
      <c r="F17">
        <v>0.83539575064207328</v>
      </c>
      <c r="G17">
        <v>0.82281731474688191</v>
      </c>
      <c r="H17">
        <v>0.80620741862225587</v>
      </c>
    </row>
    <row r="18" spans="1:8" x14ac:dyDescent="0.2">
      <c r="A18">
        <v>0.8978234582829504</v>
      </c>
      <c r="B18">
        <v>0.9286463798530955</v>
      </c>
      <c r="C18">
        <v>0.90271493212669685</v>
      </c>
      <c r="D18">
        <v>0.919921875</v>
      </c>
      <c r="E18">
        <v>0.91152375750955761</v>
      </c>
      <c r="F18">
        <v>0.9199159467662853</v>
      </c>
      <c r="G18">
        <v>0.90388848129126931</v>
      </c>
      <c r="H18">
        <v>0.89704769114307348</v>
      </c>
    </row>
    <row r="19" spans="1:8" x14ac:dyDescent="0.2">
      <c r="A19">
        <v>0.99738008867392181</v>
      </c>
      <c r="B19">
        <v>1</v>
      </c>
      <c r="C19">
        <v>0.99886877828054299</v>
      </c>
      <c r="D19">
        <v>1</v>
      </c>
      <c r="E19">
        <v>1</v>
      </c>
      <c r="F19">
        <v>0.99953303759047396</v>
      </c>
      <c r="G19">
        <v>0.99706529713866476</v>
      </c>
      <c r="H19">
        <v>0.99924299772899317</v>
      </c>
    </row>
    <row r="20" spans="1:8" x14ac:dyDescent="0.2">
      <c r="A20">
        <v>1</v>
      </c>
      <c r="B20">
        <v>0.99055613850996849</v>
      </c>
      <c r="C20">
        <v>1</v>
      </c>
      <c r="D20">
        <v>0.998046875</v>
      </c>
      <c r="E20">
        <v>0.99508465319497541</v>
      </c>
      <c r="F20">
        <v>1</v>
      </c>
      <c r="G20">
        <v>1</v>
      </c>
      <c r="H20">
        <v>1</v>
      </c>
    </row>
    <row r="21" spans="1:8" x14ac:dyDescent="0.2">
      <c r="A21">
        <v>0.9836759371221282</v>
      </c>
      <c r="B21">
        <v>0.96484784889821618</v>
      </c>
      <c r="C21">
        <v>0.98227752639517341</v>
      </c>
      <c r="D21">
        <v>0.9697265625</v>
      </c>
      <c r="E21">
        <v>0.96668487165483341</v>
      </c>
      <c r="F21">
        <v>0.98155498482372172</v>
      </c>
      <c r="G21">
        <v>0.98092443140132057</v>
      </c>
      <c r="H21">
        <v>0.98410295230885692</v>
      </c>
    </row>
    <row r="22" spans="1:8" x14ac:dyDescent="0.2">
      <c r="A22">
        <v>0.95002015316404675</v>
      </c>
      <c r="B22">
        <v>0.91448058761804829</v>
      </c>
      <c r="C22">
        <v>0.94683257918552033</v>
      </c>
      <c r="D22">
        <v>0.94140625</v>
      </c>
      <c r="E22">
        <v>0.92626979792463138</v>
      </c>
      <c r="F22">
        <v>0.95377072145692277</v>
      </c>
      <c r="G22">
        <v>0.94827586206896552</v>
      </c>
      <c r="H22">
        <v>0.95003785011355035</v>
      </c>
    </row>
    <row r="23" spans="1:8" x14ac:dyDescent="0.2">
      <c r="A23">
        <v>0.89218057234985892</v>
      </c>
      <c r="B23">
        <v>0.8478488982161595</v>
      </c>
      <c r="C23">
        <v>0.8831070889894419</v>
      </c>
      <c r="D23">
        <v>0.892578125</v>
      </c>
      <c r="E23">
        <v>0.85745494265428723</v>
      </c>
      <c r="F23">
        <v>0.90147093159000702</v>
      </c>
      <c r="G23">
        <v>0.88738077769625823</v>
      </c>
      <c r="H23">
        <v>0.88720666161998485</v>
      </c>
    </row>
    <row r="24" spans="1:8" x14ac:dyDescent="0.2">
      <c r="A24">
        <v>0.81136638452236998</v>
      </c>
      <c r="B24">
        <v>0.76862539349422876</v>
      </c>
      <c r="C24">
        <v>0.79524886877828049</v>
      </c>
      <c r="D24">
        <v>0.8056640625</v>
      </c>
      <c r="E24">
        <v>0.77170944838885858</v>
      </c>
      <c r="F24">
        <v>0.82652346486107864</v>
      </c>
      <c r="G24">
        <v>0.8077769625825385</v>
      </c>
      <c r="H24">
        <v>0.80166540499621497</v>
      </c>
    </row>
    <row r="25" spans="1:8" x14ac:dyDescent="0.2">
      <c r="A25">
        <v>0.74203950020153164</v>
      </c>
      <c r="B25">
        <v>0.71248688352570833</v>
      </c>
      <c r="C25">
        <v>0.72058823529411764</v>
      </c>
      <c r="D25">
        <v>0.734375</v>
      </c>
      <c r="E25">
        <v>0.69961769524849804</v>
      </c>
      <c r="F25">
        <v>0.75717954704646273</v>
      </c>
      <c r="G25">
        <v>0.7322083639031548</v>
      </c>
      <c r="H25">
        <v>0.72445117335352005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F6C66-1A99-7347-A31A-06CC5926AABA}">
  <dimension ref="A1:U64"/>
  <sheetViews>
    <sheetView tabSelected="1" workbookViewId="0">
      <selection activeCell="A27" sqref="A27"/>
    </sheetView>
  </sheetViews>
  <sheetFormatPr baseColWidth="10" defaultRowHeight="16" x14ac:dyDescent="0.2"/>
  <cols>
    <col min="1" max="1" width="15.6640625" bestFit="1" customWidth="1"/>
    <col min="2" max="2" width="20" bestFit="1" customWidth="1"/>
    <col min="4" max="4" width="13.83203125" bestFit="1" customWidth="1"/>
    <col min="5" max="5" width="28.1640625" bestFit="1" customWidth="1"/>
    <col min="6" max="6" width="31.33203125" bestFit="1" customWidth="1"/>
    <col min="7" max="7" width="29.1640625" bestFit="1" customWidth="1"/>
  </cols>
  <sheetData>
    <row r="1" spans="1:21" x14ac:dyDescent="0.2">
      <c r="A1" s="2" t="s">
        <v>2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</row>
    <row r="2" spans="1:21" x14ac:dyDescent="0.2">
      <c r="A2" s="16">
        <v>31</v>
      </c>
      <c r="B2" s="15">
        <v>0</v>
      </c>
      <c r="C2">
        <v>0</v>
      </c>
      <c r="D2">
        <f>I2*(1/3)</f>
        <v>1.3072999999999997</v>
      </c>
      <c r="E2">
        <v>0</v>
      </c>
      <c r="F2">
        <v>1</v>
      </c>
      <c r="G2">
        <v>100</v>
      </c>
      <c r="H2">
        <v>1</v>
      </c>
      <c r="I2" s="15">
        <v>3.9218999999999995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10</v>
      </c>
      <c r="S2">
        <v>10</v>
      </c>
      <c r="T2">
        <v>0</v>
      </c>
      <c r="U2">
        <v>0</v>
      </c>
    </row>
    <row r="3" spans="1:21" x14ac:dyDescent="0.2">
      <c r="A3" s="16">
        <v>32</v>
      </c>
      <c r="B3" s="15">
        <v>0</v>
      </c>
      <c r="C3">
        <v>0</v>
      </c>
      <c r="D3">
        <f t="shared" ref="D3:D12" si="0">I3*(1/3)</f>
        <v>1.3072999999999997</v>
      </c>
      <c r="E3">
        <v>0</v>
      </c>
      <c r="F3">
        <v>1</v>
      </c>
      <c r="G3">
        <v>100</v>
      </c>
      <c r="H3">
        <v>1</v>
      </c>
      <c r="I3" s="15">
        <v>3.9218999999999995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10</v>
      </c>
      <c r="S3">
        <v>10</v>
      </c>
      <c r="T3">
        <v>0</v>
      </c>
      <c r="U3">
        <v>0</v>
      </c>
    </row>
    <row r="4" spans="1:21" x14ac:dyDescent="0.2">
      <c r="A4" s="16">
        <v>38</v>
      </c>
      <c r="B4" s="15">
        <v>0</v>
      </c>
      <c r="C4">
        <v>0</v>
      </c>
      <c r="D4">
        <f t="shared" si="0"/>
        <v>2.8006666666666669</v>
      </c>
      <c r="E4">
        <v>0</v>
      </c>
      <c r="F4">
        <v>1</v>
      </c>
      <c r="G4">
        <v>100</v>
      </c>
      <c r="H4">
        <v>1</v>
      </c>
      <c r="I4" s="15">
        <v>8.402000000000001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</v>
      </c>
      <c r="S4">
        <v>10</v>
      </c>
      <c r="T4">
        <v>0</v>
      </c>
      <c r="U4">
        <v>0</v>
      </c>
    </row>
    <row r="5" spans="1:21" x14ac:dyDescent="0.2">
      <c r="A5" s="16">
        <v>36</v>
      </c>
      <c r="B5" s="15">
        <v>0</v>
      </c>
      <c r="C5">
        <v>0</v>
      </c>
      <c r="D5">
        <f t="shared" si="0"/>
        <v>0.63259999999999994</v>
      </c>
      <c r="E5">
        <v>0</v>
      </c>
      <c r="F5">
        <v>1</v>
      </c>
      <c r="G5">
        <v>100</v>
      </c>
      <c r="H5">
        <v>1</v>
      </c>
      <c r="I5" s="15">
        <v>1.8977999999999999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10</v>
      </c>
      <c r="S5">
        <v>10</v>
      </c>
      <c r="T5">
        <v>0</v>
      </c>
      <c r="U5">
        <v>0</v>
      </c>
    </row>
    <row r="6" spans="1:21" x14ac:dyDescent="0.2">
      <c r="A6" s="16">
        <v>37</v>
      </c>
      <c r="B6" s="15">
        <v>0</v>
      </c>
      <c r="C6">
        <v>0</v>
      </c>
      <c r="D6">
        <f t="shared" si="0"/>
        <v>2.1688666666666667</v>
      </c>
      <c r="E6">
        <v>0</v>
      </c>
      <c r="F6">
        <v>1</v>
      </c>
      <c r="G6">
        <v>100</v>
      </c>
      <c r="H6">
        <v>1</v>
      </c>
      <c r="I6" s="15">
        <v>6.5066000000000006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10</v>
      </c>
      <c r="S6">
        <v>10</v>
      </c>
      <c r="T6">
        <v>0</v>
      </c>
      <c r="U6">
        <v>0</v>
      </c>
    </row>
    <row r="7" spans="1:21" x14ac:dyDescent="0.2">
      <c r="A7" s="16">
        <v>33</v>
      </c>
      <c r="B7" s="15">
        <v>0</v>
      </c>
      <c r="C7">
        <v>0</v>
      </c>
      <c r="D7">
        <f t="shared" si="0"/>
        <v>0.28723333333333334</v>
      </c>
      <c r="E7">
        <v>0</v>
      </c>
      <c r="F7">
        <v>1</v>
      </c>
      <c r="G7">
        <v>100</v>
      </c>
      <c r="H7">
        <v>1</v>
      </c>
      <c r="I7" s="15">
        <v>0.86170000000000013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10</v>
      </c>
      <c r="S7">
        <v>10</v>
      </c>
      <c r="T7">
        <v>0</v>
      </c>
      <c r="U7">
        <v>0</v>
      </c>
    </row>
    <row r="8" spans="1:21" x14ac:dyDescent="0.2">
      <c r="A8" s="16">
        <v>34</v>
      </c>
      <c r="B8" s="15">
        <v>0</v>
      </c>
      <c r="C8">
        <v>0</v>
      </c>
      <c r="D8">
        <f t="shared" si="0"/>
        <v>0.28723333333333334</v>
      </c>
      <c r="E8">
        <v>0</v>
      </c>
      <c r="F8">
        <v>1</v>
      </c>
      <c r="G8">
        <v>100</v>
      </c>
      <c r="H8">
        <v>1</v>
      </c>
      <c r="I8" s="15">
        <v>0.86170000000000013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10</v>
      </c>
      <c r="S8">
        <v>10</v>
      </c>
      <c r="T8">
        <v>0</v>
      </c>
      <c r="U8">
        <v>0</v>
      </c>
    </row>
    <row r="9" spans="1:21" x14ac:dyDescent="0.2">
      <c r="A9" s="16">
        <v>35</v>
      </c>
      <c r="B9" s="15">
        <v>0</v>
      </c>
      <c r="C9">
        <v>0</v>
      </c>
      <c r="D9">
        <f t="shared" si="0"/>
        <v>1.7322</v>
      </c>
      <c r="E9">
        <v>0</v>
      </c>
      <c r="F9">
        <v>1</v>
      </c>
      <c r="G9">
        <v>100</v>
      </c>
      <c r="H9">
        <v>1</v>
      </c>
      <c r="I9" s="15">
        <v>5.1966000000000001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10</v>
      </c>
      <c r="S9">
        <v>10</v>
      </c>
      <c r="T9">
        <v>0</v>
      </c>
      <c r="U9">
        <v>0</v>
      </c>
    </row>
    <row r="10" spans="1:21" x14ac:dyDescent="0.2">
      <c r="A10" s="14">
        <v>30</v>
      </c>
      <c r="B10" s="15">
        <v>0</v>
      </c>
      <c r="C10">
        <v>0</v>
      </c>
      <c r="D10">
        <f t="shared" si="0"/>
        <v>0.73333333333333339</v>
      </c>
      <c r="E10">
        <v>0</v>
      </c>
      <c r="F10">
        <v>1</v>
      </c>
      <c r="G10">
        <v>100</v>
      </c>
      <c r="H10">
        <v>1</v>
      </c>
      <c r="I10" s="15">
        <v>2.2000000000000002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10</v>
      </c>
      <c r="S10">
        <v>10</v>
      </c>
      <c r="T10">
        <v>0</v>
      </c>
      <c r="U10">
        <v>0</v>
      </c>
    </row>
    <row r="11" spans="1:21" x14ac:dyDescent="0.2">
      <c r="A11" s="14">
        <v>17</v>
      </c>
      <c r="B11" s="15">
        <v>0</v>
      </c>
      <c r="C11">
        <v>0</v>
      </c>
      <c r="D11">
        <f t="shared" si="0"/>
        <v>2.0097999999999994</v>
      </c>
      <c r="E11">
        <v>0</v>
      </c>
      <c r="F11">
        <v>1</v>
      </c>
      <c r="G11">
        <v>100</v>
      </c>
      <c r="H11">
        <v>1</v>
      </c>
      <c r="I11" s="15">
        <v>6.029399999999999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10</v>
      </c>
      <c r="S11">
        <v>10</v>
      </c>
      <c r="T11">
        <v>0</v>
      </c>
      <c r="U11">
        <v>0</v>
      </c>
    </row>
    <row r="12" spans="1:21" x14ac:dyDescent="0.2">
      <c r="A12" s="16">
        <v>39</v>
      </c>
      <c r="B12" s="15">
        <v>0</v>
      </c>
      <c r="C12">
        <v>0</v>
      </c>
      <c r="D12">
        <f t="shared" si="0"/>
        <v>2.0097999999999994</v>
      </c>
      <c r="E12">
        <v>0</v>
      </c>
      <c r="F12">
        <v>1</v>
      </c>
      <c r="G12">
        <v>100</v>
      </c>
      <c r="H12">
        <v>1</v>
      </c>
      <c r="I12" s="15">
        <v>6.029399999999999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10</v>
      </c>
      <c r="S12">
        <v>10</v>
      </c>
      <c r="T12">
        <v>0</v>
      </c>
      <c r="U12">
        <v>0</v>
      </c>
    </row>
    <row r="14" spans="1:21" x14ac:dyDescent="0.2">
      <c r="A14" s="3" t="s">
        <v>53</v>
      </c>
      <c r="B14" s="3" t="s">
        <v>54</v>
      </c>
      <c r="C14" s="3" t="s">
        <v>49</v>
      </c>
      <c r="D14" s="3" t="s">
        <v>50</v>
      </c>
      <c r="E14" s="3" t="s">
        <v>51</v>
      </c>
      <c r="F14" s="3" t="s">
        <v>52</v>
      </c>
      <c r="G14" s="3" t="s">
        <v>61</v>
      </c>
      <c r="H14" s="3" t="s">
        <v>62</v>
      </c>
    </row>
    <row r="15" spans="1:21" x14ac:dyDescent="0.2">
      <c r="A15" s="16">
        <v>2</v>
      </c>
      <c r="B15" s="15">
        <v>1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</row>
    <row r="16" spans="1:21" x14ac:dyDescent="0.2">
      <c r="A16" s="16">
        <v>2</v>
      </c>
      <c r="B16" s="15">
        <v>1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</row>
    <row r="17" spans="1:8" x14ac:dyDescent="0.2">
      <c r="A17" s="16">
        <v>2</v>
      </c>
      <c r="B17" s="15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</row>
    <row r="18" spans="1:8" x14ac:dyDescent="0.2">
      <c r="A18" s="16">
        <v>2</v>
      </c>
      <c r="B18" s="15">
        <v>1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</row>
    <row r="19" spans="1:8" x14ac:dyDescent="0.2">
      <c r="A19" s="16">
        <v>2</v>
      </c>
      <c r="B19" s="15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</row>
    <row r="20" spans="1:8" x14ac:dyDescent="0.2">
      <c r="A20" s="16">
        <v>2</v>
      </c>
      <c r="B20" s="15">
        <v>1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</row>
    <row r="21" spans="1:8" x14ac:dyDescent="0.2">
      <c r="A21" s="16">
        <v>2</v>
      </c>
      <c r="B21" s="15">
        <v>1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</row>
    <row r="22" spans="1:8" x14ac:dyDescent="0.2">
      <c r="A22" s="16">
        <v>2</v>
      </c>
      <c r="B22" s="15">
        <v>1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</row>
    <row r="23" spans="1:8" x14ac:dyDescent="0.2">
      <c r="A23" s="16">
        <v>2</v>
      </c>
      <c r="B23" s="15">
        <v>1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</row>
    <row r="24" spans="1:8" x14ac:dyDescent="0.2">
      <c r="A24" s="16">
        <v>2</v>
      </c>
      <c r="B24" s="15">
        <v>1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</row>
    <row r="25" spans="1:8" x14ac:dyDescent="0.2">
      <c r="A25" s="16">
        <v>2</v>
      </c>
      <c r="B25" s="15">
        <v>1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</row>
    <row r="26" spans="1:8" x14ac:dyDescent="0.2">
      <c r="A26" s="16"/>
      <c r="B26" s="15"/>
    </row>
    <row r="27" spans="1:8" x14ac:dyDescent="0.2">
      <c r="A27" s="3" t="s">
        <v>74</v>
      </c>
      <c r="B27" s="15"/>
    </row>
    <row r="28" spans="1:8" x14ac:dyDescent="0.2">
      <c r="A28" s="16">
        <v>2</v>
      </c>
      <c r="B28" s="15">
        <v>100</v>
      </c>
      <c r="C28">
        <v>100</v>
      </c>
      <c r="D28">
        <v>2</v>
      </c>
      <c r="E28">
        <v>0</v>
      </c>
      <c r="F28">
        <v>0</v>
      </c>
    </row>
    <row r="29" spans="1:8" x14ac:dyDescent="0.2">
      <c r="A29" s="16">
        <v>2</v>
      </c>
      <c r="B29" s="15">
        <v>100</v>
      </c>
      <c r="C29">
        <v>100</v>
      </c>
      <c r="D29">
        <v>2</v>
      </c>
      <c r="E29">
        <v>0</v>
      </c>
      <c r="F29">
        <v>0</v>
      </c>
    </row>
    <row r="30" spans="1:8" x14ac:dyDescent="0.2">
      <c r="A30" s="16">
        <v>2</v>
      </c>
      <c r="B30" s="15">
        <v>100</v>
      </c>
      <c r="C30">
        <v>100</v>
      </c>
      <c r="D30">
        <v>2</v>
      </c>
      <c r="E30">
        <v>0</v>
      </c>
      <c r="F30">
        <v>0</v>
      </c>
    </row>
    <row r="31" spans="1:8" x14ac:dyDescent="0.2">
      <c r="A31" s="16">
        <v>2</v>
      </c>
      <c r="B31" s="15">
        <v>100</v>
      </c>
      <c r="C31">
        <v>100</v>
      </c>
      <c r="D31">
        <v>2</v>
      </c>
      <c r="E31">
        <v>0</v>
      </c>
      <c r="F31">
        <v>0</v>
      </c>
    </row>
    <row r="32" spans="1:8" x14ac:dyDescent="0.2">
      <c r="A32" s="16">
        <v>2</v>
      </c>
      <c r="B32" s="15">
        <v>100</v>
      </c>
      <c r="C32">
        <v>100</v>
      </c>
      <c r="D32">
        <v>2</v>
      </c>
      <c r="E32">
        <v>0</v>
      </c>
      <c r="F32">
        <v>0</v>
      </c>
    </row>
    <row r="33" spans="1:9" x14ac:dyDescent="0.2">
      <c r="A33" s="16">
        <v>2</v>
      </c>
      <c r="B33" s="15">
        <v>100</v>
      </c>
      <c r="C33">
        <v>100</v>
      </c>
      <c r="D33">
        <v>2</v>
      </c>
      <c r="E33">
        <v>0</v>
      </c>
      <c r="F33">
        <v>0</v>
      </c>
    </row>
    <row r="34" spans="1:9" x14ac:dyDescent="0.2">
      <c r="A34" s="16">
        <v>2</v>
      </c>
      <c r="B34" s="15">
        <v>100</v>
      </c>
      <c r="C34">
        <v>100</v>
      </c>
      <c r="D34">
        <v>2</v>
      </c>
      <c r="E34">
        <v>0</v>
      </c>
      <c r="F34">
        <v>0</v>
      </c>
    </row>
    <row r="35" spans="1:9" x14ac:dyDescent="0.2">
      <c r="A35" s="16">
        <v>2</v>
      </c>
      <c r="B35" s="15">
        <v>100</v>
      </c>
      <c r="C35">
        <v>100</v>
      </c>
      <c r="D35">
        <v>2</v>
      </c>
      <c r="E35">
        <v>0</v>
      </c>
      <c r="F35">
        <v>0</v>
      </c>
    </row>
    <row r="36" spans="1:9" x14ac:dyDescent="0.2">
      <c r="A36" s="16">
        <v>2</v>
      </c>
      <c r="B36" s="15">
        <v>100</v>
      </c>
      <c r="C36">
        <v>100</v>
      </c>
      <c r="D36">
        <v>2</v>
      </c>
      <c r="E36">
        <v>0</v>
      </c>
      <c r="F36">
        <v>0</v>
      </c>
    </row>
    <row r="37" spans="1:9" x14ac:dyDescent="0.2">
      <c r="A37" s="16">
        <v>2</v>
      </c>
      <c r="B37" s="15">
        <v>100</v>
      </c>
      <c r="C37">
        <v>100</v>
      </c>
      <c r="D37">
        <v>2</v>
      </c>
      <c r="E37">
        <v>0</v>
      </c>
      <c r="F37">
        <v>0</v>
      </c>
    </row>
    <row r="38" spans="1:9" x14ac:dyDescent="0.2">
      <c r="A38" s="16">
        <v>2</v>
      </c>
      <c r="B38" s="15">
        <v>100</v>
      </c>
      <c r="C38">
        <v>100</v>
      </c>
      <c r="D38">
        <v>2</v>
      </c>
      <c r="E38">
        <v>0</v>
      </c>
      <c r="F38">
        <v>0</v>
      </c>
    </row>
    <row r="40" spans="1:9" x14ac:dyDescent="0.2">
      <c r="A40" s="3" t="s">
        <v>63</v>
      </c>
      <c r="B40" s="3" t="s">
        <v>69</v>
      </c>
      <c r="C40" s="3" t="s">
        <v>65</v>
      </c>
      <c r="D40" s="3" t="s">
        <v>64</v>
      </c>
      <c r="E40" s="3" t="s">
        <v>67</v>
      </c>
      <c r="F40" s="3" t="s">
        <v>70</v>
      </c>
      <c r="G40" s="3" t="s">
        <v>71</v>
      </c>
      <c r="H40" s="3" t="s">
        <v>66</v>
      </c>
      <c r="I40" s="3" t="s">
        <v>68</v>
      </c>
    </row>
    <row r="41" spans="1:9" x14ac:dyDescent="0.2">
      <c r="A41" s="17">
        <v>0</v>
      </c>
      <c r="B41" s="17">
        <v>0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</row>
    <row r="42" spans="1:9" x14ac:dyDescent="0.2">
      <c r="A42" s="17">
        <v>1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</row>
    <row r="43" spans="1:9" x14ac:dyDescent="0.2">
      <c r="A43" s="17">
        <v>2</v>
      </c>
      <c r="B43" s="17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</row>
    <row r="44" spans="1:9" x14ac:dyDescent="0.2">
      <c r="A44" s="17">
        <v>3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</row>
    <row r="45" spans="1:9" x14ac:dyDescent="0.2">
      <c r="A45" s="17">
        <v>4</v>
      </c>
      <c r="B45" s="17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</row>
    <row r="46" spans="1:9" x14ac:dyDescent="0.2">
      <c r="A46" s="17">
        <v>5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</row>
    <row r="47" spans="1:9" x14ac:dyDescent="0.2">
      <c r="A47" s="17">
        <v>6</v>
      </c>
      <c r="B47" s="17">
        <v>0</v>
      </c>
      <c r="C47" s="17">
        <v>7.2555555555555546E-4</v>
      </c>
      <c r="D47" s="17">
        <v>0</v>
      </c>
      <c r="E47" s="17">
        <v>0</v>
      </c>
      <c r="F47" s="17">
        <v>0</v>
      </c>
      <c r="G47" s="17">
        <v>1.1567777777777779E-4</v>
      </c>
      <c r="H47" s="17">
        <v>0</v>
      </c>
      <c r="I47" s="17">
        <v>0</v>
      </c>
    </row>
    <row r="48" spans="1:9" x14ac:dyDescent="0.2">
      <c r="A48" s="17">
        <v>7</v>
      </c>
      <c r="B48" s="17">
        <v>4.1859522222222223E-2</v>
      </c>
      <c r="C48" s="17">
        <v>6.5231847222222222E-2</v>
      </c>
      <c r="D48" s="17">
        <v>5.9703772222222208E-2</v>
      </c>
      <c r="E48" s="17">
        <v>5.0121680555555527E-2</v>
      </c>
      <c r="F48" s="17">
        <v>5.1876591666666673E-2</v>
      </c>
      <c r="G48" s="17">
        <v>5.5929780555555565E-2</v>
      </c>
      <c r="H48" s="17">
        <v>2.7452288888888895E-2</v>
      </c>
      <c r="I48" s="17">
        <v>4.1760066666666672E-2</v>
      </c>
    </row>
    <row r="49" spans="1:9" x14ac:dyDescent="0.2">
      <c r="A49" s="17">
        <v>8</v>
      </c>
      <c r="B49" s="17">
        <v>0.19143677777777771</v>
      </c>
      <c r="C49" s="17">
        <v>0.21363248611111113</v>
      </c>
      <c r="D49" s="17">
        <v>0.20857226944444451</v>
      </c>
      <c r="E49" s="17">
        <v>0.18757741388888891</v>
      </c>
      <c r="F49" s="17">
        <v>0.19419465555555565</v>
      </c>
      <c r="G49" s="17">
        <v>0.17764409444444451</v>
      </c>
      <c r="H49" s="17">
        <v>0.14955196388888883</v>
      </c>
      <c r="I49" s="17">
        <v>0.18261125277777776</v>
      </c>
    </row>
    <row r="50" spans="1:9" x14ac:dyDescent="0.2">
      <c r="A50" s="17">
        <v>9</v>
      </c>
      <c r="B50" s="17">
        <v>0.31068410833333343</v>
      </c>
      <c r="C50" s="17">
        <v>0.32300885277777774</v>
      </c>
      <c r="D50" s="17">
        <v>0.31830374166666686</v>
      </c>
      <c r="E50" s="17">
        <v>0.32027497500000002</v>
      </c>
      <c r="F50" s="17">
        <v>0.30065165833333329</v>
      </c>
      <c r="G50" s="17">
        <v>0.31699256388888891</v>
      </c>
      <c r="H50" s="17">
        <v>0.26008251388888892</v>
      </c>
      <c r="I50" s="17">
        <v>0.30230707222222225</v>
      </c>
    </row>
    <row r="51" spans="1:9" x14ac:dyDescent="0.2">
      <c r="A51" s="17">
        <v>10</v>
      </c>
      <c r="B51" s="17">
        <v>0.39626159166666697</v>
      </c>
      <c r="C51" s="17">
        <v>0.38478888055555549</v>
      </c>
      <c r="D51" s="17">
        <v>0.403678186111111</v>
      </c>
      <c r="E51" s="17">
        <v>0.39321536944444441</v>
      </c>
      <c r="F51" s="17">
        <v>0.37984764166666662</v>
      </c>
      <c r="G51" s="17">
        <v>0.40210108055555538</v>
      </c>
      <c r="H51" s="17">
        <v>0.32975689444444445</v>
      </c>
      <c r="I51" s="17">
        <v>0.37101836111111108</v>
      </c>
    </row>
    <row r="52" spans="1:9" x14ac:dyDescent="0.2">
      <c r="A52" s="17">
        <v>11</v>
      </c>
      <c r="B52" s="17">
        <v>0.43034073611111129</v>
      </c>
      <c r="C52" s="17">
        <v>0.41239275833333333</v>
      </c>
      <c r="D52" s="17">
        <v>0.43070032500000016</v>
      </c>
      <c r="E52" s="17">
        <v>0.40990225277777759</v>
      </c>
      <c r="F52" s="17">
        <v>0.40955887499999993</v>
      </c>
      <c r="G52" s="17">
        <v>0.41240787222222247</v>
      </c>
      <c r="H52" s="17">
        <v>0.36282361666666668</v>
      </c>
      <c r="I52" s="17">
        <v>0.41678517500000001</v>
      </c>
    </row>
    <row r="53" spans="1:9" x14ac:dyDescent="0.2">
      <c r="A53" s="17">
        <v>12</v>
      </c>
      <c r="B53" s="17">
        <v>0.41032443888888909</v>
      </c>
      <c r="C53" s="17">
        <v>0.3791340694444445</v>
      </c>
      <c r="D53" s="17">
        <v>0.4217746305555557</v>
      </c>
      <c r="E53" s="17">
        <v>0.37985744722222226</v>
      </c>
      <c r="F53" s="17">
        <v>0.40924756388888905</v>
      </c>
      <c r="G53" s="17">
        <v>0.39987200277777774</v>
      </c>
      <c r="H53" s="17">
        <v>0.35317501666666667</v>
      </c>
      <c r="I53" s="17">
        <v>0.39743873333333313</v>
      </c>
    </row>
    <row r="54" spans="1:9" x14ac:dyDescent="0.2">
      <c r="A54" s="17">
        <v>13</v>
      </c>
      <c r="B54" s="17">
        <v>0.36135453611111107</v>
      </c>
      <c r="C54" s="17">
        <v>0.32198723611111102</v>
      </c>
      <c r="D54" s="17">
        <v>0.34866814444444438</v>
      </c>
      <c r="E54" s="17">
        <v>0.36155773888888881</v>
      </c>
      <c r="F54" s="17">
        <v>0.3695869638888889</v>
      </c>
      <c r="G54" s="17">
        <v>0.34342840277777764</v>
      </c>
      <c r="H54" s="17">
        <v>0.31268887777777782</v>
      </c>
      <c r="I54" s="17">
        <v>0.37505539166666663</v>
      </c>
    </row>
    <row r="55" spans="1:9" x14ac:dyDescent="0.2">
      <c r="A55" s="17">
        <v>14</v>
      </c>
      <c r="B55" s="17">
        <v>0.29292920277777779</v>
      </c>
      <c r="C55" s="17">
        <v>0.22764220000000013</v>
      </c>
      <c r="D55" s="17">
        <v>0.26488840277777775</v>
      </c>
      <c r="E55" s="17">
        <v>0.28394644722222223</v>
      </c>
      <c r="F55" s="17">
        <v>0.28263816944444436</v>
      </c>
      <c r="G55" s="17">
        <v>0.2546341138888889</v>
      </c>
      <c r="H55" s="17">
        <v>0.23656294166666655</v>
      </c>
      <c r="I55" s="17">
        <v>0.28264291666666658</v>
      </c>
    </row>
    <row r="56" spans="1:9" x14ac:dyDescent="0.2">
      <c r="A56" s="17">
        <v>15</v>
      </c>
      <c r="B56" s="17">
        <v>0.1691608944444444</v>
      </c>
      <c r="C56" s="17">
        <v>0.1069406944444444</v>
      </c>
      <c r="D56" s="17">
        <v>0.14562460833333341</v>
      </c>
      <c r="E56" s="17">
        <v>0.15451732222222225</v>
      </c>
      <c r="F56" s="17">
        <v>0.15957591388888889</v>
      </c>
      <c r="G56" s="17">
        <v>0.13303132777777785</v>
      </c>
      <c r="H56" s="17">
        <v>0.14262363333333328</v>
      </c>
      <c r="I56" s="17">
        <v>0.18073434166666671</v>
      </c>
    </row>
    <row r="57" spans="1:9" x14ac:dyDescent="0.2">
      <c r="A57" s="17">
        <v>16</v>
      </c>
      <c r="B57" s="17">
        <v>4.0964133333333326E-2</v>
      </c>
      <c r="C57" s="17">
        <v>1.3810333333333334E-2</v>
      </c>
      <c r="D57" s="17">
        <v>2.9573183333333333E-2</v>
      </c>
      <c r="E57" s="17">
        <v>2.9712958333333338E-2</v>
      </c>
      <c r="F57" s="17">
        <v>3.1252605555555556E-2</v>
      </c>
      <c r="G57" s="17">
        <v>2.6545674999999998E-2</v>
      </c>
      <c r="H57" s="17">
        <v>2.9236227777777769E-2</v>
      </c>
      <c r="I57" s="17">
        <v>3.8800580555555554E-2</v>
      </c>
    </row>
    <row r="58" spans="1:9" x14ac:dyDescent="0.2">
      <c r="A58" s="17">
        <v>17</v>
      </c>
      <c r="B58" s="17">
        <v>0</v>
      </c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</row>
    <row r="59" spans="1:9" x14ac:dyDescent="0.2">
      <c r="A59" s="17">
        <v>18</v>
      </c>
      <c r="B59" s="17">
        <v>0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</row>
    <row r="60" spans="1:9" x14ac:dyDescent="0.2">
      <c r="A60" s="17">
        <v>19</v>
      </c>
      <c r="B60" s="17">
        <v>0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</row>
    <row r="61" spans="1:9" x14ac:dyDescent="0.2">
      <c r="A61" s="17">
        <v>20</v>
      </c>
      <c r="B61" s="17">
        <v>0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</row>
    <row r="62" spans="1:9" x14ac:dyDescent="0.2">
      <c r="A62" s="17">
        <v>21</v>
      </c>
      <c r="B62" s="17">
        <v>0</v>
      </c>
      <c r="C62" s="17">
        <v>0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</row>
    <row r="63" spans="1:9" x14ac:dyDescent="0.2">
      <c r="A63" s="17">
        <v>22</v>
      </c>
      <c r="B63" s="17">
        <v>0</v>
      </c>
      <c r="C63" s="17">
        <v>0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</row>
    <row r="64" spans="1:9" x14ac:dyDescent="0.2">
      <c r="A64" s="17">
        <v>23</v>
      </c>
      <c r="B64" s="17">
        <v>0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F36B2-121F-F24B-B47C-550988432995}">
  <dimension ref="A1:U59"/>
  <sheetViews>
    <sheetView topLeftCell="A10" workbookViewId="0">
      <selection activeCell="A33" sqref="A33:F33"/>
    </sheetView>
  </sheetViews>
  <sheetFormatPr baseColWidth="10" defaultRowHeight="16" x14ac:dyDescent="0.2"/>
  <cols>
    <col min="1" max="1" width="15.6640625" bestFit="1" customWidth="1"/>
    <col min="2" max="2" width="20" bestFit="1" customWidth="1"/>
    <col min="5" max="5" width="28.1640625" bestFit="1" customWidth="1"/>
    <col min="6" max="6" width="31.33203125" bestFit="1" customWidth="1"/>
    <col min="7" max="7" width="29.1640625" bestFit="1" customWidth="1"/>
  </cols>
  <sheetData>
    <row r="1" spans="1:21" x14ac:dyDescent="0.2">
      <c r="A1" s="2" t="s">
        <v>2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</row>
    <row r="2" spans="1:21" x14ac:dyDescent="0.2">
      <c r="A2" s="16">
        <v>38</v>
      </c>
      <c r="B2" s="15">
        <v>0</v>
      </c>
      <c r="C2">
        <v>0</v>
      </c>
      <c r="D2">
        <f t="shared" ref="D2:D10" si="0">I2*(1/3)</f>
        <v>4.3461333333333343</v>
      </c>
      <c r="E2">
        <v>0</v>
      </c>
      <c r="F2">
        <v>1</v>
      </c>
      <c r="G2">
        <v>100</v>
      </c>
      <c r="H2">
        <v>1</v>
      </c>
      <c r="I2">
        <v>13.038400000000003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10</v>
      </c>
      <c r="S2">
        <v>10</v>
      </c>
      <c r="T2">
        <v>0</v>
      </c>
      <c r="U2">
        <v>0</v>
      </c>
    </row>
    <row r="3" spans="1:21" x14ac:dyDescent="0.2">
      <c r="A3" s="16">
        <v>36</v>
      </c>
      <c r="B3" s="15">
        <v>0</v>
      </c>
      <c r="C3">
        <v>0</v>
      </c>
      <c r="D3">
        <f t="shared" si="0"/>
        <v>1.1599999999999999E-2</v>
      </c>
      <c r="E3">
        <v>0</v>
      </c>
      <c r="F3">
        <v>1</v>
      </c>
      <c r="G3">
        <v>100</v>
      </c>
      <c r="H3">
        <v>1</v>
      </c>
      <c r="I3">
        <v>3.4799999999999998E-2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10</v>
      </c>
      <c r="S3">
        <v>10</v>
      </c>
      <c r="T3">
        <v>0</v>
      </c>
      <c r="U3">
        <v>0</v>
      </c>
    </row>
    <row r="4" spans="1:21" x14ac:dyDescent="0.2">
      <c r="A4" s="16">
        <v>37</v>
      </c>
      <c r="B4" s="15">
        <v>0</v>
      </c>
      <c r="C4">
        <v>0</v>
      </c>
      <c r="D4">
        <f t="shared" si="0"/>
        <v>1.8890666666666667</v>
      </c>
      <c r="E4">
        <v>0</v>
      </c>
      <c r="F4">
        <v>1</v>
      </c>
      <c r="G4">
        <v>100</v>
      </c>
      <c r="H4">
        <v>1</v>
      </c>
      <c r="I4">
        <v>5.6672000000000002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</v>
      </c>
      <c r="S4">
        <v>10</v>
      </c>
      <c r="T4">
        <v>0</v>
      </c>
      <c r="U4">
        <v>0</v>
      </c>
    </row>
    <row r="5" spans="1:21" x14ac:dyDescent="0.2">
      <c r="A5" s="16">
        <v>33</v>
      </c>
      <c r="B5" s="15">
        <v>0</v>
      </c>
      <c r="C5">
        <v>0</v>
      </c>
      <c r="D5">
        <f t="shared" si="0"/>
        <v>0.22766666666666668</v>
      </c>
      <c r="E5">
        <v>0</v>
      </c>
      <c r="F5">
        <v>1</v>
      </c>
      <c r="G5">
        <v>100</v>
      </c>
      <c r="H5">
        <v>1</v>
      </c>
      <c r="I5">
        <v>0.68300000000000005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10</v>
      </c>
      <c r="S5">
        <v>10</v>
      </c>
      <c r="T5">
        <v>0</v>
      </c>
      <c r="U5">
        <v>0</v>
      </c>
    </row>
    <row r="6" spans="1:21" x14ac:dyDescent="0.2">
      <c r="A6" s="16">
        <v>34</v>
      </c>
      <c r="B6" s="15">
        <v>0</v>
      </c>
      <c r="C6">
        <v>0</v>
      </c>
      <c r="D6">
        <f t="shared" si="0"/>
        <v>0.22766666666666668</v>
      </c>
      <c r="E6">
        <v>0</v>
      </c>
      <c r="F6">
        <v>1</v>
      </c>
      <c r="G6">
        <v>100</v>
      </c>
      <c r="H6">
        <v>1</v>
      </c>
      <c r="I6">
        <v>0.68300000000000005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10</v>
      </c>
      <c r="S6">
        <v>10</v>
      </c>
      <c r="T6">
        <v>0</v>
      </c>
      <c r="U6">
        <v>0</v>
      </c>
    </row>
    <row r="7" spans="1:21" x14ac:dyDescent="0.2">
      <c r="A7" s="16">
        <v>35</v>
      </c>
      <c r="B7" s="15">
        <v>0</v>
      </c>
      <c r="C7">
        <v>0</v>
      </c>
      <c r="D7">
        <f t="shared" si="0"/>
        <v>0.185</v>
      </c>
      <c r="E7">
        <v>0</v>
      </c>
      <c r="F7">
        <v>1</v>
      </c>
      <c r="G7">
        <v>100</v>
      </c>
      <c r="H7">
        <v>1</v>
      </c>
      <c r="I7">
        <v>0.55500000000000005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10</v>
      </c>
      <c r="S7">
        <v>10</v>
      </c>
      <c r="T7">
        <v>0</v>
      </c>
      <c r="U7">
        <v>0</v>
      </c>
    </row>
    <row r="8" spans="1:21" x14ac:dyDescent="0.2">
      <c r="A8" s="14">
        <v>30</v>
      </c>
      <c r="B8" s="15">
        <v>0</v>
      </c>
      <c r="C8">
        <v>0</v>
      </c>
      <c r="D8">
        <f t="shared" si="0"/>
        <v>1.4802666666666666</v>
      </c>
      <c r="E8">
        <v>0</v>
      </c>
      <c r="F8">
        <v>1</v>
      </c>
      <c r="G8">
        <v>100</v>
      </c>
      <c r="H8">
        <v>1</v>
      </c>
      <c r="I8">
        <v>4.4408000000000003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10</v>
      </c>
      <c r="S8">
        <v>10</v>
      </c>
      <c r="T8">
        <v>0</v>
      </c>
      <c r="U8">
        <v>0</v>
      </c>
    </row>
    <row r="9" spans="1:21" x14ac:dyDescent="0.2">
      <c r="A9" s="14">
        <v>17</v>
      </c>
      <c r="B9" s="15">
        <v>0</v>
      </c>
      <c r="C9">
        <v>0</v>
      </c>
      <c r="D9">
        <f t="shared" si="0"/>
        <v>0.22839999999999999</v>
      </c>
      <c r="E9">
        <v>0</v>
      </c>
      <c r="F9">
        <v>1</v>
      </c>
      <c r="G9">
        <v>100</v>
      </c>
      <c r="H9">
        <v>1</v>
      </c>
      <c r="I9">
        <v>0.68520000000000003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10</v>
      </c>
      <c r="S9">
        <v>10</v>
      </c>
      <c r="T9">
        <v>0</v>
      </c>
      <c r="U9">
        <v>0</v>
      </c>
    </row>
    <row r="10" spans="1:21" x14ac:dyDescent="0.2">
      <c r="A10" s="16">
        <v>39</v>
      </c>
      <c r="B10" s="15">
        <v>0</v>
      </c>
      <c r="C10">
        <v>0</v>
      </c>
      <c r="D10">
        <f t="shared" si="0"/>
        <v>0.22839999999999999</v>
      </c>
      <c r="E10">
        <v>0</v>
      </c>
      <c r="F10">
        <v>1</v>
      </c>
      <c r="G10">
        <v>100</v>
      </c>
      <c r="H10">
        <v>1</v>
      </c>
      <c r="I10">
        <v>0.68520000000000003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10</v>
      </c>
      <c r="S10">
        <v>10</v>
      </c>
      <c r="T10">
        <v>0</v>
      </c>
      <c r="U10">
        <v>0</v>
      </c>
    </row>
    <row r="12" spans="1:21" x14ac:dyDescent="0.2">
      <c r="A12" s="3" t="s">
        <v>53</v>
      </c>
      <c r="B12" s="3" t="s">
        <v>54</v>
      </c>
      <c r="C12" s="3" t="s">
        <v>49</v>
      </c>
      <c r="D12" s="3" t="s">
        <v>50</v>
      </c>
      <c r="E12" s="3" t="s">
        <v>51</v>
      </c>
      <c r="F12" s="3" t="s">
        <v>52</v>
      </c>
      <c r="G12" s="3" t="s">
        <v>61</v>
      </c>
      <c r="H12" s="3" t="s">
        <v>62</v>
      </c>
    </row>
    <row r="13" spans="1:21" x14ac:dyDescent="0.2">
      <c r="A13" s="16">
        <v>2</v>
      </c>
      <c r="B13" s="15">
        <v>1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</row>
    <row r="14" spans="1:21" x14ac:dyDescent="0.2">
      <c r="A14" s="16">
        <v>2</v>
      </c>
      <c r="B14" s="15">
        <v>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</row>
    <row r="15" spans="1:21" x14ac:dyDescent="0.2">
      <c r="A15" s="16">
        <v>2</v>
      </c>
      <c r="B15" s="15">
        <v>1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</row>
    <row r="16" spans="1:21" x14ac:dyDescent="0.2">
      <c r="A16" s="16">
        <v>2</v>
      </c>
      <c r="B16" s="15">
        <v>1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</row>
    <row r="17" spans="1:8" x14ac:dyDescent="0.2">
      <c r="A17" s="16">
        <v>2</v>
      </c>
      <c r="B17" s="15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</row>
    <row r="18" spans="1:8" x14ac:dyDescent="0.2">
      <c r="A18" s="16">
        <v>2</v>
      </c>
      <c r="B18" s="15">
        <v>1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</row>
    <row r="19" spans="1:8" x14ac:dyDescent="0.2">
      <c r="A19" s="16">
        <v>2</v>
      </c>
      <c r="B19" s="15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</row>
    <row r="20" spans="1:8" x14ac:dyDescent="0.2">
      <c r="A20" s="16">
        <v>2</v>
      </c>
      <c r="B20" s="15">
        <v>1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</row>
    <row r="21" spans="1:8" x14ac:dyDescent="0.2">
      <c r="A21" s="16">
        <v>2</v>
      </c>
      <c r="B21" s="15">
        <v>1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</row>
    <row r="23" spans="1:8" x14ac:dyDescent="0.2">
      <c r="A23" s="2" t="s">
        <v>74</v>
      </c>
      <c r="B23" s="15"/>
    </row>
    <row r="24" spans="1:8" x14ac:dyDescent="0.2">
      <c r="A24" s="16">
        <v>2</v>
      </c>
      <c r="B24" s="15">
        <v>100</v>
      </c>
      <c r="C24">
        <v>100</v>
      </c>
      <c r="D24">
        <v>2</v>
      </c>
      <c r="E24">
        <v>0</v>
      </c>
      <c r="F24">
        <v>0</v>
      </c>
    </row>
    <row r="25" spans="1:8" x14ac:dyDescent="0.2">
      <c r="A25" s="16">
        <v>2</v>
      </c>
      <c r="B25" s="15">
        <v>100</v>
      </c>
      <c r="C25">
        <v>100</v>
      </c>
      <c r="D25">
        <v>2</v>
      </c>
      <c r="E25">
        <v>0</v>
      </c>
      <c r="F25">
        <v>0</v>
      </c>
    </row>
    <row r="26" spans="1:8" x14ac:dyDescent="0.2">
      <c r="A26" s="16">
        <v>2</v>
      </c>
      <c r="B26" s="15">
        <v>100</v>
      </c>
      <c r="C26">
        <v>100</v>
      </c>
      <c r="D26">
        <v>2</v>
      </c>
      <c r="E26">
        <v>0</v>
      </c>
      <c r="F26">
        <v>0</v>
      </c>
    </row>
    <row r="27" spans="1:8" x14ac:dyDescent="0.2">
      <c r="A27" s="16">
        <v>2</v>
      </c>
      <c r="B27" s="15">
        <v>100</v>
      </c>
      <c r="C27">
        <v>100</v>
      </c>
      <c r="D27">
        <v>2</v>
      </c>
      <c r="E27">
        <v>0</v>
      </c>
      <c r="F27">
        <v>0</v>
      </c>
    </row>
    <row r="28" spans="1:8" x14ac:dyDescent="0.2">
      <c r="A28" s="16">
        <v>2</v>
      </c>
      <c r="B28" s="15">
        <v>100</v>
      </c>
      <c r="C28">
        <v>100</v>
      </c>
      <c r="D28">
        <v>2</v>
      </c>
      <c r="E28">
        <v>0</v>
      </c>
      <c r="F28">
        <v>0</v>
      </c>
    </row>
    <row r="29" spans="1:8" x14ac:dyDescent="0.2">
      <c r="A29" s="16">
        <v>2</v>
      </c>
      <c r="B29" s="15">
        <v>100</v>
      </c>
      <c r="C29">
        <v>100</v>
      </c>
      <c r="D29">
        <v>2</v>
      </c>
      <c r="E29">
        <v>0</v>
      </c>
      <c r="F29">
        <v>0</v>
      </c>
    </row>
    <row r="30" spans="1:8" x14ac:dyDescent="0.2">
      <c r="A30" s="16">
        <v>2</v>
      </c>
      <c r="B30" s="15">
        <v>100</v>
      </c>
      <c r="C30">
        <v>100</v>
      </c>
      <c r="D30">
        <v>2</v>
      </c>
      <c r="E30">
        <v>0</v>
      </c>
      <c r="F30">
        <v>0</v>
      </c>
    </row>
    <row r="31" spans="1:8" x14ac:dyDescent="0.2">
      <c r="A31" s="16">
        <v>2</v>
      </c>
      <c r="B31" s="15">
        <v>100</v>
      </c>
      <c r="C31">
        <v>100</v>
      </c>
      <c r="D31">
        <v>2</v>
      </c>
      <c r="E31">
        <v>0</v>
      </c>
      <c r="F31">
        <v>0</v>
      </c>
    </row>
    <row r="32" spans="1:8" x14ac:dyDescent="0.2">
      <c r="A32" s="16">
        <v>2</v>
      </c>
      <c r="B32" s="15">
        <v>100</v>
      </c>
      <c r="C32">
        <v>100</v>
      </c>
      <c r="D32">
        <v>2</v>
      </c>
      <c r="E32">
        <v>0</v>
      </c>
      <c r="F32">
        <v>0</v>
      </c>
    </row>
    <row r="33" spans="1:6" x14ac:dyDescent="0.2">
      <c r="A33" s="21" t="s">
        <v>75</v>
      </c>
      <c r="B33" s="21"/>
      <c r="C33" s="21"/>
      <c r="D33" s="21"/>
      <c r="E33" s="21"/>
      <c r="F33" s="21"/>
    </row>
    <row r="34" spans="1:6" x14ac:dyDescent="0.2">
      <c r="A34" s="19">
        <v>0.99735449735449733</v>
      </c>
      <c r="B34" s="19">
        <v>0.76709219858156019</v>
      </c>
      <c r="C34" s="19">
        <v>1</v>
      </c>
      <c r="D34" s="19">
        <v>0.43489225126088948</v>
      </c>
      <c r="E34" s="19">
        <v>0.56111688697460271</v>
      </c>
      <c r="F34" s="19">
        <v>0.73971714026209934</v>
      </c>
    </row>
    <row r="35" spans="1:6" x14ac:dyDescent="0.2">
      <c r="A35" s="19">
        <v>0.99171075837742495</v>
      </c>
      <c r="B35" s="19">
        <v>0.74907801418439723</v>
      </c>
      <c r="C35" s="19">
        <v>0.89891530117701357</v>
      </c>
      <c r="D35" s="19">
        <v>0.38904172397982573</v>
      </c>
      <c r="E35" s="19">
        <v>0.56690925293331351</v>
      </c>
      <c r="F35" s="19">
        <v>0.70688984040482672</v>
      </c>
    </row>
    <row r="36" spans="1:6" x14ac:dyDescent="0.2">
      <c r="A36" s="19">
        <v>1</v>
      </c>
      <c r="B36" s="19">
        <v>0.73248226950354611</v>
      </c>
      <c r="C36" s="19">
        <v>0.79875375028848372</v>
      </c>
      <c r="D36" s="19">
        <v>0.36198991288399818</v>
      </c>
      <c r="E36" s="19">
        <v>0.5828011287687509</v>
      </c>
      <c r="F36" s="19">
        <v>0.6652393927598288</v>
      </c>
    </row>
    <row r="37" spans="1:6" x14ac:dyDescent="0.2">
      <c r="A37" s="19">
        <v>0.98059964726631388</v>
      </c>
      <c r="B37" s="19">
        <v>0.74226950354609922</v>
      </c>
      <c r="C37" s="19">
        <v>0.76367412877913676</v>
      </c>
      <c r="D37" s="19">
        <v>0.36703347088491517</v>
      </c>
      <c r="E37" s="19">
        <v>0.59037576117629587</v>
      </c>
      <c r="F37" s="19">
        <v>0.64927987543791355</v>
      </c>
    </row>
    <row r="38" spans="1:6" x14ac:dyDescent="0.2">
      <c r="A38" s="19">
        <v>0.95943562610229272</v>
      </c>
      <c r="B38" s="19">
        <v>0.76567375886524813</v>
      </c>
      <c r="C38" s="19">
        <v>0.75813524117239783</v>
      </c>
      <c r="D38" s="19">
        <v>0.3970655662540119</v>
      </c>
      <c r="E38" s="19">
        <v>0.60790138125649795</v>
      </c>
      <c r="F38" s="19">
        <v>0.63513688854288308</v>
      </c>
    </row>
    <row r="39" spans="1:6" x14ac:dyDescent="0.2">
      <c r="A39" s="19">
        <v>0.92398589065255732</v>
      </c>
      <c r="B39" s="19">
        <v>0.79404255319148931</v>
      </c>
      <c r="C39" s="19">
        <v>0.75744288022155548</v>
      </c>
      <c r="D39" s="19">
        <v>0.43305823016964695</v>
      </c>
      <c r="E39" s="19">
        <v>0.64280409921283232</v>
      </c>
      <c r="F39" s="19">
        <v>0.62605423640845981</v>
      </c>
    </row>
    <row r="40" spans="1:6" x14ac:dyDescent="0.2">
      <c r="A40" s="19">
        <v>0.9350970017636685</v>
      </c>
      <c r="B40" s="19">
        <v>0.81773049645390072</v>
      </c>
      <c r="C40" s="19">
        <v>0.8506808216016617</v>
      </c>
      <c r="D40" s="19">
        <v>0.45460797799174696</v>
      </c>
      <c r="E40" s="19">
        <v>0.65735927521164417</v>
      </c>
      <c r="F40" s="19">
        <v>0.62060464512780589</v>
      </c>
    </row>
    <row r="41" spans="1:6" x14ac:dyDescent="0.2">
      <c r="A41" s="19">
        <v>0.91534391534391535</v>
      </c>
      <c r="B41" s="19">
        <v>0.83148936170212773</v>
      </c>
      <c r="C41" s="19">
        <v>0.85760443111008544</v>
      </c>
      <c r="D41" s="19">
        <v>0.47799174690508944</v>
      </c>
      <c r="E41" s="19">
        <v>0.67265706223080357</v>
      </c>
      <c r="F41" s="19">
        <v>0.61580381471389645</v>
      </c>
    </row>
    <row r="42" spans="1:6" x14ac:dyDescent="0.2">
      <c r="A42" s="19">
        <v>0.86137566137566135</v>
      </c>
      <c r="B42" s="19">
        <v>0.83858156028368802</v>
      </c>
      <c r="C42" s="19">
        <v>0.83406415878144469</v>
      </c>
      <c r="D42" s="19">
        <v>0.49862448418156813</v>
      </c>
      <c r="E42" s="19">
        <v>0.67042922916976089</v>
      </c>
      <c r="F42" s="19">
        <v>0.6049046321525885</v>
      </c>
    </row>
    <row r="43" spans="1:6" x14ac:dyDescent="0.2">
      <c r="A43" s="19">
        <v>0.78253968253968254</v>
      </c>
      <c r="B43" s="19">
        <v>0.85773049645390076</v>
      </c>
      <c r="C43" s="19">
        <v>0.7959843064851142</v>
      </c>
      <c r="D43" s="19">
        <v>0.48830811554332876</v>
      </c>
      <c r="E43" s="19">
        <v>0.62676370117332547</v>
      </c>
      <c r="F43" s="19">
        <v>0.72220059685999738</v>
      </c>
    </row>
    <row r="44" spans="1:6" x14ac:dyDescent="0.2">
      <c r="A44" s="19">
        <v>0.70052910052910056</v>
      </c>
      <c r="B44" s="19">
        <v>0.84382978723404256</v>
      </c>
      <c r="C44" s="19">
        <v>0.75651973228709901</v>
      </c>
      <c r="D44" s="19">
        <v>0.40210912425492895</v>
      </c>
      <c r="E44" s="19">
        <v>0.5527996435467103</v>
      </c>
      <c r="F44" s="19">
        <v>0.69832619696379916</v>
      </c>
    </row>
    <row r="45" spans="1:6" x14ac:dyDescent="0.2">
      <c r="A45" s="19">
        <v>0.64814814814814814</v>
      </c>
      <c r="B45" s="19">
        <v>0.87418439716312046</v>
      </c>
      <c r="C45" s="19">
        <v>0.73274867297484425</v>
      </c>
      <c r="D45" s="19">
        <v>0.39844108207244389</v>
      </c>
      <c r="E45" s="19">
        <v>0.49086588444972529</v>
      </c>
      <c r="F45" s="19">
        <v>0.66744517970675998</v>
      </c>
    </row>
    <row r="46" spans="1:6" x14ac:dyDescent="0.2">
      <c r="A46" s="19">
        <v>0.6962962962962963</v>
      </c>
      <c r="B46" s="19">
        <v>0.93205673758865248</v>
      </c>
      <c r="C46" s="19">
        <v>0.70043849526886681</v>
      </c>
      <c r="D46" s="19">
        <v>0.42618065107748743</v>
      </c>
      <c r="E46" s="19">
        <v>0.49918312787761776</v>
      </c>
      <c r="F46" s="19">
        <v>0.6517451667315427</v>
      </c>
    </row>
    <row r="47" spans="1:6" x14ac:dyDescent="0.2">
      <c r="A47" s="19">
        <v>0.73192239858906527</v>
      </c>
      <c r="B47" s="19">
        <v>0.9792907801418439</v>
      </c>
      <c r="C47" s="19">
        <v>0.67320563120240018</v>
      </c>
      <c r="D47" s="19">
        <v>0.45529573590096284</v>
      </c>
      <c r="E47" s="19">
        <v>0.50438140502005058</v>
      </c>
      <c r="F47" s="19">
        <v>0.63370961463604514</v>
      </c>
    </row>
    <row r="48" spans="1:6" x14ac:dyDescent="0.2">
      <c r="A48" s="19">
        <v>0.74761904761904763</v>
      </c>
      <c r="B48" s="19">
        <v>1</v>
      </c>
      <c r="C48" s="19">
        <v>0.64251096238172156</v>
      </c>
      <c r="D48" s="19">
        <v>0.48257679963319577</v>
      </c>
      <c r="E48" s="19">
        <v>0.51047081538690031</v>
      </c>
      <c r="F48" s="19">
        <v>0.61671207992733879</v>
      </c>
    </row>
    <row r="49" spans="1:6" x14ac:dyDescent="0.2">
      <c r="A49" s="19">
        <v>0.7178130511463845</v>
      </c>
      <c r="B49" s="19">
        <v>0.9721985815602836</v>
      </c>
      <c r="C49" s="19">
        <v>0.62750980844680349</v>
      </c>
      <c r="D49" s="19">
        <v>0.55295735900962861</v>
      </c>
      <c r="E49" s="19">
        <v>0.56839447497400863</v>
      </c>
      <c r="F49" s="19">
        <v>0.66472038406643297</v>
      </c>
    </row>
    <row r="50" spans="1:6" x14ac:dyDescent="0.2">
      <c r="A50" s="19">
        <v>0.7077601410934744</v>
      </c>
      <c r="B50" s="19">
        <v>0.93432624113475182</v>
      </c>
      <c r="C50" s="19">
        <v>0.58089083775675043</v>
      </c>
      <c r="D50" s="19">
        <v>0.60912425492893163</v>
      </c>
      <c r="E50" s="19">
        <v>0.65424030892618446</v>
      </c>
      <c r="F50" s="19">
        <v>0.7148047229791098</v>
      </c>
    </row>
    <row r="51" spans="1:6" x14ac:dyDescent="0.2">
      <c r="A51" s="19">
        <v>0.73209876543209884</v>
      </c>
      <c r="B51" s="19">
        <v>0.94453900709219851</v>
      </c>
      <c r="C51" s="19">
        <v>0.58804523424878841</v>
      </c>
      <c r="D51" s="19">
        <v>0.71389270976616226</v>
      </c>
      <c r="E51" s="19">
        <v>0.78805881479281159</v>
      </c>
      <c r="F51" s="19">
        <v>0.76631633579862457</v>
      </c>
    </row>
    <row r="52" spans="1:6" x14ac:dyDescent="0.2">
      <c r="A52" s="19">
        <v>0.78977072310405649</v>
      </c>
      <c r="B52" s="19">
        <v>0.9211347517730496</v>
      </c>
      <c r="C52" s="19">
        <v>0.65081929379183012</v>
      </c>
      <c r="D52" s="19">
        <v>0.8528198074277854</v>
      </c>
      <c r="E52" s="19">
        <v>0.87464725976533497</v>
      </c>
      <c r="F52" s="19">
        <v>0.83223043985986755</v>
      </c>
    </row>
    <row r="53" spans="1:6" x14ac:dyDescent="0.2">
      <c r="A53" s="19">
        <v>0.87054673721340392</v>
      </c>
      <c r="B53" s="19">
        <v>0.90113475177304958</v>
      </c>
      <c r="C53" s="19">
        <v>0.69074544195707366</v>
      </c>
      <c r="D53" s="19">
        <v>0.93626776707932136</v>
      </c>
      <c r="E53" s="19">
        <v>0.93851180751522356</v>
      </c>
      <c r="F53" s="19">
        <v>0.8945114830673413</v>
      </c>
    </row>
    <row r="54" spans="1:6" x14ac:dyDescent="0.2">
      <c r="A54" s="19">
        <v>0.946031746031746</v>
      </c>
      <c r="B54" s="19">
        <v>0.87049645390070929</v>
      </c>
      <c r="C54" s="19">
        <v>0.69328409877682895</v>
      </c>
      <c r="D54" s="19">
        <v>1</v>
      </c>
      <c r="E54" s="19">
        <v>1</v>
      </c>
      <c r="F54" s="19">
        <v>0.9497859089139743</v>
      </c>
    </row>
    <row r="55" spans="1:6" x14ac:dyDescent="0.2">
      <c r="A55" s="19">
        <v>0.97425044091710755</v>
      </c>
      <c r="B55" s="19">
        <v>0.81092198581560293</v>
      </c>
      <c r="C55" s="19">
        <v>0.60996999769213023</v>
      </c>
      <c r="D55" s="19">
        <v>0.95965153599266395</v>
      </c>
      <c r="E55" s="19">
        <v>0.96940442596168142</v>
      </c>
      <c r="F55" s="19">
        <v>0.96911898274296082</v>
      </c>
    </row>
    <row r="56" spans="1:6" x14ac:dyDescent="0.2">
      <c r="A56" s="19">
        <v>0.97178130511463845</v>
      </c>
      <c r="B56" s="19">
        <v>0.75617021276595753</v>
      </c>
      <c r="C56" s="19">
        <v>0.55158089083775674</v>
      </c>
      <c r="D56" s="19">
        <v>0.92663915635029803</v>
      </c>
      <c r="E56" s="19">
        <v>0.9203920986187436</v>
      </c>
      <c r="F56" s="19">
        <v>0.9849487478915272</v>
      </c>
    </row>
    <row r="57" spans="1:6" x14ac:dyDescent="0.2">
      <c r="A57" s="19">
        <v>0.96631393298059964</v>
      </c>
      <c r="B57" s="19">
        <v>0.68014184397163124</v>
      </c>
      <c r="C57" s="19">
        <v>0.50496192014770369</v>
      </c>
      <c r="D57" s="19">
        <v>0.87459880788629074</v>
      </c>
      <c r="E57" s="19">
        <v>0.86246843903163539</v>
      </c>
      <c r="F57" s="19">
        <v>1</v>
      </c>
    </row>
    <row r="58" spans="1:6" x14ac:dyDescent="0.2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</row>
    <row r="59" spans="1:6" x14ac:dyDescent="0.2">
      <c r="A59">
        <v>20.54832451499118</v>
      </c>
      <c r="B59">
        <v>20.316595744680853</v>
      </c>
      <c r="C59">
        <v>17.31848603738749</v>
      </c>
      <c r="D59">
        <v>13.893168271435121</v>
      </c>
      <c r="E59">
        <v>16.312936283974459</v>
      </c>
      <c r="F59">
        <v>17.630206305955625</v>
      </c>
    </row>
  </sheetData>
  <mergeCells count="1">
    <mergeCell ref="A33:F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</vt:lpstr>
      <vt:lpstr>reserve</vt:lpstr>
      <vt:lpstr>xgd</vt:lpstr>
      <vt:lpstr>bus</vt:lpstr>
      <vt:lpstr>gencost</vt:lpstr>
      <vt:lpstr>load_profile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Trisha Ray</dc:creator>
  <cp:lastModifiedBy>Trisha Ray</cp:lastModifiedBy>
  <dcterms:created xsi:type="dcterms:W3CDTF">2019-03-14T02:29:22Z</dcterms:created>
  <dcterms:modified xsi:type="dcterms:W3CDTF">2019-05-20T18:21:55Z</dcterms:modified>
</cp:coreProperties>
</file>