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OneDrive\Desktop\"/>
    </mc:Choice>
  </mc:AlternateContent>
  <xr:revisionPtr revIDLastSave="0" documentId="13_ncr:1_{C5455EDF-59F0-4712-8EBC-BC4BB4DEB254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main tracker" sheetId="2" r:id="rId2"/>
    <sheet name="mental tracker" sheetId="8" r:id="rId3"/>
    <sheet name="Health notes" sheetId="9" r:id="rId4"/>
    <sheet name="Nootropics tracker" sheetId="10" r:id="rId5"/>
    <sheet name="lifting log" sheetId="6" r:id="rId6"/>
    <sheet name="food db" sheetId="3" r:id="rId7"/>
    <sheet name="nutrition tracker" sheetId="4" r:id="rId8"/>
    <sheet name="supplements" sheetId="7" r:id="rId9"/>
    <sheet name="Constants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3" l="1"/>
  <c r="F18" i="3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27" i="4"/>
  <c r="Q18" i="3"/>
  <c r="R18" i="3"/>
  <c r="A18" i="3"/>
  <c r="A2" i="7"/>
  <c r="F26" i="4"/>
  <c r="E6" i="2" s="1"/>
  <c r="G26" i="4"/>
  <c r="F6" i="2" s="1"/>
  <c r="H26" i="4"/>
  <c r="G6" i="2" s="1"/>
  <c r="I26" i="4"/>
  <c r="H6" i="2" s="1"/>
  <c r="J26" i="4"/>
  <c r="I6" i="2" s="1"/>
  <c r="K26" i="4"/>
  <c r="J6" i="2" s="1"/>
  <c r="L26" i="4"/>
  <c r="K6" i="2" s="1"/>
  <c r="M26" i="4"/>
  <c r="L6" i="2" s="1"/>
  <c r="N26" i="4"/>
  <c r="O26" i="4"/>
  <c r="P26" i="4"/>
  <c r="Q26" i="4"/>
  <c r="P6" i="2" s="1"/>
  <c r="R26" i="4"/>
  <c r="Q6" i="2" s="1"/>
  <c r="S26" i="4"/>
  <c r="R6" i="2" s="1"/>
  <c r="T26" i="4"/>
  <c r="S6" i="2" s="1"/>
  <c r="U26" i="4"/>
  <c r="T6" i="2" s="1"/>
  <c r="V26" i="4"/>
  <c r="U6" i="2" s="1"/>
  <c r="W26" i="4"/>
  <c r="V6" i="2" s="1"/>
  <c r="X26" i="4"/>
  <c r="W6" i="2" s="1"/>
  <c r="Y26" i="4"/>
  <c r="X6" i="2" s="1"/>
  <c r="Z26" i="4"/>
  <c r="AA26" i="4"/>
  <c r="AB26" i="4"/>
  <c r="AC26" i="4"/>
  <c r="AB6" i="2" s="1"/>
  <c r="AD26" i="4"/>
  <c r="AC6" i="2" s="1"/>
  <c r="AE26" i="4"/>
  <c r="AD6" i="2" s="1"/>
  <c r="AF26" i="4"/>
  <c r="AE6" i="2" s="1"/>
  <c r="AG26" i="4"/>
  <c r="AF6" i="2" s="1"/>
  <c r="AH26" i="4"/>
  <c r="AG6" i="2" s="1"/>
  <c r="AI26" i="4"/>
  <c r="AH6" i="2" s="1"/>
  <c r="AJ26" i="4"/>
  <c r="AI6" i="2" s="1"/>
  <c r="AK26" i="4"/>
  <c r="AJ6" i="2" s="1"/>
  <c r="AL26" i="4"/>
  <c r="AM26" i="4"/>
  <c r="AN26" i="4"/>
  <c r="AO26" i="4"/>
  <c r="AN6" i="2" s="1"/>
  <c r="AP26" i="4"/>
  <c r="AO6" i="2" s="1"/>
  <c r="AQ26" i="4"/>
  <c r="AP6" i="2" s="1"/>
  <c r="AR26" i="4"/>
  <c r="AQ6" i="2" s="1"/>
  <c r="AS26" i="4"/>
  <c r="AR6" i="2" s="1"/>
  <c r="AT26" i="4"/>
  <c r="AS6" i="2" s="1"/>
  <c r="A26" i="4"/>
  <c r="Q17" i="3"/>
  <c r="R17" i="3"/>
  <c r="A17" i="3"/>
  <c r="M16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25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24" i="4"/>
  <c r="A23" i="4"/>
  <c r="A22" i="4"/>
  <c r="F22" i="4" s="1"/>
  <c r="L22" i="4"/>
  <c r="M22" i="4"/>
  <c r="N22" i="4"/>
  <c r="O22" i="4"/>
  <c r="P22" i="4"/>
  <c r="Q22" i="4"/>
  <c r="W22" i="4"/>
  <c r="X22" i="4"/>
  <c r="Y22" i="4"/>
  <c r="Z22" i="4"/>
  <c r="AA22" i="4"/>
  <c r="AB22" i="4"/>
  <c r="AC22" i="4"/>
  <c r="AI22" i="4"/>
  <c r="AJ22" i="4"/>
  <c r="AK22" i="4"/>
  <c r="AL22" i="4"/>
  <c r="AM22" i="4"/>
  <c r="AN22" i="4"/>
  <c r="AO22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21" i="4"/>
  <c r="F16" i="3"/>
  <c r="Q16" i="3"/>
  <c r="R16" i="3"/>
  <c r="A16" i="3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20" i="4"/>
  <c r="F15" i="3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Q15" i="3"/>
  <c r="R15" i="3"/>
  <c r="M15" i="3"/>
  <c r="L15" i="3"/>
  <c r="K15" i="3"/>
  <c r="J15" i="3"/>
  <c r="G15" i="3"/>
  <c r="A15" i="3"/>
  <c r="A19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18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17" i="4"/>
  <c r="AM1" i="2"/>
  <c r="AO1" i="2"/>
  <c r="W1" i="2"/>
  <c r="M1" i="2"/>
  <c r="O1" i="2"/>
  <c r="AS2" i="4"/>
  <c r="AR1" i="2" s="1"/>
  <c r="AT2" i="4"/>
  <c r="AS1" i="2" s="1"/>
  <c r="AS3" i="4"/>
  <c r="AT3" i="4"/>
  <c r="AS4" i="4"/>
  <c r="AT4" i="4"/>
  <c r="AS5" i="4"/>
  <c r="AT5" i="4"/>
  <c r="AS6" i="4"/>
  <c r="AT6" i="4"/>
  <c r="AS7" i="4"/>
  <c r="AT7" i="4"/>
  <c r="AS8" i="4"/>
  <c r="AT8" i="4"/>
  <c r="AS9" i="4"/>
  <c r="AT9" i="4"/>
  <c r="AS10" i="4"/>
  <c r="AT10" i="4"/>
  <c r="AS11" i="4"/>
  <c r="AT11" i="4"/>
  <c r="AS12" i="4"/>
  <c r="AT12" i="4"/>
  <c r="AS13" i="4"/>
  <c r="AT13" i="4"/>
  <c r="AS14" i="4"/>
  <c r="AT14" i="4"/>
  <c r="AS15" i="4"/>
  <c r="AT15" i="4"/>
  <c r="AS16" i="4"/>
  <c r="AT16" i="4"/>
  <c r="AR2" i="4"/>
  <c r="AQ1" i="2" s="1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M2" i="4"/>
  <c r="AL1" i="2" s="1"/>
  <c r="AN2" i="4"/>
  <c r="AO2" i="4"/>
  <c r="AN1" i="2" s="1"/>
  <c r="AP2" i="4"/>
  <c r="AQ2" i="4"/>
  <c r="AP1" i="2" s="1"/>
  <c r="AM3" i="4"/>
  <c r="AN3" i="4"/>
  <c r="AO3" i="4"/>
  <c r="AP3" i="4"/>
  <c r="AQ3" i="4"/>
  <c r="AM4" i="4"/>
  <c r="AN4" i="4"/>
  <c r="AO4" i="4"/>
  <c r="AP4" i="4"/>
  <c r="AQ4" i="4"/>
  <c r="AM5" i="4"/>
  <c r="AN5" i="4"/>
  <c r="AO5" i="4"/>
  <c r="AP5" i="4"/>
  <c r="AQ5" i="4"/>
  <c r="AM6" i="4"/>
  <c r="AN6" i="4"/>
  <c r="AO6" i="4"/>
  <c r="AP6" i="4"/>
  <c r="AQ6" i="4"/>
  <c r="AM7" i="4"/>
  <c r="AN7" i="4"/>
  <c r="AO7" i="4"/>
  <c r="AP7" i="4"/>
  <c r="AQ7" i="4"/>
  <c r="AM8" i="4"/>
  <c r="AN8" i="4"/>
  <c r="AO8" i="4"/>
  <c r="AP8" i="4"/>
  <c r="AQ8" i="4"/>
  <c r="AM9" i="4"/>
  <c r="AN9" i="4"/>
  <c r="AO9" i="4"/>
  <c r="AP9" i="4"/>
  <c r="AQ9" i="4"/>
  <c r="AM10" i="4"/>
  <c r="AN10" i="4"/>
  <c r="AO10" i="4"/>
  <c r="AP10" i="4"/>
  <c r="AQ10" i="4"/>
  <c r="AM11" i="4"/>
  <c r="AN11" i="4"/>
  <c r="AO11" i="4"/>
  <c r="AP11" i="4"/>
  <c r="AQ11" i="4"/>
  <c r="AM12" i="4"/>
  <c r="AN12" i="4"/>
  <c r="AO12" i="4"/>
  <c r="AP12" i="4"/>
  <c r="AQ12" i="4"/>
  <c r="AM13" i="4"/>
  <c r="AN13" i="4"/>
  <c r="AO13" i="4"/>
  <c r="AP13" i="4"/>
  <c r="AQ13" i="4"/>
  <c r="AM14" i="4"/>
  <c r="AN14" i="4"/>
  <c r="AO14" i="4"/>
  <c r="AP14" i="4"/>
  <c r="AQ14" i="4"/>
  <c r="AM15" i="4"/>
  <c r="AN15" i="4"/>
  <c r="AO15" i="4"/>
  <c r="AP15" i="4"/>
  <c r="AQ15" i="4"/>
  <c r="AM16" i="4"/>
  <c r="AN16" i="4"/>
  <c r="AO16" i="4"/>
  <c r="AP16" i="4"/>
  <c r="AQ16" i="4"/>
  <c r="AH2" i="4"/>
  <c r="AG1" i="2" s="1"/>
  <c r="AI2" i="4"/>
  <c r="AH1" i="2" s="1"/>
  <c r="AJ2" i="4"/>
  <c r="AI1" i="2" s="1"/>
  <c r="AK2" i="4"/>
  <c r="AJ1" i="2" s="1"/>
  <c r="AL2" i="4"/>
  <c r="AK1" i="2" s="1"/>
  <c r="AH3" i="4"/>
  <c r="AI3" i="4"/>
  <c r="AJ3" i="4"/>
  <c r="AK3" i="4"/>
  <c r="AL3" i="4"/>
  <c r="AH4" i="4"/>
  <c r="AI4" i="4"/>
  <c r="AJ4" i="4"/>
  <c r="AK4" i="4"/>
  <c r="AL4" i="4"/>
  <c r="AH5" i="4"/>
  <c r="AI5" i="4"/>
  <c r="AJ5" i="4"/>
  <c r="AK5" i="4"/>
  <c r="AL5" i="4"/>
  <c r="AH6" i="4"/>
  <c r="AI6" i="4"/>
  <c r="AJ6" i="4"/>
  <c r="AK6" i="4"/>
  <c r="AL6" i="4"/>
  <c r="AH7" i="4"/>
  <c r="AI7" i="4"/>
  <c r="AJ7" i="4"/>
  <c r="AK7" i="4"/>
  <c r="AL7" i="4"/>
  <c r="AH8" i="4"/>
  <c r="AI8" i="4"/>
  <c r="AJ8" i="4"/>
  <c r="AK8" i="4"/>
  <c r="AL8" i="4"/>
  <c r="AH9" i="4"/>
  <c r="AI9" i="4"/>
  <c r="AJ9" i="4"/>
  <c r="AK9" i="4"/>
  <c r="AL9" i="4"/>
  <c r="AH10" i="4"/>
  <c r="AI10" i="4"/>
  <c r="AJ10" i="4"/>
  <c r="AK10" i="4"/>
  <c r="AL10" i="4"/>
  <c r="AH11" i="4"/>
  <c r="AI11" i="4"/>
  <c r="AJ11" i="4"/>
  <c r="AK11" i="4"/>
  <c r="AL11" i="4"/>
  <c r="AH12" i="4"/>
  <c r="AI12" i="4"/>
  <c r="AJ12" i="4"/>
  <c r="AK12" i="4"/>
  <c r="AL12" i="4"/>
  <c r="AH13" i="4"/>
  <c r="AI13" i="4"/>
  <c r="AJ13" i="4"/>
  <c r="AK13" i="4"/>
  <c r="AL13" i="4"/>
  <c r="AH14" i="4"/>
  <c r="AI14" i="4"/>
  <c r="AJ14" i="4"/>
  <c r="AK14" i="4"/>
  <c r="AL14" i="4"/>
  <c r="AH15" i="4"/>
  <c r="AI15" i="4"/>
  <c r="AJ15" i="4"/>
  <c r="AK15" i="4"/>
  <c r="AL15" i="4"/>
  <c r="AH16" i="4"/>
  <c r="AI16" i="4"/>
  <c r="AJ16" i="4"/>
  <c r="AK16" i="4"/>
  <c r="AL16" i="4"/>
  <c r="AD2" i="4"/>
  <c r="AC1" i="2" s="1"/>
  <c r="AE2" i="4"/>
  <c r="AD1" i="2" s="1"/>
  <c r="AF2" i="4"/>
  <c r="AE1" i="2" s="1"/>
  <c r="AG2" i="4"/>
  <c r="AF1" i="2" s="1"/>
  <c r="AD3" i="4"/>
  <c r="AE3" i="4"/>
  <c r="AF3" i="4"/>
  <c r="AG3" i="4"/>
  <c r="AD4" i="4"/>
  <c r="AE4" i="4"/>
  <c r="AF4" i="4"/>
  <c r="AG4" i="4"/>
  <c r="AD5" i="4"/>
  <c r="AE5" i="4"/>
  <c r="AF5" i="4"/>
  <c r="AG5" i="4"/>
  <c r="AD6" i="4"/>
  <c r="AE6" i="4"/>
  <c r="AF6" i="4"/>
  <c r="AG6" i="4"/>
  <c r="AD7" i="4"/>
  <c r="AE7" i="4"/>
  <c r="AF7" i="4"/>
  <c r="AG7" i="4"/>
  <c r="AD8" i="4"/>
  <c r="AE8" i="4"/>
  <c r="AF8" i="4"/>
  <c r="AG8" i="4"/>
  <c r="AD9" i="4"/>
  <c r="AE9" i="4"/>
  <c r="AF9" i="4"/>
  <c r="AG9" i="4"/>
  <c r="AD10" i="4"/>
  <c r="AE10" i="4"/>
  <c r="AF10" i="4"/>
  <c r="AG10" i="4"/>
  <c r="AD11" i="4"/>
  <c r="AE11" i="4"/>
  <c r="AF11" i="4"/>
  <c r="AG11" i="4"/>
  <c r="AD12" i="4"/>
  <c r="AE12" i="4"/>
  <c r="AF12" i="4"/>
  <c r="AG12" i="4"/>
  <c r="AD13" i="4"/>
  <c r="AE13" i="4"/>
  <c r="AF13" i="4"/>
  <c r="AG13" i="4"/>
  <c r="AD14" i="4"/>
  <c r="AE14" i="4"/>
  <c r="AF14" i="4"/>
  <c r="AG14" i="4"/>
  <c r="AD15" i="4"/>
  <c r="AE15" i="4"/>
  <c r="AF15" i="4"/>
  <c r="AG15" i="4"/>
  <c r="AD16" i="4"/>
  <c r="AE16" i="4"/>
  <c r="AF16" i="4"/>
  <c r="AG16" i="4"/>
  <c r="AA2" i="4"/>
  <c r="Z1" i="2" s="1"/>
  <c r="AB2" i="4"/>
  <c r="AA1" i="2" s="1"/>
  <c r="AC2" i="4"/>
  <c r="AB1" i="2" s="1"/>
  <c r="AA3" i="4"/>
  <c r="AB3" i="4"/>
  <c r="AC3" i="4"/>
  <c r="AA4" i="4"/>
  <c r="AB4" i="4"/>
  <c r="AC4" i="4"/>
  <c r="AA5" i="4"/>
  <c r="AB5" i="4"/>
  <c r="AC5" i="4"/>
  <c r="AA6" i="4"/>
  <c r="AB6" i="4"/>
  <c r="AC6" i="4"/>
  <c r="AA7" i="4"/>
  <c r="AB7" i="4"/>
  <c r="AC7" i="4"/>
  <c r="AA8" i="4"/>
  <c r="AB8" i="4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P2" i="4"/>
  <c r="Q2" i="4"/>
  <c r="P1" i="2" s="1"/>
  <c r="R2" i="4"/>
  <c r="Q1" i="2" s="1"/>
  <c r="S2" i="4"/>
  <c r="R1" i="2" s="1"/>
  <c r="T2" i="4"/>
  <c r="S1" i="2" s="1"/>
  <c r="U2" i="4"/>
  <c r="T1" i="2" s="1"/>
  <c r="V2" i="4"/>
  <c r="U1" i="2" s="1"/>
  <c r="W2" i="4"/>
  <c r="V1" i="2" s="1"/>
  <c r="X2" i="4"/>
  <c r="Y2" i="4"/>
  <c r="X1" i="2" s="1"/>
  <c r="Z2" i="4"/>
  <c r="Y1" i="2" s="1"/>
  <c r="P3" i="4"/>
  <c r="Q3" i="4"/>
  <c r="R3" i="4"/>
  <c r="S3" i="4"/>
  <c r="T3" i="4"/>
  <c r="U3" i="4"/>
  <c r="V3" i="4"/>
  <c r="W3" i="4"/>
  <c r="X3" i="4"/>
  <c r="Y3" i="4"/>
  <c r="Z3" i="4"/>
  <c r="P4" i="4"/>
  <c r="Q4" i="4"/>
  <c r="R4" i="4"/>
  <c r="S4" i="4"/>
  <c r="T4" i="4"/>
  <c r="U4" i="4"/>
  <c r="V4" i="4"/>
  <c r="W4" i="4"/>
  <c r="X4" i="4"/>
  <c r="Y4" i="4"/>
  <c r="Z4" i="4"/>
  <c r="P5" i="4"/>
  <c r="Q5" i="4"/>
  <c r="R5" i="4"/>
  <c r="S5" i="4"/>
  <c r="T5" i="4"/>
  <c r="U5" i="4"/>
  <c r="V5" i="4"/>
  <c r="W5" i="4"/>
  <c r="X5" i="4"/>
  <c r="Y5" i="4"/>
  <c r="Z5" i="4"/>
  <c r="P6" i="4"/>
  <c r="Q6" i="4"/>
  <c r="R6" i="4"/>
  <c r="S6" i="4"/>
  <c r="T6" i="4"/>
  <c r="U6" i="4"/>
  <c r="V6" i="4"/>
  <c r="W6" i="4"/>
  <c r="X6" i="4"/>
  <c r="Y6" i="4"/>
  <c r="Z6" i="4"/>
  <c r="P7" i="4"/>
  <c r="Q7" i="4"/>
  <c r="R7" i="4"/>
  <c r="S7" i="4"/>
  <c r="T7" i="4"/>
  <c r="U7" i="4"/>
  <c r="V7" i="4"/>
  <c r="W7" i="4"/>
  <c r="X7" i="4"/>
  <c r="Y7" i="4"/>
  <c r="Z7" i="4"/>
  <c r="P8" i="4"/>
  <c r="Q8" i="4"/>
  <c r="R8" i="4"/>
  <c r="S8" i="4"/>
  <c r="T8" i="4"/>
  <c r="U8" i="4"/>
  <c r="V8" i="4"/>
  <c r="W8" i="4"/>
  <c r="X8" i="4"/>
  <c r="Y8" i="4"/>
  <c r="Z8" i="4"/>
  <c r="P9" i="4"/>
  <c r="Q9" i="4"/>
  <c r="R9" i="4"/>
  <c r="S9" i="4"/>
  <c r="T9" i="4"/>
  <c r="U9" i="4"/>
  <c r="V9" i="4"/>
  <c r="W9" i="4"/>
  <c r="X9" i="4"/>
  <c r="Y9" i="4"/>
  <c r="Z9" i="4"/>
  <c r="P10" i="4"/>
  <c r="Q10" i="4"/>
  <c r="R10" i="4"/>
  <c r="S10" i="4"/>
  <c r="T10" i="4"/>
  <c r="U10" i="4"/>
  <c r="V10" i="4"/>
  <c r="W10" i="4"/>
  <c r="X10" i="4"/>
  <c r="Y10" i="4"/>
  <c r="Z10" i="4"/>
  <c r="P11" i="4"/>
  <c r="Q11" i="4"/>
  <c r="R11" i="4"/>
  <c r="S11" i="4"/>
  <c r="T11" i="4"/>
  <c r="U11" i="4"/>
  <c r="V11" i="4"/>
  <c r="W11" i="4"/>
  <c r="X11" i="4"/>
  <c r="Y11" i="4"/>
  <c r="Z11" i="4"/>
  <c r="P12" i="4"/>
  <c r="Q12" i="4"/>
  <c r="R12" i="4"/>
  <c r="S12" i="4"/>
  <c r="T12" i="4"/>
  <c r="U12" i="4"/>
  <c r="V12" i="4"/>
  <c r="W12" i="4"/>
  <c r="X12" i="4"/>
  <c r="Y12" i="4"/>
  <c r="Z12" i="4"/>
  <c r="P13" i="4"/>
  <c r="Q13" i="4"/>
  <c r="R13" i="4"/>
  <c r="S13" i="4"/>
  <c r="T13" i="4"/>
  <c r="U13" i="4"/>
  <c r="V13" i="4"/>
  <c r="W13" i="4"/>
  <c r="X13" i="4"/>
  <c r="Y13" i="4"/>
  <c r="Z13" i="4"/>
  <c r="P14" i="4"/>
  <c r="Q14" i="4"/>
  <c r="R14" i="4"/>
  <c r="S14" i="4"/>
  <c r="T14" i="4"/>
  <c r="U14" i="4"/>
  <c r="V14" i="4"/>
  <c r="W14" i="4"/>
  <c r="X14" i="4"/>
  <c r="Y14" i="4"/>
  <c r="Z14" i="4"/>
  <c r="P15" i="4"/>
  <c r="Q15" i="4"/>
  <c r="R15" i="4"/>
  <c r="S15" i="4"/>
  <c r="T15" i="4"/>
  <c r="U15" i="4"/>
  <c r="V15" i="4"/>
  <c r="W15" i="4"/>
  <c r="X15" i="4"/>
  <c r="Y15" i="4"/>
  <c r="Z15" i="4"/>
  <c r="P16" i="4"/>
  <c r="Q16" i="4"/>
  <c r="R16" i="4"/>
  <c r="S16" i="4"/>
  <c r="T16" i="4"/>
  <c r="U16" i="4"/>
  <c r="V16" i="4"/>
  <c r="W16" i="4"/>
  <c r="X16" i="4"/>
  <c r="Y16" i="4"/>
  <c r="Z16" i="4"/>
  <c r="G2" i="4"/>
  <c r="F1" i="2" s="1"/>
  <c r="H2" i="4"/>
  <c r="G1" i="2" s="1"/>
  <c r="I2" i="4"/>
  <c r="H1" i="2" s="1"/>
  <c r="J2" i="4"/>
  <c r="I1" i="2" s="1"/>
  <c r="K2" i="4"/>
  <c r="J1" i="2" s="1"/>
  <c r="L2" i="4"/>
  <c r="K1" i="2" s="1"/>
  <c r="M2" i="4"/>
  <c r="L1" i="2" s="1"/>
  <c r="N2" i="4"/>
  <c r="O2" i="4"/>
  <c r="N1" i="2" s="1"/>
  <c r="G3" i="4"/>
  <c r="H3" i="4"/>
  <c r="I3" i="4"/>
  <c r="J3" i="4"/>
  <c r="K3" i="4"/>
  <c r="L3" i="4"/>
  <c r="M3" i="4"/>
  <c r="N3" i="4"/>
  <c r="O3" i="4"/>
  <c r="G4" i="4"/>
  <c r="H4" i="4"/>
  <c r="I4" i="4"/>
  <c r="J4" i="4"/>
  <c r="K4" i="4"/>
  <c r="L4" i="4"/>
  <c r="M4" i="4"/>
  <c r="N4" i="4"/>
  <c r="O4" i="4"/>
  <c r="G5" i="4"/>
  <c r="H5" i="4"/>
  <c r="I5" i="4"/>
  <c r="J5" i="4"/>
  <c r="K5" i="4"/>
  <c r="L5" i="4"/>
  <c r="M5" i="4"/>
  <c r="N5" i="4"/>
  <c r="O5" i="4"/>
  <c r="G6" i="4"/>
  <c r="H6" i="4"/>
  <c r="I6" i="4"/>
  <c r="J6" i="4"/>
  <c r="K6" i="4"/>
  <c r="L6" i="4"/>
  <c r="M6" i="4"/>
  <c r="N6" i="4"/>
  <c r="O6" i="4"/>
  <c r="G7" i="4"/>
  <c r="H7" i="4"/>
  <c r="I7" i="4"/>
  <c r="J7" i="4"/>
  <c r="K7" i="4"/>
  <c r="L7" i="4"/>
  <c r="M7" i="4"/>
  <c r="N7" i="4"/>
  <c r="O7" i="4"/>
  <c r="G8" i="4"/>
  <c r="H8" i="4"/>
  <c r="I8" i="4"/>
  <c r="J8" i="4"/>
  <c r="K8" i="4"/>
  <c r="L8" i="4"/>
  <c r="M8" i="4"/>
  <c r="N8" i="4"/>
  <c r="O8" i="4"/>
  <c r="G9" i="4"/>
  <c r="H9" i="4"/>
  <c r="I9" i="4"/>
  <c r="J9" i="4"/>
  <c r="K9" i="4"/>
  <c r="L9" i="4"/>
  <c r="M9" i="4"/>
  <c r="N9" i="4"/>
  <c r="O9" i="4"/>
  <c r="G10" i="4"/>
  <c r="H10" i="4"/>
  <c r="I10" i="4"/>
  <c r="J10" i="4"/>
  <c r="K10" i="4"/>
  <c r="L10" i="4"/>
  <c r="M10" i="4"/>
  <c r="N10" i="4"/>
  <c r="O10" i="4"/>
  <c r="G11" i="4"/>
  <c r="H11" i="4"/>
  <c r="I11" i="4"/>
  <c r="J11" i="4"/>
  <c r="K11" i="4"/>
  <c r="L11" i="4"/>
  <c r="M11" i="4"/>
  <c r="N11" i="4"/>
  <c r="O11" i="4"/>
  <c r="G12" i="4"/>
  <c r="H12" i="4"/>
  <c r="I12" i="4"/>
  <c r="J12" i="4"/>
  <c r="K12" i="4"/>
  <c r="L12" i="4"/>
  <c r="M12" i="4"/>
  <c r="N12" i="4"/>
  <c r="O12" i="4"/>
  <c r="G13" i="4"/>
  <c r="H13" i="4"/>
  <c r="I13" i="4"/>
  <c r="J13" i="4"/>
  <c r="K13" i="4"/>
  <c r="L13" i="4"/>
  <c r="M13" i="4"/>
  <c r="N13" i="4"/>
  <c r="O13" i="4"/>
  <c r="G14" i="4"/>
  <c r="H14" i="4"/>
  <c r="I14" i="4"/>
  <c r="J14" i="4"/>
  <c r="K14" i="4"/>
  <c r="L14" i="4"/>
  <c r="M14" i="4"/>
  <c r="N14" i="4"/>
  <c r="O14" i="4"/>
  <c r="G15" i="4"/>
  <c r="H15" i="4"/>
  <c r="I15" i="4"/>
  <c r="J15" i="4"/>
  <c r="K15" i="4"/>
  <c r="L15" i="4"/>
  <c r="M15" i="4"/>
  <c r="N15" i="4"/>
  <c r="O15" i="4"/>
  <c r="G16" i="4"/>
  <c r="H16" i="4"/>
  <c r="I16" i="4"/>
  <c r="J16" i="4"/>
  <c r="K16" i="4"/>
  <c r="L16" i="4"/>
  <c r="N16" i="4"/>
  <c r="O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" i="4"/>
  <c r="E1" i="2" s="1"/>
  <c r="E4" i="6"/>
  <c r="E3" i="6"/>
  <c r="E2" i="6"/>
  <c r="F14" i="3"/>
  <c r="A16" i="4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Q14" i="3"/>
  <c r="R14" i="3"/>
  <c r="A14" i="3"/>
  <c r="F12" i="3"/>
  <c r="F13" i="3"/>
  <c r="A14" i="4"/>
  <c r="A15" i="4"/>
  <c r="Q13" i="3"/>
  <c r="R13" i="3"/>
  <c r="A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AV4" i="3"/>
  <c r="AV5" i="3"/>
  <c r="AV6" i="3"/>
  <c r="AV7" i="3"/>
  <c r="AV8" i="3"/>
  <c r="AV9" i="3"/>
  <c r="AV10" i="3"/>
  <c r="AV11" i="3"/>
  <c r="AV3" i="3"/>
  <c r="Q12" i="3"/>
  <c r="R12" i="3"/>
  <c r="A12" i="3"/>
  <c r="A13" i="4"/>
  <c r="A12" i="4"/>
  <c r="AK6" i="2" l="1"/>
  <c r="Y6" i="2"/>
  <c r="M6" i="2"/>
  <c r="AM6" i="2"/>
  <c r="AA6" i="2"/>
  <c r="O6" i="2"/>
  <c r="AL6" i="2"/>
  <c r="Z6" i="2"/>
  <c r="N6" i="2"/>
  <c r="AB5" i="2"/>
  <c r="K5" i="2"/>
  <c r="E5" i="2"/>
  <c r="C6" i="2" s="1"/>
  <c r="AN5" i="2"/>
  <c r="P5" i="2"/>
  <c r="W5" i="2"/>
  <c r="AI5" i="2"/>
  <c r="L5" i="2"/>
  <c r="X5" i="2"/>
  <c r="AJ5" i="2"/>
  <c r="AH5" i="2"/>
  <c r="V5" i="2"/>
  <c r="M5" i="2"/>
  <c r="AA5" i="2"/>
  <c r="Z5" i="2"/>
  <c r="Y5" i="2"/>
  <c r="AM5" i="2"/>
  <c r="AL5" i="2"/>
  <c r="AK5" i="2"/>
  <c r="O5" i="2"/>
  <c r="N5" i="2"/>
  <c r="K22" i="4"/>
  <c r="J5" i="2" s="1"/>
  <c r="AT22" i="4"/>
  <c r="AS5" i="2" s="1"/>
  <c r="AH22" i="4"/>
  <c r="AG5" i="2" s="1"/>
  <c r="V22" i="4"/>
  <c r="U5" i="2" s="1"/>
  <c r="J22" i="4"/>
  <c r="I5" i="2" s="1"/>
  <c r="AS22" i="4"/>
  <c r="AR5" i="2" s="1"/>
  <c r="AG22" i="4"/>
  <c r="AF5" i="2" s="1"/>
  <c r="U22" i="4"/>
  <c r="T5" i="2" s="1"/>
  <c r="I22" i="4"/>
  <c r="H5" i="2" s="1"/>
  <c r="AR22" i="4"/>
  <c r="AQ5" i="2" s="1"/>
  <c r="AF22" i="4"/>
  <c r="AE5" i="2" s="1"/>
  <c r="T22" i="4"/>
  <c r="S5" i="2" s="1"/>
  <c r="H22" i="4"/>
  <c r="G5" i="2" s="1"/>
  <c r="AQ22" i="4"/>
  <c r="AP5" i="2" s="1"/>
  <c r="AE22" i="4"/>
  <c r="AD5" i="2" s="1"/>
  <c r="S22" i="4"/>
  <c r="R5" i="2" s="1"/>
  <c r="G22" i="4"/>
  <c r="F5" i="2" s="1"/>
  <c r="AP22" i="4"/>
  <c r="AO5" i="2" s="1"/>
  <c r="AD22" i="4"/>
  <c r="AC5" i="2" s="1"/>
  <c r="R22" i="4"/>
  <c r="Q5" i="2" s="1"/>
  <c r="AS4" i="2"/>
  <c r="V4" i="2"/>
  <c r="N4" i="2"/>
  <c r="AR4" i="2"/>
  <c r="AF4" i="2"/>
  <c r="AQ4" i="2"/>
  <c r="AP4" i="2"/>
  <c r="O4" i="2"/>
  <c r="AD4" i="2"/>
  <c r="R4" i="2"/>
  <c r="F4" i="2"/>
  <c r="AJ4" i="2"/>
  <c r="X4" i="2"/>
  <c r="L4" i="2"/>
  <c r="AH4" i="2"/>
  <c r="J4" i="2"/>
  <c r="AE4" i="2"/>
  <c r="S4" i="2"/>
  <c r="G4" i="2"/>
  <c r="AK4" i="2"/>
  <c r="Y4" i="2"/>
  <c r="M4" i="2"/>
  <c r="E4" i="2"/>
  <c r="T4" i="2"/>
  <c r="H4" i="2"/>
  <c r="AL4" i="2"/>
  <c r="Z4" i="2"/>
  <c r="AO4" i="2"/>
  <c r="AC4" i="2"/>
  <c r="Q4" i="2"/>
  <c r="AG4" i="2"/>
  <c r="U4" i="2"/>
  <c r="I4" i="2"/>
  <c r="AA4" i="2"/>
  <c r="W3" i="2"/>
  <c r="AC3" i="2"/>
  <c r="M2" i="2"/>
  <c r="Q2" i="2"/>
  <c r="AN3" i="2"/>
  <c r="N2" i="2"/>
  <c r="R2" i="2"/>
  <c r="AG3" i="2"/>
  <c r="AO3" i="2"/>
  <c r="AL2" i="2"/>
  <c r="L2" i="2"/>
  <c r="O3" i="2"/>
  <c r="Y3" i="2"/>
  <c r="X2" i="2"/>
  <c r="U2" i="2"/>
  <c r="P2" i="2"/>
  <c r="AJ2" i="2"/>
  <c r="AI2" i="2"/>
  <c r="AM3" i="2"/>
  <c r="E2" i="2"/>
  <c r="N3" i="2"/>
  <c r="K2" i="2"/>
  <c r="X3" i="2"/>
  <c r="O2" i="2"/>
  <c r="AB3" i="2"/>
  <c r="J2" i="2"/>
  <c r="AA3" i="2"/>
  <c r="AF3" i="2"/>
  <c r="AF2" i="2"/>
  <c r="M3" i="2"/>
  <c r="L3" i="2"/>
  <c r="I2" i="2"/>
  <c r="V3" i="2"/>
  <c r="Y2" i="2"/>
  <c r="Z3" i="2"/>
  <c r="AE3" i="2"/>
  <c r="AE2" i="2"/>
  <c r="AG2" i="2"/>
  <c r="AK2" i="2"/>
  <c r="AL3" i="2"/>
  <c r="AP2" i="2"/>
  <c r="AS3" i="2"/>
  <c r="E3" i="2"/>
  <c r="K3" i="2"/>
  <c r="H2" i="2"/>
  <c r="U3" i="2"/>
  <c r="AB2" i="2"/>
  <c r="AD3" i="2"/>
  <c r="AD2" i="2"/>
  <c r="AR3" i="2"/>
  <c r="AR2" i="2"/>
  <c r="J3" i="2"/>
  <c r="G2" i="2"/>
  <c r="T3" i="2"/>
  <c r="W2" i="2"/>
  <c r="AA2" i="2"/>
  <c r="AC2" i="2"/>
  <c r="AQ2" i="2"/>
  <c r="I3" i="2"/>
  <c r="F2" i="2"/>
  <c r="S3" i="2"/>
  <c r="V2" i="2"/>
  <c r="Z2" i="2"/>
  <c r="AK3" i="2"/>
  <c r="AH2" i="2"/>
  <c r="H3" i="2"/>
  <c r="R3" i="2"/>
  <c r="AJ3" i="2"/>
  <c r="AO2" i="2"/>
  <c r="G3" i="2"/>
  <c r="Q3" i="2"/>
  <c r="T2" i="2"/>
  <c r="AI3" i="2"/>
  <c r="AN2" i="2"/>
  <c r="AQ3" i="2"/>
  <c r="F3" i="2"/>
  <c r="P3" i="2"/>
  <c r="S2" i="2"/>
  <c r="AH3" i="2"/>
  <c r="AP3" i="2"/>
  <c r="AM2" i="2"/>
  <c r="AS2" i="2"/>
  <c r="AI4" i="2"/>
  <c r="W4" i="2"/>
  <c r="K4" i="2"/>
  <c r="AM4" i="2"/>
  <c r="AN4" i="2"/>
  <c r="AB4" i="2"/>
  <c r="P4" i="2"/>
  <c r="F11" i="3"/>
  <c r="A11" i="4"/>
  <c r="Q11" i="3"/>
  <c r="R11" i="3"/>
  <c r="A11" i="3"/>
  <c r="F10" i="3"/>
  <c r="A3" i="4"/>
  <c r="A4" i="4"/>
  <c r="A5" i="4"/>
  <c r="A6" i="4"/>
  <c r="A7" i="4"/>
  <c r="A8" i="4"/>
  <c r="A9" i="4"/>
  <c r="A10" i="4"/>
  <c r="A4" i="3"/>
  <c r="A5" i="3"/>
  <c r="A6" i="3"/>
  <c r="A7" i="3"/>
  <c r="A8" i="3"/>
  <c r="A9" i="3"/>
  <c r="A10" i="3"/>
  <c r="A3" i="3"/>
  <c r="R10" i="3"/>
  <c r="Q10" i="3"/>
  <c r="R9" i="3"/>
  <c r="Q9" i="3"/>
  <c r="F9" i="3"/>
  <c r="F8" i="3"/>
  <c r="R7" i="3"/>
  <c r="Q7" i="3"/>
  <c r="F7" i="3"/>
  <c r="R6" i="3"/>
  <c r="Q6" i="3"/>
  <c r="K6" i="3"/>
  <c r="J6" i="3"/>
  <c r="F6" i="3"/>
  <c r="R5" i="3"/>
  <c r="Q5" i="3"/>
  <c r="K5" i="3"/>
  <c r="J5" i="3"/>
  <c r="F5" i="3"/>
  <c r="R4" i="3"/>
  <c r="Q4" i="3"/>
  <c r="F4" i="3"/>
  <c r="R3" i="3"/>
  <c r="Q3" i="3"/>
  <c r="F3" i="3"/>
  <c r="D9" i="2" l="1"/>
  <c r="D11" i="2"/>
  <c r="C5" i="2"/>
  <c r="C3" i="2"/>
  <c r="D10" i="2"/>
  <c r="C4" i="2"/>
</calcChain>
</file>

<file path=xl/sharedStrings.xml><?xml version="1.0" encoding="utf-8"?>
<sst xmlns="http://schemas.openxmlformats.org/spreadsheetml/2006/main" count="264" uniqueCount="121">
  <si>
    <t>Day</t>
  </si>
  <si>
    <t>Weight</t>
  </si>
  <si>
    <t>Fat</t>
  </si>
  <si>
    <t>Protein</t>
  </si>
  <si>
    <t>date</t>
  </si>
  <si>
    <t>general dish</t>
  </si>
  <si>
    <t>description of ingredients</t>
  </si>
  <si>
    <t>description of cooking</t>
  </si>
  <si>
    <t>estimated prep time (not including cleaning)</t>
  </si>
  <si>
    <t>total cooking time</t>
  </si>
  <si>
    <t>number of dishes used</t>
  </si>
  <si>
    <t>overall rating out of 10</t>
  </si>
  <si>
    <t>comments</t>
  </si>
  <si>
    <t>edible</t>
  </si>
  <si>
    <t>Good enough to be given to other people</t>
  </si>
  <si>
    <t>Ground beef</t>
  </si>
  <si>
    <t>1.1lb 93% lean Ground Beef, 1/2 green pepper, 1 onion</t>
  </si>
  <si>
    <t>pan fried, 4 min at 3, then added veg, then10 min at 5</t>
  </si>
  <si>
    <t>Overcooked, try 8 min next time. Pieces too big. veg not cut fine enough</t>
  </si>
  <si>
    <t>1 lb 90% lean ground beef, 1/2 green pepper, 3 small onions, some mushrooms</t>
  </si>
  <si>
    <t>pan fried 10 min</t>
  </si>
  <si>
    <t>More flavorful, could still be cut better to make cooking more even.</t>
  </si>
  <si>
    <t>1 lb 90% lean ground beef, handful of jalopinos,  some mushrooms</t>
  </si>
  <si>
    <t>pan fried at heat 7 for 8 min, veg put on top of meat</t>
  </si>
  <si>
    <t>slightly overtcooked, could use some pepper + more spices</t>
  </si>
  <si>
    <t>Thick steak</t>
  </si>
  <si>
    <t>1.25 lb thick cut of steak, vasrious veg</t>
  </si>
  <si>
    <t>all pan fried at 9 for 7 min, then lower for ~10 min</t>
  </si>
  <si>
    <t>Borderline edible, sides burt to ash, the inside still uncooked. Started greasefire</t>
  </si>
  <si>
    <t>Key</t>
  </si>
  <si>
    <t>Date</t>
  </si>
  <si>
    <t>Brand</t>
  </si>
  <si>
    <t>food</t>
  </si>
  <si>
    <t>servings</t>
  </si>
  <si>
    <t>None</t>
  </si>
  <si>
    <t>kiwi</t>
  </si>
  <si>
    <t>King oscar</t>
  </si>
  <si>
    <t>sardines</t>
  </si>
  <si>
    <t>market pantry</t>
  </si>
  <si>
    <t>2% milk</t>
  </si>
  <si>
    <t>montchevre</t>
  </si>
  <si>
    <t>Goat cheese</t>
  </si>
  <si>
    <t>Avocado</t>
  </si>
  <si>
    <t>Pork Chops</t>
  </si>
  <si>
    <t>White mushroom</t>
  </si>
  <si>
    <t>Onion</t>
  </si>
  <si>
    <t>serving weight</t>
  </si>
  <si>
    <t>units</t>
  </si>
  <si>
    <t>Calories</t>
  </si>
  <si>
    <t>Saturated fat</t>
  </si>
  <si>
    <t>Trans Fat</t>
  </si>
  <si>
    <t>Polysaturated fat</t>
  </si>
  <si>
    <t>Monosaturated fat</t>
  </si>
  <si>
    <t>cholesterol</t>
  </si>
  <si>
    <t>sodium</t>
  </si>
  <si>
    <t>Carbs</t>
  </si>
  <si>
    <t>Fiber</t>
  </si>
  <si>
    <t>Sugars</t>
  </si>
  <si>
    <t>Other carbs</t>
  </si>
  <si>
    <t>Net carbs</t>
  </si>
  <si>
    <t>Calcium</t>
  </si>
  <si>
    <t>Iron</t>
  </si>
  <si>
    <t>Vitamin A</t>
  </si>
  <si>
    <t>Vitamin C</t>
  </si>
  <si>
    <t>Vitamin D</t>
  </si>
  <si>
    <t>Magnesium</t>
  </si>
  <si>
    <t>name</t>
  </si>
  <si>
    <t>value</t>
  </si>
  <si>
    <t>calories per gram of fat</t>
  </si>
  <si>
    <t>calories per gram of carbs</t>
  </si>
  <si>
    <t>calories per gram of protein</t>
  </si>
  <si>
    <t>g</t>
  </si>
  <si>
    <t>Kiwi</t>
  </si>
  <si>
    <t>Blue Cheese</t>
  </si>
  <si>
    <t>Chicken Empanadas</t>
  </si>
  <si>
    <t>empanada</t>
  </si>
  <si>
    <t>Vitamin E</t>
  </si>
  <si>
    <t>Vitamin K</t>
  </si>
  <si>
    <t>Thiamin</t>
  </si>
  <si>
    <t>Riboflavin</t>
  </si>
  <si>
    <t>Niacin</t>
  </si>
  <si>
    <t>Vitamin B6</t>
  </si>
  <si>
    <t>Folate</t>
  </si>
  <si>
    <t>Vitamin B12</t>
  </si>
  <si>
    <t>Biotin</t>
  </si>
  <si>
    <t>Pantothenic acid</t>
  </si>
  <si>
    <t>Phosphorus</t>
  </si>
  <si>
    <t>Iodine</t>
  </si>
  <si>
    <t>Zinc</t>
  </si>
  <si>
    <t>Selenium</t>
  </si>
  <si>
    <t>Copper</t>
  </si>
  <si>
    <t>Manganese</t>
  </si>
  <si>
    <t>Chromium</t>
  </si>
  <si>
    <t>Molybdenum</t>
  </si>
  <si>
    <t>Chloride</t>
  </si>
  <si>
    <t>Potassium</t>
  </si>
  <si>
    <t>Choline</t>
  </si>
  <si>
    <t>Daily values</t>
  </si>
  <si>
    <t>Grape</t>
  </si>
  <si>
    <t>Chicken Breast</t>
  </si>
  <si>
    <t>Absolute amount of nutrient</t>
  </si>
  <si>
    <t>exercise</t>
  </si>
  <si>
    <t>Bench press</t>
  </si>
  <si>
    <t>Reps</t>
  </si>
  <si>
    <t>Implied 1 rep</t>
  </si>
  <si>
    <t>anchovies</t>
  </si>
  <si>
    <t>can</t>
  </si>
  <si>
    <t>President</t>
  </si>
  <si>
    <t>Brie</t>
  </si>
  <si>
    <t>Implied metabolism</t>
  </si>
  <si>
    <t>trailing 7 day metabolism</t>
  </si>
  <si>
    <t>Blueberries</t>
  </si>
  <si>
    <t>adderall</t>
  </si>
  <si>
    <t>10% ground beef</t>
  </si>
  <si>
    <t>lb</t>
  </si>
  <si>
    <t>meditation min</t>
  </si>
  <si>
    <t>sleep estimate</t>
  </si>
  <si>
    <t>Note</t>
  </si>
  <si>
    <t>Burned right side of face and hand with cooking oil. Does nto look too bad but may need to see a doctor if it does not heal fast.</t>
  </si>
  <si>
    <t>tried to pop pimple on penis</t>
  </si>
  <si>
    <t>Sore on lip was large today, took a lot of lysine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</si>
</sst>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1155CC"/>
      <name val="Inconsolata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9" fontId="2" fillId="0" borderId="0" xfId="0" applyNumberFormat="1" applyFont="1" applyAlignment="1"/>
    <xf numFmtId="0" fontId="3" fillId="2" borderId="0" xfId="0" applyFont="1" applyFill="1"/>
    <xf numFmtId="4" fontId="2" fillId="0" borderId="0" xfId="0" applyNumberFormat="1" applyFont="1" applyAlignment="1"/>
    <xf numFmtId="9" fontId="0" fillId="0" borderId="0" xfId="0" applyNumberFormat="1" applyFont="1" applyAlignment="1"/>
    <xf numFmtId="0" fontId="1" fillId="0" borderId="0" xfId="1"/>
    <xf numFmtId="4" fontId="0" fillId="0" borderId="0" xfId="0" applyNumberFormat="1" applyFont="1" applyAlignment="1"/>
    <xf numFmtId="0" fontId="1" fillId="0" borderId="0" xfId="1"/>
    <xf numFmtId="0" fontId="1" fillId="0" borderId="0" xfId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14" fontId="5" fillId="0" borderId="0" xfId="0" applyNumberFormat="1" applyFont="1" applyAlignment="1"/>
    <xf numFmtId="9" fontId="4" fillId="0" borderId="0" xfId="0" applyNumberFormat="1" applyFont="1" applyAlignment="1"/>
  </cellXfs>
  <cellStyles count="2">
    <cellStyle name="Normal" xfId="0" builtinId="0"/>
    <cellStyle name="Normal 2" xfId="1" xr:uid="{60E05173-F55E-4ABC-9AED-E123F61A9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workbookViewId="0">
      <selection activeCell="E2" sqref="E2"/>
    </sheetView>
  </sheetViews>
  <sheetFormatPr defaultColWidth="14.42578125" defaultRowHeight="15.75" customHeight="1"/>
  <cols>
    <col min="1" max="1" width="9.42578125" customWidth="1"/>
    <col min="2" max="2" width="11.42578125" customWidth="1"/>
    <col min="3" max="3" width="66.5703125" customWidth="1"/>
    <col min="4" max="4" width="45.28515625" customWidth="1"/>
    <col min="5" max="5" width="37" customWidth="1"/>
    <col min="6" max="6" width="15.5703125" customWidth="1"/>
    <col min="7" max="7" width="20" customWidth="1"/>
    <col min="8" max="8" width="19.5703125" customWidth="1"/>
    <col min="9" max="9" width="60.42578125" customWidth="1"/>
    <col min="10" max="10" width="6.140625" customWidth="1"/>
    <col min="11" max="11" width="34.85546875" customWidth="1"/>
  </cols>
  <sheetData>
    <row r="1" spans="1:11" ht="15.7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ht="15.75" customHeight="1">
      <c r="A2" s="2">
        <v>43627</v>
      </c>
      <c r="B2" s="1" t="s">
        <v>15</v>
      </c>
      <c r="C2" s="1" t="s">
        <v>16</v>
      </c>
      <c r="D2" s="1" t="s">
        <v>17</v>
      </c>
      <c r="E2" s="1">
        <v>12</v>
      </c>
      <c r="F2" s="1">
        <v>14</v>
      </c>
      <c r="G2" s="1">
        <v>2</v>
      </c>
      <c r="H2" s="1">
        <v>3</v>
      </c>
      <c r="I2" s="1" t="s">
        <v>18</v>
      </c>
      <c r="J2" s="1">
        <v>1</v>
      </c>
      <c r="K2" s="1">
        <v>0</v>
      </c>
    </row>
    <row r="3" spans="1:11" ht="15.75" customHeight="1">
      <c r="A3" s="2">
        <v>43628</v>
      </c>
      <c r="B3" s="1" t="s">
        <v>15</v>
      </c>
      <c r="C3" s="1" t="s">
        <v>19</v>
      </c>
      <c r="D3" s="1" t="s">
        <v>20</v>
      </c>
      <c r="E3" s="1">
        <v>9</v>
      </c>
      <c r="F3" s="1">
        <v>10</v>
      </c>
      <c r="G3" s="1">
        <v>2</v>
      </c>
      <c r="H3" s="1">
        <v>5</v>
      </c>
      <c r="I3" s="1" t="s">
        <v>21</v>
      </c>
      <c r="J3" s="1">
        <v>1</v>
      </c>
      <c r="K3" s="1">
        <v>0</v>
      </c>
    </row>
    <row r="4" spans="1:11" ht="15.75" customHeight="1">
      <c r="A4" s="2">
        <v>43629</v>
      </c>
      <c r="B4" s="1" t="s">
        <v>15</v>
      </c>
      <c r="C4" s="1" t="s">
        <v>22</v>
      </c>
      <c r="D4" s="1" t="s">
        <v>23</v>
      </c>
      <c r="E4" s="1">
        <v>6</v>
      </c>
      <c r="F4" s="1">
        <v>8</v>
      </c>
      <c r="G4" s="1">
        <v>2</v>
      </c>
      <c r="H4" s="1">
        <v>6</v>
      </c>
      <c r="I4" s="1" t="s">
        <v>24</v>
      </c>
      <c r="J4" s="1">
        <v>1</v>
      </c>
      <c r="K4" s="1">
        <v>0</v>
      </c>
    </row>
    <row r="5" spans="1:11" ht="15.75" customHeight="1">
      <c r="A5" s="2">
        <v>43630</v>
      </c>
      <c r="B5" s="1" t="s">
        <v>25</v>
      </c>
      <c r="C5" s="1" t="s">
        <v>26</v>
      </c>
      <c r="D5" s="1" t="s">
        <v>27</v>
      </c>
      <c r="E5" s="1">
        <v>6</v>
      </c>
      <c r="F5" s="1">
        <v>17</v>
      </c>
      <c r="G5" s="1">
        <v>2</v>
      </c>
      <c r="H5" s="1">
        <v>2</v>
      </c>
      <c r="I5" s="1" t="s">
        <v>28</v>
      </c>
      <c r="J5" s="1">
        <v>0</v>
      </c>
      <c r="K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3"/>
  <sheetViews>
    <sheetView workbookViewId="0">
      <selection activeCell="A7" sqref="A7:A33"/>
    </sheetView>
  </sheetViews>
  <sheetFormatPr defaultColWidth="14.42578125" defaultRowHeight="15.75" customHeight="1"/>
  <cols>
    <col min="1" max="1" width="23.7109375" customWidth="1"/>
    <col min="2" max="2" width="5.5703125" customWidth="1"/>
  </cols>
  <sheetData>
    <row r="1" spans="1:3" ht="15.75" customHeight="1">
      <c r="A1" s="1" t="s">
        <v>66</v>
      </c>
      <c r="B1" s="1" t="s">
        <v>67</v>
      </c>
    </row>
    <row r="2" spans="1:3" ht="15.75" customHeight="1">
      <c r="A2" s="1" t="s">
        <v>68</v>
      </c>
      <c r="B2" s="1">
        <v>9</v>
      </c>
    </row>
    <row r="3" spans="1:3" ht="15.75" customHeight="1">
      <c r="A3" s="1" t="s">
        <v>69</v>
      </c>
      <c r="B3" s="1">
        <v>4</v>
      </c>
    </row>
    <row r="4" spans="1:3" ht="15.75" customHeight="1">
      <c r="A4" s="1" t="s">
        <v>70</v>
      </c>
      <c r="B4" s="1">
        <v>4</v>
      </c>
    </row>
    <row r="5" spans="1:3" ht="15.75" customHeight="1">
      <c r="A5" s="1"/>
      <c r="B5" s="1"/>
    </row>
    <row r="6" spans="1:3" ht="15.75" customHeight="1">
      <c r="A6" s="1" t="s">
        <v>97</v>
      </c>
      <c r="B6" s="1"/>
      <c r="C6" s="9"/>
    </row>
    <row r="7" spans="1:3" ht="15.75" customHeight="1">
      <c r="A7" s="7" t="s">
        <v>62</v>
      </c>
      <c r="B7" s="8">
        <v>8.9999999999999998E-4</v>
      </c>
      <c r="C7" s="10"/>
    </row>
    <row r="8" spans="1:3" ht="15.75" customHeight="1">
      <c r="A8" s="7" t="s">
        <v>63</v>
      </c>
      <c r="B8" s="8">
        <v>0.09</v>
      </c>
      <c r="C8" s="10"/>
    </row>
    <row r="9" spans="1:3" ht="15.75" customHeight="1">
      <c r="A9" s="7" t="s">
        <v>60</v>
      </c>
      <c r="B9" s="8">
        <v>1.3</v>
      </c>
      <c r="C9" s="10"/>
    </row>
    <row r="10" spans="1:3" ht="15.75" customHeight="1">
      <c r="A10" s="7" t="s">
        <v>61</v>
      </c>
      <c r="B10" s="8">
        <v>1.8000000000000002E-2</v>
      </c>
      <c r="C10" s="10"/>
    </row>
    <row r="11" spans="1:3" ht="15.75" customHeight="1">
      <c r="A11" s="7" t="s">
        <v>64</v>
      </c>
      <c r="B11" s="8">
        <v>1.9999999999999998E-5</v>
      </c>
      <c r="C11" s="10"/>
    </row>
    <row r="12" spans="1:3" ht="15.75" customHeight="1">
      <c r="A12" s="7" t="s">
        <v>76</v>
      </c>
      <c r="B12" s="8">
        <v>1.4999999999999999E-2</v>
      </c>
      <c r="C12" s="10"/>
    </row>
    <row r="13" spans="1:3" ht="15.75" customHeight="1">
      <c r="A13" s="7" t="s">
        <v>77</v>
      </c>
      <c r="B13" s="8">
        <v>1.1999999999999999E-4</v>
      </c>
      <c r="C13" s="10"/>
    </row>
    <row r="14" spans="1:3" ht="15.75" customHeight="1">
      <c r="A14" s="7" t="s">
        <v>78</v>
      </c>
      <c r="B14" s="8">
        <v>1.1999999999999999E-3</v>
      </c>
      <c r="C14" s="10"/>
    </row>
    <row r="15" spans="1:3" ht="15.75" customHeight="1">
      <c r="A15" s="7" t="s">
        <v>79</v>
      </c>
      <c r="B15" s="8">
        <v>1.3000000000000002E-3</v>
      </c>
      <c r="C15" s="10"/>
    </row>
    <row r="16" spans="1:3" ht="15.75" customHeight="1">
      <c r="A16" s="7" t="s">
        <v>80</v>
      </c>
      <c r="B16" s="8">
        <v>1.6E-2</v>
      </c>
      <c r="C16" s="10"/>
    </row>
    <row r="17" spans="1:3" ht="15.75" customHeight="1">
      <c r="A17" s="7" t="s">
        <v>81</v>
      </c>
      <c r="B17" s="8">
        <v>1.6999999999999999E-3</v>
      </c>
      <c r="C17" s="10"/>
    </row>
    <row r="18" spans="1:3" ht="15.75" customHeight="1">
      <c r="A18" s="7" t="s">
        <v>82</v>
      </c>
      <c r="B18" s="8">
        <v>3.9999999999999996E-4</v>
      </c>
      <c r="C18" s="10"/>
    </row>
    <row r="19" spans="1:3" ht="15.75" customHeight="1">
      <c r="A19" s="7" t="s">
        <v>83</v>
      </c>
      <c r="B19" s="8">
        <v>2.3999999999999999E-6</v>
      </c>
      <c r="C19" s="10"/>
    </row>
    <row r="20" spans="1:3" ht="15.75" customHeight="1">
      <c r="A20" s="7" t="s">
        <v>84</v>
      </c>
      <c r="B20" s="8">
        <v>2.9999999999999997E-5</v>
      </c>
      <c r="C20" s="10"/>
    </row>
    <row r="21" spans="1:3" ht="15.75" customHeight="1">
      <c r="A21" s="7" t="s">
        <v>85</v>
      </c>
      <c r="B21" s="8">
        <v>5.0000000000000001E-3</v>
      </c>
      <c r="C21" s="10"/>
    </row>
    <row r="22" spans="1:3" ht="15.75" customHeight="1">
      <c r="A22" s="7" t="s">
        <v>86</v>
      </c>
      <c r="B22" s="8">
        <v>1.25</v>
      </c>
      <c r="C22" s="10"/>
    </row>
    <row r="23" spans="1:3" ht="15.75" customHeight="1">
      <c r="A23" s="7" t="s">
        <v>87</v>
      </c>
      <c r="B23" s="8">
        <v>1.4999999999999999E-4</v>
      </c>
      <c r="C23" s="10"/>
    </row>
    <row r="24" spans="1:3" ht="15.75" customHeight="1">
      <c r="A24" s="7" t="s">
        <v>65</v>
      </c>
      <c r="B24" s="8">
        <v>0.42</v>
      </c>
      <c r="C24" s="10"/>
    </row>
    <row r="25" spans="1:3" ht="15.75" customHeight="1">
      <c r="A25" s="7" t="s">
        <v>88</v>
      </c>
      <c r="B25" s="8">
        <v>1.0999999999999999E-2</v>
      </c>
      <c r="C25" s="10"/>
    </row>
    <row r="26" spans="1:3" ht="15.75" customHeight="1">
      <c r="A26" s="7" t="s">
        <v>89</v>
      </c>
      <c r="B26" s="8">
        <v>5.4999999999999995E-5</v>
      </c>
      <c r="C26" s="10"/>
    </row>
    <row r="27" spans="1:3" ht="15.75" customHeight="1">
      <c r="A27" s="7" t="s">
        <v>90</v>
      </c>
      <c r="B27" s="8">
        <v>9.0000000000000008E-4</v>
      </c>
      <c r="C27" s="10"/>
    </row>
    <row r="28" spans="1:3" ht="15.75" customHeight="1">
      <c r="A28" s="7" t="s">
        <v>91</v>
      </c>
      <c r="B28" s="8">
        <v>2.3E-3</v>
      </c>
      <c r="C28" s="10"/>
    </row>
    <row r="29" spans="1:3" ht="15.75" customHeight="1">
      <c r="A29" s="7" t="s">
        <v>92</v>
      </c>
      <c r="B29" s="8">
        <v>3.4999999999999997E-5</v>
      </c>
      <c r="C29" s="10"/>
    </row>
    <row r="30" spans="1:3" ht="15.75" customHeight="1">
      <c r="A30" s="7" t="s">
        <v>93</v>
      </c>
      <c r="B30" s="8">
        <v>4.4999999999999996E-5</v>
      </c>
      <c r="C30" s="10"/>
    </row>
    <row r="31" spans="1:3" ht="15.75" customHeight="1">
      <c r="A31" s="7" t="s">
        <v>94</v>
      </c>
      <c r="B31" s="8">
        <v>2.3000000000000003</v>
      </c>
      <c r="C31" s="10"/>
    </row>
    <row r="32" spans="1:3" ht="15.75" customHeight="1">
      <c r="A32" s="7" t="s">
        <v>95</v>
      </c>
      <c r="B32" s="8">
        <v>4.7</v>
      </c>
      <c r="C32" s="10"/>
    </row>
    <row r="33" spans="1:3" ht="15.75" customHeight="1">
      <c r="A33" s="7" t="s">
        <v>96</v>
      </c>
      <c r="B33" s="8">
        <v>0.55000000000000004</v>
      </c>
      <c r="C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9"/>
  <sheetViews>
    <sheetView workbookViewId="0">
      <selection activeCell="G32" sqref="G32"/>
    </sheetView>
  </sheetViews>
  <sheetFormatPr defaultColWidth="14.42578125" defaultRowHeight="15.75" customHeight="1"/>
  <cols>
    <col min="3" max="3" width="17.28515625" bestFit="1" customWidth="1"/>
    <col min="4" max="4" width="17.28515625" customWidth="1"/>
  </cols>
  <sheetData>
    <row r="1" spans="1:55" ht="15.75" customHeight="1">
      <c r="A1" s="1" t="s">
        <v>0</v>
      </c>
      <c r="B1" s="1" t="s">
        <v>1</v>
      </c>
      <c r="C1" s="1" t="s">
        <v>109</v>
      </c>
      <c r="D1" s="1" t="s">
        <v>110</v>
      </c>
      <c r="E1" s="1" t="str">
        <f>'nutrition tracker'!F2</f>
        <v>Calories</v>
      </c>
      <c r="F1" s="1" t="str">
        <f>'nutrition tracker'!G2</f>
        <v>Fat</v>
      </c>
      <c r="G1" s="1" t="str">
        <f>'nutrition tracker'!H2</f>
        <v>Saturated fat</v>
      </c>
      <c r="H1" s="1" t="str">
        <f>'nutrition tracker'!I2</f>
        <v>Trans Fat</v>
      </c>
      <c r="I1" s="1" t="str">
        <f>'nutrition tracker'!J2</f>
        <v>Polysaturated fat</v>
      </c>
      <c r="J1" s="1" t="str">
        <f>'nutrition tracker'!K2</f>
        <v>Monosaturated fat</v>
      </c>
      <c r="K1" s="1" t="str">
        <f>'nutrition tracker'!L2</f>
        <v>cholesterol</v>
      </c>
      <c r="L1" s="1" t="str">
        <f>'nutrition tracker'!M2</f>
        <v>sodium</v>
      </c>
      <c r="M1" s="1" t="str">
        <f>'nutrition tracker'!N2</f>
        <v>Carbs</v>
      </c>
      <c r="N1" s="1" t="str">
        <f>'nutrition tracker'!O2</f>
        <v>Fiber</v>
      </c>
      <c r="O1" s="1" t="str">
        <f>'nutrition tracker'!P2</f>
        <v>Sugars</v>
      </c>
      <c r="P1" s="1" t="str">
        <f>'nutrition tracker'!Q2</f>
        <v>Other carbs</v>
      </c>
      <c r="Q1" s="1" t="str">
        <f>'nutrition tracker'!R2</f>
        <v>Net carbs</v>
      </c>
      <c r="R1" s="1" t="str">
        <f>'nutrition tracker'!S2</f>
        <v>Protein</v>
      </c>
      <c r="S1" s="1" t="str">
        <f>'nutrition tracker'!T2</f>
        <v>Vitamin A</v>
      </c>
      <c r="T1" s="1" t="str">
        <f>'nutrition tracker'!U2</f>
        <v>Vitamin C</v>
      </c>
      <c r="U1" s="1" t="str">
        <f>'nutrition tracker'!V2</f>
        <v>Calcium</v>
      </c>
      <c r="V1" s="1" t="str">
        <f>'nutrition tracker'!W2</f>
        <v>Iron</v>
      </c>
      <c r="W1" s="1" t="str">
        <f>'nutrition tracker'!X2</f>
        <v>Vitamin D</v>
      </c>
      <c r="X1" s="1" t="str">
        <f>'nutrition tracker'!Y2</f>
        <v>Vitamin E</v>
      </c>
      <c r="Y1" s="1" t="str">
        <f>'nutrition tracker'!Z2</f>
        <v>Vitamin K</v>
      </c>
      <c r="Z1" s="1" t="str">
        <f>'nutrition tracker'!AA2</f>
        <v>Thiamin</v>
      </c>
      <c r="AA1" s="1" t="str">
        <f>'nutrition tracker'!AB2</f>
        <v>Riboflavin</v>
      </c>
      <c r="AB1" s="1" t="str">
        <f>'nutrition tracker'!AC2</f>
        <v>Niacin</v>
      </c>
      <c r="AC1" s="1" t="str">
        <f>'nutrition tracker'!AD2</f>
        <v>Vitamin B6</v>
      </c>
      <c r="AD1" s="1" t="str">
        <f>'nutrition tracker'!AE2</f>
        <v>Folate</v>
      </c>
      <c r="AE1" s="1" t="str">
        <f>'nutrition tracker'!AF2</f>
        <v>Vitamin B12</v>
      </c>
      <c r="AF1" s="1" t="str">
        <f>'nutrition tracker'!AG2</f>
        <v>Biotin</v>
      </c>
      <c r="AG1" s="1" t="str">
        <f>'nutrition tracker'!AH2</f>
        <v>Pantothenic acid</v>
      </c>
      <c r="AH1" s="1" t="str">
        <f>'nutrition tracker'!AI2</f>
        <v>Phosphorus</v>
      </c>
      <c r="AI1" s="1" t="str">
        <f>'nutrition tracker'!AJ2</f>
        <v>Iodine</v>
      </c>
      <c r="AJ1" s="1" t="str">
        <f>'nutrition tracker'!AK2</f>
        <v>Magnesium</v>
      </c>
      <c r="AK1" s="1" t="str">
        <f>'nutrition tracker'!AL2</f>
        <v>Zinc</v>
      </c>
      <c r="AL1" s="1" t="str">
        <f>'nutrition tracker'!AM2</f>
        <v>Selenium</v>
      </c>
      <c r="AM1" s="1" t="str">
        <f>'nutrition tracker'!AN2</f>
        <v>Copper</v>
      </c>
      <c r="AN1" s="1" t="str">
        <f>'nutrition tracker'!AO2</f>
        <v>Manganese</v>
      </c>
      <c r="AO1" s="1" t="str">
        <f>'nutrition tracker'!AP2</f>
        <v>Chromium</v>
      </c>
      <c r="AP1" s="1" t="str">
        <f>'nutrition tracker'!AQ2</f>
        <v>Molybdenum</v>
      </c>
      <c r="AQ1" s="1" t="str">
        <f>'nutrition tracker'!AR2</f>
        <v>Chloride</v>
      </c>
      <c r="AR1" s="1" t="str">
        <f>'nutrition tracker'!AS2</f>
        <v>Potassium</v>
      </c>
      <c r="AS1" s="1" t="str">
        <f>'nutrition tracker'!AT2</f>
        <v>Choline</v>
      </c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customHeight="1">
      <c r="A2" s="2">
        <v>43635</v>
      </c>
      <c r="B2" s="5">
        <v>163.19999999999999</v>
      </c>
      <c r="C2" s="5"/>
      <c r="D2" s="5"/>
      <c r="E2" s="8">
        <f>SUMIF('nutrition tracker'!$B:$B,$A2,'nutrition tracker'!F:F)</f>
        <v>2054.9749999999999</v>
      </c>
      <c r="F2" s="8">
        <f>SUMIF('nutrition tracker'!$B:$B,$A2,'nutrition tracker'!G:G)</f>
        <v>126.175</v>
      </c>
      <c r="G2" s="8">
        <f>SUMIF('nutrition tracker'!$B:$B,$A2,'nutrition tracker'!H:H)</f>
        <v>53.775000000000006</v>
      </c>
      <c r="H2" s="8">
        <f>SUMIF('nutrition tracker'!$B:$B,$A2,'nutrition tracker'!I:I)</f>
        <v>0.4</v>
      </c>
      <c r="I2" s="8">
        <f>SUMIF('nutrition tracker'!$B:$B,$A2,'nutrition tracker'!J:J)</f>
        <v>18.349999999999994</v>
      </c>
      <c r="J2" s="8">
        <f>SUMIF('nutrition tracker'!$B:$B,$A2,'nutrition tracker'!K:K)</f>
        <v>41.6</v>
      </c>
      <c r="K2" s="8">
        <f>SUMIF('nutrition tracker'!$B:$B,$A2,'nutrition tracker'!L:L)</f>
        <v>0.53949999999999998</v>
      </c>
      <c r="L2" s="8">
        <f>SUMIF('nutrition tracker'!$B:$B,$A2,'nutrition tracker'!M:M)</f>
        <v>1.8512499999999998</v>
      </c>
      <c r="M2" s="8">
        <f>SUMIF('nutrition tracker'!$B:$B,$A2,'nutrition tracker'!N:N)</f>
        <v>61.625</v>
      </c>
      <c r="N2" s="8">
        <f>SUMIF('nutrition tracker'!$B:$B,$A2,'nutrition tracker'!O:O)</f>
        <v>3.8</v>
      </c>
      <c r="O2" s="8">
        <f>SUMIF('nutrition tracker'!$B:$B,$A2,'nutrition tracker'!P:P)</f>
        <v>50.1</v>
      </c>
      <c r="P2" s="8">
        <f>SUMIF('nutrition tracker'!$B:$B,$A2,'nutrition tracker'!Q:Q)</f>
        <v>7.7249999999999996</v>
      </c>
      <c r="Q2" s="8">
        <f>SUMIF('nutrition tracker'!$B:$B,$A2,'nutrition tracker'!R:R)</f>
        <v>57.824999999999996</v>
      </c>
      <c r="R2" s="8">
        <f>SUMIF('nutrition tracker'!$B:$B,$A2,'nutrition tracker'!S:S)</f>
        <v>168.22499999999999</v>
      </c>
      <c r="S2" s="8">
        <f>SUMIF('nutrition tracker'!$B:$B,$A2,'nutrition tracker'!T:T)</f>
        <v>0.54500000000000004</v>
      </c>
      <c r="T2" s="8">
        <f>SUMIF('nutrition tracker'!$B:$B,$A2,'nutrition tracker'!U:U)</f>
        <v>1.2025000000000001</v>
      </c>
      <c r="U2" s="8">
        <f>SUMIF('nutrition tracker'!$B:$B,$A2,'nutrition tracker'!V:V)</f>
        <v>1.5049999999999999</v>
      </c>
      <c r="V2" s="8">
        <f>SUMIF('nutrition tracker'!$B:$B,$A2,'nutrition tracker'!W:W)</f>
        <v>0.41500000000000004</v>
      </c>
      <c r="W2" s="8">
        <f>SUMIF('nutrition tracker'!$B:$B,$A2,'nutrition tracker'!X:X)</f>
        <v>1.1824999999999999</v>
      </c>
      <c r="X2" s="8">
        <f>SUMIF('nutrition tracker'!$B:$B,$A2,'nutrition tracker'!Y:Y)</f>
        <v>0</v>
      </c>
      <c r="Y2" s="8">
        <f>SUMIF('nutrition tracker'!$B:$B,$A2,'nutrition tracker'!Z:Z)</f>
        <v>0</v>
      </c>
      <c r="Z2" s="8">
        <f>SUMIF('nutrition tracker'!$B:$B,$A2,'nutrition tracker'!AA:AA)</f>
        <v>0</v>
      </c>
      <c r="AA2" s="8">
        <f>SUMIF('nutrition tracker'!$B:$B,$A2,'nutrition tracker'!AB:AB)</f>
        <v>0</v>
      </c>
      <c r="AB2" s="8">
        <f>SUMIF('nutrition tracker'!$B:$B,$A2,'nutrition tracker'!AC:AC)</f>
        <v>0</v>
      </c>
      <c r="AC2" s="8">
        <f>SUMIF('nutrition tracker'!$B:$B,$A2,'nutrition tracker'!AD:AD)</f>
        <v>0.05</v>
      </c>
      <c r="AD2" s="8">
        <f>SUMIF('nutrition tracker'!$B:$B,$A2,'nutrition tracker'!AE:AE)</f>
        <v>0</v>
      </c>
      <c r="AE2" s="8">
        <f>SUMIF('nutrition tracker'!$B:$B,$A2,'nutrition tracker'!AF:AF)</f>
        <v>0</v>
      </c>
      <c r="AF2" s="8">
        <f>SUMIF('nutrition tracker'!$B:$B,$A2,'nutrition tracker'!AG:AG)</f>
        <v>0</v>
      </c>
      <c r="AG2" s="8">
        <f>SUMIF('nutrition tracker'!$B:$B,$A2,'nutrition tracker'!AH:AH)</f>
        <v>0</v>
      </c>
      <c r="AH2" s="8">
        <f>SUMIF('nutrition tracker'!$B:$B,$A2,'nutrition tracker'!AI:AI)</f>
        <v>0</v>
      </c>
      <c r="AI2" s="8">
        <f>SUMIF('nutrition tracker'!$B:$B,$A2,'nutrition tracker'!AJ:AJ)</f>
        <v>0</v>
      </c>
      <c r="AJ2" s="8">
        <f>SUMIF('nutrition tracker'!$B:$B,$A2,'nutrition tracker'!AK:AK)</f>
        <v>0.25000000000000006</v>
      </c>
      <c r="AK2" s="8">
        <f>SUMIF('nutrition tracker'!$B:$B,$A2,'nutrition tracker'!AL:AL)</f>
        <v>0</v>
      </c>
      <c r="AL2" s="8">
        <f>SUMIF('nutrition tracker'!$B:$B,$A2,'nutrition tracker'!AM:AM)</f>
        <v>0</v>
      </c>
      <c r="AM2" s="8">
        <f>SUMIF('nutrition tracker'!$B:$B,$A2,'nutrition tracker'!AN:AN)</f>
        <v>0</v>
      </c>
      <c r="AN2" s="8">
        <f>SUMIF('nutrition tracker'!$B:$B,$A2,'nutrition tracker'!AO:AO)</f>
        <v>0</v>
      </c>
      <c r="AO2" s="8">
        <f>SUMIF('nutrition tracker'!$B:$B,$A2,'nutrition tracker'!AP:AP)</f>
        <v>0</v>
      </c>
      <c r="AP2" s="8">
        <f>SUMIF('nutrition tracker'!$B:$B,$A2,'nutrition tracker'!AQ:AQ)</f>
        <v>0</v>
      </c>
      <c r="AQ2" s="8">
        <f>SUMIF('nutrition tracker'!$B:$B,$A2,'nutrition tracker'!AR:AR)</f>
        <v>0</v>
      </c>
      <c r="AR2" s="8">
        <f>SUMIF('nutrition tracker'!$B:$B,$A2,'nutrition tracker'!AS:AS)</f>
        <v>0</v>
      </c>
      <c r="AS2" s="8">
        <f>SUMIF('nutrition tracker'!$B:$B,$A2,'nutrition tracker'!AT:AT)</f>
        <v>0</v>
      </c>
    </row>
    <row r="3" spans="1:55" ht="15.75" customHeight="1">
      <c r="A3" s="2">
        <v>43636</v>
      </c>
      <c r="B3" s="8">
        <v>162.4</v>
      </c>
      <c r="C3" s="8">
        <f>E2 - ((B3-B2)*3500)</f>
        <v>4854.9749999999403</v>
      </c>
      <c r="D3" s="8"/>
      <c r="E3" s="8">
        <f>SUMIF('nutrition tracker'!$B:$B,$A3,'nutrition tracker'!F:F)</f>
        <v>2077.9863999999998</v>
      </c>
      <c r="F3" s="8">
        <f>SUMIF('nutrition tracker'!$B:$B,$A3,'nutrition tracker'!G:G)</f>
        <v>108.5436</v>
      </c>
      <c r="G3" s="8">
        <f>SUMIF('nutrition tracker'!$B:$B,$A3,'nutrition tracker'!H:H)</f>
        <v>24.727160000000001</v>
      </c>
      <c r="H3" s="8">
        <f>SUMIF('nutrition tracker'!$B:$B,$A3,'nutrition tracker'!I:I)</f>
        <v>0</v>
      </c>
      <c r="I3" s="8">
        <f>SUMIF('nutrition tracker'!$B:$B,$A3,'nutrition tracker'!J:J)</f>
        <v>24.495979999999999</v>
      </c>
      <c r="J3" s="8">
        <f>SUMIF('nutrition tracker'!$B:$B,$A3,'nutrition tracker'!K:K)</f>
        <v>52.024849999999994</v>
      </c>
      <c r="K3" s="8">
        <f>SUMIF('nutrition tracker'!$B:$B,$A3,'nutrition tracker'!L:L)</f>
        <v>0.66239000000000003</v>
      </c>
      <c r="L3" s="8">
        <f>SUMIF('nutrition tracker'!$B:$B,$A3,'nutrition tracker'!M:M)</f>
        <v>3.0678899999999998</v>
      </c>
      <c r="M3" s="8">
        <f>SUMIF('nutrition tracker'!$B:$B,$A3,'nutrition tracker'!N:N)</f>
        <v>71.900000000000006</v>
      </c>
      <c r="N3" s="8">
        <f>SUMIF('nutrition tracker'!$B:$B,$A3,'nutrition tracker'!O:O)</f>
        <v>6.3400000000000007</v>
      </c>
      <c r="O3" s="8">
        <f>SUMIF('nutrition tracker'!$B:$B,$A3,'nutrition tracker'!P:P)</f>
        <v>21.847999999999999</v>
      </c>
      <c r="P3" s="8">
        <f>SUMIF('nutrition tracker'!$B:$B,$A3,'nutrition tracker'!Q:Q)</f>
        <v>43.711999999999996</v>
      </c>
      <c r="Q3" s="8">
        <f>SUMIF('nutrition tracker'!$B:$B,$A3,'nutrition tracker'!R:R)</f>
        <v>65.56</v>
      </c>
      <c r="R3" s="8">
        <f>SUMIF('nutrition tracker'!$B:$B,$A3,'nutrition tracker'!S:S)</f>
        <v>203.37349999999998</v>
      </c>
      <c r="S3" s="8">
        <f>SUMIF('nutrition tracker'!$B:$B,$A3,'nutrition tracker'!T:T)</f>
        <v>0.29259999999999997</v>
      </c>
      <c r="T3" s="8">
        <f>SUMIF('nutrition tracker'!$B:$B,$A3,'nutrition tracker'!U:U)</f>
        <v>2.2680000000000002</v>
      </c>
      <c r="U3" s="8">
        <f>SUMIF('nutrition tracker'!$B:$B,$A3,'nutrition tracker'!V:V)</f>
        <v>0.75929999999999997</v>
      </c>
      <c r="V3" s="8">
        <f>SUMIF('nutrition tracker'!$B:$B,$A3,'nutrition tracker'!W:W)</f>
        <v>0.55179999999999996</v>
      </c>
      <c r="W3" s="8">
        <f>SUMIF('nutrition tracker'!$B:$B,$A3,'nutrition tracker'!X:X)</f>
        <v>0</v>
      </c>
      <c r="X3" s="8">
        <f>SUMIF('nutrition tracker'!$B:$B,$A3,'nutrition tracker'!Y:Y)</f>
        <v>0</v>
      </c>
      <c r="Y3" s="8">
        <f>SUMIF('nutrition tracker'!$B:$B,$A3,'nutrition tracker'!Z:Z)</f>
        <v>0</v>
      </c>
      <c r="Z3" s="8">
        <f>SUMIF('nutrition tracker'!$B:$B,$A3,'nutrition tracker'!AA:AA)</f>
        <v>0</v>
      </c>
      <c r="AA3" s="8">
        <f>SUMIF('nutrition tracker'!$B:$B,$A3,'nutrition tracker'!AB:AB)</f>
        <v>0</v>
      </c>
      <c r="AB3" s="8">
        <f>SUMIF('nutrition tracker'!$B:$B,$A3,'nutrition tracker'!AC:AC)</f>
        <v>0</v>
      </c>
      <c r="AC3" s="8">
        <f>SUMIF('nutrition tracker'!$B:$B,$A3,'nutrition tracker'!AD:AD)</f>
        <v>0</v>
      </c>
      <c r="AD3" s="8">
        <f>SUMIF('nutrition tracker'!$B:$B,$A3,'nutrition tracker'!AE:AE)</f>
        <v>0</v>
      </c>
      <c r="AE3" s="8">
        <f>SUMIF('nutrition tracker'!$B:$B,$A3,'nutrition tracker'!AF:AF)</f>
        <v>0</v>
      </c>
      <c r="AF3" s="8">
        <f>SUMIF('nutrition tracker'!$B:$B,$A3,'nutrition tracker'!AG:AG)</f>
        <v>0</v>
      </c>
      <c r="AG3" s="8">
        <f>SUMIF('nutrition tracker'!$B:$B,$A3,'nutrition tracker'!AH:AH)</f>
        <v>0</v>
      </c>
      <c r="AH3" s="8">
        <f>SUMIF('nutrition tracker'!$B:$B,$A3,'nutrition tracker'!AI:AI)</f>
        <v>0</v>
      </c>
      <c r="AI3" s="8">
        <f>SUMIF('nutrition tracker'!$B:$B,$A3,'nutrition tracker'!AJ:AJ)</f>
        <v>0</v>
      </c>
      <c r="AJ3" s="8">
        <f>SUMIF('nutrition tracker'!$B:$B,$A3,'nutrition tracker'!AK:AK)</f>
        <v>0</v>
      </c>
      <c r="AK3" s="8">
        <f>SUMIF('nutrition tracker'!$B:$B,$A3,'nutrition tracker'!AL:AL)</f>
        <v>0</v>
      </c>
      <c r="AL3" s="8">
        <f>SUMIF('nutrition tracker'!$B:$B,$A3,'nutrition tracker'!AM:AM)</f>
        <v>0</v>
      </c>
      <c r="AM3" s="8">
        <f>SUMIF('nutrition tracker'!$B:$B,$A3,'nutrition tracker'!AN:AN)</f>
        <v>0</v>
      </c>
      <c r="AN3" s="8">
        <f>SUMIF('nutrition tracker'!$B:$B,$A3,'nutrition tracker'!AO:AO)</f>
        <v>0</v>
      </c>
      <c r="AO3" s="8">
        <f>SUMIF('nutrition tracker'!$B:$B,$A3,'nutrition tracker'!AP:AP)</f>
        <v>0</v>
      </c>
      <c r="AP3" s="8">
        <f>SUMIF('nutrition tracker'!$B:$B,$A3,'nutrition tracker'!AQ:AQ)</f>
        <v>0</v>
      </c>
      <c r="AQ3" s="8">
        <f>SUMIF('nutrition tracker'!$B:$B,$A3,'nutrition tracker'!AR:AR)</f>
        <v>0</v>
      </c>
      <c r="AR3" s="8">
        <f>SUMIF('nutrition tracker'!$B:$B,$A3,'nutrition tracker'!AS:AS)</f>
        <v>0.46310000000000007</v>
      </c>
      <c r="AS3" s="8">
        <f>SUMIF('nutrition tracker'!$B:$B,$A3,'nutrition tracker'!AT:AT)</f>
        <v>0</v>
      </c>
    </row>
    <row r="4" spans="1:55" ht="15.75" customHeight="1">
      <c r="A4" s="2">
        <v>43637</v>
      </c>
      <c r="B4" s="8">
        <v>163</v>
      </c>
      <c r="C4" s="8">
        <f t="shared" ref="C4:C6" si="0">E3 - ((B4-B3)*3500)</f>
        <v>-22.013599999980215</v>
      </c>
      <c r="D4" s="8"/>
      <c r="E4" s="8">
        <f>SUMIF('nutrition tracker'!$B:$B,$A4,'nutrition tracker'!F:F)</f>
        <v>2509</v>
      </c>
      <c r="F4" s="8">
        <f>SUMIF('nutrition tracker'!$B:$B,$A4,'nutrition tracker'!G:G)</f>
        <v>142.91999999999999</v>
      </c>
      <c r="G4" s="8">
        <f>SUMIF('nutrition tracker'!$B:$B,$A4,'nutrition tracker'!H:H)</f>
        <v>59.432000000000002</v>
      </c>
      <c r="H4" s="8">
        <f>SUMIF('nutrition tracker'!$B:$B,$A4,'nutrition tracker'!I:I)</f>
        <v>0</v>
      </c>
      <c r="I4" s="8">
        <f>SUMIF('nutrition tracker'!$B:$B,$A4,'nutrition tracker'!J:J)</f>
        <v>15.956</v>
      </c>
      <c r="J4" s="8">
        <f>SUMIF('nutrition tracker'!$B:$B,$A4,'nutrition tracker'!K:K)</f>
        <v>27.830000000000002</v>
      </c>
      <c r="K4" s="8">
        <f>SUMIF('nutrition tracker'!$B:$B,$A4,'nutrition tracker'!L:L)</f>
        <v>0.90300000000000002</v>
      </c>
      <c r="L4" s="8">
        <f>SUMIF('nutrition tracker'!$B:$B,$A4,'nutrition tracker'!M:M)</f>
        <v>12.881</v>
      </c>
      <c r="M4" s="8">
        <f>SUMIF('nutrition tracker'!$B:$B,$A4,'nutrition tracker'!N:N)</f>
        <v>38.379999999999995</v>
      </c>
      <c r="N4" s="8">
        <f>SUMIF('nutrition tracker'!$B:$B,$A4,'nutrition tracker'!O:O)</f>
        <v>6.3000000000000007</v>
      </c>
      <c r="O4" s="8">
        <f>SUMIF('nutrition tracker'!$B:$B,$A4,'nutrition tracker'!P:P)</f>
        <v>18.3</v>
      </c>
      <c r="P4" s="8">
        <f>SUMIF('nutrition tracker'!$B:$B,$A4,'nutrition tracker'!Q:Q)</f>
        <v>13.780000000000001</v>
      </c>
      <c r="Q4" s="8">
        <f>SUMIF('nutrition tracker'!$B:$B,$A4,'nutrition tracker'!R:R)</f>
        <v>32.08</v>
      </c>
      <c r="R4" s="8">
        <f>SUMIF('nutrition tracker'!$B:$B,$A4,'nutrition tracker'!S:S)</f>
        <v>267.3</v>
      </c>
      <c r="S4" s="8">
        <f>SUMIF('nutrition tracker'!$B:$B,$A4,'nutrition tracker'!T:T)</f>
        <v>0.8</v>
      </c>
      <c r="T4" s="8">
        <f>SUMIF('nutrition tracker'!$B:$B,$A4,'nutrition tracker'!U:U)</f>
        <v>3.18</v>
      </c>
      <c r="U4" s="8">
        <f>SUMIF('nutrition tracker'!$B:$B,$A4,'nutrition tracker'!V:V)</f>
        <v>1.1100000000000001</v>
      </c>
      <c r="V4" s="8">
        <f>SUMIF('nutrition tracker'!$B:$B,$A4,'nutrition tracker'!W:W)</f>
        <v>0.59599999999999997</v>
      </c>
      <c r="W4" s="8">
        <f>SUMIF('nutrition tracker'!$B:$B,$A4,'nutrition tracker'!X:X)</f>
        <v>0.23</v>
      </c>
      <c r="X4" s="8">
        <f>SUMIF('nutrition tracker'!$B:$B,$A4,'nutrition tracker'!Y:Y)</f>
        <v>0</v>
      </c>
      <c r="Y4" s="8">
        <f>SUMIF('nutrition tracker'!$B:$B,$A4,'nutrition tracker'!Z:Z)</f>
        <v>0</v>
      </c>
      <c r="Z4" s="8">
        <f>SUMIF('nutrition tracker'!$B:$B,$A4,'nutrition tracker'!AA:AA)</f>
        <v>0</v>
      </c>
      <c r="AA4" s="8">
        <f>SUMIF('nutrition tracker'!$B:$B,$A4,'nutrition tracker'!AB:AB)</f>
        <v>0</v>
      </c>
      <c r="AB4" s="8">
        <f>SUMIF('nutrition tracker'!$B:$B,$A4,'nutrition tracker'!AC:AC)</f>
        <v>0</v>
      </c>
      <c r="AC4" s="8">
        <f>SUMIF('nutrition tracker'!$B:$B,$A4,'nutrition tracker'!AD:AD)</f>
        <v>0.06</v>
      </c>
      <c r="AD4" s="8">
        <f>SUMIF('nutrition tracker'!$B:$B,$A4,'nutrition tracker'!AE:AE)</f>
        <v>0</v>
      </c>
      <c r="AE4" s="8">
        <f>SUMIF('nutrition tracker'!$B:$B,$A4,'nutrition tracker'!AF:AF)</f>
        <v>0</v>
      </c>
      <c r="AF4" s="8">
        <f>SUMIF('nutrition tracker'!$B:$B,$A4,'nutrition tracker'!AG:AG)</f>
        <v>0</v>
      </c>
      <c r="AG4" s="8">
        <f>SUMIF('nutrition tracker'!$B:$B,$A4,'nutrition tracker'!AH:AH)</f>
        <v>0</v>
      </c>
      <c r="AH4" s="8">
        <f>SUMIF('nutrition tracker'!$B:$B,$A4,'nutrition tracker'!AI:AI)</f>
        <v>0</v>
      </c>
      <c r="AI4" s="8">
        <f>SUMIF('nutrition tracker'!$B:$B,$A4,'nutrition tracker'!AJ:AJ)</f>
        <v>0</v>
      </c>
      <c r="AJ4" s="8">
        <f>SUMIF('nutrition tracker'!$B:$B,$A4,'nutrition tracker'!AK:AK)</f>
        <v>0.03</v>
      </c>
      <c r="AK4" s="8">
        <f>SUMIF('nutrition tracker'!$B:$B,$A4,'nutrition tracker'!AL:AL)</f>
        <v>0</v>
      </c>
      <c r="AL4" s="8">
        <f>SUMIF('nutrition tracker'!$B:$B,$A4,'nutrition tracker'!AM:AM)</f>
        <v>0</v>
      </c>
      <c r="AM4" s="8">
        <f>SUMIF('nutrition tracker'!$B:$B,$A4,'nutrition tracker'!AN:AN)</f>
        <v>0</v>
      </c>
      <c r="AN4" s="8">
        <f>SUMIF('nutrition tracker'!$B:$B,$A4,'nutrition tracker'!AO:AO)</f>
        <v>0</v>
      </c>
      <c r="AO4" s="8">
        <f>SUMIF('nutrition tracker'!$B:$B,$A4,'nutrition tracker'!AP:AP)</f>
        <v>0</v>
      </c>
      <c r="AP4" s="8">
        <f>SUMIF('nutrition tracker'!$B:$B,$A4,'nutrition tracker'!AQ:AQ)</f>
        <v>0</v>
      </c>
      <c r="AQ4" s="8">
        <f>SUMIF('nutrition tracker'!$B:$B,$A4,'nutrition tracker'!AR:AR)</f>
        <v>0</v>
      </c>
      <c r="AR4" s="8">
        <f>SUMIF('nutrition tracker'!$B:$B,$A4,'nutrition tracker'!AS:AS)</f>
        <v>0.42000000000000004</v>
      </c>
      <c r="AS4" s="8">
        <f>SUMIF('nutrition tracker'!$B:$B,$A4,'nutrition tracker'!AT:AT)</f>
        <v>0</v>
      </c>
    </row>
    <row r="5" spans="1:55" ht="15.75" customHeight="1">
      <c r="A5" s="2">
        <v>43638</v>
      </c>
      <c r="B5">
        <v>163.19999999999999</v>
      </c>
      <c r="C5" s="8">
        <f t="shared" si="0"/>
        <v>1809.0000000000398</v>
      </c>
      <c r="D5" s="8"/>
      <c r="E5" s="8">
        <f>SUMIF('nutrition tracker'!$B:$B,$A5,'nutrition tracker'!F:F)</f>
        <v>2249.34</v>
      </c>
      <c r="F5" s="8">
        <f>SUMIF('nutrition tracker'!$B:$B,$A5,'nutrition tracker'!G:G)</f>
        <v>129.92000000000002</v>
      </c>
      <c r="G5" s="8">
        <f>SUMIF('nutrition tracker'!$B:$B,$A5,'nutrition tracker'!H:H)</f>
        <v>26.664000000000001</v>
      </c>
      <c r="H5" s="8">
        <f>SUMIF('nutrition tracker'!$B:$B,$A5,'nutrition tracker'!I:I)</f>
        <v>0</v>
      </c>
      <c r="I5" s="8">
        <f>SUMIF('nutrition tracker'!$B:$B,$A5,'nutrition tracker'!J:J)</f>
        <v>22.398999999999997</v>
      </c>
      <c r="J5" s="8">
        <f>SUMIF('nutrition tracker'!$B:$B,$A5,'nutrition tracker'!K:K)</f>
        <v>70.924499999999995</v>
      </c>
      <c r="K5" s="8">
        <f>SUMIF('nutrition tracker'!$B:$B,$A5,'nutrition tracker'!L:L)</f>
        <v>0.58950000000000002</v>
      </c>
      <c r="L5" s="8">
        <f>SUMIF('nutrition tracker'!$B:$B,$A5,'nutrition tracker'!M:M)</f>
        <v>2.8864999999999998</v>
      </c>
      <c r="M5" s="8">
        <f>SUMIF('nutrition tracker'!$B:$B,$A5,'nutrition tracker'!N:N)</f>
        <v>54.3</v>
      </c>
      <c r="N5" s="8">
        <f>SUMIF('nutrition tracker'!$B:$B,$A5,'nutrition tracker'!O:O)</f>
        <v>31.2</v>
      </c>
      <c r="O5" s="8">
        <f>SUMIF('nutrition tracker'!$B:$B,$A5,'nutrition tracker'!P:P)</f>
        <v>14.66</v>
      </c>
      <c r="P5" s="8">
        <f>SUMIF('nutrition tracker'!$B:$B,$A5,'nutrition tracker'!Q:Q)</f>
        <v>8.4399999999999977</v>
      </c>
      <c r="Q5" s="8">
        <f>SUMIF('nutrition tracker'!$B:$B,$A5,'nutrition tracker'!R:R)</f>
        <v>23.099999999999998</v>
      </c>
      <c r="R5" s="8">
        <f>SUMIF('nutrition tracker'!$B:$B,$A5,'nutrition tracker'!S:S)</f>
        <v>215.715</v>
      </c>
      <c r="S5" s="8">
        <f>SUMIF('nutrition tracker'!$B:$B,$A5,'nutrition tracker'!T:T)</f>
        <v>0.27</v>
      </c>
      <c r="T5" s="8">
        <f>SUMIF('nutrition tracker'!$B:$B,$A5,'nutrition tracker'!U:U)</f>
        <v>2.8000000000000003</v>
      </c>
      <c r="U5" s="8">
        <f>SUMIF('nutrition tracker'!$B:$B,$A5,'nutrition tracker'!V:V)</f>
        <v>0.44500000000000001</v>
      </c>
      <c r="V5" s="8">
        <f>SUMIF('nutrition tracker'!$B:$B,$A5,'nutrition tracker'!W:W)</f>
        <v>0.59000000000000008</v>
      </c>
      <c r="W5" s="8">
        <f>SUMIF('nutrition tracker'!$B:$B,$A5,'nutrition tracker'!X:X)</f>
        <v>0</v>
      </c>
      <c r="X5" s="8">
        <f>SUMIF('nutrition tracker'!$B:$B,$A5,'nutrition tracker'!Y:Y)</f>
        <v>0</v>
      </c>
      <c r="Y5" s="8">
        <f>SUMIF('nutrition tracker'!$B:$B,$A5,'nutrition tracker'!Z:Z)</f>
        <v>0</v>
      </c>
      <c r="Z5" s="8">
        <f>SUMIF('nutrition tracker'!$B:$B,$A5,'nutrition tracker'!AA:AA)</f>
        <v>0</v>
      </c>
      <c r="AA5" s="8">
        <f>SUMIF('nutrition tracker'!$B:$B,$A5,'nutrition tracker'!AB:AB)</f>
        <v>0</v>
      </c>
      <c r="AB5" s="8">
        <f>SUMIF('nutrition tracker'!$B:$B,$A5,'nutrition tracker'!AC:AC)</f>
        <v>0</v>
      </c>
      <c r="AC5" s="8">
        <f>SUMIF('nutrition tracker'!$B:$B,$A5,'nutrition tracker'!AD:AD)</f>
        <v>0</v>
      </c>
      <c r="AD5" s="8">
        <f>SUMIF('nutrition tracker'!$B:$B,$A5,'nutrition tracker'!AE:AE)</f>
        <v>0</v>
      </c>
      <c r="AE5" s="8">
        <f>SUMIF('nutrition tracker'!$B:$B,$A5,'nutrition tracker'!AF:AF)</f>
        <v>0</v>
      </c>
      <c r="AF5" s="8">
        <f>SUMIF('nutrition tracker'!$B:$B,$A5,'nutrition tracker'!AG:AG)</f>
        <v>0</v>
      </c>
      <c r="AG5" s="8">
        <f>SUMIF('nutrition tracker'!$B:$B,$A5,'nutrition tracker'!AH:AH)</f>
        <v>0</v>
      </c>
      <c r="AH5" s="8">
        <f>SUMIF('nutrition tracker'!$B:$B,$A5,'nutrition tracker'!AI:AI)</f>
        <v>0</v>
      </c>
      <c r="AI5" s="8">
        <f>SUMIF('nutrition tracker'!$B:$B,$A5,'nutrition tracker'!AJ:AJ)</f>
        <v>0</v>
      </c>
      <c r="AJ5" s="8">
        <f>SUMIF('nutrition tracker'!$B:$B,$A5,'nutrition tracker'!AK:AK)</f>
        <v>0.28000000000000003</v>
      </c>
      <c r="AK5" s="8">
        <f>SUMIF('nutrition tracker'!$B:$B,$A5,'nutrition tracker'!AL:AL)</f>
        <v>0</v>
      </c>
      <c r="AL5" s="8">
        <f>SUMIF('nutrition tracker'!$B:$B,$A5,'nutrition tracker'!AM:AM)</f>
        <v>0</v>
      </c>
      <c r="AM5" s="8">
        <f>SUMIF('nutrition tracker'!$B:$B,$A5,'nutrition tracker'!AN:AN)</f>
        <v>0</v>
      </c>
      <c r="AN5" s="8">
        <f>SUMIF('nutrition tracker'!$B:$B,$A5,'nutrition tracker'!AO:AO)</f>
        <v>0</v>
      </c>
      <c r="AO5" s="8">
        <f>SUMIF('nutrition tracker'!$B:$B,$A5,'nutrition tracker'!AP:AP)</f>
        <v>0</v>
      </c>
      <c r="AP5" s="8">
        <f>SUMIF('nutrition tracker'!$B:$B,$A5,'nutrition tracker'!AQ:AQ)</f>
        <v>0</v>
      </c>
      <c r="AQ5" s="8">
        <f>SUMIF('nutrition tracker'!$B:$B,$A5,'nutrition tracker'!AR:AR)</f>
        <v>0</v>
      </c>
      <c r="AR5" s="8">
        <f>SUMIF('nutrition tracker'!$B:$B,$A5,'nutrition tracker'!AS:AS)</f>
        <v>1.0150000000000001</v>
      </c>
      <c r="AS5" s="8">
        <f>SUMIF('nutrition tracker'!$B:$B,$A5,'nutrition tracker'!AT:AT)</f>
        <v>0</v>
      </c>
    </row>
    <row r="6" spans="1:55" ht="15.75" customHeight="1">
      <c r="A6" s="2">
        <v>43639</v>
      </c>
      <c r="B6">
        <v>163.19999999999999</v>
      </c>
      <c r="C6" s="8">
        <f t="shared" si="0"/>
        <v>2249.34</v>
      </c>
      <c r="D6" s="8"/>
      <c r="E6" s="8">
        <f>SUMIF('nutrition tracker'!$B:$B,$A6,'nutrition tracker'!F:F)</f>
        <v>832.62</v>
      </c>
      <c r="F6" s="8">
        <f>SUMIF('nutrition tracker'!$B:$B,$A6,'nutrition tracker'!G:G)</f>
        <v>45.66</v>
      </c>
      <c r="G6" s="8">
        <f>SUMIF('nutrition tracker'!$B:$B,$A6,'nutrition tracker'!H:H)</f>
        <v>18.407</v>
      </c>
      <c r="H6" s="8">
        <f>SUMIF('nutrition tracker'!$B:$B,$A6,'nutrition tracker'!I:I)</f>
        <v>2.8940000000000001</v>
      </c>
      <c r="I6" s="8">
        <f>SUMIF('nutrition tracker'!$B:$B,$A6,'nutrition tracker'!J:J)</f>
        <v>1.6600000000000001</v>
      </c>
      <c r="J6" s="8">
        <f>SUMIF('nutrition tracker'!$B:$B,$A6,'nutrition tracker'!K:K)</f>
        <v>19.845000000000002</v>
      </c>
      <c r="K6" s="8">
        <f>SUMIF('nutrition tracker'!$B:$B,$A6,'nutrition tracker'!L:L)</f>
        <v>0.29499999999999998</v>
      </c>
      <c r="L6" s="8">
        <f>SUMIF('nutrition tracker'!$B:$B,$A6,'nutrition tracker'!M:M)</f>
        <v>0.3</v>
      </c>
      <c r="M6" s="8">
        <f>SUMIF('nutrition tracker'!$B:$B,$A6,'nutrition tracker'!N:N)</f>
        <v>14</v>
      </c>
      <c r="N6" s="8">
        <f>SUMIF('nutrition tracker'!$B:$B,$A6,'nutrition tracker'!O:O)</f>
        <v>2.4</v>
      </c>
      <c r="O6" s="8">
        <f>SUMIF('nutrition tracker'!$B:$B,$A6,'nutrition tracker'!P:P)</f>
        <v>10</v>
      </c>
      <c r="P6" s="8">
        <f>SUMIF('nutrition tracker'!$B:$B,$A6,'nutrition tracker'!Q:Q)</f>
        <v>1.5999999999999996</v>
      </c>
      <c r="Q6" s="8">
        <f>SUMIF('nutrition tracker'!$B:$B,$A6,'nutrition tracker'!R:R)</f>
        <v>11.6</v>
      </c>
      <c r="R6" s="8">
        <f>SUMIF('nutrition tracker'!$B:$B,$A6,'nutrition tracker'!S:S)</f>
        <v>91.42</v>
      </c>
      <c r="S6" s="8">
        <f>SUMIF('nutrition tracker'!$B:$B,$A6,'nutrition tracker'!T:T)</f>
        <v>0.01</v>
      </c>
      <c r="T6" s="8">
        <f>SUMIF('nutrition tracker'!$B:$B,$A6,'nutrition tracker'!U:U)</f>
        <v>0.16</v>
      </c>
      <c r="U6" s="8">
        <f>SUMIF('nutrition tracker'!$B:$B,$A6,'nutrition tracker'!V:V)</f>
        <v>0.05</v>
      </c>
      <c r="V6" s="8">
        <f>SUMIF('nutrition tracker'!$B:$B,$A6,'nutrition tracker'!W:W)</f>
        <v>0.56000000000000005</v>
      </c>
      <c r="W6" s="8">
        <f>SUMIF('nutrition tracker'!$B:$B,$A6,'nutrition tracker'!X:X)</f>
        <v>0</v>
      </c>
      <c r="X6" s="8">
        <f>SUMIF('nutrition tracker'!$B:$B,$A6,'nutrition tracker'!Y:Y)</f>
        <v>0</v>
      </c>
      <c r="Y6" s="8">
        <f>SUMIF('nutrition tracker'!$B:$B,$A6,'nutrition tracker'!Z:Z)</f>
        <v>0</v>
      </c>
      <c r="Z6" s="8">
        <f>SUMIF('nutrition tracker'!$B:$B,$A6,'nutrition tracker'!AA:AA)</f>
        <v>0</v>
      </c>
      <c r="AA6" s="8">
        <f>SUMIF('nutrition tracker'!$B:$B,$A6,'nutrition tracker'!AB:AB)</f>
        <v>0</v>
      </c>
      <c r="AB6" s="8">
        <f>SUMIF('nutrition tracker'!$B:$B,$A6,'nutrition tracker'!AC:AC)</f>
        <v>0</v>
      </c>
      <c r="AC6" s="8">
        <f>SUMIF('nutrition tracker'!$B:$B,$A6,'nutrition tracker'!AD:AD)</f>
        <v>0.05</v>
      </c>
      <c r="AD6" s="8">
        <f>SUMIF('nutrition tracker'!$B:$B,$A6,'nutrition tracker'!AE:AE)</f>
        <v>0</v>
      </c>
      <c r="AE6" s="8">
        <f>SUMIF('nutrition tracker'!$B:$B,$A6,'nutrition tracker'!AF:AF)</f>
        <v>0</v>
      </c>
      <c r="AF6" s="8">
        <f>SUMIF('nutrition tracker'!$B:$B,$A6,'nutrition tracker'!AG:AG)</f>
        <v>0</v>
      </c>
      <c r="AG6" s="8">
        <f>SUMIF('nutrition tracker'!$B:$B,$A6,'nutrition tracker'!AH:AH)</f>
        <v>0</v>
      </c>
      <c r="AH6" s="8">
        <f>SUMIF('nutrition tracker'!$B:$B,$A6,'nutrition tracker'!AI:AI)</f>
        <v>0</v>
      </c>
      <c r="AI6" s="8">
        <f>SUMIF('nutrition tracker'!$B:$B,$A6,'nutrition tracker'!AJ:AJ)</f>
        <v>0</v>
      </c>
      <c r="AJ6" s="8">
        <f>SUMIF('nutrition tracker'!$B:$B,$A6,'nutrition tracker'!AK:AK)</f>
        <v>0.01</v>
      </c>
      <c r="AK6" s="8">
        <f>SUMIF('nutrition tracker'!$B:$B,$A6,'nutrition tracker'!AL:AL)</f>
        <v>0</v>
      </c>
      <c r="AL6" s="8">
        <f>SUMIF('nutrition tracker'!$B:$B,$A6,'nutrition tracker'!AM:AM)</f>
        <v>0</v>
      </c>
      <c r="AM6" s="8">
        <f>SUMIF('nutrition tracker'!$B:$B,$A6,'nutrition tracker'!AN:AN)</f>
        <v>0</v>
      </c>
      <c r="AN6" s="8">
        <f>SUMIF('nutrition tracker'!$B:$B,$A6,'nutrition tracker'!AO:AO)</f>
        <v>0</v>
      </c>
      <c r="AO6" s="8">
        <f>SUMIF('nutrition tracker'!$B:$B,$A6,'nutrition tracker'!AP:AP)</f>
        <v>0</v>
      </c>
      <c r="AP6" s="8">
        <f>SUMIF('nutrition tracker'!$B:$B,$A6,'nutrition tracker'!AQ:AQ)</f>
        <v>0</v>
      </c>
      <c r="AQ6" s="8">
        <f>SUMIF('nutrition tracker'!$B:$B,$A6,'nutrition tracker'!AR:AR)</f>
        <v>0</v>
      </c>
      <c r="AR6" s="8">
        <f>SUMIF('nutrition tracker'!$B:$B,$A6,'nutrition tracker'!AS:AS)</f>
        <v>0.42</v>
      </c>
      <c r="AS6" s="8">
        <f>SUMIF('nutrition tracker'!$B:$B,$A6,'nutrition tracker'!AT:AT)</f>
        <v>0</v>
      </c>
    </row>
    <row r="7" spans="1:55" ht="15.75" customHeight="1">
      <c r="A7" s="2">
        <v>43640</v>
      </c>
    </row>
    <row r="8" spans="1:55" ht="15.75" customHeight="1">
      <c r="A8" s="2">
        <v>43641</v>
      </c>
    </row>
    <row r="9" spans="1:55" ht="15.75" customHeight="1">
      <c r="A9" s="2">
        <v>43642</v>
      </c>
      <c r="D9">
        <f>(SUM(E2:E8) - ((B9-B2)*3500))/7</f>
        <v>82989.131628571427</v>
      </c>
    </row>
    <row r="10" spans="1:55" ht="15.75" customHeight="1">
      <c r="A10" s="2">
        <v>43643</v>
      </c>
      <c r="D10">
        <f t="shared" ref="D8:D10" si="1">(SUM(E3:E9) - ((B10-B3)*3500))/7</f>
        <v>82295.563771428569</v>
      </c>
    </row>
    <row r="11" spans="1:55" ht="15.75" customHeight="1">
      <c r="A11" s="2">
        <v>43644</v>
      </c>
      <c r="D11">
        <f>(SUM(E4:E10) - ((B11-B4)*3500))/7</f>
        <v>82298.708571428564</v>
      </c>
    </row>
    <row r="12" spans="1:55" ht="15.75" customHeight="1">
      <c r="A12" s="2">
        <v>43645</v>
      </c>
    </row>
    <row r="13" spans="1:55" ht="15.75" customHeight="1">
      <c r="A13" s="2">
        <v>43646</v>
      </c>
    </row>
    <row r="14" spans="1:55" ht="15.75" customHeight="1">
      <c r="A14" s="2">
        <v>43647</v>
      </c>
    </row>
    <row r="15" spans="1:55" ht="15.75" customHeight="1">
      <c r="A15" s="2">
        <v>43648</v>
      </c>
    </row>
    <row r="16" spans="1:55" ht="15.75" customHeight="1">
      <c r="A16" s="2">
        <v>43649</v>
      </c>
    </row>
    <row r="17" spans="1:1" ht="15.75" customHeight="1">
      <c r="A17" s="2">
        <v>43650</v>
      </c>
    </row>
    <row r="18" spans="1:1" ht="15.75" customHeight="1">
      <c r="A18" s="2">
        <v>43651</v>
      </c>
    </row>
    <row r="19" spans="1:1" ht="15.75" customHeight="1">
      <c r="A19" s="2">
        <v>43652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ACDB-D974-43FC-BBDF-525101DA70F8}">
  <dimension ref="A1:C2"/>
  <sheetViews>
    <sheetView workbookViewId="0">
      <selection sqref="A1:A2"/>
    </sheetView>
  </sheetViews>
  <sheetFormatPr defaultColWidth="9" defaultRowHeight="12.75"/>
  <cols>
    <col min="1" max="1" width="9.140625" bestFit="1" customWidth="1"/>
    <col min="2" max="3" width="13.28515625" bestFit="1" customWidth="1"/>
  </cols>
  <sheetData>
    <row r="1" spans="1:3">
      <c r="A1" s="1" t="s">
        <v>30</v>
      </c>
      <c r="B1" t="s">
        <v>115</v>
      </c>
      <c r="C1" t="s">
        <v>116</v>
      </c>
    </row>
    <row r="2" spans="1:3">
      <c r="A2" s="2">
        <v>43639</v>
      </c>
      <c r="B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5799-AE96-4467-9299-9BB53B811DF2}">
  <dimension ref="A1:B4"/>
  <sheetViews>
    <sheetView workbookViewId="0">
      <selection activeCell="B7" sqref="B7"/>
    </sheetView>
  </sheetViews>
  <sheetFormatPr defaultRowHeight="12.75"/>
  <cols>
    <col min="2" max="2" width="108.85546875" bestFit="1" customWidth="1"/>
  </cols>
  <sheetData>
    <row r="1" spans="1:2">
      <c r="A1" s="1" t="s">
        <v>30</v>
      </c>
      <c r="B1" t="s">
        <v>117</v>
      </c>
    </row>
    <row r="2" spans="1:2">
      <c r="A2" s="2">
        <v>43639</v>
      </c>
      <c r="B2" t="s">
        <v>118</v>
      </c>
    </row>
    <row r="3" spans="1:2">
      <c r="A3" s="2">
        <v>43639</v>
      </c>
      <c r="B3" t="s">
        <v>119</v>
      </c>
    </row>
    <row r="4" spans="1:2">
      <c r="A4" s="2">
        <v>43639</v>
      </c>
      <c r="B4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9793-388A-4D12-AF49-F2B7A3BEFBE0}">
  <dimension ref="A1"/>
  <sheetViews>
    <sheetView tabSelected="1" workbookViewId="0">
      <selection activeCell="I41" sqref="I41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6AAE-F5E0-4D44-9CA0-39D23D857290}">
  <dimension ref="A1:E4"/>
  <sheetViews>
    <sheetView workbookViewId="0">
      <selection activeCell="H46" sqref="H46"/>
    </sheetView>
  </sheetViews>
  <sheetFormatPr defaultRowHeight="12.75"/>
  <cols>
    <col min="2" max="2" width="11.42578125" bestFit="1" customWidth="1"/>
    <col min="3" max="3" width="6.85546875" bestFit="1" customWidth="1"/>
    <col min="4" max="4" width="5.28515625" bestFit="1" customWidth="1"/>
    <col min="5" max="5" width="12" bestFit="1" customWidth="1"/>
  </cols>
  <sheetData>
    <row r="1" spans="1:5">
      <c r="A1" t="s">
        <v>4</v>
      </c>
      <c r="B1" t="s">
        <v>101</v>
      </c>
      <c r="C1" t="s">
        <v>1</v>
      </c>
      <c r="D1" t="s">
        <v>103</v>
      </c>
      <c r="E1" t="s">
        <v>104</v>
      </c>
    </row>
    <row r="2" spans="1:5">
      <c r="A2" s="2">
        <v>43636</v>
      </c>
      <c r="B2" t="s">
        <v>102</v>
      </c>
      <c r="C2">
        <v>95</v>
      </c>
      <c r="D2">
        <v>10</v>
      </c>
      <c r="E2">
        <f>C2/(1.0278-(0.0278*D2))</f>
        <v>126.70045345425446</v>
      </c>
    </row>
    <row r="3" spans="1:5">
      <c r="A3" s="2">
        <v>43636</v>
      </c>
      <c r="B3" t="s">
        <v>102</v>
      </c>
      <c r="C3">
        <v>95</v>
      </c>
      <c r="D3">
        <v>10</v>
      </c>
      <c r="E3">
        <f>C3/(1.0278-(0.0278*D3))</f>
        <v>126.70045345425446</v>
      </c>
    </row>
    <row r="4" spans="1:5">
      <c r="A4" s="2">
        <v>43636</v>
      </c>
      <c r="B4" t="s">
        <v>102</v>
      </c>
      <c r="C4">
        <v>95</v>
      </c>
      <c r="D4">
        <v>10</v>
      </c>
      <c r="E4">
        <f>C4/(1.0278-(0.0278*D4))</f>
        <v>126.70045345425446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X18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G20" sqref="G20"/>
    </sheetView>
  </sheetViews>
  <sheetFormatPr defaultColWidth="14.42578125" defaultRowHeight="15.75" customHeight="1"/>
  <cols>
    <col min="1" max="1" width="22.85546875" bestFit="1" customWidth="1"/>
    <col min="2" max="2" width="12.42578125" bestFit="1" customWidth="1"/>
    <col min="3" max="3" width="18.42578125" bestFit="1" customWidth="1"/>
    <col min="4" max="4" width="12.5703125" bestFit="1" customWidth="1"/>
    <col min="5" max="5" width="9.5703125" bestFit="1" customWidth="1"/>
    <col min="6" max="6" width="7.7109375" bestFit="1" customWidth="1"/>
    <col min="7" max="7" width="6" bestFit="1" customWidth="1"/>
    <col min="8" max="8" width="11.5703125" bestFit="1" customWidth="1"/>
    <col min="9" max="9" width="8.85546875" bestFit="1" customWidth="1"/>
    <col min="10" max="10" width="15.140625" customWidth="1"/>
    <col min="11" max="11" width="16" bestFit="1" customWidth="1"/>
    <col min="12" max="12" width="10" bestFit="1" customWidth="1"/>
    <col min="13" max="13" width="7" bestFit="1" customWidth="1"/>
    <col min="14" max="14" width="6" bestFit="1" customWidth="1"/>
    <col min="15" max="15" width="5.140625" bestFit="1" customWidth="1"/>
    <col min="16" max="16" width="6.85546875" bestFit="1" customWidth="1"/>
    <col min="17" max="17" width="10.7109375" bestFit="1" customWidth="1"/>
    <col min="18" max="18" width="9" bestFit="1" customWidth="1"/>
    <col min="19" max="19" width="6.85546875" bestFit="1" customWidth="1"/>
    <col min="20" max="21" width="9.140625" bestFit="1" customWidth="1"/>
    <col min="22" max="22" width="7.7109375" bestFit="1" customWidth="1"/>
    <col min="23" max="23" width="4.7109375" bestFit="1" customWidth="1"/>
    <col min="24" max="24" width="9.140625" bestFit="1" customWidth="1"/>
    <col min="25" max="25" width="9.42578125" bestFit="1" customWidth="1"/>
    <col min="26" max="26" width="9.5703125" bestFit="1" customWidth="1"/>
    <col min="27" max="27" width="8.140625" bestFit="1" customWidth="1"/>
    <col min="28" max="28" width="10" bestFit="1" customWidth="1"/>
    <col min="29" max="29" width="6.5703125" bestFit="1" customWidth="1"/>
    <col min="30" max="30" width="10.5703125" bestFit="1" customWidth="1"/>
    <col min="31" max="31" width="6.5703125" bestFit="1" customWidth="1"/>
    <col min="32" max="32" width="11.5703125" bestFit="1" customWidth="1"/>
    <col min="33" max="33" width="6.28515625" bestFit="1" customWidth="1"/>
    <col min="34" max="34" width="15.85546875" bestFit="1" customWidth="1"/>
    <col min="35" max="35" width="11.42578125" bestFit="1" customWidth="1"/>
    <col min="36" max="36" width="6.7109375" bestFit="1" customWidth="1"/>
    <col min="37" max="37" width="10.5703125" bestFit="1" customWidth="1"/>
    <col min="38" max="38" width="4.5703125" bestFit="1" customWidth="1"/>
    <col min="39" max="39" width="9.42578125" bestFit="1" customWidth="1"/>
    <col min="40" max="40" width="7.42578125" bestFit="1" customWidth="1"/>
    <col min="41" max="41" width="11.140625" bestFit="1" customWidth="1"/>
    <col min="42" max="42" width="10.28515625" bestFit="1" customWidth="1"/>
    <col min="43" max="43" width="12.85546875" bestFit="1" customWidth="1"/>
    <col min="44" max="44" width="8.5703125" bestFit="1" customWidth="1"/>
    <col min="45" max="45" width="10.140625" bestFit="1" customWidth="1"/>
    <col min="46" max="46" width="7.85546875" bestFit="1" customWidth="1"/>
    <col min="48" max="48" width="9.7109375" bestFit="1" customWidth="1"/>
    <col min="49" max="49" width="9.5703125" bestFit="1" customWidth="1"/>
    <col min="50" max="51" width="8" bestFit="1" customWidth="1"/>
    <col min="52" max="52" width="10" bestFit="1" customWidth="1"/>
    <col min="53" max="53" width="9.42578125" bestFit="1" customWidth="1"/>
    <col min="54" max="54" width="9.5703125" bestFit="1" customWidth="1"/>
    <col min="55" max="55" width="8.140625" bestFit="1" customWidth="1"/>
    <col min="56" max="56" width="10" bestFit="1" customWidth="1"/>
    <col min="57" max="57" width="6.5703125" bestFit="1" customWidth="1"/>
    <col min="58" max="58" width="10.5703125" bestFit="1" customWidth="1"/>
    <col min="59" max="59" width="6.5703125" bestFit="1" customWidth="1"/>
    <col min="60" max="60" width="11.5703125" bestFit="1" customWidth="1"/>
    <col min="61" max="61" width="6.28515625" bestFit="1" customWidth="1"/>
    <col min="62" max="62" width="15.85546875" bestFit="1" customWidth="1"/>
    <col min="63" max="63" width="11.42578125" bestFit="1" customWidth="1"/>
    <col min="64" max="64" width="6.7109375" bestFit="1" customWidth="1"/>
    <col min="65" max="65" width="11.28515625" bestFit="1" customWidth="1"/>
    <col min="66" max="66" width="4.5703125" bestFit="1" customWidth="1"/>
    <col min="67" max="67" width="9.42578125" bestFit="1" customWidth="1"/>
    <col min="68" max="68" width="7.42578125" bestFit="1" customWidth="1"/>
    <col min="69" max="69" width="11.140625" bestFit="1" customWidth="1"/>
    <col min="70" max="70" width="10.28515625" bestFit="1" customWidth="1"/>
    <col min="71" max="71" width="12.85546875" bestFit="1" customWidth="1"/>
    <col min="72" max="72" width="8.5703125" bestFit="1" customWidth="1"/>
    <col min="73" max="73" width="10.140625" bestFit="1" customWidth="1"/>
    <col min="74" max="74" width="7.85546875" bestFit="1" customWidth="1"/>
  </cols>
  <sheetData>
    <row r="1" spans="1:102" ht="15.75" customHeight="1">
      <c r="AV1" s="12" t="s">
        <v>100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spans="1:102" ht="15.75" customHeight="1">
      <c r="A2" s="1" t="s">
        <v>29</v>
      </c>
      <c r="B2" s="1" t="s">
        <v>31</v>
      </c>
      <c r="C2" s="1" t="s">
        <v>32</v>
      </c>
      <c r="D2" s="1" t="s">
        <v>46</v>
      </c>
      <c r="E2" s="1" t="s">
        <v>47</v>
      </c>
      <c r="F2" s="1" t="s">
        <v>48</v>
      </c>
      <c r="G2" s="1" t="s">
        <v>2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3</v>
      </c>
      <c r="T2" s="1" t="s">
        <v>62</v>
      </c>
      <c r="U2" s="1" t="s">
        <v>63</v>
      </c>
      <c r="V2" s="1" t="s">
        <v>60</v>
      </c>
      <c r="W2" s="1" t="s">
        <v>61</v>
      </c>
      <c r="X2" s="1" t="s">
        <v>64</v>
      </c>
      <c r="Y2" s="10" t="s">
        <v>76</v>
      </c>
      <c r="Z2" s="10" t="s">
        <v>77</v>
      </c>
      <c r="AA2" s="10" t="s">
        <v>78</v>
      </c>
      <c r="AB2" s="10" t="s">
        <v>79</v>
      </c>
      <c r="AC2" s="10" t="s">
        <v>80</v>
      </c>
      <c r="AD2" s="10" t="s">
        <v>81</v>
      </c>
      <c r="AE2" s="10" t="s">
        <v>82</v>
      </c>
      <c r="AF2" s="10" t="s">
        <v>83</v>
      </c>
      <c r="AG2" s="10" t="s">
        <v>84</v>
      </c>
      <c r="AH2" s="10" t="s">
        <v>85</v>
      </c>
      <c r="AI2" s="10" t="s">
        <v>86</v>
      </c>
      <c r="AJ2" s="10" t="s">
        <v>87</v>
      </c>
      <c r="AK2" s="1" t="s">
        <v>65</v>
      </c>
      <c r="AL2" s="10" t="s">
        <v>88</v>
      </c>
      <c r="AM2" s="10" t="s">
        <v>89</v>
      </c>
      <c r="AN2" s="10" t="s">
        <v>90</v>
      </c>
      <c r="AO2" s="10" t="s">
        <v>91</v>
      </c>
      <c r="AP2" s="10" t="s">
        <v>92</v>
      </c>
      <c r="AQ2" s="10" t="s">
        <v>93</v>
      </c>
      <c r="AR2" s="10" t="s">
        <v>94</v>
      </c>
      <c r="AS2" s="10" t="s">
        <v>95</v>
      </c>
      <c r="AT2" s="10" t="s">
        <v>96</v>
      </c>
      <c r="AV2" s="10" t="s">
        <v>62</v>
      </c>
      <c r="AW2" s="10" t="s">
        <v>63</v>
      </c>
      <c r="AX2" s="10" t="s">
        <v>60</v>
      </c>
      <c r="AY2" s="10" t="s">
        <v>61</v>
      </c>
      <c r="AZ2" s="10" t="s">
        <v>64</v>
      </c>
      <c r="BA2" s="10" t="s">
        <v>76</v>
      </c>
      <c r="BB2" s="10" t="s">
        <v>77</v>
      </c>
      <c r="BC2" s="10" t="s">
        <v>78</v>
      </c>
      <c r="BD2" s="10" t="s">
        <v>79</v>
      </c>
      <c r="BE2" s="10" t="s">
        <v>80</v>
      </c>
      <c r="BF2" s="10" t="s">
        <v>81</v>
      </c>
      <c r="BG2" s="10" t="s">
        <v>82</v>
      </c>
      <c r="BH2" s="10" t="s">
        <v>83</v>
      </c>
      <c r="BI2" s="10" t="s">
        <v>84</v>
      </c>
      <c r="BJ2" s="10" t="s">
        <v>85</v>
      </c>
      <c r="BK2" s="10" t="s">
        <v>86</v>
      </c>
      <c r="BL2" s="10" t="s">
        <v>87</v>
      </c>
      <c r="BM2" s="10" t="s">
        <v>65</v>
      </c>
      <c r="BN2" s="10" t="s">
        <v>88</v>
      </c>
      <c r="BO2" s="10" t="s">
        <v>89</v>
      </c>
      <c r="BP2" s="10" t="s">
        <v>90</v>
      </c>
      <c r="BQ2" s="10" t="s">
        <v>91</v>
      </c>
      <c r="BR2" s="10" t="s">
        <v>92</v>
      </c>
      <c r="BS2" s="10" t="s">
        <v>93</v>
      </c>
      <c r="BT2" s="10" t="s">
        <v>94</v>
      </c>
      <c r="BU2" s="10" t="s">
        <v>95</v>
      </c>
      <c r="BV2" s="10" t="s">
        <v>96</v>
      </c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</row>
    <row r="3" spans="1:102" ht="15.75" customHeight="1">
      <c r="A3" s="2" t="str">
        <f>_xlfn.CONCAT(B3:C3)</f>
        <v>King oscarsardines</v>
      </c>
      <c r="B3" s="1" t="s">
        <v>36</v>
      </c>
      <c r="C3" s="1" t="s">
        <v>37</v>
      </c>
      <c r="D3" s="1">
        <v>85</v>
      </c>
      <c r="E3" s="1" t="s">
        <v>71</v>
      </c>
      <c r="F3" s="1">
        <f>G3*Constants!$B$2+N3*Constants!$B$3+S3*Constants!$B$4</f>
        <v>236</v>
      </c>
      <c r="G3" s="1">
        <v>20</v>
      </c>
      <c r="H3" s="1">
        <v>4</v>
      </c>
      <c r="I3" s="1">
        <v>0</v>
      </c>
      <c r="J3" s="1">
        <v>4</v>
      </c>
      <c r="K3" s="1">
        <v>12</v>
      </c>
      <c r="L3" s="1">
        <v>0.05</v>
      </c>
      <c r="M3" s="1">
        <v>0.3</v>
      </c>
      <c r="N3" s="1">
        <v>0</v>
      </c>
      <c r="O3" s="1">
        <v>0</v>
      </c>
      <c r="P3" s="1">
        <v>0</v>
      </c>
      <c r="Q3">
        <f t="shared" ref="Q3:Q7" si="0">N3-O3-P3</f>
        <v>0</v>
      </c>
      <c r="R3">
        <f t="shared" ref="R3:R7" si="1">N3-O3</f>
        <v>0</v>
      </c>
      <c r="S3" s="1">
        <v>14</v>
      </c>
      <c r="V3" s="3">
        <v>0.3</v>
      </c>
      <c r="W3" s="3">
        <v>0.06</v>
      </c>
      <c r="AV3">
        <f>T3*VLOOKUP(AV$2,Constants!$A$6:$B$33,2,FALSE)</f>
        <v>0</v>
      </c>
      <c r="AW3">
        <f>U3*VLOOKUP(AW$2,Constants!$A$6:$B$33,2,FALSE)</f>
        <v>0</v>
      </c>
      <c r="AX3">
        <f>V3*VLOOKUP(AX$2,Constants!$A$6:$B$33,2,FALSE)</f>
        <v>0.39</v>
      </c>
      <c r="AY3">
        <f>W3*VLOOKUP(AY$2,Constants!$A$6:$B$33,2,FALSE)</f>
        <v>1.08E-3</v>
      </c>
      <c r="AZ3">
        <f>X3*VLOOKUP(AZ$2,Constants!$A$6:$B$33,2,FALSE)</f>
        <v>0</v>
      </c>
      <c r="BA3">
        <f>Y3*VLOOKUP(BA$2,Constants!$A$6:$B$33,2,FALSE)</f>
        <v>0</v>
      </c>
      <c r="BB3">
        <f>Z3*VLOOKUP(BB$2,Constants!$A$6:$B$33,2,FALSE)</f>
        <v>0</v>
      </c>
      <c r="BC3">
        <f>AA3*VLOOKUP(BC$2,Constants!$A$6:$B$33,2,FALSE)</f>
        <v>0</v>
      </c>
      <c r="BD3">
        <f>AB3*VLOOKUP(BD$2,Constants!$A$6:$B$33,2,FALSE)</f>
        <v>0</v>
      </c>
      <c r="BE3">
        <f>AC3*VLOOKUP(BE$2,Constants!$A$6:$B$33,2,FALSE)</f>
        <v>0</v>
      </c>
      <c r="BF3">
        <f>AD3*VLOOKUP(BF$2,Constants!$A$6:$B$33,2,FALSE)</f>
        <v>0</v>
      </c>
      <c r="BG3">
        <f>AE3*VLOOKUP(BG$2,Constants!$A$6:$B$33,2,FALSE)</f>
        <v>0</v>
      </c>
      <c r="BH3">
        <f>AF3*VLOOKUP(BH$2,Constants!$A$6:$B$33,2,FALSE)</f>
        <v>0</v>
      </c>
      <c r="BI3">
        <f>AG3*VLOOKUP(BI$2,Constants!$A$6:$B$33,2,FALSE)</f>
        <v>0</v>
      </c>
      <c r="BJ3">
        <f>AH3*VLOOKUP(BJ$2,Constants!$A$6:$B$33,2,FALSE)</f>
        <v>0</v>
      </c>
      <c r="BK3">
        <f>AI3*VLOOKUP(BK$2,Constants!$A$6:$B$33,2,FALSE)</f>
        <v>0</v>
      </c>
      <c r="BL3">
        <f>AJ3*VLOOKUP(BL$2,Constants!$A$6:$B$33,2,FALSE)</f>
        <v>0</v>
      </c>
      <c r="BM3">
        <f>AK3*VLOOKUP(BM$2,Constants!$A$6:$B$33,2,FALSE)</f>
        <v>0</v>
      </c>
      <c r="BN3">
        <f>AL3*VLOOKUP(BN$2,Constants!$A$6:$B$33,2,FALSE)</f>
        <v>0</v>
      </c>
      <c r="BO3">
        <f>AM3*VLOOKUP(BO$2,Constants!$A$6:$B$33,2,FALSE)</f>
        <v>0</v>
      </c>
      <c r="BP3">
        <f>AN3*VLOOKUP(BP$2,Constants!$A$6:$B$33,2,FALSE)</f>
        <v>0</v>
      </c>
      <c r="BQ3">
        <f>AO3*VLOOKUP(BQ$2,Constants!$A$6:$B$33,2,FALSE)</f>
        <v>0</v>
      </c>
      <c r="BR3">
        <f>AP3*VLOOKUP(BR$2,Constants!$A$6:$B$33,2,FALSE)</f>
        <v>0</v>
      </c>
      <c r="BS3">
        <f>AQ3*VLOOKUP(BS$2,Constants!$A$6:$B$33,2,FALSE)</f>
        <v>0</v>
      </c>
      <c r="BT3">
        <f>AR3*VLOOKUP(BT$2,Constants!$A$6:$B$33,2,FALSE)</f>
        <v>0</v>
      </c>
      <c r="BU3">
        <f>AS3*VLOOKUP(BU$2,Constants!$A$6:$B$33,2,FALSE)</f>
        <v>0</v>
      </c>
      <c r="BV3">
        <f>AT3*VLOOKUP(BV$2,Constants!$A$6:$B$33,2,FALSE)</f>
        <v>0</v>
      </c>
    </row>
    <row r="4" spans="1:102" ht="15.75" customHeight="1">
      <c r="A4" s="2" t="str">
        <f t="shared" ref="A4:A18" si="2">_xlfn.CONCAT(B4:C4)</f>
        <v>NoneKiwi</v>
      </c>
      <c r="B4" s="1" t="s">
        <v>34</v>
      </c>
      <c r="C4" s="1" t="s">
        <v>72</v>
      </c>
      <c r="D4" s="1">
        <v>69</v>
      </c>
      <c r="E4" s="1" t="s">
        <v>71</v>
      </c>
      <c r="F4" s="1">
        <f>G4*Constants!$B$2+N4*Constants!$B$3+S4*Constants!$B$4</f>
        <v>46.800000000000004</v>
      </c>
      <c r="G4" s="1">
        <v>0.4</v>
      </c>
      <c r="J4" s="1">
        <v>0.2</v>
      </c>
      <c r="L4" s="1">
        <v>0</v>
      </c>
      <c r="M4" s="1">
        <v>2E-3</v>
      </c>
      <c r="N4" s="1">
        <v>10</v>
      </c>
      <c r="O4" s="1">
        <v>2.1</v>
      </c>
      <c r="P4" s="1">
        <v>6</v>
      </c>
      <c r="Q4">
        <f t="shared" si="0"/>
        <v>1.9000000000000004</v>
      </c>
      <c r="R4">
        <f t="shared" si="1"/>
        <v>7.9</v>
      </c>
      <c r="S4" s="1">
        <v>0.8</v>
      </c>
      <c r="T4" s="3">
        <v>0.01</v>
      </c>
      <c r="U4" s="3">
        <v>1.06</v>
      </c>
      <c r="V4" s="3">
        <v>0.02</v>
      </c>
      <c r="W4" s="3">
        <v>0.01</v>
      </c>
      <c r="AV4">
        <f>T4*VLOOKUP(AV$2,Constants!$A$6:$B$33,2,FALSE)</f>
        <v>9.0000000000000002E-6</v>
      </c>
      <c r="AW4">
        <f>U4*VLOOKUP(AW$2,Constants!$A$6:$B$33,2,FALSE)</f>
        <v>9.5399999999999999E-2</v>
      </c>
      <c r="AX4">
        <f>V4*VLOOKUP(AX$2,Constants!$A$6:$B$33,2,FALSE)</f>
        <v>2.6000000000000002E-2</v>
      </c>
      <c r="AY4">
        <f>W4*VLOOKUP(AY$2,Constants!$A$6:$B$33,2,FALSE)</f>
        <v>1.8000000000000001E-4</v>
      </c>
      <c r="AZ4">
        <f>X4*VLOOKUP(AZ$2,Constants!$A$6:$B$33,2,FALSE)</f>
        <v>0</v>
      </c>
      <c r="BA4">
        <f>Y4*VLOOKUP(BA$2,Constants!$A$6:$B$33,2,FALSE)</f>
        <v>0</v>
      </c>
      <c r="BB4">
        <f>Z4*VLOOKUP(BB$2,Constants!$A$6:$B$33,2,FALSE)</f>
        <v>0</v>
      </c>
      <c r="BC4">
        <f>AA4*VLOOKUP(BC$2,Constants!$A$6:$B$33,2,FALSE)</f>
        <v>0</v>
      </c>
      <c r="BD4">
        <f>AB4*VLOOKUP(BD$2,Constants!$A$6:$B$33,2,FALSE)</f>
        <v>0</v>
      </c>
      <c r="BE4">
        <f>AC4*VLOOKUP(BE$2,Constants!$A$6:$B$33,2,FALSE)</f>
        <v>0</v>
      </c>
      <c r="BF4">
        <f>AD4*VLOOKUP(BF$2,Constants!$A$6:$B$33,2,FALSE)</f>
        <v>0</v>
      </c>
      <c r="BG4">
        <f>AE4*VLOOKUP(BG$2,Constants!$A$6:$B$33,2,FALSE)</f>
        <v>0</v>
      </c>
      <c r="BH4">
        <f>AF4*VLOOKUP(BH$2,Constants!$A$6:$B$33,2,FALSE)</f>
        <v>0</v>
      </c>
      <c r="BI4">
        <f>AG4*VLOOKUP(BI$2,Constants!$A$6:$B$33,2,FALSE)</f>
        <v>0</v>
      </c>
      <c r="BJ4">
        <f>AH4*VLOOKUP(BJ$2,Constants!$A$6:$B$33,2,FALSE)</f>
        <v>0</v>
      </c>
      <c r="BK4">
        <f>AI4*VLOOKUP(BK$2,Constants!$A$6:$B$33,2,FALSE)</f>
        <v>0</v>
      </c>
      <c r="BL4">
        <f>AJ4*VLOOKUP(BL$2,Constants!$A$6:$B$33,2,FALSE)</f>
        <v>0</v>
      </c>
      <c r="BM4">
        <f>AK4*VLOOKUP(BM$2,Constants!$A$6:$B$33,2,FALSE)</f>
        <v>0</v>
      </c>
      <c r="BN4">
        <f>AL4*VLOOKUP(BN$2,Constants!$A$6:$B$33,2,FALSE)</f>
        <v>0</v>
      </c>
      <c r="BO4">
        <f>AM4*VLOOKUP(BO$2,Constants!$A$6:$B$33,2,FALSE)</f>
        <v>0</v>
      </c>
      <c r="BP4">
        <f>AN4*VLOOKUP(BP$2,Constants!$A$6:$B$33,2,FALSE)</f>
        <v>0</v>
      </c>
      <c r="BQ4">
        <f>AO4*VLOOKUP(BQ$2,Constants!$A$6:$B$33,2,FALSE)</f>
        <v>0</v>
      </c>
      <c r="BR4">
        <f>AP4*VLOOKUP(BR$2,Constants!$A$6:$B$33,2,FALSE)</f>
        <v>0</v>
      </c>
      <c r="BS4">
        <f>AQ4*VLOOKUP(BS$2,Constants!$A$6:$B$33,2,FALSE)</f>
        <v>0</v>
      </c>
      <c r="BT4">
        <f>AR4*VLOOKUP(BT$2,Constants!$A$6:$B$33,2,FALSE)</f>
        <v>0</v>
      </c>
      <c r="BU4">
        <f>AS4*VLOOKUP(BU$2,Constants!$A$6:$B$33,2,FALSE)</f>
        <v>0</v>
      </c>
      <c r="BV4">
        <f>AT4*VLOOKUP(BV$2,Constants!$A$6:$B$33,2,FALSE)</f>
        <v>0</v>
      </c>
    </row>
    <row r="5" spans="1:102" ht="15.75" customHeight="1">
      <c r="A5" s="2" t="str">
        <f t="shared" si="2"/>
        <v>montchevreGoat cheese</v>
      </c>
      <c r="B5" s="1" t="s">
        <v>40</v>
      </c>
      <c r="C5" s="1" t="s">
        <v>41</v>
      </c>
      <c r="D5" s="1">
        <v>28</v>
      </c>
      <c r="E5" s="1" t="s">
        <v>71</v>
      </c>
      <c r="F5" s="1">
        <f>G5*Constants!$B$2+N5*Constants!$B$3+S5*Constants!$B$4</f>
        <v>69</v>
      </c>
      <c r="G5" s="1">
        <v>5</v>
      </c>
      <c r="H5" s="1">
        <v>3.5</v>
      </c>
      <c r="I5" s="1">
        <v>0</v>
      </c>
      <c r="J5">
        <f t="shared" ref="J5:J6" si="3">(G5-H5)/2</f>
        <v>0.75</v>
      </c>
      <c r="K5" s="4">
        <f t="shared" ref="K5:K6" si="4">(G5-H5)/2</f>
        <v>0.75</v>
      </c>
      <c r="L5" s="1">
        <v>0.02</v>
      </c>
      <c r="M5" s="1">
        <v>0.04</v>
      </c>
      <c r="N5" s="1">
        <v>1</v>
      </c>
      <c r="O5" s="1">
        <v>0</v>
      </c>
      <c r="P5" s="1">
        <v>1</v>
      </c>
      <c r="Q5">
        <f t="shared" si="0"/>
        <v>0</v>
      </c>
      <c r="R5">
        <f t="shared" si="1"/>
        <v>1</v>
      </c>
      <c r="S5" s="1">
        <v>5</v>
      </c>
      <c r="T5" s="3">
        <v>0.04</v>
      </c>
      <c r="V5" s="3"/>
      <c r="W5" s="3">
        <v>0.04</v>
      </c>
      <c r="AV5">
        <f>T5*VLOOKUP(AV$2,Constants!$A$6:$B$33,2,FALSE)</f>
        <v>3.6000000000000001E-5</v>
      </c>
      <c r="AW5">
        <f>U5*VLOOKUP(AW$2,Constants!$A$6:$B$33,2,FALSE)</f>
        <v>0</v>
      </c>
      <c r="AX5">
        <f>V5*VLOOKUP(AX$2,Constants!$A$6:$B$33,2,FALSE)</f>
        <v>0</v>
      </c>
      <c r="AY5">
        <f>W5*VLOOKUP(AY$2,Constants!$A$6:$B$33,2,FALSE)</f>
        <v>7.2000000000000005E-4</v>
      </c>
      <c r="AZ5">
        <f>X5*VLOOKUP(AZ$2,Constants!$A$6:$B$33,2,FALSE)</f>
        <v>0</v>
      </c>
      <c r="BA5">
        <f>Y5*VLOOKUP(BA$2,Constants!$A$6:$B$33,2,FALSE)</f>
        <v>0</v>
      </c>
      <c r="BB5">
        <f>Z5*VLOOKUP(BB$2,Constants!$A$6:$B$33,2,FALSE)</f>
        <v>0</v>
      </c>
      <c r="BC5">
        <f>AA5*VLOOKUP(BC$2,Constants!$A$6:$B$33,2,FALSE)</f>
        <v>0</v>
      </c>
      <c r="BD5">
        <f>AB5*VLOOKUP(BD$2,Constants!$A$6:$B$33,2,FALSE)</f>
        <v>0</v>
      </c>
      <c r="BE5">
        <f>AC5*VLOOKUP(BE$2,Constants!$A$6:$B$33,2,FALSE)</f>
        <v>0</v>
      </c>
      <c r="BF5">
        <f>AD5*VLOOKUP(BF$2,Constants!$A$6:$B$33,2,FALSE)</f>
        <v>0</v>
      </c>
      <c r="BG5">
        <f>AE5*VLOOKUP(BG$2,Constants!$A$6:$B$33,2,FALSE)</f>
        <v>0</v>
      </c>
      <c r="BH5">
        <f>AF5*VLOOKUP(BH$2,Constants!$A$6:$B$33,2,FALSE)</f>
        <v>0</v>
      </c>
      <c r="BI5">
        <f>AG5*VLOOKUP(BI$2,Constants!$A$6:$B$33,2,FALSE)</f>
        <v>0</v>
      </c>
      <c r="BJ5">
        <f>AH5*VLOOKUP(BJ$2,Constants!$A$6:$B$33,2,FALSE)</f>
        <v>0</v>
      </c>
      <c r="BK5">
        <f>AI5*VLOOKUP(BK$2,Constants!$A$6:$B$33,2,FALSE)</f>
        <v>0</v>
      </c>
      <c r="BL5">
        <f>AJ5*VLOOKUP(BL$2,Constants!$A$6:$B$33,2,FALSE)</f>
        <v>0</v>
      </c>
      <c r="BM5">
        <f>AK5*VLOOKUP(BM$2,Constants!$A$6:$B$33,2,FALSE)</f>
        <v>0</v>
      </c>
      <c r="BN5">
        <f>AL5*VLOOKUP(BN$2,Constants!$A$6:$B$33,2,FALSE)</f>
        <v>0</v>
      </c>
      <c r="BO5">
        <f>AM5*VLOOKUP(BO$2,Constants!$A$6:$B$33,2,FALSE)</f>
        <v>0</v>
      </c>
      <c r="BP5">
        <f>AN5*VLOOKUP(BP$2,Constants!$A$6:$B$33,2,FALSE)</f>
        <v>0</v>
      </c>
      <c r="BQ5">
        <f>AO5*VLOOKUP(BQ$2,Constants!$A$6:$B$33,2,FALSE)</f>
        <v>0</v>
      </c>
      <c r="BR5">
        <f>AP5*VLOOKUP(BR$2,Constants!$A$6:$B$33,2,FALSE)</f>
        <v>0</v>
      </c>
      <c r="BS5">
        <f>AQ5*VLOOKUP(BS$2,Constants!$A$6:$B$33,2,FALSE)</f>
        <v>0</v>
      </c>
      <c r="BT5">
        <f>AR5*VLOOKUP(BT$2,Constants!$A$6:$B$33,2,FALSE)</f>
        <v>0</v>
      </c>
      <c r="BU5">
        <f>AS5*VLOOKUP(BU$2,Constants!$A$6:$B$33,2,FALSE)</f>
        <v>0</v>
      </c>
      <c r="BV5">
        <f>AT5*VLOOKUP(BV$2,Constants!$A$6:$B$33,2,FALSE)</f>
        <v>0</v>
      </c>
    </row>
    <row r="6" spans="1:102" ht="15.75" customHeight="1">
      <c r="A6" s="2" t="str">
        <f t="shared" si="2"/>
        <v>market pantry2% milk</v>
      </c>
      <c r="B6" s="1" t="s">
        <v>38</v>
      </c>
      <c r="C6" s="1" t="s">
        <v>39</v>
      </c>
      <c r="D6" s="1">
        <v>236</v>
      </c>
      <c r="E6" s="1" t="s">
        <v>71</v>
      </c>
      <c r="F6" s="1">
        <f>G6*Constants!$B$2+N6*Constants!$B$3+S6*Constants!$B$4</f>
        <v>129</v>
      </c>
      <c r="G6" s="1">
        <v>5</v>
      </c>
      <c r="H6" s="1">
        <v>3</v>
      </c>
      <c r="I6" s="1">
        <v>0</v>
      </c>
      <c r="J6">
        <f t="shared" si="3"/>
        <v>1</v>
      </c>
      <c r="K6" s="4">
        <f t="shared" si="4"/>
        <v>1</v>
      </c>
      <c r="L6" s="1">
        <v>0.02</v>
      </c>
      <c r="M6" s="1">
        <v>0.13</v>
      </c>
      <c r="N6" s="1">
        <v>13</v>
      </c>
      <c r="P6" s="1">
        <v>12</v>
      </c>
      <c r="Q6">
        <f t="shared" si="0"/>
        <v>1</v>
      </c>
      <c r="R6">
        <f t="shared" si="1"/>
        <v>13</v>
      </c>
      <c r="S6" s="1">
        <v>8</v>
      </c>
      <c r="T6" s="3">
        <v>0.1</v>
      </c>
      <c r="U6" s="3">
        <v>0.04</v>
      </c>
      <c r="V6" s="3">
        <v>0.3</v>
      </c>
      <c r="W6" s="3">
        <v>0</v>
      </c>
      <c r="X6" s="3">
        <v>0.25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V6">
        <f>T6*VLOOKUP(AV$2,Constants!$A$6:$B$33,2,FALSE)</f>
        <v>9.0000000000000006E-5</v>
      </c>
      <c r="AW6">
        <f>U6*VLOOKUP(AW$2,Constants!$A$6:$B$33,2,FALSE)</f>
        <v>3.5999999999999999E-3</v>
      </c>
      <c r="AX6">
        <f>V6*VLOOKUP(AX$2,Constants!$A$6:$B$33,2,FALSE)</f>
        <v>0.39</v>
      </c>
      <c r="AY6">
        <f>W6*VLOOKUP(AY$2,Constants!$A$6:$B$33,2,FALSE)</f>
        <v>0</v>
      </c>
      <c r="AZ6">
        <f>X6*VLOOKUP(AZ$2,Constants!$A$6:$B$33,2,FALSE)</f>
        <v>4.9999999999999996E-6</v>
      </c>
      <c r="BA6">
        <f>Y6*VLOOKUP(BA$2,Constants!$A$6:$B$33,2,FALSE)</f>
        <v>0</v>
      </c>
      <c r="BB6">
        <f>Z6*VLOOKUP(BB$2,Constants!$A$6:$B$33,2,FALSE)</f>
        <v>0</v>
      </c>
      <c r="BC6">
        <f>AA6*VLOOKUP(BC$2,Constants!$A$6:$B$33,2,FALSE)</f>
        <v>0</v>
      </c>
      <c r="BD6">
        <f>AB6*VLOOKUP(BD$2,Constants!$A$6:$B$33,2,FALSE)</f>
        <v>0</v>
      </c>
      <c r="BE6">
        <f>AC6*VLOOKUP(BE$2,Constants!$A$6:$B$33,2,FALSE)</f>
        <v>0</v>
      </c>
      <c r="BF6">
        <f>AD6*VLOOKUP(BF$2,Constants!$A$6:$B$33,2,FALSE)</f>
        <v>0</v>
      </c>
      <c r="BG6">
        <f>AE6*VLOOKUP(BG$2,Constants!$A$6:$B$33,2,FALSE)</f>
        <v>0</v>
      </c>
      <c r="BH6">
        <f>AF6*VLOOKUP(BH$2,Constants!$A$6:$B$33,2,FALSE)</f>
        <v>0</v>
      </c>
      <c r="BI6">
        <f>AG6*VLOOKUP(BI$2,Constants!$A$6:$B$33,2,FALSE)</f>
        <v>0</v>
      </c>
      <c r="BJ6">
        <f>AH6*VLOOKUP(BJ$2,Constants!$A$6:$B$33,2,FALSE)</f>
        <v>0</v>
      </c>
      <c r="BK6">
        <f>AI6*VLOOKUP(BK$2,Constants!$A$6:$B$33,2,FALSE)</f>
        <v>0</v>
      </c>
      <c r="BL6">
        <f>AJ6*VLOOKUP(BL$2,Constants!$A$6:$B$33,2,FALSE)</f>
        <v>0</v>
      </c>
      <c r="BM6">
        <f>AK6*VLOOKUP(BM$2,Constants!$A$6:$B$33,2,FALSE)</f>
        <v>0</v>
      </c>
      <c r="BN6">
        <f>AL6*VLOOKUP(BN$2,Constants!$A$6:$B$33,2,FALSE)</f>
        <v>0</v>
      </c>
      <c r="BO6">
        <f>AM6*VLOOKUP(BO$2,Constants!$A$6:$B$33,2,FALSE)</f>
        <v>0</v>
      </c>
      <c r="BP6">
        <f>AN6*VLOOKUP(BP$2,Constants!$A$6:$B$33,2,FALSE)</f>
        <v>0</v>
      </c>
      <c r="BQ6">
        <f>AO6*VLOOKUP(BQ$2,Constants!$A$6:$B$33,2,FALSE)</f>
        <v>0</v>
      </c>
      <c r="BR6">
        <f>AP6*VLOOKUP(BR$2,Constants!$A$6:$B$33,2,FALSE)</f>
        <v>0</v>
      </c>
      <c r="BS6">
        <f>AQ6*VLOOKUP(BS$2,Constants!$A$6:$B$33,2,FALSE)</f>
        <v>0</v>
      </c>
      <c r="BT6">
        <f>AR6*VLOOKUP(BT$2,Constants!$A$6:$B$33,2,FALSE)</f>
        <v>0</v>
      </c>
      <c r="BU6">
        <f>AS6*VLOOKUP(BU$2,Constants!$A$6:$B$33,2,FALSE)</f>
        <v>0</v>
      </c>
      <c r="BV6">
        <f>AT6*VLOOKUP(BV$2,Constants!$A$6:$B$33,2,FALSE)</f>
        <v>0</v>
      </c>
    </row>
    <row r="7" spans="1:102" ht="15.75" customHeight="1">
      <c r="A7" s="2" t="str">
        <f t="shared" si="2"/>
        <v>NoneAvocado</v>
      </c>
      <c r="B7" s="1" t="s">
        <v>34</v>
      </c>
      <c r="C7" s="1" t="s">
        <v>42</v>
      </c>
      <c r="D7" s="1">
        <v>201</v>
      </c>
      <c r="E7" s="1" t="s">
        <v>71</v>
      </c>
      <c r="F7" s="1">
        <f>G7*Constants!$B$2+N7*Constants!$B$3+S7*Constants!$B$4</f>
        <v>349.91</v>
      </c>
      <c r="G7" s="1">
        <v>29.47</v>
      </c>
      <c r="H7" s="1">
        <v>4.2729999999999997</v>
      </c>
      <c r="J7" s="1">
        <v>3.65</v>
      </c>
      <c r="K7" s="1">
        <v>19.696000000000002</v>
      </c>
      <c r="L7" s="1">
        <v>0</v>
      </c>
      <c r="M7" s="1">
        <v>1.4E-2</v>
      </c>
      <c r="N7" s="1">
        <v>17.149999999999999</v>
      </c>
      <c r="O7" s="1">
        <v>13.5</v>
      </c>
      <c r="P7" s="1">
        <v>1.33</v>
      </c>
      <c r="Q7">
        <f t="shared" si="0"/>
        <v>2.3199999999999985</v>
      </c>
      <c r="R7">
        <f t="shared" si="1"/>
        <v>3.6499999999999986</v>
      </c>
      <c r="S7" s="1">
        <v>4.0199999999999996</v>
      </c>
      <c r="T7" s="3">
        <v>0.06</v>
      </c>
      <c r="U7" s="3">
        <v>0.34</v>
      </c>
      <c r="V7" s="3">
        <v>0.02</v>
      </c>
      <c r="W7" s="3">
        <v>0.06</v>
      </c>
      <c r="AK7" s="3">
        <v>0.14000000000000001</v>
      </c>
      <c r="AL7" s="3"/>
      <c r="AM7" s="3"/>
      <c r="AN7" s="3"/>
      <c r="AO7" s="3"/>
      <c r="AP7" s="3"/>
      <c r="AQ7" s="3"/>
      <c r="AR7" s="3"/>
      <c r="AS7" s="6">
        <v>0.28000000000000003</v>
      </c>
      <c r="AV7">
        <f>T7*VLOOKUP(AV$2,Constants!$A$6:$B$33,2,FALSE)</f>
        <v>5.3999999999999998E-5</v>
      </c>
      <c r="AW7">
        <f>U7*VLOOKUP(AW$2,Constants!$A$6:$B$33,2,FALSE)</f>
        <v>3.0600000000000002E-2</v>
      </c>
      <c r="AX7">
        <f>V7*VLOOKUP(AX$2,Constants!$A$6:$B$33,2,FALSE)</f>
        <v>2.6000000000000002E-2</v>
      </c>
      <c r="AY7">
        <f>W7*VLOOKUP(AY$2,Constants!$A$6:$B$33,2,FALSE)</f>
        <v>1.08E-3</v>
      </c>
      <c r="AZ7">
        <f>X7*VLOOKUP(AZ$2,Constants!$A$6:$B$33,2,FALSE)</f>
        <v>0</v>
      </c>
      <c r="BA7">
        <f>Y7*VLOOKUP(BA$2,Constants!$A$6:$B$33,2,FALSE)</f>
        <v>0</v>
      </c>
      <c r="BB7">
        <f>Z7*VLOOKUP(BB$2,Constants!$A$6:$B$33,2,FALSE)</f>
        <v>0</v>
      </c>
      <c r="BC7">
        <f>AA7*VLOOKUP(BC$2,Constants!$A$6:$B$33,2,FALSE)</f>
        <v>0</v>
      </c>
      <c r="BD7">
        <f>AB7*VLOOKUP(BD$2,Constants!$A$6:$B$33,2,FALSE)</f>
        <v>0</v>
      </c>
      <c r="BE7">
        <f>AC7*VLOOKUP(BE$2,Constants!$A$6:$B$33,2,FALSE)</f>
        <v>0</v>
      </c>
      <c r="BF7">
        <f>AD7*VLOOKUP(BF$2,Constants!$A$6:$B$33,2,FALSE)</f>
        <v>0</v>
      </c>
      <c r="BG7">
        <f>AE7*VLOOKUP(BG$2,Constants!$A$6:$B$33,2,FALSE)</f>
        <v>0</v>
      </c>
      <c r="BH7">
        <f>AF7*VLOOKUP(BH$2,Constants!$A$6:$B$33,2,FALSE)</f>
        <v>0</v>
      </c>
      <c r="BI7">
        <f>AG7*VLOOKUP(BI$2,Constants!$A$6:$B$33,2,FALSE)</f>
        <v>0</v>
      </c>
      <c r="BJ7">
        <f>AH7*VLOOKUP(BJ$2,Constants!$A$6:$B$33,2,FALSE)</f>
        <v>0</v>
      </c>
      <c r="BK7">
        <f>AI7*VLOOKUP(BK$2,Constants!$A$6:$B$33,2,FALSE)</f>
        <v>0</v>
      </c>
      <c r="BL7">
        <f>AJ7*VLOOKUP(BL$2,Constants!$A$6:$B$33,2,FALSE)</f>
        <v>0</v>
      </c>
      <c r="BM7">
        <f>AK7*VLOOKUP(BM$2,Constants!$A$6:$B$33,2,FALSE)</f>
        <v>5.8800000000000005E-2</v>
      </c>
      <c r="BN7">
        <f>AL7*VLOOKUP(BN$2,Constants!$A$6:$B$33,2,FALSE)</f>
        <v>0</v>
      </c>
      <c r="BO7">
        <f>AM7*VLOOKUP(BO$2,Constants!$A$6:$B$33,2,FALSE)</f>
        <v>0</v>
      </c>
      <c r="BP7">
        <f>AN7*VLOOKUP(BP$2,Constants!$A$6:$B$33,2,FALSE)</f>
        <v>0</v>
      </c>
      <c r="BQ7">
        <f>AO7*VLOOKUP(BQ$2,Constants!$A$6:$B$33,2,FALSE)</f>
        <v>0</v>
      </c>
      <c r="BR7">
        <f>AP7*VLOOKUP(BR$2,Constants!$A$6:$B$33,2,FALSE)</f>
        <v>0</v>
      </c>
      <c r="BS7">
        <f>AQ7*VLOOKUP(BS$2,Constants!$A$6:$B$33,2,FALSE)</f>
        <v>0</v>
      </c>
      <c r="BT7">
        <f>AR7*VLOOKUP(BT$2,Constants!$A$6:$B$33,2,FALSE)</f>
        <v>0</v>
      </c>
      <c r="BU7">
        <f>AS7*VLOOKUP(BU$2,Constants!$A$6:$B$33,2,FALSE)</f>
        <v>1.3160000000000003</v>
      </c>
      <c r="BV7">
        <f>AT7*VLOOKUP(BV$2,Constants!$A$6:$B$33,2,FALSE)</f>
        <v>0</v>
      </c>
    </row>
    <row r="8" spans="1:102" ht="15.75" customHeight="1">
      <c r="A8" s="2" t="str">
        <f t="shared" si="2"/>
        <v>NonePork Chops</v>
      </c>
      <c r="B8" s="1" t="s">
        <v>34</v>
      </c>
      <c r="C8" s="1" t="s">
        <v>43</v>
      </c>
      <c r="D8" s="1">
        <v>100</v>
      </c>
      <c r="E8" s="1" t="s">
        <v>71</v>
      </c>
      <c r="F8" s="1">
        <f>G8*Constants!$B$2+N8*Constants!$B$3+S8*Constants!$B$4</f>
        <v>222</v>
      </c>
      <c r="G8" s="1">
        <v>14</v>
      </c>
      <c r="H8" s="1">
        <v>4.3</v>
      </c>
      <c r="I8" s="1">
        <v>0.1</v>
      </c>
      <c r="J8" s="1">
        <v>1.9</v>
      </c>
      <c r="K8" s="1">
        <v>4.9000000000000004</v>
      </c>
      <c r="L8" s="1">
        <v>7.8E-2</v>
      </c>
      <c r="M8" s="1">
        <v>7.3999999999999996E-2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24</v>
      </c>
      <c r="V8" s="3">
        <v>0.05</v>
      </c>
      <c r="W8" s="3">
        <v>0.04</v>
      </c>
      <c r="X8" s="3">
        <v>0.1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>
        <v>0.05</v>
      </c>
      <c r="AL8" s="3"/>
      <c r="AM8" s="3"/>
      <c r="AN8" s="3"/>
      <c r="AO8" s="3"/>
      <c r="AP8" s="3"/>
      <c r="AQ8" s="3"/>
      <c r="AR8" s="3"/>
      <c r="AV8">
        <f>T8*VLOOKUP(AV$2,Constants!$A$6:$B$33,2,FALSE)</f>
        <v>0</v>
      </c>
      <c r="AW8">
        <f>U8*VLOOKUP(AW$2,Constants!$A$6:$B$33,2,FALSE)</f>
        <v>0</v>
      </c>
      <c r="AX8">
        <f>V8*VLOOKUP(AX$2,Constants!$A$6:$B$33,2,FALSE)</f>
        <v>6.5000000000000002E-2</v>
      </c>
      <c r="AY8">
        <f>W8*VLOOKUP(AY$2,Constants!$A$6:$B$33,2,FALSE)</f>
        <v>7.2000000000000005E-4</v>
      </c>
      <c r="AZ8">
        <f>X8*VLOOKUP(AZ$2,Constants!$A$6:$B$33,2,FALSE)</f>
        <v>1.9999999999999999E-6</v>
      </c>
      <c r="BA8">
        <f>Y8*VLOOKUP(BA$2,Constants!$A$6:$B$33,2,FALSE)</f>
        <v>0</v>
      </c>
      <c r="BB8">
        <f>Z8*VLOOKUP(BB$2,Constants!$A$6:$B$33,2,FALSE)</f>
        <v>0</v>
      </c>
      <c r="BC8">
        <f>AA8*VLOOKUP(BC$2,Constants!$A$6:$B$33,2,FALSE)</f>
        <v>0</v>
      </c>
      <c r="BD8">
        <f>AB8*VLOOKUP(BD$2,Constants!$A$6:$B$33,2,FALSE)</f>
        <v>0</v>
      </c>
      <c r="BE8">
        <f>AC8*VLOOKUP(BE$2,Constants!$A$6:$B$33,2,FALSE)</f>
        <v>0</v>
      </c>
      <c r="BF8">
        <f>AD8*VLOOKUP(BF$2,Constants!$A$6:$B$33,2,FALSE)</f>
        <v>0</v>
      </c>
      <c r="BG8">
        <f>AE8*VLOOKUP(BG$2,Constants!$A$6:$B$33,2,FALSE)</f>
        <v>0</v>
      </c>
      <c r="BH8">
        <f>AF8*VLOOKUP(BH$2,Constants!$A$6:$B$33,2,FALSE)</f>
        <v>0</v>
      </c>
      <c r="BI8">
        <f>AG8*VLOOKUP(BI$2,Constants!$A$6:$B$33,2,FALSE)</f>
        <v>0</v>
      </c>
      <c r="BJ8">
        <f>AH8*VLOOKUP(BJ$2,Constants!$A$6:$B$33,2,FALSE)</f>
        <v>0</v>
      </c>
      <c r="BK8">
        <f>AI8*VLOOKUP(BK$2,Constants!$A$6:$B$33,2,FALSE)</f>
        <v>0</v>
      </c>
      <c r="BL8">
        <f>AJ8*VLOOKUP(BL$2,Constants!$A$6:$B$33,2,FALSE)</f>
        <v>0</v>
      </c>
      <c r="BM8">
        <f>AK8*VLOOKUP(BM$2,Constants!$A$6:$B$33,2,FALSE)</f>
        <v>2.1000000000000001E-2</v>
      </c>
      <c r="BN8">
        <f>AL8*VLOOKUP(BN$2,Constants!$A$6:$B$33,2,FALSE)</f>
        <v>0</v>
      </c>
      <c r="BO8">
        <f>AM8*VLOOKUP(BO$2,Constants!$A$6:$B$33,2,FALSE)</f>
        <v>0</v>
      </c>
      <c r="BP8">
        <f>AN8*VLOOKUP(BP$2,Constants!$A$6:$B$33,2,FALSE)</f>
        <v>0</v>
      </c>
      <c r="BQ8">
        <f>AO8*VLOOKUP(BQ$2,Constants!$A$6:$B$33,2,FALSE)</f>
        <v>0</v>
      </c>
      <c r="BR8">
        <f>AP8*VLOOKUP(BR$2,Constants!$A$6:$B$33,2,FALSE)</f>
        <v>0</v>
      </c>
      <c r="BS8">
        <f>AQ8*VLOOKUP(BS$2,Constants!$A$6:$B$33,2,FALSE)</f>
        <v>0</v>
      </c>
      <c r="BT8">
        <f>AR8*VLOOKUP(BT$2,Constants!$A$6:$B$33,2,FALSE)</f>
        <v>0</v>
      </c>
      <c r="BU8">
        <f>AS8*VLOOKUP(BU$2,Constants!$A$6:$B$33,2,FALSE)</f>
        <v>0</v>
      </c>
      <c r="BV8">
        <f>AT8*VLOOKUP(BV$2,Constants!$A$6:$B$33,2,FALSE)</f>
        <v>0</v>
      </c>
    </row>
    <row r="9" spans="1:102" ht="15.75" customHeight="1">
      <c r="A9" s="2" t="str">
        <f t="shared" si="2"/>
        <v>NoneWhite mushroom</v>
      </c>
      <c r="B9" s="1" t="s">
        <v>34</v>
      </c>
      <c r="C9" s="1" t="s">
        <v>44</v>
      </c>
      <c r="D9" s="1">
        <v>100</v>
      </c>
      <c r="E9" s="1" t="s">
        <v>71</v>
      </c>
      <c r="F9" s="1">
        <f>G9*Constants!$B$2+N9*Constants!$B$3+S9*Constants!$B$4</f>
        <v>28.299999999999997</v>
      </c>
      <c r="G9" s="1">
        <v>0.3</v>
      </c>
      <c r="H9" s="1">
        <v>0.1</v>
      </c>
      <c r="J9" s="1">
        <v>0.2</v>
      </c>
      <c r="K9" s="1">
        <v>0</v>
      </c>
      <c r="L9" s="1">
        <v>0</v>
      </c>
      <c r="M9" s="1">
        <v>5.0000000000000001E-3</v>
      </c>
      <c r="N9" s="1">
        <v>3.3</v>
      </c>
      <c r="O9" s="1">
        <v>1</v>
      </c>
      <c r="P9" s="1">
        <v>2</v>
      </c>
      <c r="Q9">
        <f t="shared" ref="Q9:Q18" si="5">N9-O9-P9</f>
        <v>0.29999999999999982</v>
      </c>
      <c r="R9">
        <f t="shared" ref="R9:R18" si="6">N9-O9</f>
        <v>2.2999999999999998</v>
      </c>
      <c r="S9" s="1">
        <v>3.1</v>
      </c>
      <c r="T9" s="3">
        <v>0</v>
      </c>
      <c r="U9" s="3">
        <v>0.03</v>
      </c>
      <c r="V9" s="3">
        <v>0</v>
      </c>
      <c r="W9" s="3">
        <v>0.02</v>
      </c>
      <c r="X9" s="3">
        <v>0.01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0.02</v>
      </c>
      <c r="AL9" s="3"/>
      <c r="AM9" s="3"/>
      <c r="AN9" s="3"/>
      <c r="AO9" s="3"/>
      <c r="AP9" s="3"/>
      <c r="AQ9" s="3"/>
      <c r="AR9" s="3"/>
      <c r="AV9">
        <f>T9*VLOOKUP(AV$2,Constants!$A$6:$B$33,2,FALSE)</f>
        <v>0</v>
      </c>
      <c r="AW9">
        <f>U9*VLOOKUP(AW$2,Constants!$A$6:$B$33,2,FALSE)</f>
        <v>2.6999999999999997E-3</v>
      </c>
      <c r="AX9">
        <f>V9*VLOOKUP(AX$2,Constants!$A$6:$B$33,2,FALSE)</f>
        <v>0</v>
      </c>
      <c r="AY9">
        <f>W9*VLOOKUP(AY$2,Constants!$A$6:$B$33,2,FALSE)</f>
        <v>3.6000000000000002E-4</v>
      </c>
      <c r="AZ9">
        <f>X9*VLOOKUP(AZ$2,Constants!$A$6:$B$33,2,FALSE)</f>
        <v>1.9999999999999999E-7</v>
      </c>
      <c r="BA9">
        <f>Y9*VLOOKUP(BA$2,Constants!$A$6:$B$33,2,FALSE)</f>
        <v>0</v>
      </c>
      <c r="BB9">
        <f>Z9*VLOOKUP(BB$2,Constants!$A$6:$B$33,2,FALSE)</f>
        <v>0</v>
      </c>
      <c r="BC9">
        <f>AA9*VLOOKUP(BC$2,Constants!$A$6:$B$33,2,FALSE)</f>
        <v>0</v>
      </c>
      <c r="BD9">
        <f>AB9*VLOOKUP(BD$2,Constants!$A$6:$B$33,2,FALSE)</f>
        <v>0</v>
      </c>
      <c r="BE9">
        <f>AC9*VLOOKUP(BE$2,Constants!$A$6:$B$33,2,FALSE)</f>
        <v>0</v>
      </c>
      <c r="BF9">
        <f>AD9*VLOOKUP(BF$2,Constants!$A$6:$B$33,2,FALSE)</f>
        <v>0</v>
      </c>
      <c r="BG9">
        <f>AE9*VLOOKUP(BG$2,Constants!$A$6:$B$33,2,FALSE)</f>
        <v>0</v>
      </c>
      <c r="BH9">
        <f>AF9*VLOOKUP(BH$2,Constants!$A$6:$B$33,2,FALSE)</f>
        <v>0</v>
      </c>
      <c r="BI9">
        <f>AG9*VLOOKUP(BI$2,Constants!$A$6:$B$33,2,FALSE)</f>
        <v>0</v>
      </c>
      <c r="BJ9">
        <f>AH9*VLOOKUP(BJ$2,Constants!$A$6:$B$33,2,FALSE)</f>
        <v>0</v>
      </c>
      <c r="BK9">
        <f>AI9*VLOOKUP(BK$2,Constants!$A$6:$B$33,2,FALSE)</f>
        <v>0</v>
      </c>
      <c r="BL9">
        <f>AJ9*VLOOKUP(BL$2,Constants!$A$6:$B$33,2,FALSE)</f>
        <v>0</v>
      </c>
      <c r="BM9">
        <f>AK9*VLOOKUP(BM$2,Constants!$A$6:$B$33,2,FALSE)</f>
        <v>8.3999999999999995E-3</v>
      </c>
      <c r="BN9">
        <f>AL9*VLOOKUP(BN$2,Constants!$A$6:$B$33,2,FALSE)</f>
        <v>0</v>
      </c>
      <c r="BO9">
        <f>AM9*VLOOKUP(BO$2,Constants!$A$6:$B$33,2,FALSE)</f>
        <v>0</v>
      </c>
      <c r="BP9">
        <f>AN9*VLOOKUP(BP$2,Constants!$A$6:$B$33,2,FALSE)</f>
        <v>0</v>
      </c>
      <c r="BQ9">
        <f>AO9*VLOOKUP(BQ$2,Constants!$A$6:$B$33,2,FALSE)</f>
        <v>0</v>
      </c>
      <c r="BR9">
        <f>AP9*VLOOKUP(BR$2,Constants!$A$6:$B$33,2,FALSE)</f>
        <v>0</v>
      </c>
      <c r="BS9">
        <f>AQ9*VLOOKUP(BS$2,Constants!$A$6:$B$33,2,FALSE)</f>
        <v>0</v>
      </c>
      <c r="BT9">
        <f>AR9*VLOOKUP(BT$2,Constants!$A$6:$B$33,2,FALSE)</f>
        <v>0</v>
      </c>
      <c r="BU9">
        <f>AS9*VLOOKUP(BU$2,Constants!$A$6:$B$33,2,FALSE)</f>
        <v>0</v>
      </c>
      <c r="BV9">
        <f>AT9*VLOOKUP(BV$2,Constants!$A$6:$B$33,2,FALSE)</f>
        <v>0</v>
      </c>
    </row>
    <row r="10" spans="1:102" ht="15.75" customHeight="1">
      <c r="A10" s="2" t="str">
        <f t="shared" si="2"/>
        <v>NoneOnion</v>
      </c>
      <c r="B10" s="1" t="s">
        <v>34</v>
      </c>
      <c r="C10" s="1" t="s">
        <v>45</v>
      </c>
      <c r="D10" s="1">
        <v>110</v>
      </c>
      <c r="E10" s="1" t="s">
        <v>71</v>
      </c>
      <c r="F10" s="1">
        <f>G10*Constants!$B$2+N10*Constants!$B$3+S10*Constants!$B$4</f>
        <v>45.699999999999996</v>
      </c>
      <c r="G10" s="1">
        <v>0.1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4.0000000000000001E-3</v>
      </c>
      <c r="N10" s="1">
        <v>10</v>
      </c>
      <c r="O10" s="1">
        <v>1.9</v>
      </c>
      <c r="P10" s="1">
        <v>4.7</v>
      </c>
      <c r="Q10">
        <f t="shared" si="5"/>
        <v>3.3999999999999995</v>
      </c>
      <c r="R10">
        <f t="shared" si="6"/>
        <v>8.1</v>
      </c>
      <c r="S10" s="1">
        <v>1.2</v>
      </c>
      <c r="T10" s="3">
        <v>0</v>
      </c>
      <c r="V10" s="3">
        <v>0.02</v>
      </c>
      <c r="W10" s="3">
        <v>0.01</v>
      </c>
      <c r="X10" s="3">
        <v>0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0.02</v>
      </c>
      <c r="AL10" s="3"/>
      <c r="AM10" s="3"/>
      <c r="AN10" s="3"/>
      <c r="AO10" s="3"/>
      <c r="AP10" s="3"/>
      <c r="AQ10" s="3"/>
      <c r="AR10" s="3"/>
      <c r="AV10">
        <f>T10*VLOOKUP(AV$2,Constants!$A$6:$B$33,2,FALSE)</f>
        <v>0</v>
      </c>
      <c r="AW10">
        <f>U10*VLOOKUP(AW$2,Constants!$A$6:$B$33,2,FALSE)</f>
        <v>0</v>
      </c>
      <c r="AX10">
        <f>V10*VLOOKUP(AX$2,Constants!$A$6:$B$33,2,FALSE)</f>
        <v>2.6000000000000002E-2</v>
      </c>
      <c r="AY10">
        <f>W10*VLOOKUP(AY$2,Constants!$A$6:$B$33,2,FALSE)</f>
        <v>1.8000000000000001E-4</v>
      </c>
      <c r="AZ10">
        <f>X10*VLOOKUP(AZ$2,Constants!$A$6:$B$33,2,FALSE)</f>
        <v>0</v>
      </c>
      <c r="BA10">
        <f>Y10*VLOOKUP(BA$2,Constants!$A$6:$B$33,2,FALSE)</f>
        <v>0</v>
      </c>
      <c r="BB10">
        <f>Z10*VLOOKUP(BB$2,Constants!$A$6:$B$33,2,FALSE)</f>
        <v>0</v>
      </c>
      <c r="BC10">
        <f>AA10*VLOOKUP(BC$2,Constants!$A$6:$B$33,2,FALSE)</f>
        <v>0</v>
      </c>
      <c r="BD10">
        <f>AB10*VLOOKUP(BD$2,Constants!$A$6:$B$33,2,FALSE)</f>
        <v>0</v>
      </c>
      <c r="BE10">
        <f>AC10*VLOOKUP(BE$2,Constants!$A$6:$B$33,2,FALSE)</f>
        <v>0</v>
      </c>
      <c r="BF10">
        <f>AD10*VLOOKUP(BF$2,Constants!$A$6:$B$33,2,FALSE)</f>
        <v>0</v>
      </c>
      <c r="BG10">
        <f>AE10*VLOOKUP(BG$2,Constants!$A$6:$B$33,2,FALSE)</f>
        <v>0</v>
      </c>
      <c r="BH10">
        <f>AF10*VLOOKUP(BH$2,Constants!$A$6:$B$33,2,FALSE)</f>
        <v>0</v>
      </c>
      <c r="BI10">
        <f>AG10*VLOOKUP(BI$2,Constants!$A$6:$B$33,2,FALSE)</f>
        <v>0</v>
      </c>
      <c r="BJ10">
        <f>AH10*VLOOKUP(BJ$2,Constants!$A$6:$B$33,2,FALSE)</f>
        <v>0</v>
      </c>
      <c r="BK10">
        <f>AI10*VLOOKUP(BK$2,Constants!$A$6:$B$33,2,FALSE)</f>
        <v>0</v>
      </c>
      <c r="BL10">
        <f>AJ10*VLOOKUP(BL$2,Constants!$A$6:$B$33,2,FALSE)</f>
        <v>0</v>
      </c>
      <c r="BM10">
        <f>AK10*VLOOKUP(BM$2,Constants!$A$6:$B$33,2,FALSE)</f>
        <v>8.3999999999999995E-3</v>
      </c>
      <c r="BN10">
        <f>AL10*VLOOKUP(BN$2,Constants!$A$6:$B$33,2,FALSE)</f>
        <v>0</v>
      </c>
      <c r="BO10">
        <f>AM10*VLOOKUP(BO$2,Constants!$A$6:$B$33,2,FALSE)</f>
        <v>0</v>
      </c>
      <c r="BP10">
        <f>AN10*VLOOKUP(BP$2,Constants!$A$6:$B$33,2,FALSE)</f>
        <v>0</v>
      </c>
      <c r="BQ10">
        <f>AO10*VLOOKUP(BQ$2,Constants!$A$6:$B$33,2,FALSE)</f>
        <v>0</v>
      </c>
      <c r="BR10">
        <f>AP10*VLOOKUP(BR$2,Constants!$A$6:$B$33,2,FALSE)</f>
        <v>0</v>
      </c>
      <c r="BS10">
        <f>AQ10*VLOOKUP(BS$2,Constants!$A$6:$B$33,2,FALSE)</f>
        <v>0</v>
      </c>
      <c r="BT10">
        <f>AR10*VLOOKUP(BT$2,Constants!$A$6:$B$33,2,FALSE)</f>
        <v>0</v>
      </c>
      <c r="BU10">
        <f>AS10*VLOOKUP(BU$2,Constants!$A$6:$B$33,2,FALSE)</f>
        <v>0</v>
      </c>
      <c r="BV10">
        <f>AT10*VLOOKUP(BV$2,Constants!$A$6:$B$33,2,FALSE)</f>
        <v>0</v>
      </c>
    </row>
    <row r="11" spans="1:102" ht="15.75" customHeight="1">
      <c r="A11" s="2" t="str">
        <f t="shared" si="2"/>
        <v>NoneBlue Cheese</v>
      </c>
      <c r="B11" s="1" t="s">
        <v>34</v>
      </c>
      <c r="C11" s="1" t="s">
        <v>73</v>
      </c>
      <c r="D11" s="1">
        <v>100</v>
      </c>
      <c r="E11" s="1" t="s">
        <v>71</v>
      </c>
      <c r="F11" s="1">
        <f>G11*Constants!$B$2+N11*Constants!$B$3+S11*Constants!$B$4</f>
        <v>354.2</v>
      </c>
      <c r="G11" s="1">
        <v>29</v>
      </c>
      <c r="H11" s="1">
        <v>19</v>
      </c>
      <c r="J11" s="1">
        <v>0.8</v>
      </c>
      <c r="K11" s="1">
        <v>8</v>
      </c>
      <c r="L11" s="1">
        <v>7.4999999999999997E-2</v>
      </c>
      <c r="M11" s="1">
        <v>1.395</v>
      </c>
      <c r="N11" s="1">
        <v>2.2999999999999998</v>
      </c>
      <c r="O11" s="1">
        <v>0</v>
      </c>
      <c r="P11" s="1">
        <v>0.5</v>
      </c>
      <c r="Q11">
        <f t="shared" si="5"/>
        <v>1.7999999999999998</v>
      </c>
      <c r="R11">
        <f t="shared" si="6"/>
        <v>2.2999999999999998</v>
      </c>
      <c r="S11" s="1">
        <v>21</v>
      </c>
      <c r="T11" s="6">
        <v>0.15</v>
      </c>
      <c r="U11" s="6">
        <v>0</v>
      </c>
      <c r="V11" s="6">
        <v>0.15</v>
      </c>
      <c r="W11" s="6">
        <v>0.01</v>
      </c>
      <c r="X11" s="6">
        <v>0.05</v>
      </c>
      <c r="Y11" s="6"/>
      <c r="Z11" s="6"/>
      <c r="AA11" s="6"/>
      <c r="AB11" s="6"/>
      <c r="AC11" s="6"/>
      <c r="AD11" s="6">
        <v>0.1</v>
      </c>
      <c r="AE11" s="6"/>
      <c r="AF11" s="6"/>
      <c r="AG11" s="6"/>
      <c r="AH11" s="6"/>
      <c r="AI11" s="6"/>
      <c r="AJ11" s="6"/>
      <c r="AK11" s="6">
        <v>0.05</v>
      </c>
      <c r="AL11" s="6"/>
      <c r="AM11" s="6"/>
      <c r="AN11" s="6"/>
      <c r="AO11" s="6"/>
      <c r="AP11" s="6"/>
      <c r="AQ11" s="6"/>
      <c r="AR11" s="6"/>
      <c r="AT11" s="6"/>
      <c r="AV11">
        <f>T11*VLOOKUP(AV$2,Constants!$A$6:$B$33,2,FALSE)</f>
        <v>1.35E-4</v>
      </c>
      <c r="AW11">
        <f>U11*VLOOKUP(AW$2,Constants!$A$6:$B$33,2,FALSE)</f>
        <v>0</v>
      </c>
      <c r="AX11">
        <f>V11*VLOOKUP(AX$2,Constants!$A$6:$B$33,2,FALSE)</f>
        <v>0.19500000000000001</v>
      </c>
      <c r="AY11">
        <f>W11*VLOOKUP(AY$2,Constants!$A$6:$B$33,2,FALSE)</f>
        <v>1.8000000000000001E-4</v>
      </c>
      <c r="AZ11">
        <f>X11*VLOOKUP(AZ$2,Constants!$A$6:$B$33,2,FALSE)</f>
        <v>9.9999999999999995E-7</v>
      </c>
      <c r="BA11">
        <f>Y11*VLOOKUP(BA$2,Constants!$A$6:$B$33,2,FALSE)</f>
        <v>0</v>
      </c>
      <c r="BB11">
        <f>Z11*VLOOKUP(BB$2,Constants!$A$6:$B$33,2,FALSE)</f>
        <v>0</v>
      </c>
      <c r="BC11">
        <f>AA11*VLOOKUP(BC$2,Constants!$A$6:$B$33,2,FALSE)</f>
        <v>0</v>
      </c>
      <c r="BD11">
        <f>AB11*VLOOKUP(BD$2,Constants!$A$6:$B$33,2,FALSE)</f>
        <v>0</v>
      </c>
      <c r="BE11">
        <f>AC11*VLOOKUP(BE$2,Constants!$A$6:$B$33,2,FALSE)</f>
        <v>0</v>
      </c>
      <c r="BF11">
        <f>AD11*VLOOKUP(BF$2,Constants!$A$6:$B$33,2,FALSE)</f>
        <v>1.7000000000000001E-4</v>
      </c>
      <c r="BG11">
        <f>AE11*VLOOKUP(BG$2,Constants!$A$6:$B$33,2,FALSE)</f>
        <v>0</v>
      </c>
      <c r="BH11">
        <f>AF11*VLOOKUP(BH$2,Constants!$A$6:$B$33,2,FALSE)</f>
        <v>0</v>
      </c>
      <c r="BI11">
        <f>AG11*VLOOKUP(BI$2,Constants!$A$6:$B$33,2,FALSE)</f>
        <v>0</v>
      </c>
      <c r="BJ11">
        <f>AH11*VLOOKUP(BJ$2,Constants!$A$6:$B$33,2,FALSE)</f>
        <v>0</v>
      </c>
      <c r="BK11">
        <f>AI11*VLOOKUP(BK$2,Constants!$A$6:$B$33,2,FALSE)</f>
        <v>0</v>
      </c>
      <c r="BL11">
        <f>AJ11*VLOOKUP(BL$2,Constants!$A$6:$B$33,2,FALSE)</f>
        <v>0</v>
      </c>
      <c r="BM11">
        <f>AK11*VLOOKUP(BM$2,Constants!$A$6:$B$33,2,FALSE)</f>
        <v>2.1000000000000001E-2</v>
      </c>
      <c r="BN11">
        <f>AL11*VLOOKUP(BN$2,Constants!$A$6:$B$33,2,FALSE)</f>
        <v>0</v>
      </c>
      <c r="BO11">
        <f>AM11*VLOOKUP(BO$2,Constants!$A$6:$B$33,2,FALSE)</f>
        <v>0</v>
      </c>
      <c r="BP11">
        <f>AN11*VLOOKUP(BP$2,Constants!$A$6:$B$33,2,FALSE)</f>
        <v>0</v>
      </c>
      <c r="BQ11">
        <f>AO11*VLOOKUP(BQ$2,Constants!$A$6:$B$33,2,FALSE)</f>
        <v>0</v>
      </c>
      <c r="BR11">
        <f>AP11*VLOOKUP(BR$2,Constants!$A$6:$B$33,2,FALSE)</f>
        <v>0</v>
      </c>
      <c r="BS11">
        <f>AQ11*VLOOKUP(BS$2,Constants!$A$6:$B$33,2,FALSE)</f>
        <v>0</v>
      </c>
      <c r="BT11">
        <f>AR11*VLOOKUP(BT$2,Constants!$A$6:$B$33,2,FALSE)</f>
        <v>0</v>
      </c>
      <c r="BU11">
        <f>AS11*VLOOKUP(BU$2,Constants!$A$6:$B$33,2,FALSE)</f>
        <v>0</v>
      </c>
      <c r="BV11">
        <f>AT11*VLOOKUP(BV$2,Constants!$A$6:$B$33,2,FALSE)</f>
        <v>0</v>
      </c>
    </row>
    <row r="12" spans="1:102" ht="15.75" customHeight="1">
      <c r="A12" s="2" t="str">
        <f t="shared" si="2"/>
        <v>NoneChicken Empanadas</v>
      </c>
      <c r="B12" s="1" t="s">
        <v>34</v>
      </c>
      <c r="C12" s="1" t="s">
        <v>74</v>
      </c>
      <c r="D12" s="1">
        <v>1</v>
      </c>
      <c r="E12" s="1" t="s">
        <v>75</v>
      </c>
      <c r="F12" s="1">
        <f>G12*Constants!$B$2+N12*Constants!$B$3+S12*Constants!$B$4</f>
        <v>233.01</v>
      </c>
      <c r="G12" s="1">
        <v>13.25</v>
      </c>
      <c r="H12" s="1">
        <v>2.5590000000000002</v>
      </c>
      <c r="I12" s="1">
        <v>0</v>
      </c>
      <c r="J12" s="1">
        <v>3.6469999999999998</v>
      </c>
      <c r="K12" s="1">
        <v>6.0019999999999998</v>
      </c>
      <c r="L12" s="1">
        <v>0.06</v>
      </c>
      <c r="M12" s="1">
        <v>0.184</v>
      </c>
      <c r="N12" s="1">
        <v>20.52</v>
      </c>
      <c r="O12" s="1">
        <v>0.8</v>
      </c>
      <c r="P12" s="1">
        <v>0.28000000000000003</v>
      </c>
      <c r="Q12">
        <f t="shared" si="5"/>
        <v>19.439999999999998</v>
      </c>
      <c r="R12">
        <f t="shared" si="6"/>
        <v>19.72</v>
      </c>
      <c r="S12" s="1">
        <v>7.92</v>
      </c>
      <c r="T12" s="6">
        <v>0.08</v>
      </c>
      <c r="U12" s="6">
        <v>0.02</v>
      </c>
      <c r="V12" s="6">
        <v>0.03</v>
      </c>
      <c r="W12" s="6">
        <v>0.04</v>
      </c>
      <c r="AS12" s="6">
        <v>0.03</v>
      </c>
      <c r="AV12">
        <f>T12*VLOOKUP(AV$2,Constants!$A$6:$B$33,2,FALSE)</f>
        <v>7.2000000000000002E-5</v>
      </c>
      <c r="AW12">
        <f>U12*VLOOKUP(AW$2,Constants!$A$6:$B$33,2,FALSE)</f>
        <v>1.8E-3</v>
      </c>
      <c r="AX12">
        <f>V12*VLOOKUP(AX$2,Constants!$A$6:$B$33,2,FALSE)</f>
        <v>3.9E-2</v>
      </c>
      <c r="AY12">
        <f>W12*VLOOKUP(AY$2,Constants!$A$6:$B$33,2,FALSE)</f>
        <v>7.2000000000000005E-4</v>
      </c>
      <c r="AZ12">
        <f>X12*VLOOKUP(AZ$2,Constants!$A$6:$B$33,2,FALSE)</f>
        <v>0</v>
      </c>
      <c r="BA12">
        <f>Y12*VLOOKUP(BA$2,Constants!$A$6:$B$33,2,FALSE)</f>
        <v>0</v>
      </c>
      <c r="BB12">
        <f>Z12*VLOOKUP(BB$2,Constants!$A$6:$B$33,2,FALSE)</f>
        <v>0</v>
      </c>
      <c r="BC12">
        <f>AA12*VLOOKUP(BC$2,Constants!$A$6:$B$33,2,FALSE)</f>
        <v>0</v>
      </c>
      <c r="BD12">
        <f>AB12*VLOOKUP(BD$2,Constants!$A$6:$B$33,2,FALSE)</f>
        <v>0</v>
      </c>
      <c r="BE12">
        <f>AC12*VLOOKUP(BE$2,Constants!$A$6:$B$33,2,FALSE)</f>
        <v>0</v>
      </c>
      <c r="BF12">
        <f>AD12*VLOOKUP(BF$2,Constants!$A$6:$B$33,2,FALSE)</f>
        <v>0</v>
      </c>
      <c r="BG12">
        <f>AE12*VLOOKUP(BG$2,Constants!$A$6:$B$33,2,FALSE)</f>
        <v>0</v>
      </c>
      <c r="BH12">
        <f>AF12*VLOOKUP(BH$2,Constants!$A$6:$B$33,2,FALSE)</f>
        <v>0</v>
      </c>
      <c r="BI12">
        <f>AG12*VLOOKUP(BI$2,Constants!$A$6:$B$33,2,FALSE)</f>
        <v>0</v>
      </c>
      <c r="BJ12">
        <f>AH12*VLOOKUP(BJ$2,Constants!$A$6:$B$33,2,FALSE)</f>
        <v>0</v>
      </c>
      <c r="BK12">
        <f>AI12*VLOOKUP(BK$2,Constants!$A$6:$B$33,2,FALSE)</f>
        <v>0</v>
      </c>
      <c r="BL12">
        <f>AJ12*VLOOKUP(BL$2,Constants!$A$6:$B$33,2,FALSE)</f>
        <v>0</v>
      </c>
      <c r="BM12">
        <f>AK12*VLOOKUP(BM$2,Constants!$A$6:$B$33,2,FALSE)</f>
        <v>0</v>
      </c>
      <c r="BN12">
        <f>AL12*VLOOKUP(BN$2,Constants!$A$6:$B$33,2,FALSE)</f>
        <v>0</v>
      </c>
      <c r="BO12">
        <f>AM12*VLOOKUP(BO$2,Constants!$A$6:$B$33,2,FALSE)</f>
        <v>0</v>
      </c>
      <c r="BP12">
        <f>AN12*VLOOKUP(BP$2,Constants!$A$6:$B$33,2,FALSE)</f>
        <v>0</v>
      </c>
      <c r="BQ12">
        <f>AO12*VLOOKUP(BQ$2,Constants!$A$6:$B$33,2,FALSE)</f>
        <v>0</v>
      </c>
      <c r="BR12">
        <f>AP12*VLOOKUP(BR$2,Constants!$A$6:$B$33,2,FALSE)</f>
        <v>0</v>
      </c>
      <c r="BS12">
        <f>AQ12*VLOOKUP(BS$2,Constants!$A$6:$B$33,2,FALSE)</f>
        <v>0</v>
      </c>
      <c r="BT12">
        <f>AR12*VLOOKUP(BT$2,Constants!$A$6:$B$33,2,FALSE)</f>
        <v>0</v>
      </c>
      <c r="BU12">
        <f>AS12*VLOOKUP(BU$2,Constants!$A$6:$B$33,2,FALSE)</f>
        <v>0.14099999999999999</v>
      </c>
      <c r="BV12">
        <f>AT12*VLOOKUP(BV$2,Constants!$A$6:$B$33,2,FALSE)</f>
        <v>0</v>
      </c>
    </row>
    <row r="13" spans="1:102" ht="15.75" customHeight="1">
      <c r="A13" s="14" t="str">
        <f t="shared" si="2"/>
        <v>NoneGrape</v>
      </c>
      <c r="B13" s="13" t="s">
        <v>34</v>
      </c>
      <c r="C13" s="13" t="s">
        <v>98</v>
      </c>
      <c r="D13" s="13">
        <v>100</v>
      </c>
      <c r="E13" s="13" t="s">
        <v>71</v>
      </c>
      <c r="F13" s="1">
        <f>G13*Constants!$B$2+N13*Constants!$B$3+S13*Constants!$B$4</f>
        <v>76.72</v>
      </c>
      <c r="G13" s="13">
        <v>0.16</v>
      </c>
      <c r="H13" s="13">
        <v>5.3999999999999999E-2</v>
      </c>
      <c r="J13" s="13">
        <v>4.8000000000000001E-2</v>
      </c>
      <c r="K13" s="13">
        <v>7.0000000000000001E-3</v>
      </c>
      <c r="L13" s="13">
        <v>0</v>
      </c>
      <c r="M13" s="13">
        <v>2E-3</v>
      </c>
      <c r="N13" s="13">
        <v>18.100000000000001</v>
      </c>
      <c r="O13" s="13">
        <v>0.9</v>
      </c>
      <c r="P13" s="13">
        <v>15.48</v>
      </c>
      <c r="Q13">
        <f t="shared" si="5"/>
        <v>1.7200000000000024</v>
      </c>
      <c r="R13">
        <f t="shared" si="6"/>
        <v>17.200000000000003</v>
      </c>
      <c r="S13" s="13">
        <v>0.72</v>
      </c>
      <c r="T13" s="6">
        <v>0.01</v>
      </c>
      <c r="U13" s="15">
        <v>0.18</v>
      </c>
      <c r="V13" s="6">
        <v>0.01</v>
      </c>
      <c r="W13" s="6">
        <v>0.02</v>
      </c>
      <c r="AS13" s="6">
        <v>0.05</v>
      </c>
      <c r="AV13">
        <f>T13*VLOOKUP(AV$2,Constants!$A$6:$B$33,2,FALSE)</f>
        <v>9.0000000000000002E-6</v>
      </c>
      <c r="AW13">
        <f>U13*VLOOKUP(AW$2,Constants!$A$6:$B$33,2,FALSE)</f>
        <v>1.6199999999999999E-2</v>
      </c>
      <c r="AX13">
        <f>V13*VLOOKUP(AX$2,Constants!$A$6:$B$33,2,FALSE)</f>
        <v>1.3000000000000001E-2</v>
      </c>
      <c r="AY13">
        <f>W13*VLOOKUP(AY$2,Constants!$A$6:$B$33,2,FALSE)</f>
        <v>3.6000000000000002E-4</v>
      </c>
      <c r="AZ13">
        <f>X13*VLOOKUP(AZ$2,Constants!$A$6:$B$33,2,FALSE)</f>
        <v>0</v>
      </c>
      <c r="BA13">
        <f>Y13*VLOOKUP(BA$2,Constants!$A$6:$B$33,2,FALSE)</f>
        <v>0</v>
      </c>
      <c r="BB13">
        <f>Z13*VLOOKUP(BB$2,Constants!$A$6:$B$33,2,FALSE)</f>
        <v>0</v>
      </c>
      <c r="BC13">
        <f>AA13*VLOOKUP(BC$2,Constants!$A$6:$B$33,2,FALSE)</f>
        <v>0</v>
      </c>
      <c r="BD13">
        <f>AB13*VLOOKUP(BD$2,Constants!$A$6:$B$33,2,FALSE)</f>
        <v>0</v>
      </c>
      <c r="BE13">
        <f>AC13*VLOOKUP(BE$2,Constants!$A$6:$B$33,2,FALSE)</f>
        <v>0</v>
      </c>
      <c r="BF13">
        <f>AD13*VLOOKUP(BF$2,Constants!$A$6:$B$33,2,FALSE)</f>
        <v>0</v>
      </c>
      <c r="BG13">
        <f>AE13*VLOOKUP(BG$2,Constants!$A$6:$B$33,2,FALSE)</f>
        <v>0</v>
      </c>
      <c r="BH13">
        <f>AF13*VLOOKUP(BH$2,Constants!$A$6:$B$33,2,FALSE)</f>
        <v>0</v>
      </c>
      <c r="BI13">
        <f>AG13*VLOOKUP(BI$2,Constants!$A$6:$B$33,2,FALSE)</f>
        <v>0</v>
      </c>
      <c r="BJ13">
        <f>AH13*VLOOKUP(BJ$2,Constants!$A$6:$B$33,2,FALSE)</f>
        <v>0</v>
      </c>
      <c r="BK13">
        <f>AI13*VLOOKUP(BK$2,Constants!$A$6:$B$33,2,FALSE)</f>
        <v>0</v>
      </c>
      <c r="BL13">
        <f>AJ13*VLOOKUP(BL$2,Constants!$A$6:$B$33,2,FALSE)</f>
        <v>0</v>
      </c>
      <c r="BM13">
        <f>AK13*VLOOKUP(BM$2,Constants!$A$6:$B$33,2,FALSE)</f>
        <v>0</v>
      </c>
      <c r="BN13">
        <f>AL13*VLOOKUP(BN$2,Constants!$A$6:$B$33,2,FALSE)</f>
        <v>0</v>
      </c>
      <c r="BO13">
        <f>AM13*VLOOKUP(BO$2,Constants!$A$6:$B$33,2,FALSE)</f>
        <v>0</v>
      </c>
      <c r="BP13">
        <f>AN13*VLOOKUP(BP$2,Constants!$A$6:$B$33,2,FALSE)</f>
        <v>0</v>
      </c>
      <c r="BQ13">
        <f>AO13*VLOOKUP(BQ$2,Constants!$A$6:$B$33,2,FALSE)</f>
        <v>0</v>
      </c>
      <c r="BR13">
        <f>AP13*VLOOKUP(BR$2,Constants!$A$6:$B$33,2,FALSE)</f>
        <v>0</v>
      </c>
      <c r="BS13">
        <f>AQ13*VLOOKUP(BS$2,Constants!$A$6:$B$33,2,FALSE)</f>
        <v>0</v>
      </c>
      <c r="BT13">
        <f>AR13*VLOOKUP(BT$2,Constants!$A$6:$B$33,2,FALSE)</f>
        <v>0</v>
      </c>
      <c r="BU13">
        <f>AS13*VLOOKUP(BU$2,Constants!$A$6:$B$33,2,FALSE)</f>
        <v>0.23500000000000001</v>
      </c>
      <c r="BV13">
        <f>AT13*VLOOKUP(BV$2,Constants!$A$6:$B$33,2,FALSE)</f>
        <v>0</v>
      </c>
    </row>
    <row r="14" spans="1:102" ht="15.75" customHeight="1">
      <c r="A14" s="14" t="str">
        <f t="shared" si="2"/>
        <v>NoneChicken Breast</v>
      </c>
      <c r="B14" s="13" t="s">
        <v>34</v>
      </c>
      <c r="C14" s="13" t="s">
        <v>99</v>
      </c>
      <c r="D14" s="13">
        <v>100</v>
      </c>
      <c r="E14" s="13" t="s">
        <v>71</v>
      </c>
      <c r="F14" s="1">
        <f>G14*Constants!$B$2+N14*Constants!$B$3+S14*Constants!$B$4</f>
        <v>187.68</v>
      </c>
      <c r="G14" s="13">
        <v>7.72</v>
      </c>
      <c r="H14" s="13">
        <v>2.1720000000000002</v>
      </c>
      <c r="J14" s="13">
        <v>1.6459999999999999</v>
      </c>
      <c r="K14" s="13">
        <v>3.0049999999999999</v>
      </c>
      <c r="L14" s="13">
        <v>8.3000000000000004E-2</v>
      </c>
      <c r="M14" s="13">
        <v>0.39300000000000002</v>
      </c>
      <c r="N14" s="13">
        <v>0</v>
      </c>
      <c r="O14" s="13">
        <v>0</v>
      </c>
      <c r="P14" s="13">
        <v>0</v>
      </c>
      <c r="Q14">
        <f t="shared" si="5"/>
        <v>0</v>
      </c>
      <c r="R14">
        <f t="shared" si="6"/>
        <v>0</v>
      </c>
      <c r="S14" s="13">
        <v>29.55</v>
      </c>
      <c r="T14" s="6">
        <v>0.02</v>
      </c>
      <c r="V14" s="6">
        <v>0.01</v>
      </c>
      <c r="W14" s="6">
        <v>0.06</v>
      </c>
      <c r="AS14" s="6">
        <v>7.0000000000000007E-2</v>
      </c>
      <c r="AV14">
        <f>T14*VLOOKUP(AV$2,Constants!$A$6:$B$33,2,FALSE)</f>
        <v>1.8E-5</v>
      </c>
      <c r="AW14">
        <f>U14*VLOOKUP(AW$2,Constants!$A$6:$B$33,2,FALSE)</f>
        <v>0</v>
      </c>
      <c r="AX14">
        <f>V14*VLOOKUP(AX$2,Constants!$A$6:$B$33,2,FALSE)</f>
        <v>1.3000000000000001E-2</v>
      </c>
      <c r="AY14">
        <f>W14*VLOOKUP(AY$2,Constants!$A$6:$B$33,2,FALSE)</f>
        <v>1.08E-3</v>
      </c>
      <c r="AZ14">
        <f>X14*VLOOKUP(AZ$2,Constants!$A$6:$B$33,2,FALSE)</f>
        <v>0</v>
      </c>
      <c r="BA14">
        <f>Y14*VLOOKUP(BA$2,Constants!$A$6:$B$33,2,FALSE)</f>
        <v>0</v>
      </c>
      <c r="BB14">
        <f>Z14*VLOOKUP(BB$2,Constants!$A$6:$B$33,2,FALSE)</f>
        <v>0</v>
      </c>
      <c r="BC14">
        <f>AA14*VLOOKUP(BC$2,Constants!$A$6:$B$33,2,FALSE)</f>
        <v>0</v>
      </c>
      <c r="BD14">
        <f>AB14*VLOOKUP(BD$2,Constants!$A$6:$B$33,2,FALSE)</f>
        <v>0</v>
      </c>
      <c r="BE14">
        <f>AC14*VLOOKUP(BE$2,Constants!$A$6:$B$33,2,FALSE)</f>
        <v>0</v>
      </c>
      <c r="BF14">
        <f>AD14*VLOOKUP(BF$2,Constants!$A$6:$B$33,2,FALSE)</f>
        <v>0</v>
      </c>
      <c r="BG14">
        <f>AE14*VLOOKUP(BG$2,Constants!$A$6:$B$33,2,FALSE)</f>
        <v>0</v>
      </c>
      <c r="BH14">
        <f>AF14*VLOOKUP(BH$2,Constants!$A$6:$B$33,2,FALSE)</f>
        <v>0</v>
      </c>
      <c r="BI14">
        <f>AG14*VLOOKUP(BI$2,Constants!$A$6:$B$33,2,FALSE)</f>
        <v>0</v>
      </c>
      <c r="BJ14">
        <f>AH14*VLOOKUP(BJ$2,Constants!$A$6:$B$33,2,FALSE)</f>
        <v>0</v>
      </c>
      <c r="BK14">
        <f>AI14*VLOOKUP(BK$2,Constants!$A$6:$B$33,2,FALSE)</f>
        <v>0</v>
      </c>
      <c r="BL14">
        <f>AJ14*VLOOKUP(BL$2,Constants!$A$6:$B$33,2,FALSE)</f>
        <v>0</v>
      </c>
      <c r="BM14">
        <f>AK14*VLOOKUP(BM$2,Constants!$A$6:$B$33,2,FALSE)</f>
        <v>0</v>
      </c>
      <c r="BN14">
        <f>AL14*VLOOKUP(BN$2,Constants!$A$6:$B$33,2,FALSE)</f>
        <v>0</v>
      </c>
      <c r="BO14">
        <f>AM14*VLOOKUP(BO$2,Constants!$A$6:$B$33,2,FALSE)</f>
        <v>0</v>
      </c>
      <c r="BP14">
        <f>AN14*VLOOKUP(BP$2,Constants!$A$6:$B$33,2,FALSE)</f>
        <v>0</v>
      </c>
      <c r="BQ14">
        <f>AO14*VLOOKUP(BQ$2,Constants!$A$6:$B$33,2,FALSE)</f>
        <v>0</v>
      </c>
      <c r="BR14">
        <f>AP14*VLOOKUP(BR$2,Constants!$A$6:$B$33,2,FALSE)</f>
        <v>0</v>
      </c>
      <c r="BS14">
        <f>AQ14*VLOOKUP(BS$2,Constants!$A$6:$B$33,2,FALSE)</f>
        <v>0</v>
      </c>
      <c r="BT14">
        <f>AR14*VLOOKUP(BT$2,Constants!$A$6:$B$33,2,FALSE)</f>
        <v>0</v>
      </c>
      <c r="BU14">
        <f>AS14*VLOOKUP(BU$2,Constants!$A$6:$B$33,2,FALSE)</f>
        <v>0.32900000000000007</v>
      </c>
      <c r="BV14">
        <f>AT14*VLOOKUP(BV$2,Constants!$A$6:$B$33,2,FALSE)</f>
        <v>0</v>
      </c>
    </row>
    <row r="15" spans="1:102" ht="15.75" customHeight="1">
      <c r="A15" s="14" t="str">
        <f t="shared" si="2"/>
        <v>King oscaranchovies</v>
      </c>
      <c r="B15" t="s">
        <v>36</v>
      </c>
      <c r="C15" s="1" t="s">
        <v>105</v>
      </c>
      <c r="D15" s="13">
        <v>1</v>
      </c>
      <c r="E15" s="13" t="s">
        <v>106</v>
      </c>
      <c r="F15" s="1">
        <f>G15*Constants!$B$2+N15*Constants!$B$3+S15*Constants!$B$4</f>
        <v>73.75</v>
      </c>
      <c r="G15">
        <f>1.5*2.5</f>
        <v>3.75</v>
      </c>
      <c r="J15">
        <f>0.5*2.5</f>
        <v>1.25</v>
      </c>
      <c r="K15">
        <f>0.5*2.5</f>
        <v>1.25</v>
      </c>
      <c r="L15" s="13">
        <f>0.015*2.5</f>
        <v>3.7499999999999999E-2</v>
      </c>
      <c r="M15">
        <f>0.87*2.5</f>
        <v>2.1749999999999998</v>
      </c>
      <c r="N15" s="13">
        <v>0</v>
      </c>
      <c r="O15" s="13">
        <v>0</v>
      </c>
      <c r="P15" s="13">
        <v>0</v>
      </c>
      <c r="Q15">
        <f t="shared" si="5"/>
        <v>0</v>
      </c>
      <c r="R15">
        <f t="shared" si="6"/>
        <v>0</v>
      </c>
      <c r="S15" s="13">
        <v>10</v>
      </c>
      <c r="V15" s="6">
        <v>0.05</v>
      </c>
      <c r="W15" s="6">
        <v>0.05</v>
      </c>
      <c r="X15" s="6">
        <v>0.05</v>
      </c>
    </row>
    <row r="16" spans="1:102" ht="15.75" customHeight="1">
      <c r="A16" s="14" t="str">
        <f t="shared" si="2"/>
        <v>PresidentBrie</v>
      </c>
      <c r="B16" s="13" t="s">
        <v>107</v>
      </c>
      <c r="C16" s="13" t="s">
        <v>108</v>
      </c>
      <c r="D16" s="13">
        <v>28</v>
      </c>
      <c r="E16" s="13" t="s">
        <v>71</v>
      </c>
      <c r="F16" s="1">
        <f>G16*Constants!$B$2+N16*Constants!$B$3+S16*Constants!$B$4</f>
        <v>105</v>
      </c>
      <c r="G16" s="13">
        <v>9</v>
      </c>
      <c r="H16" s="13">
        <v>5</v>
      </c>
      <c r="L16" s="13">
        <v>0.03</v>
      </c>
      <c r="M16" s="13">
        <v>0.14000000000000001</v>
      </c>
      <c r="N16" s="13">
        <v>1</v>
      </c>
      <c r="O16" s="13">
        <v>0</v>
      </c>
      <c r="P16" s="13">
        <v>0</v>
      </c>
      <c r="Q16">
        <f t="shared" si="5"/>
        <v>1</v>
      </c>
      <c r="R16">
        <f t="shared" si="6"/>
        <v>1</v>
      </c>
      <c r="S16" s="13">
        <v>5</v>
      </c>
      <c r="T16" s="6">
        <v>0.08</v>
      </c>
      <c r="V16" s="6">
        <v>0.1</v>
      </c>
    </row>
    <row r="17" spans="1:45" ht="15.75" customHeight="1">
      <c r="A17" s="14" t="str">
        <f t="shared" si="2"/>
        <v>NoneBlueberries</v>
      </c>
      <c r="B17" s="13" t="s">
        <v>34</v>
      </c>
      <c r="C17" s="13" t="s">
        <v>111</v>
      </c>
      <c r="D17" s="13">
        <v>100</v>
      </c>
      <c r="E17" s="13" t="s">
        <v>71</v>
      </c>
      <c r="F17" s="1">
        <f>G17*Constants!$B$2+N17*Constants!$B$3+S17*Constants!$B$4</f>
        <v>61.5</v>
      </c>
      <c r="G17">
        <v>0.3</v>
      </c>
      <c r="H17" s="13">
        <v>0</v>
      </c>
      <c r="I17" s="13">
        <v>0</v>
      </c>
      <c r="J17" s="13">
        <v>0.1</v>
      </c>
      <c r="K17" s="13">
        <v>0.1</v>
      </c>
      <c r="L17" s="13">
        <v>0</v>
      </c>
      <c r="M17" s="13">
        <v>1E-3</v>
      </c>
      <c r="N17" s="13">
        <v>14</v>
      </c>
      <c r="O17" s="13">
        <v>2.4</v>
      </c>
      <c r="P17" s="13">
        <v>10</v>
      </c>
      <c r="Q17">
        <f t="shared" si="5"/>
        <v>1.5999999999999996</v>
      </c>
      <c r="R17">
        <f t="shared" si="6"/>
        <v>11.6</v>
      </c>
      <c r="S17" s="13">
        <v>0.7</v>
      </c>
      <c r="T17" s="6">
        <v>0.01</v>
      </c>
      <c r="U17" s="6">
        <v>0.16</v>
      </c>
      <c r="AD17" s="6">
        <v>0.05</v>
      </c>
      <c r="AK17" s="6">
        <v>0.01</v>
      </c>
    </row>
    <row r="18" spans="1:45" ht="15.75" customHeight="1">
      <c r="A18" s="14" t="str">
        <f t="shared" si="2"/>
        <v>None10% ground beef</v>
      </c>
      <c r="B18" s="13" t="s">
        <v>34</v>
      </c>
      <c r="C18" s="13" t="s">
        <v>113</v>
      </c>
      <c r="D18" s="13">
        <v>1</v>
      </c>
      <c r="E18" s="13" t="s">
        <v>114</v>
      </c>
      <c r="F18" s="1">
        <f>G18*Constants!$B$2+N18*Constants!$B$3+S18*Constants!$B$4</f>
        <v>771.12</v>
      </c>
      <c r="G18">
        <v>45.36</v>
      </c>
      <c r="H18" s="13">
        <v>18.407</v>
      </c>
      <c r="I18" s="13">
        <v>2.8940000000000001</v>
      </c>
      <c r="J18" s="13">
        <v>1.56</v>
      </c>
      <c r="K18" s="13">
        <v>19.745000000000001</v>
      </c>
      <c r="L18" s="13">
        <v>0.29499999999999998</v>
      </c>
      <c r="M18" s="13">
        <v>0.29899999999999999</v>
      </c>
      <c r="N18" s="13">
        <v>0</v>
      </c>
      <c r="O18" s="13">
        <v>0</v>
      </c>
      <c r="P18" s="13">
        <v>0</v>
      </c>
      <c r="Q18">
        <f t="shared" si="5"/>
        <v>0</v>
      </c>
      <c r="R18">
        <f t="shared" si="6"/>
        <v>0</v>
      </c>
      <c r="S18" s="13">
        <v>90.72</v>
      </c>
      <c r="V18" s="6">
        <v>0.05</v>
      </c>
      <c r="W18" s="6">
        <v>0.56000000000000005</v>
      </c>
      <c r="AS18" s="6">
        <v>0.42</v>
      </c>
    </row>
  </sheetData>
  <mergeCells count="1">
    <mergeCell ref="AV1:BV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27"/>
  <sheetViews>
    <sheetView workbookViewId="0">
      <selection activeCell="B2" sqref="B2:B3"/>
    </sheetView>
  </sheetViews>
  <sheetFormatPr defaultColWidth="14.42578125" defaultRowHeight="15.75" customHeight="1"/>
  <cols>
    <col min="5" max="9" width="14.42578125" style="1"/>
  </cols>
  <sheetData>
    <row r="1" spans="1:47" ht="15.75" customHeight="1"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/>
    </row>
    <row r="2" spans="1:47" ht="15.75" customHeight="1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tr">
        <f>'food db'!F2</f>
        <v>Calories</v>
      </c>
      <c r="G2" s="1" t="str">
        <f>'food db'!G2</f>
        <v>Fat</v>
      </c>
      <c r="H2" s="1" t="str">
        <f>'food db'!H2</f>
        <v>Saturated fat</v>
      </c>
      <c r="I2" s="1" t="str">
        <f>'food db'!I2</f>
        <v>Trans Fat</v>
      </c>
      <c r="J2" s="1" t="str">
        <f>'food db'!J2</f>
        <v>Polysaturated fat</v>
      </c>
      <c r="K2" s="1" t="str">
        <f>'food db'!K2</f>
        <v>Monosaturated fat</v>
      </c>
      <c r="L2" s="1" t="str">
        <f>'food db'!L2</f>
        <v>cholesterol</v>
      </c>
      <c r="M2" s="1" t="str">
        <f>'food db'!M2</f>
        <v>sodium</v>
      </c>
      <c r="N2" s="1" t="str">
        <f>'food db'!N2</f>
        <v>Carbs</v>
      </c>
      <c r="O2" s="1" t="str">
        <f>'food db'!O2</f>
        <v>Fiber</v>
      </c>
      <c r="P2" s="1" t="str">
        <f>'food db'!P2</f>
        <v>Sugars</v>
      </c>
      <c r="Q2" s="1" t="str">
        <f>'food db'!Q2</f>
        <v>Other carbs</v>
      </c>
      <c r="R2" s="1" t="str">
        <f>'food db'!R2</f>
        <v>Net carbs</v>
      </c>
      <c r="S2" s="1" t="str">
        <f>'food db'!S2</f>
        <v>Protein</v>
      </c>
      <c r="T2" s="1" t="str">
        <f>'food db'!T2</f>
        <v>Vitamin A</v>
      </c>
      <c r="U2" s="1" t="str">
        <f>'food db'!U2</f>
        <v>Vitamin C</v>
      </c>
      <c r="V2" s="1" t="str">
        <f>'food db'!V2</f>
        <v>Calcium</v>
      </c>
      <c r="W2" s="1" t="str">
        <f>'food db'!W2</f>
        <v>Iron</v>
      </c>
      <c r="X2" s="1" t="str">
        <f>'food db'!X2</f>
        <v>Vitamin D</v>
      </c>
      <c r="Y2" s="1" t="str">
        <f>'food db'!Y2</f>
        <v>Vitamin E</v>
      </c>
      <c r="Z2" s="1" t="str">
        <f>'food db'!Z2</f>
        <v>Vitamin K</v>
      </c>
      <c r="AA2" s="1" t="str">
        <f>'food db'!AA2</f>
        <v>Thiamin</v>
      </c>
      <c r="AB2" s="1" t="str">
        <f>'food db'!AB2</f>
        <v>Riboflavin</v>
      </c>
      <c r="AC2" s="1" t="str">
        <f>'food db'!AC2</f>
        <v>Niacin</v>
      </c>
      <c r="AD2" s="1" t="str">
        <f>'food db'!AD2</f>
        <v>Vitamin B6</v>
      </c>
      <c r="AE2" s="1" t="str">
        <f>'food db'!AE2</f>
        <v>Folate</v>
      </c>
      <c r="AF2" s="1" t="str">
        <f>'food db'!AF2</f>
        <v>Vitamin B12</v>
      </c>
      <c r="AG2" s="1" t="str">
        <f>'food db'!AG2</f>
        <v>Biotin</v>
      </c>
      <c r="AH2" s="1" t="str">
        <f>'food db'!AH2</f>
        <v>Pantothenic acid</v>
      </c>
      <c r="AI2" s="1" t="str">
        <f>'food db'!AI2</f>
        <v>Phosphorus</v>
      </c>
      <c r="AJ2" s="1" t="str">
        <f>'food db'!AJ2</f>
        <v>Iodine</v>
      </c>
      <c r="AK2" s="1" t="str">
        <f>'food db'!AK2</f>
        <v>Magnesium</v>
      </c>
      <c r="AL2" s="1" t="str">
        <f>'food db'!AL2</f>
        <v>Zinc</v>
      </c>
      <c r="AM2" s="1" t="str">
        <f>'food db'!AM2</f>
        <v>Selenium</v>
      </c>
      <c r="AN2" s="1" t="str">
        <f>'food db'!AN2</f>
        <v>Copper</v>
      </c>
      <c r="AO2" s="1" t="str">
        <f>'food db'!AO2</f>
        <v>Manganese</v>
      </c>
      <c r="AP2" s="1" t="str">
        <f>'food db'!AP2</f>
        <v>Chromium</v>
      </c>
      <c r="AQ2" s="1" t="str">
        <f>'food db'!AQ2</f>
        <v>Molybdenum</v>
      </c>
      <c r="AR2" s="1" t="str">
        <f>'food db'!AR2</f>
        <v>Chloride</v>
      </c>
      <c r="AS2" s="1" t="str">
        <f>'food db'!AS2</f>
        <v>Potassium</v>
      </c>
      <c r="AT2" s="1" t="str">
        <f>'food db'!AT2</f>
        <v>Choline</v>
      </c>
      <c r="AU2" s="1"/>
    </row>
    <row r="3" spans="1:47" ht="15.75" customHeight="1">
      <c r="A3" s="2" t="str">
        <f t="shared" ref="A3:A9" si="0">_xlfn.CONCAT(C3:D3)</f>
        <v>Nonekiwi</v>
      </c>
      <c r="B3" s="2">
        <v>43635</v>
      </c>
      <c r="C3" s="1" t="s">
        <v>34</v>
      </c>
      <c r="D3" s="1" t="s">
        <v>35</v>
      </c>
      <c r="E3" s="5">
        <v>1</v>
      </c>
      <c r="F3" s="5">
        <f>$E3*VLOOKUP($A3,'food db'!$1:$1048576,F$1,FALSE)</f>
        <v>46.800000000000004</v>
      </c>
      <c r="G3" s="5">
        <f>$E3*VLOOKUP($A3,'food db'!$1:$1048576,G$1,FALSE)</f>
        <v>0.4</v>
      </c>
      <c r="H3" s="5">
        <f>$E3*VLOOKUP($A3,'food db'!$1:$1048576,H$1,FALSE)</f>
        <v>0</v>
      </c>
      <c r="I3" s="5">
        <f>$E3*VLOOKUP($A3,'food db'!$1:$1048576,I$1,FALSE)</f>
        <v>0</v>
      </c>
      <c r="J3" s="5">
        <f>$E3*VLOOKUP($A3,'food db'!$1:$1048576,J$1,FALSE)</f>
        <v>0.2</v>
      </c>
      <c r="K3" s="5">
        <f>$E3*VLOOKUP($A3,'food db'!$1:$1048576,K$1,FALSE)</f>
        <v>0</v>
      </c>
      <c r="L3" s="5">
        <f>$E3*VLOOKUP($A3,'food db'!$1:$1048576,L$1,FALSE)</f>
        <v>0</v>
      </c>
      <c r="M3" s="5">
        <f>$E3*VLOOKUP($A3,'food db'!$1:$1048576,M$1,FALSE)</f>
        <v>2E-3</v>
      </c>
      <c r="N3" s="5">
        <f>$E3*VLOOKUP($A3,'food db'!$1:$1048576,N$1,FALSE)</f>
        <v>10</v>
      </c>
      <c r="O3" s="5">
        <f>$E3*VLOOKUP($A3,'food db'!$1:$1048576,O$1,FALSE)</f>
        <v>2.1</v>
      </c>
      <c r="P3" s="5">
        <f>$E3*VLOOKUP($A3,'food db'!$1:$1048576,P$1,FALSE)</f>
        <v>6</v>
      </c>
      <c r="Q3" s="5">
        <f>$E3*VLOOKUP($A3,'food db'!$1:$1048576,Q$1,FALSE)</f>
        <v>1.9000000000000004</v>
      </c>
      <c r="R3" s="5">
        <f>$E3*VLOOKUP($A3,'food db'!$1:$1048576,R$1,FALSE)</f>
        <v>7.9</v>
      </c>
      <c r="S3" s="5">
        <f>$E3*VLOOKUP($A3,'food db'!$1:$1048576,S$1,FALSE)</f>
        <v>0.8</v>
      </c>
      <c r="T3" s="5">
        <f>$E3*VLOOKUP($A3,'food db'!$1:$1048576,T$1,FALSE)</f>
        <v>0.01</v>
      </c>
      <c r="U3" s="5">
        <f>$E3*VLOOKUP($A3,'food db'!$1:$1048576,U$1,FALSE)</f>
        <v>1.06</v>
      </c>
      <c r="V3" s="5">
        <f>$E3*VLOOKUP($A3,'food db'!$1:$1048576,V$1,FALSE)</f>
        <v>0.02</v>
      </c>
      <c r="W3" s="5">
        <f>$E3*VLOOKUP($A3,'food db'!$1:$1048576,W$1,FALSE)</f>
        <v>0.01</v>
      </c>
      <c r="X3" s="5">
        <f>$E3*VLOOKUP($A3,'food db'!$1:$1048576,X$1,FALSE)</f>
        <v>0</v>
      </c>
      <c r="Y3" s="5">
        <f>$E3*VLOOKUP($A3,'food db'!$1:$1048576,Y$1,FALSE)</f>
        <v>0</v>
      </c>
      <c r="Z3" s="5">
        <f>$E3*VLOOKUP($A3,'food db'!$1:$1048576,Z$1,FALSE)</f>
        <v>0</v>
      </c>
      <c r="AA3" s="5">
        <f>$E3*VLOOKUP($A3,'food db'!$1:$1048576,AA$1,FALSE)</f>
        <v>0</v>
      </c>
      <c r="AB3" s="5">
        <f>$E3*VLOOKUP($A3,'food db'!$1:$1048576,AB$1,FALSE)</f>
        <v>0</v>
      </c>
      <c r="AC3" s="5">
        <f>$E3*VLOOKUP($A3,'food db'!$1:$1048576,AC$1,FALSE)</f>
        <v>0</v>
      </c>
      <c r="AD3" s="5">
        <f>$E3*VLOOKUP($A3,'food db'!$1:$1048576,AD$1,FALSE)</f>
        <v>0</v>
      </c>
      <c r="AE3" s="5">
        <f>$E3*VLOOKUP($A3,'food db'!$1:$1048576,AE$1,FALSE)</f>
        <v>0</v>
      </c>
      <c r="AF3" s="5">
        <f>$E3*VLOOKUP($A3,'food db'!$1:$1048576,AF$1,FALSE)</f>
        <v>0</v>
      </c>
      <c r="AG3" s="5">
        <f>$E3*VLOOKUP($A3,'food db'!$1:$1048576,AG$1,FALSE)</f>
        <v>0</v>
      </c>
      <c r="AH3" s="5">
        <f>$E3*VLOOKUP($A3,'food db'!$1:$1048576,AH$1,FALSE)</f>
        <v>0</v>
      </c>
      <c r="AI3" s="5">
        <f>$E3*VLOOKUP($A3,'food db'!$1:$1048576,AI$1,FALSE)</f>
        <v>0</v>
      </c>
      <c r="AJ3" s="5">
        <f>$E3*VLOOKUP($A3,'food db'!$1:$1048576,AJ$1,FALSE)</f>
        <v>0</v>
      </c>
      <c r="AK3" s="5">
        <f>$E3*VLOOKUP($A3,'food db'!$1:$1048576,AK$1,FALSE)</f>
        <v>0</v>
      </c>
      <c r="AL3" s="5">
        <f>$E3*VLOOKUP($A3,'food db'!$1:$1048576,AL$1,FALSE)</f>
        <v>0</v>
      </c>
      <c r="AM3" s="5">
        <f>$E3*VLOOKUP($A3,'food db'!$1:$1048576,AM$1,FALSE)</f>
        <v>0</v>
      </c>
      <c r="AN3" s="5">
        <f>$E3*VLOOKUP($A3,'food db'!$1:$1048576,AN$1,FALSE)</f>
        <v>0</v>
      </c>
      <c r="AO3" s="5">
        <f>$E3*VLOOKUP($A3,'food db'!$1:$1048576,AO$1,FALSE)</f>
        <v>0</v>
      </c>
      <c r="AP3" s="5">
        <f>$E3*VLOOKUP($A3,'food db'!$1:$1048576,AP$1,FALSE)</f>
        <v>0</v>
      </c>
      <c r="AQ3" s="5">
        <f>$E3*VLOOKUP($A3,'food db'!$1:$1048576,AQ$1,FALSE)</f>
        <v>0</v>
      </c>
      <c r="AR3" s="5">
        <f>$E3*VLOOKUP($A3,'food db'!$1:$1048576,AR$1,FALSE)</f>
        <v>0</v>
      </c>
      <c r="AS3" s="5">
        <f>$E3*VLOOKUP($A3,'food db'!$1:$1048576,AS$1,FALSE)</f>
        <v>0</v>
      </c>
      <c r="AT3" s="5">
        <f>$E3*VLOOKUP($A3,'food db'!$1:$1048576,AT$1,FALSE)</f>
        <v>0</v>
      </c>
      <c r="AU3" s="5"/>
    </row>
    <row r="4" spans="1:47" ht="15.75" customHeight="1">
      <c r="A4" s="2" t="str">
        <f t="shared" si="0"/>
        <v>King oscarsardines</v>
      </c>
      <c r="B4" s="2">
        <v>43635</v>
      </c>
      <c r="C4" s="1" t="s">
        <v>36</v>
      </c>
      <c r="D4" s="1" t="s">
        <v>37</v>
      </c>
      <c r="E4" s="5">
        <v>1</v>
      </c>
      <c r="F4" s="5">
        <f>$E4*VLOOKUP($A4,'food db'!$1:$1048576,F$1,FALSE)</f>
        <v>236</v>
      </c>
      <c r="G4" s="5">
        <f>$E4*VLOOKUP($A4,'food db'!$1:$1048576,G$1,FALSE)</f>
        <v>20</v>
      </c>
      <c r="H4" s="5">
        <f>$E4*VLOOKUP($A4,'food db'!$1:$1048576,H$1,FALSE)</f>
        <v>4</v>
      </c>
      <c r="I4" s="5">
        <f>$E4*VLOOKUP($A4,'food db'!$1:$1048576,I$1,FALSE)</f>
        <v>0</v>
      </c>
      <c r="J4" s="5">
        <f>$E4*VLOOKUP($A4,'food db'!$1:$1048576,J$1,FALSE)</f>
        <v>4</v>
      </c>
      <c r="K4" s="5">
        <f>$E4*VLOOKUP($A4,'food db'!$1:$1048576,K$1,FALSE)</f>
        <v>12</v>
      </c>
      <c r="L4" s="5">
        <f>$E4*VLOOKUP($A4,'food db'!$1:$1048576,L$1,FALSE)</f>
        <v>0.05</v>
      </c>
      <c r="M4" s="5">
        <f>$E4*VLOOKUP($A4,'food db'!$1:$1048576,M$1,FALSE)</f>
        <v>0.3</v>
      </c>
      <c r="N4" s="5">
        <f>$E4*VLOOKUP($A4,'food db'!$1:$1048576,N$1,FALSE)</f>
        <v>0</v>
      </c>
      <c r="O4" s="5">
        <f>$E4*VLOOKUP($A4,'food db'!$1:$1048576,O$1,FALSE)</f>
        <v>0</v>
      </c>
      <c r="P4" s="5">
        <f>$E4*VLOOKUP($A4,'food db'!$1:$1048576,P$1,FALSE)</f>
        <v>0</v>
      </c>
      <c r="Q4" s="5">
        <f>$E4*VLOOKUP($A4,'food db'!$1:$1048576,Q$1,FALSE)</f>
        <v>0</v>
      </c>
      <c r="R4" s="5">
        <f>$E4*VLOOKUP($A4,'food db'!$1:$1048576,R$1,FALSE)</f>
        <v>0</v>
      </c>
      <c r="S4" s="5">
        <f>$E4*VLOOKUP($A4,'food db'!$1:$1048576,S$1,FALSE)</f>
        <v>14</v>
      </c>
      <c r="T4" s="5">
        <f>$E4*VLOOKUP($A4,'food db'!$1:$1048576,T$1,FALSE)</f>
        <v>0</v>
      </c>
      <c r="U4" s="5">
        <f>$E4*VLOOKUP($A4,'food db'!$1:$1048576,U$1,FALSE)</f>
        <v>0</v>
      </c>
      <c r="V4" s="5">
        <f>$E4*VLOOKUP($A4,'food db'!$1:$1048576,V$1,FALSE)</f>
        <v>0.3</v>
      </c>
      <c r="W4" s="5">
        <f>$E4*VLOOKUP($A4,'food db'!$1:$1048576,W$1,FALSE)</f>
        <v>0.06</v>
      </c>
      <c r="X4" s="5">
        <f>$E4*VLOOKUP($A4,'food db'!$1:$1048576,X$1,FALSE)</f>
        <v>0</v>
      </c>
      <c r="Y4" s="5">
        <f>$E4*VLOOKUP($A4,'food db'!$1:$1048576,Y$1,FALSE)</f>
        <v>0</v>
      </c>
      <c r="Z4" s="5">
        <f>$E4*VLOOKUP($A4,'food db'!$1:$1048576,Z$1,FALSE)</f>
        <v>0</v>
      </c>
      <c r="AA4" s="5">
        <f>$E4*VLOOKUP($A4,'food db'!$1:$1048576,AA$1,FALSE)</f>
        <v>0</v>
      </c>
      <c r="AB4" s="5">
        <f>$E4*VLOOKUP($A4,'food db'!$1:$1048576,AB$1,FALSE)</f>
        <v>0</v>
      </c>
      <c r="AC4" s="5">
        <f>$E4*VLOOKUP($A4,'food db'!$1:$1048576,AC$1,FALSE)</f>
        <v>0</v>
      </c>
      <c r="AD4" s="5">
        <f>$E4*VLOOKUP($A4,'food db'!$1:$1048576,AD$1,FALSE)</f>
        <v>0</v>
      </c>
      <c r="AE4" s="5">
        <f>$E4*VLOOKUP($A4,'food db'!$1:$1048576,AE$1,FALSE)</f>
        <v>0</v>
      </c>
      <c r="AF4" s="5">
        <f>$E4*VLOOKUP($A4,'food db'!$1:$1048576,AF$1,FALSE)</f>
        <v>0</v>
      </c>
      <c r="AG4" s="5">
        <f>$E4*VLOOKUP($A4,'food db'!$1:$1048576,AG$1,FALSE)</f>
        <v>0</v>
      </c>
      <c r="AH4" s="5">
        <f>$E4*VLOOKUP($A4,'food db'!$1:$1048576,AH$1,FALSE)</f>
        <v>0</v>
      </c>
      <c r="AI4" s="5">
        <f>$E4*VLOOKUP($A4,'food db'!$1:$1048576,AI$1,FALSE)</f>
        <v>0</v>
      </c>
      <c r="AJ4" s="5">
        <f>$E4*VLOOKUP($A4,'food db'!$1:$1048576,AJ$1,FALSE)</f>
        <v>0</v>
      </c>
      <c r="AK4" s="5">
        <f>$E4*VLOOKUP($A4,'food db'!$1:$1048576,AK$1,FALSE)</f>
        <v>0</v>
      </c>
      <c r="AL4" s="5">
        <f>$E4*VLOOKUP($A4,'food db'!$1:$1048576,AL$1,FALSE)</f>
        <v>0</v>
      </c>
      <c r="AM4" s="5">
        <f>$E4*VLOOKUP($A4,'food db'!$1:$1048576,AM$1,FALSE)</f>
        <v>0</v>
      </c>
      <c r="AN4" s="5">
        <f>$E4*VLOOKUP($A4,'food db'!$1:$1048576,AN$1,FALSE)</f>
        <v>0</v>
      </c>
      <c r="AO4" s="5">
        <f>$E4*VLOOKUP($A4,'food db'!$1:$1048576,AO$1,FALSE)</f>
        <v>0</v>
      </c>
      <c r="AP4" s="5">
        <f>$E4*VLOOKUP($A4,'food db'!$1:$1048576,AP$1,FALSE)</f>
        <v>0</v>
      </c>
      <c r="AQ4" s="5">
        <f>$E4*VLOOKUP($A4,'food db'!$1:$1048576,AQ$1,FALSE)</f>
        <v>0</v>
      </c>
      <c r="AR4" s="5">
        <f>$E4*VLOOKUP($A4,'food db'!$1:$1048576,AR$1,FALSE)</f>
        <v>0</v>
      </c>
      <c r="AS4" s="5">
        <f>$E4*VLOOKUP($A4,'food db'!$1:$1048576,AS$1,FALSE)</f>
        <v>0</v>
      </c>
      <c r="AT4" s="5">
        <f>$E4*VLOOKUP($A4,'food db'!$1:$1048576,AT$1,FALSE)</f>
        <v>0</v>
      </c>
      <c r="AU4" s="5"/>
    </row>
    <row r="5" spans="1:47" ht="15.75" customHeight="1">
      <c r="A5" s="2" t="str">
        <f t="shared" si="0"/>
        <v>market pantry2% milk</v>
      </c>
      <c r="B5" s="2">
        <v>43635</v>
      </c>
      <c r="C5" s="1" t="s">
        <v>38</v>
      </c>
      <c r="D5" s="1" t="s">
        <v>39</v>
      </c>
      <c r="E5" s="5">
        <v>3</v>
      </c>
      <c r="F5" s="5">
        <f>$E5*VLOOKUP($A5,'food db'!$1:$1048576,F$1,FALSE)</f>
        <v>387</v>
      </c>
      <c r="G5" s="5">
        <f>$E5*VLOOKUP($A5,'food db'!$1:$1048576,G$1,FALSE)</f>
        <v>15</v>
      </c>
      <c r="H5" s="5">
        <f>$E5*VLOOKUP($A5,'food db'!$1:$1048576,H$1,FALSE)</f>
        <v>9</v>
      </c>
      <c r="I5" s="5">
        <f>$E5*VLOOKUP($A5,'food db'!$1:$1048576,I$1,FALSE)</f>
        <v>0</v>
      </c>
      <c r="J5" s="5">
        <f>$E5*VLOOKUP($A5,'food db'!$1:$1048576,J$1,FALSE)</f>
        <v>3</v>
      </c>
      <c r="K5" s="5">
        <f>$E5*VLOOKUP($A5,'food db'!$1:$1048576,K$1,FALSE)</f>
        <v>3</v>
      </c>
      <c r="L5" s="5">
        <f>$E5*VLOOKUP($A5,'food db'!$1:$1048576,L$1,FALSE)</f>
        <v>0.06</v>
      </c>
      <c r="M5" s="5">
        <f>$E5*VLOOKUP($A5,'food db'!$1:$1048576,M$1,FALSE)</f>
        <v>0.39</v>
      </c>
      <c r="N5" s="5">
        <f>$E5*VLOOKUP($A5,'food db'!$1:$1048576,N$1,FALSE)</f>
        <v>39</v>
      </c>
      <c r="O5" s="5">
        <f>$E5*VLOOKUP($A5,'food db'!$1:$1048576,O$1,FALSE)</f>
        <v>0</v>
      </c>
      <c r="P5" s="5">
        <f>$E5*VLOOKUP($A5,'food db'!$1:$1048576,P$1,FALSE)</f>
        <v>36</v>
      </c>
      <c r="Q5" s="5">
        <f>$E5*VLOOKUP($A5,'food db'!$1:$1048576,Q$1,FALSE)</f>
        <v>3</v>
      </c>
      <c r="R5" s="5">
        <f>$E5*VLOOKUP($A5,'food db'!$1:$1048576,R$1,FALSE)</f>
        <v>39</v>
      </c>
      <c r="S5" s="5">
        <f>$E5*VLOOKUP($A5,'food db'!$1:$1048576,S$1,FALSE)</f>
        <v>24</v>
      </c>
      <c r="T5" s="5">
        <f>$E5*VLOOKUP($A5,'food db'!$1:$1048576,T$1,FALSE)</f>
        <v>0.30000000000000004</v>
      </c>
      <c r="U5" s="5">
        <f>$E5*VLOOKUP($A5,'food db'!$1:$1048576,U$1,FALSE)</f>
        <v>0.12</v>
      </c>
      <c r="V5" s="5">
        <f>$E5*VLOOKUP($A5,'food db'!$1:$1048576,V$1,FALSE)</f>
        <v>0.89999999999999991</v>
      </c>
      <c r="W5" s="5">
        <f>$E5*VLOOKUP($A5,'food db'!$1:$1048576,W$1,FALSE)</f>
        <v>0</v>
      </c>
      <c r="X5" s="5">
        <f>$E5*VLOOKUP($A5,'food db'!$1:$1048576,X$1,FALSE)</f>
        <v>0.75</v>
      </c>
      <c r="Y5" s="5">
        <f>$E5*VLOOKUP($A5,'food db'!$1:$1048576,Y$1,FALSE)</f>
        <v>0</v>
      </c>
      <c r="Z5" s="5">
        <f>$E5*VLOOKUP($A5,'food db'!$1:$1048576,Z$1,FALSE)</f>
        <v>0</v>
      </c>
      <c r="AA5" s="5">
        <f>$E5*VLOOKUP($A5,'food db'!$1:$1048576,AA$1,FALSE)</f>
        <v>0</v>
      </c>
      <c r="AB5" s="5">
        <f>$E5*VLOOKUP($A5,'food db'!$1:$1048576,AB$1,FALSE)</f>
        <v>0</v>
      </c>
      <c r="AC5" s="5">
        <f>$E5*VLOOKUP($A5,'food db'!$1:$1048576,AC$1,FALSE)</f>
        <v>0</v>
      </c>
      <c r="AD5" s="5">
        <f>$E5*VLOOKUP($A5,'food db'!$1:$1048576,AD$1,FALSE)</f>
        <v>0</v>
      </c>
      <c r="AE5" s="5">
        <f>$E5*VLOOKUP($A5,'food db'!$1:$1048576,AE$1,FALSE)</f>
        <v>0</v>
      </c>
      <c r="AF5" s="5">
        <f>$E5*VLOOKUP($A5,'food db'!$1:$1048576,AF$1,FALSE)</f>
        <v>0</v>
      </c>
      <c r="AG5" s="5">
        <f>$E5*VLOOKUP($A5,'food db'!$1:$1048576,AG$1,FALSE)</f>
        <v>0</v>
      </c>
      <c r="AH5" s="5">
        <f>$E5*VLOOKUP($A5,'food db'!$1:$1048576,AH$1,FALSE)</f>
        <v>0</v>
      </c>
      <c r="AI5" s="5">
        <f>$E5*VLOOKUP($A5,'food db'!$1:$1048576,AI$1,FALSE)</f>
        <v>0</v>
      </c>
      <c r="AJ5" s="5">
        <f>$E5*VLOOKUP($A5,'food db'!$1:$1048576,AJ$1,FALSE)</f>
        <v>0</v>
      </c>
      <c r="AK5" s="5">
        <f>$E5*VLOOKUP($A5,'food db'!$1:$1048576,AK$1,FALSE)</f>
        <v>0</v>
      </c>
      <c r="AL5" s="5">
        <f>$E5*VLOOKUP($A5,'food db'!$1:$1048576,AL$1,FALSE)</f>
        <v>0</v>
      </c>
      <c r="AM5" s="5">
        <f>$E5*VLOOKUP($A5,'food db'!$1:$1048576,AM$1,FALSE)</f>
        <v>0</v>
      </c>
      <c r="AN5" s="5">
        <f>$E5*VLOOKUP($A5,'food db'!$1:$1048576,AN$1,FALSE)</f>
        <v>0</v>
      </c>
      <c r="AO5" s="5">
        <f>$E5*VLOOKUP($A5,'food db'!$1:$1048576,AO$1,FALSE)</f>
        <v>0</v>
      </c>
      <c r="AP5" s="5">
        <f>$E5*VLOOKUP($A5,'food db'!$1:$1048576,AP$1,FALSE)</f>
        <v>0</v>
      </c>
      <c r="AQ5" s="5">
        <f>$E5*VLOOKUP($A5,'food db'!$1:$1048576,AQ$1,FALSE)</f>
        <v>0</v>
      </c>
      <c r="AR5" s="5">
        <f>$E5*VLOOKUP($A5,'food db'!$1:$1048576,AR$1,FALSE)</f>
        <v>0</v>
      </c>
      <c r="AS5" s="5">
        <f>$E5*VLOOKUP($A5,'food db'!$1:$1048576,AS$1,FALSE)</f>
        <v>0</v>
      </c>
      <c r="AT5" s="5">
        <f>$E5*VLOOKUP($A5,'food db'!$1:$1048576,AT$1,FALSE)</f>
        <v>0</v>
      </c>
      <c r="AU5" s="5"/>
    </row>
    <row r="6" spans="1:47" ht="15.75" customHeight="1">
      <c r="A6" s="2" t="str">
        <f t="shared" si="0"/>
        <v>montchevreGoat cheese</v>
      </c>
      <c r="B6" s="2">
        <v>43635</v>
      </c>
      <c r="C6" s="1" t="s">
        <v>40</v>
      </c>
      <c r="D6" s="1" t="s">
        <v>41</v>
      </c>
      <c r="E6" s="5">
        <v>4</v>
      </c>
      <c r="F6" s="5">
        <f>$E6*VLOOKUP($A6,'food db'!$1:$1048576,F$1,FALSE)</f>
        <v>276</v>
      </c>
      <c r="G6" s="5">
        <f>$E6*VLOOKUP($A6,'food db'!$1:$1048576,G$1,FALSE)</f>
        <v>20</v>
      </c>
      <c r="H6" s="5">
        <f>$E6*VLOOKUP($A6,'food db'!$1:$1048576,H$1,FALSE)</f>
        <v>14</v>
      </c>
      <c r="I6" s="5">
        <f>$E6*VLOOKUP($A6,'food db'!$1:$1048576,I$1,FALSE)</f>
        <v>0</v>
      </c>
      <c r="J6" s="5">
        <f>$E6*VLOOKUP($A6,'food db'!$1:$1048576,J$1,FALSE)</f>
        <v>3</v>
      </c>
      <c r="K6" s="5">
        <f>$E6*VLOOKUP($A6,'food db'!$1:$1048576,K$1,FALSE)</f>
        <v>3</v>
      </c>
      <c r="L6" s="5">
        <f>$E6*VLOOKUP($A6,'food db'!$1:$1048576,L$1,FALSE)</f>
        <v>0.08</v>
      </c>
      <c r="M6" s="5">
        <f>$E6*VLOOKUP($A6,'food db'!$1:$1048576,M$1,FALSE)</f>
        <v>0.16</v>
      </c>
      <c r="N6" s="5">
        <f>$E6*VLOOKUP($A6,'food db'!$1:$1048576,N$1,FALSE)</f>
        <v>4</v>
      </c>
      <c r="O6" s="5">
        <f>$E6*VLOOKUP($A6,'food db'!$1:$1048576,O$1,FALSE)</f>
        <v>0</v>
      </c>
      <c r="P6" s="5">
        <f>$E6*VLOOKUP($A6,'food db'!$1:$1048576,P$1,FALSE)</f>
        <v>4</v>
      </c>
      <c r="Q6" s="5">
        <f>$E6*VLOOKUP($A6,'food db'!$1:$1048576,Q$1,FALSE)</f>
        <v>0</v>
      </c>
      <c r="R6" s="5">
        <f>$E6*VLOOKUP($A6,'food db'!$1:$1048576,R$1,FALSE)</f>
        <v>4</v>
      </c>
      <c r="S6" s="5">
        <f>$E6*VLOOKUP($A6,'food db'!$1:$1048576,S$1,FALSE)</f>
        <v>20</v>
      </c>
      <c r="T6" s="5">
        <f>$E6*VLOOKUP($A6,'food db'!$1:$1048576,T$1,FALSE)</f>
        <v>0.16</v>
      </c>
      <c r="U6" s="5">
        <f>$E6*VLOOKUP($A6,'food db'!$1:$1048576,U$1,FALSE)</f>
        <v>0</v>
      </c>
      <c r="V6" s="5">
        <f>$E6*VLOOKUP($A6,'food db'!$1:$1048576,V$1,FALSE)</f>
        <v>0</v>
      </c>
      <c r="W6" s="5">
        <f>$E6*VLOOKUP($A6,'food db'!$1:$1048576,W$1,FALSE)</f>
        <v>0.16</v>
      </c>
      <c r="X6" s="5">
        <f>$E6*VLOOKUP($A6,'food db'!$1:$1048576,X$1,FALSE)</f>
        <v>0</v>
      </c>
      <c r="Y6" s="5">
        <f>$E6*VLOOKUP($A6,'food db'!$1:$1048576,Y$1,FALSE)</f>
        <v>0</v>
      </c>
      <c r="Z6" s="5">
        <f>$E6*VLOOKUP($A6,'food db'!$1:$1048576,Z$1,FALSE)</f>
        <v>0</v>
      </c>
      <c r="AA6" s="5">
        <f>$E6*VLOOKUP($A6,'food db'!$1:$1048576,AA$1,FALSE)</f>
        <v>0</v>
      </c>
      <c r="AB6" s="5">
        <f>$E6*VLOOKUP($A6,'food db'!$1:$1048576,AB$1,FALSE)</f>
        <v>0</v>
      </c>
      <c r="AC6" s="5">
        <f>$E6*VLOOKUP($A6,'food db'!$1:$1048576,AC$1,FALSE)</f>
        <v>0</v>
      </c>
      <c r="AD6" s="5">
        <f>$E6*VLOOKUP($A6,'food db'!$1:$1048576,AD$1,FALSE)</f>
        <v>0</v>
      </c>
      <c r="AE6" s="5">
        <f>$E6*VLOOKUP($A6,'food db'!$1:$1048576,AE$1,FALSE)</f>
        <v>0</v>
      </c>
      <c r="AF6" s="5">
        <f>$E6*VLOOKUP($A6,'food db'!$1:$1048576,AF$1,FALSE)</f>
        <v>0</v>
      </c>
      <c r="AG6" s="5">
        <f>$E6*VLOOKUP($A6,'food db'!$1:$1048576,AG$1,FALSE)</f>
        <v>0</v>
      </c>
      <c r="AH6" s="5">
        <f>$E6*VLOOKUP($A6,'food db'!$1:$1048576,AH$1,FALSE)</f>
        <v>0</v>
      </c>
      <c r="AI6" s="5">
        <f>$E6*VLOOKUP($A6,'food db'!$1:$1048576,AI$1,FALSE)</f>
        <v>0</v>
      </c>
      <c r="AJ6" s="5">
        <f>$E6*VLOOKUP($A6,'food db'!$1:$1048576,AJ$1,FALSE)</f>
        <v>0</v>
      </c>
      <c r="AK6" s="5">
        <f>$E6*VLOOKUP($A6,'food db'!$1:$1048576,AK$1,FALSE)</f>
        <v>0</v>
      </c>
      <c r="AL6" s="5">
        <f>$E6*VLOOKUP($A6,'food db'!$1:$1048576,AL$1,FALSE)</f>
        <v>0</v>
      </c>
      <c r="AM6" s="5">
        <f>$E6*VLOOKUP($A6,'food db'!$1:$1048576,AM$1,FALSE)</f>
        <v>0</v>
      </c>
      <c r="AN6" s="5">
        <f>$E6*VLOOKUP($A6,'food db'!$1:$1048576,AN$1,FALSE)</f>
        <v>0</v>
      </c>
      <c r="AO6" s="5">
        <f>$E6*VLOOKUP($A6,'food db'!$1:$1048576,AO$1,FALSE)</f>
        <v>0</v>
      </c>
      <c r="AP6" s="5">
        <f>$E6*VLOOKUP($A6,'food db'!$1:$1048576,AP$1,FALSE)</f>
        <v>0</v>
      </c>
      <c r="AQ6" s="5">
        <f>$E6*VLOOKUP($A6,'food db'!$1:$1048576,AQ$1,FALSE)</f>
        <v>0</v>
      </c>
      <c r="AR6" s="5">
        <f>$E6*VLOOKUP($A6,'food db'!$1:$1048576,AR$1,FALSE)</f>
        <v>0</v>
      </c>
      <c r="AS6" s="5">
        <f>$E6*VLOOKUP($A6,'food db'!$1:$1048576,AS$1,FALSE)</f>
        <v>0</v>
      </c>
      <c r="AT6" s="5">
        <f>$E6*VLOOKUP($A6,'food db'!$1:$1048576,AT$1,FALSE)</f>
        <v>0</v>
      </c>
      <c r="AU6" s="5"/>
    </row>
    <row r="7" spans="1:47" ht="15.75" customHeight="1">
      <c r="A7" s="2" t="str">
        <f t="shared" si="0"/>
        <v>NoneAvocado</v>
      </c>
      <c r="B7" s="2">
        <v>43635</v>
      </c>
      <c r="C7" s="1" t="s">
        <v>34</v>
      </c>
      <c r="D7" s="1" t="s">
        <v>42</v>
      </c>
      <c r="E7" s="5">
        <v>0</v>
      </c>
      <c r="F7" s="5">
        <f>$E7*VLOOKUP($A7,'food db'!$1:$1048576,F$1,FALSE)</f>
        <v>0</v>
      </c>
      <c r="G7" s="5">
        <f>$E7*VLOOKUP($A7,'food db'!$1:$1048576,G$1,FALSE)</f>
        <v>0</v>
      </c>
      <c r="H7" s="5">
        <f>$E7*VLOOKUP($A7,'food db'!$1:$1048576,H$1,FALSE)</f>
        <v>0</v>
      </c>
      <c r="I7" s="5">
        <f>$E7*VLOOKUP($A7,'food db'!$1:$1048576,I$1,FALSE)</f>
        <v>0</v>
      </c>
      <c r="J7" s="5">
        <f>$E7*VLOOKUP($A7,'food db'!$1:$1048576,J$1,FALSE)</f>
        <v>0</v>
      </c>
      <c r="K7" s="5">
        <f>$E7*VLOOKUP($A7,'food db'!$1:$1048576,K$1,FALSE)</f>
        <v>0</v>
      </c>
      <c r="L7" s="5">
        <f>$E7*VLOOKUP($A7,'food db'!$1:$1048576,L$1,FALSE)</f>
        <v>0</v>
      </c>
      <c r="M7" s="5">
        <f>$E7*VLOOKUP($A7,'food db'!$1:$1048576,M$1,FALSE)</f>
        <v>0</v>
      </c>
      <c r="N7" s="5">
        <f>$E7*VLOOKUP($A7,'food db'!$1:$1048576,N$1,FALSE)</f>
        <v>0</v>
      </c>
      <c r="O7" s="5">
        <f>$E7*VLOOKUP($A7,'food db'!$1:$1048576,O$1,FALSE)</f>
        <v>0</v>
      </c>
      <c r="P7" s="5">
        <f>$E7*VLOOKUP($A7,'food db'!$1:$1048576,P$1,FALSE)</f>
        <v>0</v>
      </c>
      <c r="Q7" s="5">
        <f>$E7*VLOOKUP($A7,'food db'!$1:$1048576,Q$1,FALSE)</f>
        <v>0</v>
      </c>
      <c r="R7" s="5">
        <f>$E7*VLOOKUP($A7,'food db'!$1:$1048576,R$1,FALSE)</f>
        <v>0</v>
      </c>
      <c r="S7" s="5">
        <f>$E7*VLOOKUP($A7,'food db'!$1:$1048576,S$1,FALSE)</f>
        <v>0</v>
      </c>
      <c r="T7" s="5">
        <f>$E7*VLOOKUP($A7,'food db'!$1:$1048576,T$1,FALSE)</f>
        <v>0</v>
      </c>
      <c r="U7" s="5">
        <f>$E7*VLOOKUP($A7,'food db'!$1:$1048576,U$1,FALSE)</f>
        <v>0</v>
      </c>
      <c r="V7" s="5">
        <f>$E7*VLOOKUP($A7,'food db'!$1:$1048576,V$1,FALSE)</f>
        <v>0</v>
      </c>
      <c r="W7" s="5">
        <f>$E7*VLOOKUP($A7,'food db'!$1:$1048576,W$1,FALSE)</f>
        <v>0</v>
      </c>
      <c r="X7" s="5">
        <f>$E7*VLOOKUP($A7,'food db'!$1:$1048576,X$1,FALSE)</f>
        <v>0</v>
      </c>
      <c r="Y7" s="5">
        <f>$E7*VLOOKUP($A7,'food db'!$1:$1048576,Y$1,FALSE)</f>
        <v>0</v>
      </c>
      <c r="Z7" s="5">
        <f>$E7*VLOOKUP($A7,'food db'!$1:$1048576,Z$1,FALSE)</f>
        <v>0</v>
      </c>
      <c r="AA7" s="5">
        <f>$E7*VLOOKUP($A7,'food db'!$1:$1048576,AA$1,FALSE)</f>
        <v>0</v>
      </c>
      <c r="AB7" s="5">
        <f>$E7*VLOOKUP($A7,'food db'!$1:$1048576,AB$1,FALSE)</f>
        <v>0</v>
      </c>
      <c r="AC7" s="5">
        <f>$E7*VLOOKUP($A7,'food db'!$1:$1048576,AC$1,FALSE)</f>
        <v>0</v>
      </c>
      <c r="AD7" s="5">
        <f>$E7*VLOOKUP($A7,'food db'!$1:$1048576,AD$1,FALSE)</f>
        <v>0</v>
      </c>
      <c r="AE7" s="5">
        <f>$E7*VLOOKUP($A7,'food db'!$1:$1048576,AE$1,FALSE)</f>
        <v>0</v>
      </c>
      <c r="AF7" s="5">
        <f>$E7*VLOOKUP($A7,'food db'!$1:$1048576,AF$1,FALSE)</f>
        <v>0</v>
      </c>
      <c r="AG7" s="5">
        <f>$E7*VLOOKUP($A7,'food db'!$1:$1048576,AG$1,FALSE)</f>
        <v>0</v>
      </c>
      <c r="AH7" s="5">
        <f>$E7*VLOOKUP($A7,'food db'!$1:$1048576,AH$1,FALSE)</f>
        <v>0</v>
      </c>
      <c r="AI7" s="5">
        <f>$E7*VLOOKUP($A7,'food db'!$1:$1048576,AI$1,FALSE)</f>
        <v>0</v>
      </c>
      <c r="AJ7" s="5">
        <f>$E7*VLOOKUP($A7,'food db'!$1:$1048576,AJ$1,FALSE)</f>
        <v>0</v>
      </c>
      <c r="AK7" s="5">
        <f>$E7*VLOOKUP($A7,'food db'!$1:$1048576,AK$1,FALSE)</f>
        <v>0</v>
      </c>
      <c r="AL7" s="5">
        <f>$E7*VLOOKUP($A7,'food db'!$1:$1048576,AL$1,FALSE)</f>
        <v>0</v>
      </c>
      <c r="AM7" s="5">
        <f>$E7*VLOOKUP($A7,'food db'!$1:$1048576,AM$1,FALSE)</f>
        <v>0</v>
      </c>
      <c r="AN7" s="5">
        <f>$E7*VLOOKUP($A7,'food db'!$1:$1048576,AN$1,FALSE)</f>
        <v>0</v>
      </c>
      <c r="AO7" s="5">
        <f>$E7*VLOOKUP($A7,'food db'!$1:$1048576,AO$1,FALSE)</f>
        <v>0</v>
      </c>
      <c r="AP7" s="5">
        <f>$E7*VLOOKUP($A7,'food db'!$1:$1048576,AP$1,FALSE)</f>
        <v>0</v>
      </c>
      <c r="AQ7" s="5">
        <f>$E7*VLOOKUP($A7,'food db'!$1:$1048576,AQ$1,FALSE)</f>
        <v>0</v>
      </c>
      <c r="AR7" s="5">
        <f>$E7*VLOOKUP($A7,'food db'!$1:$1048576,AR$1,FALSE)</f>
        <v>0</v>
      </c>
      <c r="AS7" s="5">
        <f>$E7*VLOOKUP($A7,'food db'!$1:$1048576,AS$1,FALSE)</f>
        <v>0</v>
      </c>
      <c r="AT7" s="5">
        <f>$E7*VLOOKUP($A7,'food db'!$1:$1048576,AT$1,FALSE)</f>
        <v>0</v>
      </c>
      <c r="AU7" s="5"/>
    </row>
    <row r="8" spans="1:47" ht="15.75" customHeight="1">
      <c r="A8" s="2" t="str">
        <f t="shared" si="0"/>
        <v>NonePork Chops</v>
      </c>
      <c r="B8" s="2">
        <v>43635</v>
      </c>
      <c r="C8" s="1" t="s">
        <v>34</v>
      </c>
      <c r="D8" s="1" t="s">
        <v>43</v>
      </c>
      <c r="E8" s="5">
        <v>4</v>
      </c>
      <c r="F8" s="5">
        <f>$E8*VLOOKUP($A8,'food db'!$1:$1048576,F$1,FALSE)</f>
        <v>888</v>
      </c>
      <c r="G8" s="5">
        <f>$E8*VLOOKUP($A8,'food db'!$1:$1048576,G$1,FALSE)</f>
        <v>56</v>
      </c>
      <c r="H8" s="5">
        <f>$E8*VLOOKUP($A8,'food db'!$1:$1048576,H$1,FALSE)</f>
        <v>17.2</v>
      </c>
      <c r="I8" s="5">
        <f>$E8*VLOOKUP($A8,'food db'!$1:$1048576,I$1,FALSE)</f>
        <v>0.4</v>
      </c>
      <c r="J8" s="5">
        <f>$E8*VLOOKUP($A8,'food db'!$1:$1048576,J$1,FALSE)</f>
        <v>7.6</v>
      </c>
      <c r="K8" s="5">
        <f>$E8*VLOOKUP($A8,'food db'!$1:$1048576,K$1,FALSE)</f>
        <v>19.600000000000001</v>
      </c>
      <c r="L8" s="5">
        <f>$E8*VLOOKUP($A8,'food db'!$1:$1048576,L$1,FALSE)</f>
        <v>0.312</v>
      </c>
      <c r="M8" s="5">
        <f>$E8*VLOOKUP($A8,'food db'!$1:$1048576,M$1,FALSE)</f>
        <v>0.29599999999999999</v>
      </c>
      <c r="N8" s="5">
        <f>$E8*VLOOKUP($A8,'food db'!$1:$1048576,N$1,FALSE)</f>
        <v>0</v>
      </c>
      <c r="O8" s="5">
        <f>$E8*VLOOKUP($A8,'food db'!$1:$1048576,O$1,FALSE)</f>
        <v>0</v>
      </c>
      <c r="P8" s="5">
        <f>$E8*VLOOKUP($A8,'food db'!$1:$1048576,P$1,FALSE)</f>
        <v>0</v>
      </c>
      <c r="Q8" s="5">
        <f>$E8*VLOOKUP($A8,'food db'!$1:$1048576,Q$1,FALSE)</f>
        <v>0</v>
      </c>
      <c r="R8" s="5">
        <f>$E8*VLOOKUP($A8,'food db'!$1:$1048576,R$1,FALSE)</f>
        <v>0</v>
      </c>
      <c r="S8" s="5">
        <f>$E8*VLOOKUP($A8,'food db'!$1:$1048576,S$1,FALSE)</f>
        <v>96</v>
      </c>
      <c r="T8" s="5">
        <f>$E8*VLOOKUP($A8,'food db'!$1:$1048576,T$1,FALSE)</f>
        <v>0</v>
      </c>
      <c r="U8" s="5">
        <f>$E8*VLOOKUP($A8,'food db'!$1:$1048576,U$1,FALSE)</f>
        <v>0</v>
      </c>
      <c r="V8" s="5">
        <f>$E8*VLOOKUP($A8,'food db'!$1:$1048576,V$1,FALSE)</f>
        <v>0.2</v>
      </c>
      <c r="W8" s="5">
        <f>$E8*VLOOKUP($A8,'food db'!$1:$1048576,W$1,FALSE)</f>
        <v>0.16</v>
      </c>
      <c r="X8" s="5">
        <f>$E8*VLOOKUP($A8,'food db'!$1:$1048576,X$1,FALSE)</f>
        <v>0.4</v>
      </c>
      <c r="Y8" s="5">
        <f>$E8*VLOOKUP($A8,'food db'!$1:$1048576,Y$1,FALSE)</f>
        <v>0</v>
      </c>
      <c r="Z8" s="5">
        <f>$E8*VLOOKUP($A8,'food db'!$1:$1048576,Z$1,FALSE)</f>
        <v>0</v>
      </c>
      <c r="AA8" s="5">
        <f>$E8*VLOOKUP($A8,'food db'!$1:$1048576,AA$1,FALSE)</f>
        <v>0</v>
      </c>
      <c r="AB8" s="5">
        <f>$E8*VLOOKUP($A8,'food db'!$1:$1048576,AB$1,FALSE)</f>
        <v>0</v>
      </c>
      <c r="AC8" s="5">
        <f>$E8*VLOOKUP($A8,'food db'!$1:$1048576,AC$1,FALSE)</f>
        <v>0</v>
      </c>
      <c r="AD8" s="5">
        <f>$E8*VLOOKUP($A8,'food db'!$1:$1048576,AD$1,FALSE)</f>
        <v>0</v>
      </c>
      <c r="AE8" s="5">
        <f>$E8*VLOOKUP($A8,'food db'!$1:$1048576,AE$1,FALSE)</f>
        <v>0</v>
      </c>
      <c r="AF8" s="5">
        <f>$E8*VLOOKUP($A8,'food db'!$1:$1048576,AF$1,FALSE)</f>
        <v>0</v>
      </c>
      <c r="AG8" s="5">
        <f>$E8*VLOOKUP($A8,'food db'!$1:$1048576,AG$1,FALSE)</f>
        <v>0</v>
      </c>
      <c r="AH8" s="5">
        <f>$E8*VLOOKUP($A8,'food db'!$1:$1048576,AH$1,FALSE)</f>
        <v>0</v>
      </c>
      <c r="AI8" s="5">
        <f>$E8*VLOOKUP($A8,'food db'!$1:$1048576,AI$1,FALSE)</f>
        <v>0</v>
      </c>
      <c r="AJ8" s="5">
        <f>$E8*VLOOKUP($A8,'food db'!$1:$1048576,AJ$1,FALSE)</f>
        <v>0</v>
      </c>
      <c r="AK8" s="5">
        <f>$E8*VLOOKUP($A8,'food db'!$1:$1048576,AK$1,FALSE)</f>
        <v>0.2</v>
      </c>
      <c r="AL8" s="5">
        <f>$E8*VLOOKUP($A8,'food db'!$1:$1048576,AL$1,FALSE)</f>
        <v>0</v>
      </c>
      <c r="AM8" s="5">
        <f>$E8*VLOOKUP($A8,'food db'!$1:$1048576,AM$1,FALSE)</f>
        <v>0</v>
      </c>
      <c r="AN8" s="5">
        <f>$E8*VLOOKUP($A8,'food db'!$1:$1048576,AN$1,FALSE)</f>
        <v>0</v>
      </c>
      <c r="AO8" s="5">
        <f>$E8*VLOOKUP($A8,'food db'!$1:$1048576,AO$1,FALSE)</f>
        <v>0</v>
      </c>
      <c r="AP8" s="5">
        <f>$E8*VLOOKUP($A8,'food db'!$1:$1048576,AP$1,FALSE)</f>
        <v>0</v>
      </c>
      <c r="AQ8" s="5">
        <f>$E8*VLOOKUP($A8,'food db'!$1:$1048576,AQ$1,FALSE)</f>
        <v>0</v>
      </c>
      <c r="AR8" s="5">
        <f>$E8*VLOOKUP($A8,'food db'!$1:$1048576,AR$1,FALSE)</f>
        <v>0</v>
      </c>
      <c r="AS8" s="5">
        <f>$E8*VLOOKUP($A8,'food db'!$1:$1048576,AS$1,FALSE)</f>
        <v>0</v>
      </c>
      <c r="AT8" s="5">
        <f>$E8*VLOOKUP($A8,'food db'!$1:$1048576,AT$1,FALSE)</f>
        <v>0</v>
      </c>
      <c r="AU8" s="5"/>
    </row>
    <row r="9" spans="1:47" ht="15.75" customHeight="1">
      <c r="A9" s="2" t="str">
        <f t="shared" si="0"/>
        <v>NoneWhite mushroom</v>
      </c>
      <c r="B9" s="2">
        <v>43635</v>
      </c>
      <c r="C9" s="1" t="s">
        <v>34</v>
      </c>
      <c r="D9" s="1" t="s">
        <v>44</v>
      </c>
      <c r="E9" s="5">
        <v>0.75</v>
      </c>
      <c r="F9" s="5">
        <f>$E9*VLOOKUP($A9,'food db'!$1:$1048576,F$1,FALSE)</f>
        <v>21.224999999999998</v>
      </c>
      <c r="G9" s="5">
        <f>$E9*VLOOKUP($A9,'food db'!$1:$1048576,G$1,FALSE)</f>
        <v>0.22499999999999998</v>
      </c>
      <c r="H9" s="5">
        <f>$E9*VLOOKUP($A9,'food db'!$1:$1048576,H$1,FALSE)</f>
        <v>7.5000000000000011E-2</v>
      </c>
      <c r="I9" s="5">
        <f>$E9*VLOOKUP($A9,'food db'!$1:$1048576,I$1,FALSE)</f>
        <v>0</v>
      </c>
      <c r="J9" s="5">
        <f>$E9*VLOOKUP($A9,'food db'!$1:$1048576,J$1,FALSE)</f>
        <v>0.15000000000000002</v>
      </c>
      <c r="K9" s="5">
        <f>$E9*VLOOKUP($A9,'food db'!$1:$1048576,K$1,FALSE)</f>
        <v>0</v>
      </c>
      <c r="L9" s="5">
        <f>$E9*VLOOKUP($A9,'food db'!$1:$1048576,L$1,FALSE)</f>
        <v>0</v>
      </c>
      <c r="M9" s="5">
        <f>$E9*VLOOKUP($A9,'food db'!$1:$1048576,M$1,FALSE)</f>
        <v>3.7499999999999999E-3</v>
      </c>
      <c r="N9" s="5">
        <f>$E9*VLOOKUP($A9,'food db'!$1:$1048576,N$1,FALSE)</f>
        <v>2.4749999999999996</v>
      </c>
      <c r="O9" s="5">
        <f>$E9*VLOOKUP($A9,'food db'!$1:$1048576,O$1,FALSE)</f>
        <v>0.75</v>
      </c>
      <c r="P9" s="5">
        <f>$E9*VLOOKUP($A9,'food db'!$1:$1048576,P$1,FALSE)</f>
        <v>1.5</v>
      </c>
      <c r="Q9" s="5">
        <f>$E9*VLOOKUP($A9,'food db'!$1:$1048576,Q$1,FALSE)</f>
        <v>0.22499999999999987</v>
      </c>
      <c r="R9" s="5">
        <f>$E9*VLOOKUP($A9,'food db'!$1:$1048576,R$1,FALSE)</f>
        <v>1.7249999999999999</v>
      </c>
      <c r="S9" s="5">
        <f>$E9*VLOOKUP($A9,'food db'!$1:$1048576,S$1,FALSE)</f>
        <v>2.3250000000000002</v>
      </c>
      <c r="T9" s="5">
        <f>$E9*VLOOKUP($A9,'food db'!$1:$1048576,T$1,FALSE)</f>
        <v>0</v>
      </c>
      <c r="U9" s="5">
        <f>$E9*VLOOKUP($A9,'food db'!$1:$1048576,U$1,FALSE)</f>
        <v>2.2499999999999999E-2</v>
      </c>
      <c r="V9" s="5">
        <f>$E9*VLOOKUP($A9,'food db'!$1:$1048576,V$1,FALSE)</f>
        <v>0</v>
      </c>
      <c r="W9" s="5">
        <f>$E9*VLOOKUP($A9,'food db'!$1:$1048576,W$1,FALSE)</f>
        <v>1.4999999999999999E-2</v>
      </c>
      <c r="X9" s="5">
        <f>$E9*VLOOKUP($A9,'food db'!$1:$1048576,X$1,FALSE)</f>
        <v>7.4999999999999997E-3</v>
      </c>
      <c r="Y9" s="5">
        <f>$E9*VLOOKUP($A9,'food db'!$1:$1048576,Y$1,FALSE)</f>
        <v>0</v>
      </c>
      <c r="Z9" s="5">
        <f>$E9*VLOOKUP($A9,'food db'!$1:$1048576,Z$1,FALSE)</f>
        <v>0</v>
      </c>
      <c r="AA9" s="5">
        <f>$E9*VLOOKUP($A9,'food db'!$1:$1048576,AA$1,FALSE)</f>
        <v>0</v>
      </c>
      <c r="AB9" s="5">
        <f>$E9*VLOOKUP($A9,'food db'!$1:$1048576,AB$1,FALSE)</f>
        <v>0</v>
      </c>
      <c r="AC9" s="5">
        <f>$E9*VLOOKUP($A9,'food db'!$1:$1048576,AC$1,FALSE)</f>
        <v>0</v>
      </c>
      <c r="AD9" s="5">
        <f>$E9*VLOOKUP($A9,'food db'!$1:$1048576,AD$1,FALSE)</f>
        <v>0</v>
      </c>
      <c r="AE9" s="5">
        <f>$E9*VLOOKUP($A9,'food db'!$1:$1048576,AE$1,FALSE)</f>
        <v>0</v>
      </c>
      <c r="AF9" s="5">
        <f>$E9*VLOOKUP($A9,'food db'!$1:$1048576,AF$1,FALSE)</f>
        <v>0</v>
      </c>
      <c r="AG9" s="5">
        <f>$E9*VLOOKUP($A9,'food db'!$1:$1048576,AG$1,FALSE)</f>
        <v>0</v>
      </c>
      <c r="AH9" s="5">
        <f>$E9*VLOOKUP($A9,'food db'!$1:$1048576,AH$1,FALSE)</f>
        <v>0</v>
      </c>
      <c r="AI9" s="5">
        <f>$E9*VLOOKUP($A9,'food db'!$1:$1048576,AI$1,FALSE)</f>
        <v>0</v>
      </c>
      <c r="AJ9" s="5">
        <f>$E9*VLOOKUP($A9,'food db'!$1:$1048576,AJ$1,FALSE)</f>
        <v>0</v>
      </c>
      <c r="AK9" s="5">
        <f>$E9*VLOOKUP($A9,'food db'!$1:$1048576,AK$1,FALSE)</f>
        <v>1.4999999999999999E-2</v>
      </c>
      <c r="AL9" s="5">
        <f>$E9*VLOOKUP($A9,'food db'!$1:$1048576,AL$1,FALSE)</f>
        <v>0</v>
      </c>
      <c r="AM9" s="5">
        <f>$E9*VLOOKUP($A9,'food db'!$1:$1048576,AM$1,FALSE)</f>
        <v>0</v>
      </c>
      <c r="AN9" s="5">
        <f>$E9*VLOOKUP($A9,'food db'!$1:$1048576,AN$1,FALSE)</f>
        <v>0</v>
      </c>
      <c r="AO9" s="5">
        <f>$E9*VLOOKUP($A9,'food db'!$1:$1048576,AO$1,FALSE)</f>
        <v>0</v>
      </c>
      <c r="AP9" s="5">
        <f>$E9*VLOOKUP($A9,'food db'!$1:$1048576,AP$1,FALSE)</f>
        <v>0</v>
      </c>
      <c r="AQ9" s="5">
        <f>$E9*VLOOKUP($A9,'food db'!$1:$1048576,AQ$1,FALSE)</f>
        <v>0</v>
      </c>
      <c r="AR9" s="5">
        <f>$E9*VLOOKUP($A9,'food db'!$1:$1048576,AR$1,FALSE)</f>
        <v>0</v>
      </c>
      <c r="AS9" s="5">
        <f>$E9*VLOOKUP($A9,'food db'!$1:$1048576,AS$1,FALSE)</f>
        <v>0</v>
      </c>
      <c r="AT9" s="5">
        <f>$E9*VLOOKUP($A9,'food db'!$1:$1048576,AT$1,FALSE)</f>
        <v>0</v>
      </c>
      <c r="AU9" s="5"/>
    </row>
    <row r="10" spans="1:47" ht="15.75" customHeight="1">
      <c r="A10" s="2" t="str">
        <f>_xlfn.CONCAT(C10:D10)</f>
        <v>NoneOnion</v>
      </c>
      <c r="B10" s="2">
        <v>43635</v>
      </c>
      <c r="C10" s="1" t="s">
        <v>34</v>
      </c>
      <c r="D10" s="1" t="s">
        <v>45</v>
      </c>
      <c r="E10" s="5">
        <v>0.5</v>
      </c>
      <c r="F10" s="5">
        <f>$E10*VLOOKUP($A10,'food db'!$1:$1048576,F$1,FALSE)</f>
        <v>22.849999999999998</v>
      </c>
      <c r="G10" s="5">
        <f>$E10*VLOOKUP($A10,'food db'!$1:$1048576,G$1,FALSE)</f>
        <v>0.05</v>
      </c>
      <c r="H10" s="5">
        <f>$E10*VLOOKUP($A10,'food db'!$1:$1048576,H$1,FALSE)</f>
        <v>0</v>
      </c>
      <c r="I10" s="5">
        <f>$E10*VLOOKUP($A10,'food db'!$1:$1048576,I$1,FALSE)</f>
        <v>0</v>
      </c>
      <c r="J10" s="5">
        <f>$E10*VLOOKUP($A10,'food db'!$1:$1048576,J$1,FALSE)</f>
        <v>0</v>
      </c>
      <c r="K10" s="5">
        <f>$E10*VLOOKUP($A10,'food db'!$1:$1048576,K$1,FALSE)</f>
        <v>0</v>
      </c>
      <c r="L10" s="5">
        <f>$E10*VLOOKUP($A10,'food db'!$1:$1048576,L$1,FALSE)</f>
        <v>0</v>
      </c>
      <c r="M10" s="5">
        <f>$E10*VLOOKUP($A10,'food db'!$1:$1048576,M$1,FALSE)</f>
        <v>2E-3</v>
      </c>
      <c r="N10" s="5">
        <f>$E10*VLOOKUP($A10,'food db'!$1:$1048576,N$1,FALSE)</f>
        <v>5</v>
      </c>
      <c r="O10" s="5">
        <f>$E10*VLOOKUP($A10,'food db'!$1:$1048576,O$1,FALSE)</f>
        <v>0.95</v>
      </c>
      <c r="P10" s="5">
        <f>$E10*VLOOKUP($A10,'food db'!$1:$1048576,P$1,FALSE)</f>
        <v>2.35</v>
      </c>
      <c r="Q10" s="5">
        <f>$E10*VLOOKUP($A10,'food db'!$1:$1048576,Q$1,FALSE)</f>
        <v>1.6999999999999997</v>
      </c>
      <c r="R10" s="5">
        <f>$E10*VLOOKUP($A10,'food db'!$1:$1048576,R$1,FALSE)</f>
        <v>4.05</v>
      </c>
      <c r="S10" s="5">
        <f>$E10*VLOOKUP($A10,'food db'!$1:$1048576,S$1,FALSE)</f>
        <v>0.6</v>
      </c>
      <c r="T10" s="5">
        <f>$E10*VLOOKUP($A10,'food db'!$1:$1048576,T$1,FALSE)</f>
        <v>0</v>
      </c>
      <c r="U10" s="5">
        <f>$E10*VLOOKUP($A10,'food db'!$1:$1048576,U$1,FALSE)</f>
        <v>0</v>
      </c>
      <c r="V10" s="5">
        <f>$E10*VLOOKUP($A10,'food db'!$1:$1048576,V$1,FALSE)</f>
        <v>0.01</v>
      </c>
      <c r="W10" s="5">
        <f>$E10*VLOOKUP($A10,'food db'!$1:$1048576,W$1,FALSE)</f>
        <v>5.0000000000000001E-3</v>
      </c>
      <c r="X10" s="5">
        <f>$E10*VLOOKUP($A10,'food db'!$1:$1048576,X$1,FALSE)</f>
        <v>0</v>
      </c>
      <c r="Y10" s="5">
        <f>$E10*VLOOKUP($A10,'food db'!$1:$1048576,Y$1,FALSE)</f>
        <v>0</v>
      </c>
      <c r="Z10" s="5">
        <f>$E10*VLOOKUP($A10,'food db'!$1:$1048576,Z$1,FALSE)</f>
        <v>0</v>
      </c>
      <c r="AA10" s="5">
        <f>$E10*VLOOKUP($A10,'food db'!$1:$1048576,AA$1,FALSE)</f>
        <v>0</v>
      </c>
      <c r="AB10" s="5">
        <f>$E10*VLOOKUP($A10,'food db'!$1:$1048576,AB$1,FALSE)</f>
        <v>0</v>
      </c>
      <c r="AC10" s="5">
        <f>$E10*VLOOKUP($A10,'food db'!$1:$1048576,AC$1,FALSE)</f>
        <v>0</v>
      </c>
      <c r="AD10" s="5">
        <f>$E10*VLOOKUP($A10,'food db'!$1:$1048576,AD$1,FALSE)</f>
        <v>0</v>
      </c>
      <c r="AE10" s="5">
        <f>$E10*VLOOKUP($A10,'food db'!$1:$1048576,AE$1,FALSE)</f>
        <v>0</v>
      </c>
      <c r="AF10" s="5">
        <f>$E10*VLOOKUP($A10,'food db'!$1:$1048576,AF$1,FALSE)</f>
        <v>0</v>
      </c>
      <c r="AG10" s="5">
        <f>$E10*VLOOKUP($A10,'food db'!$1:$1048576,AG$1,FALSE)</f>
        <v>0</v>
      </c>
      <c r="AH10" s="5">
        <f>$E10*VLOOKUP($A10,'food db'!$1:$1048576,AH$1,FALSE)</f>
        <v>0</v>
      </c>
      <c r="AI10" s="5">
        <f>$E10*VLOOKUP($A10,'food db'!$1:$1048576,AI$1,FALSE)</f>
        <v>0</v>
      </c>
      <c r="AJ10" s="5">
        <f>$E10*VLOOKUP($A10,'food db'!$1:$1048576,AJ$1,FALSE)</f>
        <v>0</v>
      </c>
      <c r="AK10" s="5">
        <f>$E10*VLOOKUP($A10,'food db'!$1:$1048576,AK$1,FALSE)</f>
        <v>0.01</v>
      </c>
      <c r="AL10" s="5">
        <f>$E10*VLOOKUP($A10,'food db'!$1:$1048576,AL$1,FALSE)</f>
        <v>0</v>
      </c>
      <c r="AM10" s="5">
        <f>$E10*VLOOKUP($A10,'food db'!$1:$1048576,AM$1,FALSE)</f>
        <v>0</v>
      </c>
      <c r="AN10" s="5">
        <f>$E10*VLOOKUP($A10,'food db'!$1:$1048576,AN$1,FALSE)</f>
        <v>0</v>
      </c>
      <c r="AO10" s="5">
        <f>$E10*VLOOKUP($A10,'food db'!$1:$1048576,AO$1,FALSE)</f>
        <v>0</v>
      </c>
      <c r="AP10" s="5">
        <f>$E10*VLOOKUP($A10,'food db'!$1:$1048576,AP$1,FALSE)</f>
        <v>0</v>
      </c>
      <c r="AQ10" s="5">
        <f>$E10*VLOOKUP($A10,'food db'!$1:$1048576,AQ$1,FALSE)</f>
        <v>0</v>
      </c>
      <c r="AR10" s="5">
        <f>$E10*VLOOKUP($A10,'food db'!$1:$1048576,AR$1,FALSE)</f>
        <v>0</v>
      </c>
      <c r="AS10" s="5">
        <f>$E10*VLOOKUP($A10,'food db'!$1:$1048576,AS$1,FALSE)</f>
        <v>0</v>
      </c>
      <c r="AT10" s="5">
        <f>$E10*VLOOKUP($A10,'food db'!$1:$1048576,AT$1,FALSE)</f>
        <v>0</v>
      </c>
      <c r="AU10" s="5"/>
    </row>
    <row r="11" spans="1:47" ht="15.75" customHeight="1">
      <c r="A11" s="2" t="str">
        <f>_xlfn.CONCAT(C11:D11)</f>
        <v>NoneBlue Cheese</v>
      </c>
      <c r="B11" s="2">
        <v>43635</v>
      </c>
      <c r="C11" s="1" t="s">
        <v>34</v>
      </c>
      <c r="D11" s="1" t="s">
        <v>73</v>
      </c>
      <c r="E11" s="1">
        <v>0.5</v>
      </c>
      <c r="F11" s="5">
        <f>$E11*VLOOKUP($A11,'food db'!$1:$1048576,F$1,FALSE)</f>
        <v>177.1</v>
      </c>
      <c r="G11" s="5">
        <f>$E11*VLOOKUP($A11,'food db'!$1:$1048576,G$1,FALSE)</f>
        <v>14.5</v>
      </c>
      <c r="H11" s="5">
        <f>$E11*VLOOKUP($A11,'food db'!$1:$1048576,H$1,FALSE)</f>
        <v>9.5</v>
      </c>
      <c r="I11" s="5">
        <f>$E11*VLOOKUP($A11,'food db'!$1:$1048576,I$1,FALSE)</f>
        <v>0</v>
      </c>
      <c r="J11" s="5">
        <f>$E11*VLOOKUP($A11,'food db'!$1:$1048576,J$1,FALSE)</f>
        <v>0.4</v>
      </c>
      <c r="K11" s="5">
        <f>$E11*VLOOKUP($A11,'food db'!$1:$1048576,K$1,FALSE)</f>
        <v>4</v>
      </c>
      <c r="L11" s="5">
        <f>$E11*VLOOKUP($A11,'food db'!$1:$1048576,L$1,FALSE)</f>
        <v>3.7499999999999999E-2</v>
      </c>
      <c r="M11" s="5">
        <f>$E11*VLOOKUP($A11,'food db'!$1:$1048576,M$1,FALSE)</f>
        <v>0.69750000000000001</v>
      </c>
      <c r="N11" s="5">
        <f>$E11*VLOOKUP($A11,'food db'!$1:$1048576,N$1,FALSE)</f>
        <v>1.1499999999999999</v>
      </c>
      <c r="O11" s="5">
        <f>$E11*VLOOKUP($A11,'food db'!$1:$1048576,O$1,FALSE)</f>
        <v>0</v>
      </c>
      <c r="P11" s="5">
        <f>$E11*VLOOKUP($A11,'food db'!$1:$1048576,P$1,FALSE)</f>
        <v>0.25</v>
      </c>
      <c r="Q11" s="5">
        <f>$E11*VLOOKUP($A11,'food db'!$1:$1048576,Q$1,FALSE)</f>
        <v>0.89999999999999991</v>
      </c>
      <c r="R11" s="5">
        <f>$E11*VLOOKUP($A11,'food db'!$1:$1048576,R$1,FALSE)</f>
        <v>1.1499999999999999</v>
      </c>
      <c r="S11" s="5">
        <f>$E11*VLOOKUP($A11,'food db'!$1:$1048576,S$1,FALSE)</f>
        <v>10.5</v>
      </c>
      <c r="T11" s="5">
        <f>$E11*VLOOKUP($A11,'food db'!$1:$1048576,T$1,FALSE)</f>
        <v>7.4999999999999997E-2</v>
      </c>
      <c r="U11" s="5">
        <f>$E11*VLOOKUP($A11,'food db'!$1:$1048576,U$1,FALSE)</f>
        <v>0</v>
      </c>
      <c r="V11" s="5">
        <f>$E11*VLOOKUP($A11,'food db'!$1:$1048576,V$1,FALSE)</f>
        <v>7.4999999999999997E-2</v>
      </c>
      <c r="W11" s="5">
        <f>$E11*VLOOKUP($A11,'food db'!$1:$1048576,W$1,FALSE)</f>
        <v>5.0000000000000001E-3</v>
      </c>
      <c r="X11" s="5">
        <f>$E11*VLOOKUP($A11,'food db'!$1:$1048576,X$1,FALSE)</f>
        <v>2.5000000000000001E-2</v>
      </c>
      <c r="Y11" s="5">
        <f>$E11*VLOOKUP($A11,'food db'!$1:$1048576,Y$1,FALSE)</f>
        <v>0</v>
      </c>
      <c r="Z11" s="5">
        <f>$E11*VLOOKUP($A11,'food db'!$1:$1048576,Z$1,FALSE)</f>
        <v>0</v>
      </c>
      <c r="AA11" s="5">
        <f>$E11*VLOOKUP($A11,'food db'!$1:$1048576,AA$1,FALSE)</f>
        <v>0</v>
      </c>
      <c r="AB11" s="5">
        <f>$E11*VLOOKUP($A11,'food db'!$1:$1048576,AB$1,FALSE)</f>
        <v>0</v>
      </c>
      <c r="AC11" s="5">
        <f>$E11*VLOOKUP($A11,'food db'!$1:$1048576,AC$1,FALSE)</f>
        <v>0</v>
      </c>
      <c r="AD11" s="5">
        <f>$E11*VLOOKUP($A11,'food db'!$1:$1048576,AD$1,FALSE)</f>
        <v>0.05</v>
      </c>
      <c r="AE11" s="5">
        <f>$E11*VLOOKUP($A11,'food db'!$1:$1048576,AE$1,FALSE)</f>
        <v>0</v>
      </c>
      <c r="AF11" s="5">
        <f>$E11*VLOOKUP($A11,'food db'!$1:$1048576,AF$1,FALSE)</f>
        <v>0</v>
      </c>
      <c r="AG11" s="5">
        <f>$E11*VLOOKUP($A11,'food db'!$1:$1048576,AG$1,FALSE)</f>
        <v>0</v>
      </c>
      <c r="AH11" s="5">
        <f>$E11*VLOOKUP($A11,'food db'!$1:$1048576,AH$1,FALSE)</f>
        <v>0</v>
      </c>
      <c r="AI11" s="5">
        <f>$E11*VLOOKUP($A11,'food db'!$1:$1048576,AI$1,FALSE)</f>
        <v>0</v>
      </c>
      <c r="AJ11" s="5">
        <f>$E11*VLOOKUP($A11,'food db'!$1:$1048576,AJ$1,FALSE)</f>
        <v>0</v>
      </c>
      <c r="AK11" s="5">
        <f>$E11*VLOOKUP($A11,'food db'!$1:$1048576,AK$1,FALSE)</f>
        <v>2.5000000000000001E-2</v>
      </c>
      <c r="AL11" s="5">
        <f>$E11*VLOOKUP($A11,'food db'!$1:$1048576,AL$1,FALSE)</f>
        <v>0</v>
      </c>
      <c r="AM11" s="5">
        <f>$E11*VLOOKUP($A11,'food db'!$1:$1048576,AM$1,FALSE)</f>
        <v>0</v>
      </c>
      <c r="AN11" s="5">
        <f>$E11*VLOOKUP($A11,'food db'!$1:$1048576,AN$1,FALSE)</f>
        <v>0</v>
      </c>
      <c r="AO11" s="5">
        <f>$E11*VLOOKUP($A11,'food db'!$1:$1048576,AO$1,FALSE)</f>
        <v>0</v>
      </c>
      <c r="AP11" s="5">
        <f>$E11*VLOOKUP($A11,'food db'!$1:$1048576,AP$1,FALSE)</f>
        <v>0</v>
      </c>
      <c r="AQ11" s="5">
        <f>$E11*VLOOKUP($A11,'food db'!$1:$1048576,AQ$1,FALSE)</f>
        <v>0</v>
      </c>
      <c r="AR11" s="5">
        <f>$E11*VLOOKUP($A11,'food db'!$1:$1048576,AR$1,FALSE)</f>
        <v>0</v>
      </c>
      <c r="AS11" s="5">
        <f>$E11*VLOOKUP($A11,'food db'!$1:$1048576,AS$1,FALSE)</f>
        <v>0</v>
      </c>
      <c r="AT11" s="5">
        <f>$E11*VLOOKUP($A11,'food db'!$1:$1048576,AT$1,FALSE)</f>
        <v>0</v>
      </c>
      <c r="AU11" s="5"/>
    </row>
    <row r="12" spans="1:47" ht="15.75" customHeight="1">
      <c r="A12" s="2" t="str">
        <f>_xlfn.CONCAT(C12:D12)</f>
        <v>King oscarsardines</v>
      </c>
      <c r="B12" s="2">
        <v>43636</v>
      </c>
      <c r="C12" t="s">
        <v>36</v>
      </c>
      <c r="D12" t="s">
        <v>37</v>
      </c>
      <c r="E12" s="1">
        <v>2</v>
      </c>
      <c r="F12" s="5">
        <f>$E12*VLOOKUP($A12,'food db'!$1:$1048576,F$1,FALSE)</f>
        <v>472</v>
      </c>
      <c r="G12" s="5">
        <f>$E12*VLOOKUP($A12,'food db'!$1:$1048576,G$1,FALSE)</f>
        <v>40</v>
      </c>
      <c r="H12" s="5">
        <f>$E12*VLOOKUP($A12,'food db'!$1:$1048576,H$1,FALSE)</f>
        <v>8</v>
      </c>
      <c r="I12" s="5">
        <f>$E12*VLOOKUP($A12,'food db'!$1:$1048576,I$1,FALSE)</f>
        <v>0</v>
      </c>
      <c r="J12" s="5">
        <f>$E12*VLOOKUP($A12,'food db'!$1:$1048576,J$1,FALSE)</f>
        <v>8</v>
      </c>
      <c r="K12" s="5">
        <f>$E12*VLOOKUP($A12,'food db'!$1:$1048576,K$1,FALSE)</f>
        <v>24</v>
      </c>
      <c r="L12" s="5">
        <f>$E12*VLOOKUP($A12,'food db'!$1:$1048576,L$1,FALSE)</f>
        <v>0.1</v>
      </c>
      <c r="M12" s="5">
        <f>$E12*VLOOKUP($A12,'food db'!$1:$1048576,M$1,FALSE)</f>
        <v>0.6</v>
      </c>
      <c r="N12" s="5">
        <f>$E12*VLOOKUP($A12,'food db'!$1:$1048576,N$1,FALSE)</f>
        <v>0</v>
      </c>
      <c r="O12" s="5">
        <f>$E12*VLOOKUP($A12,'food db'!$1:$1048576,O$1,FALSE)</f>
        <v>0</v>
      </c>
      <c r="P12" s="5">
        <f>$E12*VLOOKUP($A12,'food db'!$1:$1048576,P$1,FALSE)</f>
        <v>0</v>
      </c>
      <c r="Q12" s="5">
        <f>$E12*VLOOKUP($A12,'food db'!$1:$1048576,Q$1,FALSE)</f>
        <v>0</v>
      </c>
      <c r="R12" s="5">
        <f>$E12*VLOOKUP($A12,'food db'!$1:$1048576,R$1,FALSE)</f>
        <v>0</v>
      </c>
      <c r="S12" s="5">
        <f>$E12*VLOOKUP($A12,'food db'!$1:$1048576,S$1,FALSE)</f>
        <v>28</v>
      </c>
      <c r="T12" s="5">
        <f>$E12*VLOOKUP($A12,'food db'!$1:$1048576,T$1,FALSE)</f>
        <v>0</v>
      </c>
      <c r="U12" s="5">
        <f>$E12*VLOOKUP($A12,'food db'!$1:$1048576,U$1,FALSE)</f>
        <v>0</v>
      </c>
      <c r="V12" s="5">
        <f>$E12*VLOOKUP($A12,'food db'!$1:$1048576,V$1,FALSE)</f>
        <v>0.6</v>
      </c>
      <c r="W12" s="5">
        <f>$E12*VLOOKUP($A12,'food db'!$1:$1048576,W$1,FALSE)</f>
        <v>0.12</v>
      </c>
      <c r="X12" s="5">
        <f>$E12*VLOOKUP($A12,'food db'!$1:$1048576,X$1,FALSE)</f>
        <v>0</v>
      </c>
      <c r="Y12" s="5">
        <f>$E12*VLOOKUP($A12,'food db'!$1:$1048576,Y$1,FALSE)</f>
        <v>0</v>
      </c>
      <c r="Z12" s="5">
        <f>$E12*VLOOKUP($A12,'food db'!$1:$1048576,Z$1,FALSE)</f>
        <v>0</v>
      </c>
      <c r="AA12" s="5">
        <f>$E12*VLOOKUP($A12,'food db'!$1:$1048576,AA$1,FALSE)</f>
        <v>0</v>
      </c>
      <c r="AB12" s="5">
        <f>$E12*VLOOKUP($A12,'food db'!$1:$1048576,AB$1,FALSE)</f>
        <v>0</v>
      </c>
      <c r="AC12" s="5">
        <f>$E12*VLOOKUP($A12,'food db'!$1:$1048576,AC$1,FALSE)</f>
        <v>0</v>
      </c>
      <c r="AD12" s="5">
        <f>$E12*VLOOKUP($A12,'food db'!$1:$1048576,AD$1,FALSE)</f>
        <v>0</v>
      </c>
      <c r="AE12" s="5">
        <f>$E12*VLOOKUP($A12,'food db'!$1:$1048576,AE$1,FALSE)</f>
        <v>0</v>
      </c>
      <c r="AF12" s="5">
        <f>$E12*VLOOKUP($A12,'food db'!$1:$1048576,AF$1,FALSE)</f>
        <v>0</v>
      </c>
      <c r="AG12" s="5">
        <f>$E12*VLOOKUP($A12,'food db'!$1:$1048576,AG$1,FALSE)</f>
        <v>0</v>
      </c>
      <c r="AH12" s="5">
        <f>$E12*VLOOKUP($A12,'food db'!$1:$1048576,AH$1,FALSE)</f>
        <v>0</v>
      </c>
      <c r="AI12" s="5">
        <f>$E12*VLOOKUP($A12,'food db'!$1:$1048576,AI$1,FALSE)</f>
        <v>0</v>
      </c>
      <c r="AJ12" s="5">
        <f>$E12*VLOOKUP($A12,'food db'!$1:$1048576,AJ$1,FALSE)</f>
        <v>0</v>
      </c>
      <c r="AK12" s="5">
        <f>$E12*VLOOKUP($A12,'food db'!$1:$1048576,AK$1,FALSE)</f>
        <v>0</v>
      </c>
      <c r="AL12" s="5">
        <f>$E12*VLOOKUP($A12,'food db'!$1:$1048576,AL$1,FALSE)</f>
        <v>0</v>
      </c>
      <c r="AM12" s="5">
        <f>$E12*VLOOKUP($A12,'food db'!$1:$1048576,AM$1,FALSE)</f>
        <v>0</v>
      </c>
      <c r="AN12" s="5">
        <f>$E12*VLOOKUP($A12,'food db'!$1:$1048576,AN$1,FALSE)</f>
        <v>0</v>
      </c>
      <c r="AO12" s="5">
        <f>$E12*VLOOKUP($A12,'food db'!$1:$1048576,AO$1,FALSE)</f>
        <v>0</v>
      </c>
      <c r="AP12" s="5">
        <f>$E12*VLOOKUP($A12,'food db'!$1:$1048576,AP$1,FALSE)</f>
        <v>0</v>
      </c>
      <c r="AQ12" s="5">
        <f>$E12*VLOOKUP($A12,'food db'!$1:$1048576,AQ$1,FALSE)</f>
        <v>0</v>
      </c>
      <c r="AR12" s="5">
        <f>$E12*VLOOKUP($A12,'food db'!$1:$1048576,AR$1,FALSE)</f>
        <v>0</v>
      </c>
      <c r="AS12" s="5">
        <f>$E12*VLOOKUP($A12,'food db'!$1:$1048576,AS$1,FALSE)</f>
        <v>0</v>
      </c>
      <c r="AT12" s="5">
        <f>$E12*VLOOKUP($A12,'food db'!$1:$1048576,AT$1,FALSE)</f>
        <v>0</v>
      </c>
      <c r="AU12" s="5"/>
    </row>
    <row r="13" spans="1:47" ht="15.75" customHeight="1">
      <c r="A13" s="2" t="str">
        <f>_xlfn.CONCAT(C13:D13)</f>
        <v>Nonekiwi</v>
      </c>
      <c r="B13" s="2">
        <v>43636</v>
      </c>
      <c r="C13" s="1" t="s">
        <v>34</v>
      </c>
      <c r="D13" s="1" t="s">
        <v>35</v>
      </c>
      <c r="E13" s="1">
        <v>2</v>
      </c>
      <c r="F13" s="5">
        <f>$E13*VLOOKUP($A13,'food db'!$1:$1048576,F$1,FALSE)</f>
        <v>93.600000000000009</v>
      </c>
      <c r="G13" s="5">
        <f>$E13*VLOOKUP($A13,'food db'!$1:$1048576,G$1,FALSE)</f>
        <v>0.8</v>
      </c>
      <c r="H13" s="5">
        <f>$E13*VLOOKUP($A13,'food db'!$1:$1048576,H$1,FALSE)</f>
        <v>0</v>
      </c>
      <c r="I13" s="5">
        <f>$E13*VLOOKUP($A13,'food db'!$1:$1048576,I$1,FALSE)</f>
        <v>0</v>
      </c>
      <c r="J13" s="5">
        <f>$E13*VLOOKUP($A13,'food db'!$1:$1048576,J$1,FALSE)</f>
        <v>0.4</v>
      </c>
      <c r="K13" s="5">
        <f>$E13*VLOOKUP($A13,'food db'!$1:$1048576,K$1,FALSE)</f>
        <v>0</v>
      </c>
      <c r="L13" s="5">
        <f>$E13*VLOOKUP($A13,'food db'!$1:$1048576,L$1,FALSE)</f>
        <v>0</v>
      </c>
      <c r="M13" s="5">
        <f>$E13*VLOOKUP($A13,'food db'!$1:$1048576,M$1,FALSE)</f>
        <v>4.0000000000000001E-3</v>
      </c>
      <c r="N13" s="5">
        <f>$E13*VLOOKUP($A13,'food db'!$1:$1048576,N$1,FALSE)</f>
        <v>20</v>
      </c>
      <c r="O13" s="5">
        <f>$E13*VLOOKUP($A13,'food db'!$1:$1048576,O$1,FALSE)</f>
        <v>4.2</v>
      </c>
      <c r="P13" s="5">
        <f>$E13*VLOOKUP($A13,'food db'!$1:$1048576,P$1,FALSE)</f>
        <v>12</v>
      </c>
      <c r="Q13" s="5">
        <f>$E13*VLOOKUP($A13,'food db'!$1:$1048576,Q$1,FALSE)</f>
        <v>3.8000000000000007</v>
      </c>
      <c r="R13" s="5">
        <f>$E13*VLOOKUP($A13,'food db'!$1:$1048576,R$1,FALSE)</f>
        <v>15.8</v>
      </c>
      <c r="S13" s="5">
        <f>$E13*VLOOKUP($A13,'food db'!$1:$1048576,S$1,FALSE)</f>
        <v>1.6</v>
      </c>
      <c r="T13" s="5">
        <f>$E13*VLOOKUP($A13,'food db'!$1:$1048576,T$1,FALSE)</f>
        <v>0.02</v>
      </c>
      <c r="U13" s="5">
        <f>$E13*VLOOKUP($A13,'food db'!$1:$1048576,U$1,FALSE)</f>
        <v>2.12</v>
      </c>
      <c r="V13" s="5">
        <f>$E13*VLOOKUP($A13,'food db'!$1:$1048576,V$1,FALSE)</f>
        <v>0.04</v>
      </c>
      <c r="W13" s="5">
        <f>$E13*VLOOKUP($A13,'food db'!$1:$1048576,W$1,FALSE)</f>
        <v>0.02</v>
      </c>
      <c r="X13" s="5">
        <f>$E13*VLOOKUP($A13,'food db'!$1:$1048576,X$1,FALSE)</f>
        <v>0</v>
      </c>
      <c r="Y13" s="5">
        <f>$E13*VLOOKUP($A13,'food db'!$1:$1048576,Y$1,FALSE)</f>
        <v>0</v>
      </c>
      <c r="Z13" s="5">
        <f>$E13*VLOOKUP($A13,'food db'!$1:$1048576,Z$1,FALSE)</f>
        <v>0</v>
      </c>
      <c r="AA13" s="5">
        <f>$E13*VLOOKUP($A13,'food db'!$1:$1048576,AA$1,FALSE)</f>
        <v>0</v>
      </c>
      <c r="AB13" s="5">
        <f>$E13*VLOOKUP($A13,'food db'!$1:$1048576,AB$1,FALSE)</f>
        <v>0</v>
      </c>
      <c r="AC13" s="5">
        <f>$E13*VLOOKUP($A13,'food db'!$1:$1048576,AC$1,FALSE)</f>
        <v>0</v>
      </c>
      <c r="AD13" s="5">
        <f>$E13*VLOOKUP($A13,'food db'!$1:$1048576,AD$1,FALSE)</f>
        <v>0</v>
      </c>
      <c r="AE13" s="5">
        <f>$E13*VLOOKUP($A13,'food db'!$1:$1048576,AE$1,FALSE)</f>
        <v>0</v>
      </c>
      <c r="AF13" s="5">
        <f>$E13*VLOOKUP($A13,'food db'!$1:$1048576,AF$1,FALSE)</f>
        <v>0</v>
      </c>
      <c r="AG13" s="5">
        <f>$E13*VLOOKUP($A13,'food db'!$1:$1048576,AG$1,FALSE)</f>
        <v>0</v>
      </c>
      <c r="AH13" s="5">
        <f>$E13*VLOOKUP($A13,'food db'!$1:$1048576,AH$1,FALSE)</f>
        <v>0</v>
      </c>
      <c r="AI13" s="5">
        <f>$E13*VLOOKUP($A13,'food db'!$1:$1048576,AI$1,FALSE)</f>
        <v>0</v>
      </c>
      <c r="AJ13" s="5">
        <f>$E13*VLOOKUP($A13,'food db'!$1:$1048576,AJ$1,FALSE)</f>
        <v>0</v>
      </c>
      <c r="AK13" s="5">
        <f>$E13*VLOOKUP($A13,'food db'!$1:$1048576,AK$1,FALSE)</f>
        <v>0</v>
      </c>
      <c r="AL13" s="5">
        <f>$E13*VLOOKUP($A13,'food db'!$1:$1048576,AL$1,FALSE)</f>
        <v>0</v>
      </c>
      <c r="AM13" s="5">
        <f>$E13*VLOOKUP($A13,'food db'!$1:$1048576,AM$1,FALSE)</f>
        <v>0</v>
      </c>
      <c r="AN13" s="5">
        <f>$E13*VLOOKUP($A13,'food db'!$1:$1048576,AN$1,FALSE)</f>
        <v>0</v>
      </c>
      <c r="AO13" s="5">
        <f>$E13*VLOOKUP($A13,'food db'!$1:$1048576,AO$1,FALSE)</f>
        <v>0</v>
      </c>
      <c r="AP13" s="5">
        <f>$E13*VLOOKUP($A13,'food db'!$1:$1048576,AP$1,FALSE)</f>
        <v>0</v>
      </c>
      <c r="AQ13" s="5">
        <f>$E13*VLOOKUP($A13,'food db'!$1:$1048576,AQ$1,FALSE)</f>
        <v>0</v>
      </c>
      <c r="AR13" s="5">
        <f>$E13*VLOOKUP($A13,'food db'!$1:$1048576,AR$1,FALSE)</f>
        <v>0</v>
      </c>
      <c r="AS13" s="5">
        <f>$E13*VLOOKUP($A13,'food db'!$1:$1048576,AS$1,FALSE)</f>
        <v>0</v>
      </c>
      <c r="AT13" s="5">
        <f>$E13*VLOOKUP($A13,'food db'!$1:$1048576,AT$1,FALSE)</f>
        <v>0</v>
      </c>
      <c r="AU13" s="5"/>
    </row>
    <row r="14" spans="1:47" ht="15.75" customHeight="1">
      <c r="A14" s="2" t="str">
        <f t="shared" ref="A14:A17" si="1">_xlfn.CONCAT(C14:D14)</f>
        <v>NoneChicken Empanadas</v>
      </c>
      <c r="B14" s="2">
        <v>43636</v>
      </c>
      <c r="C14" s="1" t="s">
        <v>34</v>
      </c>
      <c r="D14" s="1" t="s">
        <v>74</v>
      </c>
      <c r="E14" s="1">
        <v>2</v>
      </c>
      <c r="F14" s="5">
        <f>$E14*VLOOKUP($A14,'food db'!$1:$1048576,F$1,FALSE)</f>
        <v>466.02</v>
      </c>
      <c r="G14" s="5">
        <f>$E14*VLOOKUP($A14,'food db'!$1:$1048576,G$1,FALSE)</f>
        <v>26.5</v>
      </c>
      <c r="H14" s="5">
        <f>$E14*VLOOKUP($A14,'food db'!$1:$1048576,H$1,FALSE)</f>
        <v>5.1180000000000003</v>
      </c>
      <c r="I14" s="5">
        <f>$E14*VLOOKUP($A14,'food db'!$1:$1048576,I$1,FALSE)</f>
        <v>0</v>
      </c>
      <c r="J14" s="5">
        <f>$E14*VLOOKUP($A14,'food db'!$1:$1048576,J$1,FALSE)</f>
        <v>7.2939999999999996</v>
      </c>
      <c r="K14" s="5">
        <f>$E14*VLOOKUP($A14,'food db'!$1:$1048576,K$1,FALSE)</f>
        <v>12.004</v>
      </c>
      <c r="L14" s="5">
        <f>$E14*VLOOKUP($A14,'food db'!$1:$1048576,L$1,FALSE)</f>
        <v>0.12</v>
      </c>
      <c r="M14" s="5">
        <f>$E14*VLOOKUP($A14,'food db'!$1:$1048576,M$1,FALSE)</f>
        <v>0.36799999999999999</v>
      </c>
      <c r="N14" s="5">
        <f>$E14*VLOOKUP($A14,'food db'!$1:$1048576,N$1,FALSE)</f>
        <v>41.04</v>
      </c>
      <c r="O14" s="5">
        <f>$E14*VLOOKUP($A14,'food db'!$1:$1048576,O$1,FALSE)</f>
        <v>1.6</v>
      </c>
      <c r="P14" s="5">
        <f>$E14*VLOOKUP($A14,'food db'!$1:$1048576,P$1,FALSE)</f>
        <v>0.56000000000000005</v>
      </c>
      <c r="Q14" s="5">
        <f>$E14*VLOOKUP($A14,'food db'!$1:$1048576,Q$1,FALSE)</f>
        <v>38.879999999999995</v>
      </c>
      <c r="R14" s="5">
        <f>$E14*VLOOKUP($A14,'food db'!$1:$1048576,R$1,FALSE)</f>
        <v>39.44</v>
      </c>
      <c r="S14" s="5">
        <f>$E14*VLOOKUP($A14,'food db'!$1:$1048576,S$1,FALSE)</f>
        <v>15.84</v>
      </c>
      <c r="T14" s="5">
        <f>$E14*VLOOKUP($A14,'food db'!$1:$1048576,T$1,FALSE)</f>
        <v>0.16</v>
      </c>
      <c r="U14" s="5">
        <f>$E14*VLOOKUP($A14,'food db'!$1:$1048576,U$1,FALSE)</f>
        <v>0.04</v>
      </c>
      <c r="V14" s="5">
        <f>$E14*VLOOKUP($A14,'food db'!$1:$1048576,V$1,FALSE)</f>
        <v>0.06</v>
      </c>
      <c r="W14" s="5">
        <f>$E14*VLOOKUP($A14,'food db'!$1:$1048576,W$1,FALSE)</f>
        <v>0.08</v>
      </c>
      <c r="X14" s="5">
        <f>$E14*VLOOKUP($A14,'food db'!$1:$1048576,X$1,FALSE)</f>
        <v>0</v>
      </c>
      <c r="Y14" s="5">
        <f>$E14*VLOOKUP($A14,'food db'!$1:$1048576,Y$1,FALSE)</f>
        <v>0</v>
      </c>
      <c r="Z14" s="5">
        <f>$E14*VLOOKUP($A14,'food db'!$1:$1048576,Z$1,FALSE)</f>
        <v>0</v>
      </c>
      <c r="AA14" s="5">
        <f>$E14*VLOOKUP($A14,'food db'!$1:$1048576,AA$1,FALSE)</f>
        <v>0</v>
      </c>
      <c r="AB14" s="5">
        <f>$E14*VLOOKUP($A14,'food db'!$1:$1048576,AB$1,FALSE)</f>
        <v>0</v>
      </c>
      <c r="AC14" s="5">
        <f>$E14*VLOOKUP($A14,'food db'!$1:$1048576,AC$1,FALSE)</f>
        <v>0</v>
      </c>
      <c r="AD14" s="5">
        <f>$E14*VLOOKUP($A14,'food db'!$1:$1048576,AD$1,FALSE)</f>
        <v>0</v>
      </c>
      <c r="AE14" s="5">
        <f>$E14*VLOOKUP($A14,'food db'!$1:$1048576,AE$1,FALSE)</f>
        <v>0</v>
      </c>
      <c r="AF14" s="5">
        <f>$E14*VLOOKUP($A14,'food db'!$1:$1048576,AF$1,FALSE)</f>
        <v>0</v>
      </c>
      <c r="AG14" s="5">
        <f>$E14*VLOOKUP($A14,'food db'!$1:$1048576,AG$1,FALSE)</f>
        <v>0</v>
      </c>
      <c r="AH14" s="5">
        <f>$E14*VLOOKUP($A14,'food db'!$1:$1048576,AH$1,FALSE)</f>
        <v>0</v>
      </c>
      <c r="AI14" s="5">
        <f>$E14*VLOOKUP($A14,'food db'!$1:$1048576,AI$1,FALSE)</f>
        <v>0</v>
      </c>
      <c r="AJ14" s="5">
        <f>$E14*VLOOKUP($A14,'food db'!$1:$1048576,AJ$1,FALSE)</f>
        <v>0</v>
      </c>
      <c r="AK14" s="5">
        <f>$E14*VLOOKUP($A14,'food db'!$1:$1048576,AK$1,FALSE)</f>
        <v>0</v>
      </c>
      <c r="AL14" s="5">
        <f>$E14*VLOOKUP($A14,'food db'!$1:$1048576,AL$1,FALSE)</f>
        <v>0</v>
      </c>
      <c r="AM14" s="5">
        <f>$E14*VLOOKUP($A14,'food db'!$1:$1048576,AM$1,FALSE)</f>
        <v>0</v>
      </c>
      <c r="AN14" s="5">
        <f>$E14*VLOOKUP($A14,'food db'!$1:$1048576,AN$1,FALSE)</f>
        <v>0</v>
      </c>
      <c r="AO14" s="5">
        <f>$E14*VLOOKUP($A14,'food db'!$1:$1048576,AO$1,FALSE)</f>
        <v>0</v>
      </c>
      <c r="AP14" s="5">
        <f>$E14*VLOOKUP($A14,'food db'!$1:$1048576,AP$1,FALSE)</f>
        <v>0</v>
      </c>
      <c r="AQ14" s="5">
        <f>$E14*VLOOKUP($A14,'food db'!$1:$1048576,AQ$1,FALSE)</f>
        <v>0</v>
      </c>
      <c r="AR14" s="5">
        <f>$E14*VLOOKUP($A14,'food db'!$1:$1048576,AR$1,FALSE)</f>
        <v>0</v>
      </c>
      <c r="AS14" s="5">
        <f>$E14*VLOOKUP($A14,'food db'!$1:$1048576,AS$1,FALSE)</f>
        <v>0.06</v>
      </c>
      <c r="AT14" s="5">
        <f>$E14*VLOOKUP($A14,'food db'!$1:$1048576,AT$1,FALSE)</f>
        <v>0</v>
      </c>
      <c r="AU14" s="5"/>
    </row>
    <row r="15" spans="1:47" ht="15.75" customHeight="1">
      <c r="A15" s="2" t="str">
        <f t="shared" si="1"/>
        <v>NoneGrape</v>
      </c>
      <c r="B15" s="2">
        <v>43636</v>
      </c>
      <c r="C15" s="13" t="s">
        <v>34</v>
      </c>
      <c r="D15" s="13" t="s">
        <v>98</v>
      </c>
      <c r="E15" s="1">
        <v>0.6</v>
      </c>
      <c r="F15" s="5">
        <f>$E15*VLOOKUP($A15,'food db'!$1:$1048576,F$1,FALSE)</f>
        <v>46.031999999999996</v>
      </c>
      <c r="G15" s="5">
        <f>$E15*VLOOKUP($A15,'food db'!$1:$1048576,G$1,FALSE)</f>
        <v>9.6000000000000002E-2</v>
      </c>
      <c r="H15" s="5">
        <f>$E15*VLOOKUP($A15,'food db'!$1:$1048576,H$1,FALSE)</f>
        <v>3.2399999999999998E-2</v>
      </c>
      <c r="I15" s="5">
        <f>$E15*VLOOKUP($A15,'food db'!$1:$1048576,I$1,FALSE)</f>
        <v>0</v>
      </c>
      <c r="J15" s="5">
        <f>$E15*VLOOKUP($A15,'food db'!$1:$1048576,J$1,FALSE)</f>
        <v>2.8799999999999999E-2</v>
      </c>
      <c r="K15" s="5">
        <f>$E15*VLOOKUP($A15,'food db'!$1:$1048576,K$1,FALSE)</f>
        <v>4.1999999999999997E-3</v>
      </c>
      <c r="L15" s="5">
        <f>$E15*VLOOKUP($A15,'food db'!$1:$1048576,L$1,FALSE)</f>
        <v>0</v>
      </c>
      <c r="M15" s="5">
        <f>$E15*VLOOKUP($A15,'food db'!$1:$1048576,M$1,FALSE)</f>
        <v>1.1999999999999999E-3</v>
      </c>
      <c r="N15" s="5">
        <f>$E15*VLOOKUP($A15,'food db'!$1:$1048576,N$1,FALSE)</f>
        <v>10.860000000000001</v>
      </c>
      <c r="O15" s="5">
        <f>$E15*VLOOKUP($A15,'food db'!$1:$1048576,O$1,FALSE)</f>
        <v>0.54</v>
      </c>
      <c r="P15" s="5">
        <f>$E15*VLOOKUP($A15,'food db'!$1:$1048576,P$1,FALSE)</f>
        <v>9.2880000000000003</v>
      </c>
      <c r="Q15" s="5">
        <f>$E15*VLOOKUP($A15,'food db'!$1:$1048576,Q$1,FALSE)</f>
        <v>1.0320000000000014</v>
      </c>
      <c r="R15" s="5">
        <f>$E15*VLOOKUP($A15,'food db'!$1:$1048576,R$1,FALSE)</f>
        <v>10.320000000000002</v>
      </c>
      <c r="S15" s="5">
        <f>$E15*VLOOKUP($A15,'food db'!$1:$1048576,S$1,FALSE)</f>
        <v>0.432</v>
      </c>
      <c r="T15" s="5">
        <f>$E15*VLOOKUP($A15,'food db'!$1:$1048576,T$1,FALSE)</f>
        <v>6.0000000000000001E-3</v>
      </c>
      <c r="U15" s="5">
        <f>$E15*VLOOKUP($A15,'food db'!$1:$1048576,U$1,FALSE)</f>
        <v>0.108</v>
      </c>
      <c r="V15" s="5">
        <f>$E15*VLOOKUP($A15,'food db'!$1:$1048576,V$1,FALSE)</f>
        <v>6.0000000000000001E-3</v>
      </c>
      <c r="W15" s="5">
        <f>$E15*VLOOKUP($A15,'food db'!$1:$1048576,W$1,FALSE)</f>
        <v>1.2E-2</v>
      </c>
      <c r="X15" s="5">
        <f>$E15*VLOOKUP($A15,'food db'!$1:$1048576,X$1,FALSE)</f>
        <v>0</v>
      </c>
      <c r="Y15" s="5">
        <f>$E15*VLOOKUP($A15,'food db'!$1:$1048576,Y$1,FALSE)</f>
        <v>0</v>
      </c>
      <c r="Z15" s="5">
        <f>$E15*VLOOKUP($A15,'food db'!$1:$1048576,Z$1,FALSE)</f>
        <v>0</v>
      </c>
      <c r="AA15" s="5">
        <f>$E15*VLOOKUP($A15,'food db'!$1:$1048576,AA$1,FALSE)</f>
        <v>0</v>
      </c>
      <c r="AB15" s="5">
        <f>$E15*VLOOKUP($A15,'food db'!$1:$1048576,AB$1,FALSE)</f>
        <v>0</v>
      </c>
      <c r="AC15" s="5">
        <f>$E15*VLOOKUP($A15,'food db'!$1:$1048576,AC$1,FALSE)</f>
        <v>0</v>
      </c>
      <c r="AD15" s="5">
        <f>$E15*VLOOKUP($A15,'food db'!$1:$1048576,AD$1,FALSE)</f>
        <v>0</v>
      </c>
      <c r="AE15" s="5">
        <f>$E15*VLOOKUP($A15,'food db'!$1:$1048576,AE$1,FALSE)</f>
        <v>0</v>
      </c>
      <c r="AF15" s="5">
        <f>$E15*VLOOKUP($A15,'food db'!$1:$1048576,AF$1,FALSE)</f>
        <v>0</v>
      </c>
      <c r="AG15" s="5">
        <f>$E15*VLOOKUP($A15,'food db'!$1:$1048576,AG$1,FALSE)</f>
        <v>0</v>
      </c>
      <c r="AH15" s="5">
        <f>$E15*VLOOKUP($A15,'food db'!$1:$1048576,AH$1,FALSE)</f>
        <v>0</v>
      </c>
      <c r="AI15" s="5">
        <f>$E15*VLOOKUP($A15,'food db'!$1:$1048576,AI$1,FALSE)</f>
        <v>0</v>
      </c>
      <c r="AJ15" s="5">
        <f>$E15*VLOOKUP($A15,'food db'!$1:$1048576,AJ$1,FALSE)</f>
        <v>0</v>
      </c>
      <c r="AK15" s="5">
        <f>$E15*VLOOKUP($A15,'food db'!$1:$1048576,AK$1,FALSE)</f>
        <v>0</v>
      </c>
      <c r="AL15" s="5">
        <f>$E15*VLOOKUP($A15,'food db'!$1:$1048576,AL$1,FALSE)</f>
        <v>0</v>
      </c>
      <c r="AM15" s="5">
        <f>$E15*VLOOKUP($A15,'food db'!$1:$1048576,AM$1,FALSE)</f>
        <v>0</v>
      </c>
      <c r="AN15" s="5">
        <f>$E15*VLOOKUP($A15,'food db'!$1:$1048576,AN$1,FALSE)</f>
        <v>0</v>
      </c>
      <c r="AO15" s="5">
        <f>$E15*VLOOKUP($A15,'food db'!$1:$1048576,AO$1,FALSE)</f>
        <v>0</v>
      </c>
      <c r="AP15" s="5">
        <f>$E15*VLOOKUP($A15,'food db'!$1:$1048576,AP$1,FALSE)</f>
        <v>0</v>
      </c>
      <c r="AQ15" s="5">
        <f>$E15*VLOOKUP($A15,'food db'!$1:$1048576,AQ$1,FALSE)</f>
        <v>0</v>
      </c>
      <c r="AR15" s="5">
        <f>$E15*VLOOKUP($A15,'food db'!$1:$1048576,AR$1,FALSE)</f>
        <v>0</v>
      </c>
      <c r="AS15" s="5">
        <f>$E15*VLOOKUP($A15,'food db'!$1:$1048576,AS$1,FALSE)</f>
        <v>0.03</v>
      </c>
      <c r="AT15" s="5">
        <f>$E15*VLOOKUP($A15,'food db'!$1:$1048576,AT$1,FALSE)</f>
        <v>0</v>
      </c>
      <c r="AU15" s="5"/>
    </row>
    <row r="16" spans="1:47" ht="15.75" customHeight="1">
      <c r="A16" s="2" t="str">
        <f t="shared" si="1"/>
        <v>NoneChicken Breast</v>
      </c>
      <c r="B16" s="2">
        <v>43636</v>
      </c>
      <c r="C16" s="13" t="s">
        <v>34</v>
      </c>
      <c r="D16" s="13" t="s">
        <v>99</v>
      </c>
      <c r="E16" s="1">
        <v>5.33</v>
      </c>
      <c r="F16" s="5">
        <f>$E16*VLOOKUP($A16,'food db'!$1:$1048576,F$1,FALSE)</f>
        <v>1000.3344000000001</v>
      </c>
      <c r="G16" s="5">
        <f>$E16*VLOOKUP($A16,'food db'!$1:$1048576,G$1,FALSE)</f>
        <v>41.147599999999997</v>
      </c>
      <c r="H16" s="5">
        <f>$E16*VLOOKUP($A16,'food db'!$1:$1048576,H$1,FALSE)</f>
        <v>11.57676</v>
      </c>
      <c r="I16" s="5">
        <f>$E16*VLOOKUP($A16,'food db'!$1:$1048576,I$1,FALSE)</f>
        <v>0</v>
      </c>
      <c r="J16" s="5">
        <f>$E16*VLOOKUP($A16,'food db'!$1:$1048576,J$1,FALSE)</f>
        <v>8.77318</v>
      </c>
      <c r="K16" s="5">
        <f>$E16*VLOOKUP($A16,'food db'!$1:$1048576,K$1,FALSE)</f>
        <v>16.016649999999998</v>
      </c>
      <c r="L16" s="5">
        <f>$E16*VLOOKUP($A16,'food db'!$1:$1048576,L$1,FALSE)</f>
        <v>0.44239000000000001</v>
      </c>
      <c r="M16" s="5">
        <f>$E16*VLOOKUP($A16,'food db'!$1:$1048576,M$1,FALSE)</f>
        <v>2.0946899999999999</v>
      </c>
      <c r="N16" s="5">
        <f>$E16*VLOOKUP($A16,'food db'!$1:$1048576,N$1,FALSE)</f>
        <v>0</v>
      </c>
      <c r="O16" s="5">
        <f>$E16*VLOOKUP($A16,'food db'!$1:$1048576,O$1,FALSE)</f>
        <v>0</v>
      </c>
      <c r="P16" s="5">
        <f>$E16*VLOOKUP($A16,'food db'!$1:$1048576,P$1,FALSE)</f>
        <v>0</v>
      </c>
      <c r="Q16" s="5">
        <f>$E16*VLOOKUP($A16,'food db'!$1:$1048576,Q$1,FALSE)</f>
        <v>0</v>
      </c>
      <c r="R16" s="5">
        <f>$E16*VLOOKUP($A16,'food db'!$1:$1048576,R$1,FALSE)</f>
        <v>0</v>
      </c>
      <c r="S16" s="5">
        <f>$E16*VLOOKUP($A16,'food db'!$1:$1048576,S$1,FALSE)</f>
        <v>157.50149999999999</v>
      </c>
      <c r="T16" s="5">
        <f>$E16*VLOOKUP($A16,'food db'!$1:$1048576,T$1,FALSE)</f>
        <v>0.1066</v>
      </c>
      <c r="U16" s="5">
        <f>$E16*VLOOKUP($A16,'food db'!$1:$1048576,U$1,FALSE)</f>
        <v>0</v>
      </c>
      <c r="V16" s="5">
        <f>$E16*VLOOKUP($A16,'food db'!$1:$1048576,V$1,FALSE)</f>
        <v>5.33E-2</v>
      </c>
      <c r="W16" s="5">
        <f>$E16*VLOOKUP($A16,'food db'!$1:$1048576,W$1,FALSE)</f>
        <v>0.31979999999999997</v>
      </c>
      <c r="X16" s="5">
        <f>$E16*VLOOKUP($A16,'food db'!$1:$1048576,X$1,FALSE)</f>
        <v>0</v>
      </c>
      <c r="Y16" s="5">
        <f>$E16*VLOOKUP($A16,'food db'!$1:$1048576,Y$1,FALSE)</f>
        <v>0</v>
      </c>
      <c r="Z16" s="5">
        <f>$E16*VLOOKUP($A16,'food db'!$1:$1048576,Z$1,FALSE)</f>
        <v>0</v>
      </c>
      <c r="AA16" s="5">
        <f>$E16*VLOOKUP($A16,'food db'!$1:$1048576,AA$1,FALSE)</f>
        <v>0</v>
      </c>
      <c r="AB16" s="5">
        <f>$E16*VLOOKUP($A16,'food db'!$1:$1048576,AB$1,FALSE)</f>
        <v>0</v>
      </c>
      <c r="AC16" s="5">
        <f>$E16*VLOOKUP($A16,'food db'!$1:$1048576,AC$1,FALSE)</f>
        <v>0</v>
      </c>
      <c r="AD16" s="5">
        <f>$E16*VLOOKUP($A16,'food db'!$1:$1048576,AD$1,FALSE)</f>
        <v>0</v>
      </c>
      <c r="AE16" s="5">
        <f>$E16*VLOOKUP($A16,'food db'!$1:$1048576,AE$1,FALSE)</f>
        <v>0</v>
      </c>
      <c r="AF16" s="5">
        <f>$E16*VLOOKUP($A16,'food db'!$1:$1048576,AF$1,FALSE)</f>
        <v>0</v>
      </c>
      <c r="AG16" s="5">
        <f>$E16*VLOOKUP($A16,'food db'!$1:$1048576,AG$1,FALSE)</f>
        <v>0</v>
      </c>
      <c r="AH16" s="5">
        <f>$E16*VLOOKUP($A16,'food db'!$1:$1048576,AH$1,FALSE)</f>
        <v>0</v>
      </c>
      <c r="AI16" s="5">
        <f>$E16*VLOOKUP($A16,'food db'!$1:$1048576,AI$1,FALSE)</f>
        <v>0</v>
      </c>
      <c r="AJ16" s="5">
        <f>$E16*VLOOKUP($A16,'food db'!$1:$1048576,AJ$1,FALSE)</f>
        <v>0</v>
      </c>
      <c r="AK16" s="5">
        <f>$E16*VLOOKUP($A16,'food db'!$1:$1048576,AK$1,FALSE)</f>
        <v>0</v>
      </c>
      <c r="AL16" s="5">
        <f>$E16*VLOOKUP($A16,'food db'!$1:$1048576,AL$1,FALSE)</f>
        <v>0</v>
      </c>
      <c r="AM16" s="5">
        <f>$E16*VLOOKUP($A16,'food db'!$1:$1048576,AM$1,FALSE)</f>
        <v>0</v>
      </c>
      <c r="AN16" s="5">
        <f>$E16*VLOOKUP($A16,'food db'!$1:$1048576,AN$1,FALSE)</f>
        <v>0</v>
      </c>
      <c r="AO16" s="5">
        <f>$E16*VLOOKUP($A16,'food db'!$1:$1048576,AO$1,FALSE)</f>
        <v>0</v>
      </c>
      <c r="AP16" s="5">
        <f>$E16*VLOOKUP($A16,'food db'!$1:$1048576,AP$1,FALSE)</f>
        <v>0</v>
      </c>
      <c r="AQ16" s="5">
        <f>$E16*VLOOKUP($A16,'food db'!$1:$1048576,AQ$1,FALSE)</f>
        <v>0</v>
      </c>
      <c r="AR16" s="5">
        <f>$E16*VLOOKUP($A16,'food db'!$1:$1048576,AR$1,FALSE)</f>
        <v>0</v>
      </c>
      <c r="AS16" s="5">
        <f>$E16*VLOOKUP($A16,'food db'!$1:$1048576,AS$1,FALSE)</f>
        <v>0.37310000000000004</v>
      </c>
      <c r="AT16" s="5">
        <f>$E16*VLOOKUP($A16,'food db'!$1:$1048576,AT$1,FALSE)</f>
        <v>0</v>
      </c>
      <c r="AU16" s="5"/>
    </row>
    <row r="17" spans="1:46" ht="15.75" customHeight="1">
      <c r="A17" s="2" t="str">
        <f t="shared" si="1"/>
        <v>NoneBlue Cheese</v>
      </c>
      <c r="B17" s="2">
        <v>43637</v>
      </c>
      <c r="C17" s="1" t="s">
        <v>34</v>
      </c>
      <c r="D17" s="1" t="s">
        <v>73</v>
      </c>
      <c r="E17" s="1">
        <v>0.6</v>
      </c>
      <c r="F17" s="5">
        <f>$E17*VLOOKUP($A17,'food db'!$1:$1048576,F$1,FALSE)</f>
        <v>212.51999999999998</v>
      </c>
      <c r="G17" s="5">
        <f>$E17*VLOOKUP($A17,'food db'!$1:$1048576,G$1,FALSE)</f>
        <v>17.399999999999999</v>
      </c>
      <c r="H17" s="5">
        <f>$E17*VLOOKUP($A17,'food db'!$1:$1048576,H$1,FALSE)</f>
        <v>11.4</v>
      </c>
      <c r="I17" s="5">
        <f>$E17*VLOOKUP($A17,'food db'!$1:$1048576,I$1,FALSE)</f>
        <v>0</v>
      </c>
      <c r="J17" s="5">
        <f>$E17*VLOOKUP($A17,'food db'!$1:$1048576,J$1,FALSE)</f>
        <v>0.48</v>
      </c>
      <c r="K17" s="5">
        <f>$E17*VLOOKUP($A17,'food db'!$1:$1048576,K$1,FALSE)</f>
        <v>4.8</v>
      </c>
      <c r="L17" s="5">
        <f>$E17*VLOOKUP($A17,'food db'!$1:$1048576,L$1,FALSE)</f>
        <v>4.4999999999999998E-2</v>
      </c>
      <c r="M17" s="5">
        <f>$E17*VLOOKUP($A17,'food db'!$1:$1048576,M$1,FALSE)</f>
        <v>0.83699999999999997</v>
      </c>
      <c r="N17" s="5">
        <f>$E17*VLOOKUP($A17,'food db'!$1:$1048576,N$1,FALSE)</f>
        <v>1.38</v>
      </c>
      <c r="O17" s="5">
        <f>$E17*VLOOKUP($A17,'food db'!$1:$1048576,O$1,FALSE)</f>
        <v>0</v>
      </c>
      <c r="P17" s="5">
        <f>$E17*VLOOKUP($A17,'food db'!$1:$1048576,P$1,FALSE)</f>
        <v>0.3</v>
      </c>
      <c r="Q17" s="5">
        <f>$E17*VLOOKUP($A17,'food db'!$1:$1048576,Q$1,FALSE)</f>
        <v>1.0799999999999998</v>
      </c>
      <c r="R17" s="5">
        <f>$E17*VLOOKUP($A17,'food db'!$1:$1048576,R$1,FALSE)</f>
        <v>1.38</v>
      </c>
      <c r="S17" s="5">
        <f>$E17*VLOOKUP($A17,'food db'!$1:$1048576,S$1,FALSE)</f>
        <v>12.6</v>
      </c>
      <c r="T17" s="5">
        <f>$E17*VLOOKUP($A17,'food db'!$1:$1048576,T$1,FALSE)</f>
        <v>0.09</v>
      </c>
      <c r="U17" s="5">
        <f>$E17*VLOOKUP($A17,'food db'!$1:$1048576,U$1,FALSE)</f>
        <v>0</v>
      </c>
      <c r="V17" s="5">
        <f>$E17*VLOOKUP($A17,'food db'!$1:$1048576,V$1,FALSE)</f>
        <v>0.09</v>
      </c>
      <c r="W17" s="5">
        <f>$E17*VLOOKUP($A17,'food db'!$1:$1048576,W$1,FALSE)</f>
        <v>6.0000000000000001E-3</v>
      </c>
      <c r="X17" s="5">
        <f>$E17*VLOOKUP($A17,'food db'!$1:$1048576,X$1,FALSE)</f>
        <v>0.03</v>
      </c>
      <c r="Y17" s="5">
        <f>$E17*VLOOKUP($A17,'food db'!$1:$1048576,Y$1,FALSE)</f>
        <v>0</v>
      </c>
      <c r="Z17" s="5">
        <f>$E17*VLOOKUP($A17,'food db'!$1:$1048576,Z$1,FALSE)</f>
        <v>0</v>
      </c>
      <c r="AA17" s="5">
        <f>$E17*VLOOKUP($A17,'food db'!$1:$1048576,AA$1,FALSE)</f>
        <v>0</v>
      </c>
      <c r="AB17" s="5">
        <f>$E17*VLOOKUP($A17,'food db'!$1:$1048576,AB$1,FALSE)</f>
        <v>0</v>
      </c>
      <c r="AC17" s="5">
        <f>$E17*VLOOKUP($A17,'food db'!$1:$1048576,AC$1,FALSE)</f>
        <v>0</v>
      </c>
      <c r="AD17" s="5">
        <f>$E17*VLOOKUP($A17,'food db'!$1:$1048576,AD$1,FALSE)</f>
        <v>0.06</v>
      </c>
      <c r="AE17" s="5">
        <f>$E17*VLOOKUP($A17,'food db'!$1:$1048576,AE$1,FALSE)</f>
        <v>0</v>
      </c>
      <c r="AF17" s="5">
        <f>$E17*VLOOKUP($A17,'food db'!$1:$1048576,AF$1,FALSE)</f>
        <v>0</v>
      </c>
      <c r="AG17" s="5">
        <f>$E17*VLOOKUP($A17,'food db'!$1:$1048576,AG$1,FALSE)</f>
        <v>0</v>
      </c>
      <c r="AH17" s="5">
        <f>$E17*VLOOKUP($A17,'food db'!$1:$1048576,AH$1,FALSE)</f>
        <v>0</v>
      </c>
      <c r="AI17" s="5">
        <f>$E17*VLOOKUP($A17,'food db'!$1:$1048576,AI$1,FALSE)</f>
        <v>0</v>
      </c>
      <c r="AJ17" s="5">
        <f>$E17*VLOOKUP($A17,'food db'!$1:$1048576,AJ$1,FALSE)</f>
        <v>0</v>
      </c>
      <c r="AK17" s="5">
        <f>$E17*VLOOKUP($A17,'food db'!$1:$1048576,AK$1,FALSE)</f>
        <v>0.03</v>
      </c>
      <c r="AL17" s="5">
        <f>$E17*VLOOKUP($A17,'food db'!$1:$1048576,AL$1,FALSE)</f>
        <v>0</v>
      </c>
      <c r="AM17" s="5">
        <f>$E17*VLOOKUP($A17,'food db'!$1:$1048576,AM$1,FALSE)</f>
        <v>0</v>
      </c>
      <c r="AN17" s="5">
        <f>$E17*VLOOKUP($A17,'food db'!$1:$1048576,AN$1,FALSE)</f>
        <v>0</v>
      </c>
      <c r="AO17" s="5">
        <f>$E17*VLOOKUP($A17,'food db'!$1:$1048576,AO$1,FALSE)</f>
        <v>0</v>
      </c>
      <c r="AP17" s="5">
        <f>$E17*VLOOKUP($A17,'food db'!$1:$1048576,AP$1,FALSE)</f>
        <v>0</v>
      </c>
      <c r="AQ17" s="5">
        <f>$E17*VLOOKUP($A17,'food db'!$1:$1048576,AQ$1,FALSE)</f>
        <v>0</v>
      </c>
      <c r="AR17" s="5">
        <f>$E17*VLOOKUP($A17,'food db'!$1:$1048576,AR$1,FALSE)</f>
        <v>0</v>
      </c>
      <c r="AS17" s="5">
        <f>$E17*VLOOKUP($A17,'food db'!$1:$1048576,AS$1,FALSE)</f>
        <v>0</v>
      </c>
      <c r="AT17" s="5">
        <f>$E17*VLOOKUP($A17,'food db'!$1:$1048576,AT$1,FALSE)</f>
        <v>0</v>
      </c>
    </row>
    <row r="18" spans="1:46" ht="15.75" customHeight="1">
      <c r="A18" s="2" t="str">
        <f t="shared" ref="A18:A22" si="2">_xlfn.CONCAT(C18:D18)</f>
        <v>Nonekiwi</v>
      </c>
      <c r="B18" s="2">
        <v>43637</v>
      </c>
      <c r="C18" s="1" t="s">
        <v>34</v>
      </c>
      <c r="D18" s="1" t="s">
        <v>35</v>
      </c>
      <c r="E18" s="1">
        <v>3</v>
      </c>
      <c r="F18" s="5">
        <f>$E18*VLOOKUP($A18,'food db'!$1:$1048576,F$1,FALSE)</f>
        <v>140.4</v>
      </c>
      <c r="G18" s="5">
        <f>$E18*VLOOKUP($A18,'food db'!$1:$1048576,G$1,FALSE)</f>
        <v>1.2000000000000002</v>
      </c>
      <c r="H18" s="5">
        <f>$E18*VLOOKUP($A18,'food db'!$1:$1048576,H$1,FALSE)</f>
        <v>0</v>
      </c>
      <c r="I18" s="5">
        <f>$E18*VLOOKUP($A18,'food db'!$1:$1048576,I$1,FALSE)</f>
        <v>0</v>
      </c>
      <c r="J18" s="5">
        <f>$E18*VLOOKUP($A18,'food db'!$1:$1048576,J$1,FALSE)</f>
        <v>0.60000000000000009</v>
      </c>
      <c r="K18" s="5">
        <f>$E18*VLOOKUP($A18,'food db'!$1:$1048576,K$1,FALSE)</f>
        <v>0</v>
      </c>
      <c r="L18" s="5">
        <f>$E18*VLOOKUP($A18,'food db'!$1:$1048576,L$1,FALSE)</f>
        <v>0</v>
      </c>
      <c r="M18" s="5">
        <f>$E18*VLOOKUP($A18,'food db'!$1:$1048576,M$1,FALSE)</f>
        <v>6.0000000000000001E-3</v>
      </c>
      <c r="N18" s="5">
        <f>$E18*VLOOKUP($A18,'food db'!$1:$1048576,N$1,FALSE)</f>
        <v>30</v>
      </c>
      <c r="O18" s="5">
        <f>$E18*VLOOKUP($A18,'food db'!$1:$1048576,O$1,FALSE)</f>
        <v>6.3000000000000007</v>
      </c>
      <c r="P18" s="5">
        <f>$E18*VLOOKUP($A18,'food db'!$1:$1048576,P$1,FALSE)</f>
        <v>18</v>
      </c>
      <c r="Q18" s="5">
        <f>$E18*VLOOKUP($A18,'food db'!$1:$1048576,Q$1,FALSE)</f>
        <v>5.7000000000000011</v>
      </c>
      <c r="R18" s="5">
        <f>$E18*VLOOKUP($A18,'food db'!$1:$1048576,R$1,FALSE)</f>
        <v>23.700000000000003</v>
      </c>
      <c r="S18" s="5">
        <f>$E18*VLOOKUP($A18,'food db'!$1:$1048576,S$1,FALSE)</f>
        <v>2.4000000000000004</v>
      </c>
      <c r="T18" s="5">
        <f>$E18*VLOOKUP($A18,'food db'!$1:$1048576,T$1,FALSE)</f>
        <v>0.03</v>
      </c>
      <c r="U18" s="5">
        <f>$E18*VLOOKUP($A18,'food db'!$1:$1048576,U$1,FALSE)</f>
        <v>3.18</v>
      </c>
      <c r="V18" s="5">
        <f>$E18*VLOOKUP($A18,'food db'!$1:$1048576,V$1,FALSE)</f>
        <v>0.06</v>
      </c>
      <c r="W18" s="5">
        <f>$E18*VLOOKUP($A18,'food db'!$1:$1048576,W$1,FALSE)</f>
        <v>0.03</v>
      </c>
      <c r="X18" s="5">
        <f>$E18*VLOOKUP($A18,'food db'!$1:$1048576,X$1,FALSE)</f>
        <v>0</v>
      </c>
      <c r="Y18" s="5">
        <f>$E18*VLOOKUP($A18,'food db'!$1:$1048576,Y$1,FALSE)</f>
        <v>0</v>
      </c>
      <c r="Z18" s="5">
        <f>$E18*VLOOKUP($A18,'food db'!$1:$1048576,Z$1,FALSE)</f>
        <v>0</v>
      </c>
      <c r="AA18" s="5">
        <f>$E18*VLOOKUP($A18,'food db'!$1:$1048576,AA$1,FALSE)</f>
        <v>0</v>
      </c>
      <c r="AB18" s="5">
        <f>$E18*VLOOKUP($A18,'food db'!$1:$1048576,AB$1,FALSE)</f>
        <v>0</v>
      </c>
      <c r="AC18" s="5">
        <f>$E18*VLOOKUP($A18,'food db'!$1:$1048576,AC$1,FALSE)</f>
        <v>0</v>
      </c>
      <c r="AD18" s="5">
        <f>$E18*VLOOKUP($A18,'food db'!$1:$1048576,AD$1,FALSE)</f>
        <v>0</v>
      </c>
      <c r="AE18" s="5">
        <f>$E18*VLOOKUP($A18,'food db'!$1:$1048576,AE$1,FALSE)</f>
        <v>0</v>
      </c>
      <c r="AF18" s="5">
        <f>$E18*VLOOKUP($A18,'food db'!$1:$1048576,AF$1,FALSE)</f>
        <v>0</v>
      </c>
      <c r="AG18" s="5">
        <f>$E18*VLOOKUP($A18,'food db'!$1:$1048576,AG$1,FALSE)</f>
        <v>0</v>
      </c>
      <c r="AH18" s="5">
        <f>$E18*VLOOKUP($A18,'food db'!$1:$1048576,AH$1,FALSE)</f>
        <v>0</v>
      </c>
      <c r="AI18" s="5">
        <f>$E18*VLOOKUP($A18,'food db'!$1:$1048576,AI$1,FALSE)</f>
        <v>0</v>
      </c>
      <c r="AJ18" s="5">
        <f>$E18*VLOOKUP($A18,'food db'!$1:$1048576,AJ$1,FALSE)</f>
        <v>0</v>
      </c>
      <c r="AK18" s="5">
        <f>$E18*VLOOKUP($A18,'food db'!$1:$1048576,AK$1,FALSE)</f>
        <v>0</v>
      </c>
      <c r="AL18" s="5">
        <f>$E18*VLOOKUP($A18,'food db'!$1:$1048576,AL$1,FALSE)</f>
        <v>0</v>
      </c>
      <c r="AM18" s="5">
        <f>$E18*VLOOKUP($A18,'food db'!$1:$1048576,AM$1,FALSE)</f>
        <v>0</v>
      </c>
      <c r="AN18" s="5">
        <f>$E18*VLOOKUP($A18,'food db'!$1:$1048576,AN$1,FALSE)</f>
        <v>0</v>
      </c>
      <c r="AO18" s="5">
        <f>$E18*VLOOKUP($A18,'food db'!$1:$1048576,AO$1,FALSE)</f>
        <v>0</v>
      </c>
      <c r="AP18" s="5">
        <f>$E18*VLOOKUP($A18,'food db'!$1:$1048576,AP$1,FALSE)</f>
        <v>0</v>
      </c>
      <c r="AQ18" s="5">
        <f>$E18*VLOOKUP($A18,'food db'!$1:$1048576,AQ$1,FALSE)</f>
        <v>0</v>
      </c>
      <c r="AR18" s="5">
        <f>$E18*VLOOKUP($A18,'food db'!$1:$1048576,AR$1,FALSE)</f>
        <v>0</v>
      </c>
      <c r="AS18" s="5">
        <f>$E18*VLOOKUP($A18,'food db'!$1:$1048576,AS$1,FALSE)</f>
        <v>0</v>
      </c>
      <c r="AT18" s="5">
        <f>$E18*VLOOKUP($A18,'food db'!$1:$1048576,AT$1,FALSE)</f>
        <v>0</v>
      </c>
    </row>
    <row r="19" spans="1:46" ht="15.75" customHeight="1">
      <c r="A19" s="2" t="str">
        <f t="shared" si="2"/>
        <v>King oscaranchovies</v>
      </c>
      <c r="B19" s="2">
        <v>43637</v>
      </c>
      <c r="C19" t="s">
        <v>36</v>
      </c>
      <c r="D19" s="1" t="s">
        <v>105</v>
      </c>
      <c r="E19" s="1">
        <v>4</v>
      </c>
      <c r="F19" s="5">
        <f>$E19*VLOOKUP($A19,'food db'!$1:$1048576,F$1,FALSE)</f>
        <v>295</v>
      </c>
      <c r="G19" s="5">
        <f>$E19*VLOOKUP($A19,'food db'!$1:$1048576,G$1,FALSE)</f>
        <v>15</v>
      </c>
      <c r="H19" s="5">
        <f>$E19*VLOOKUP($A19,'food db'!$1:$1048576,H$1,FALSE)</f>
        <v>0</v>
      </c>
      <c r="I19" s="5">
        <f>$E19*VLOOKUP($A19,'food db'!$1:$1048576,I$1,FALSE)</f>
        <v>0</v>
      </c>
      <c r="J19" s="5">
        <f>$E19*VLOOKUP($A19,'food db'!$1:$1048576,J$1,FALSE)</f>
        <v>5</v>
      </c>
      <c r="K19" s="5">
        <f>$E19*VLOOKUP($A19,'food db'!$1:$1048576,K$1,FALSE)</f>
        <v>5</v>
      </c>
      <c r="L19" s="5">
        <f>$E19*VLOOKUP($A19,'food db'!$1:$1048576,L$1,FALSE)</f>
        <v>0.15</v>
      </c>
      <c r="M19" s="5">
        <f>$E19*VLOOKUP($A19,'food db'!$1:$1048576,M$1,FALSE)</f>
        <v>8.6999999999999993</v>
      </c>
      <c r="N19" s="5">
        <f>$E19*VLOOKUP($A19,'food db'!$1:$1048576,N$1,FALSE)</f>
        <v>0</v>
      </c>
      <c r="O19" s="5">
        <f>$E19*VLOOKUP($A19,'food db'!$1:$1048576,O$1,FALSE)</f>
        <v>0</v>
      </c>
      <c r="P19" s="5">
        <f>$E19*VLOOKUP($A19,'food db'!$1:$1048576,P$1,FALSE)</f>
        <v>0</v>
      </c>
      <c r="Q19" s="5">
        <f>$E19*VLOOKUP($A19,'food db'!$1:$1048576,Q$1,FALSE)</f>
        <v>0</v>
      </c>
      <c r="R19" s="5">
        <f>$E19*VLOOKUP($A19,'food db'!$1:$1048576,R$1,FALSE)</f>
        <v>0</v>
      </c>
      <c r="S19" s="5">
        <f>$E19*VLOOKUP($A19,'food db'!$1:$1048576,S$1,FALSE)</f>
        <v>40</v>
      </c>
      <c r="T19" s="5">
        <f>$E19*VLOOKUP($A19,'food db'!$1:$1048576,T$1,FALSE)</f>
        <v>0</v>
      </c>
      <c r="U19" s="5">
        <f>$E19*VLOOKUP($A19,'food db'!$1:$1048576,U$1,FALSE)</f>
        <v>0</v>
      </c>
      <c r="V19" s="5">
        <f>$E19*VLOOKUP($A19,'food db'!$1:$1048576,V$1,FALSE)</f>
        <v>0.2</v>
      </c>
      <c r="W19" s="5">
        <f>$E19*VLOOKUP($A19,'food db'!$1:$1048576,W$1,FALSE)</f>
        <v>0.2</v>
      </c>
      <c r="X19" s="5">
        <f>$E19*VLOOKUP($A19,'food db'!$1:$1048576,X$1,FALSE)</f>
        <v>0.2</v>
      </c>
      <c r="Y19" s="5">
        <f>$E19*VLOOKUP($A19,'food db'!$1:$1048576,Y$1,FALSE)</f>
        <v>0</v>
      </c>
      <c r="Z19" s="5">
        <f>$E19*VLOOKUP($A19,'food db'!$1:$1048576,Z$1,FALSE)</f>
        <v>0</v>
      </c>
      <c r="AA19" s="5">
        <f>$E19*VLOOKUP($A19,'food db'!$1:$1048576,AA$1,FALSE)</f>
        <v>0</v>
      </c>
      <c r="AB19" s="5">
        <f>$E19*VLOOKUP($A19,'food db'!$1:$1048576,AB$1,FALSE)</f>
        <v>0</v>
      </c>
      <c r="AC19" s="5">
        <f>$E19*VLOOKUP($A19,'food db'!$1:$1048576,AC$1,FALSE)</f>
        <v>0</v>
      </c>
      <c r="AD19" s="5">
        <f>$E19*VLOOKUP($A19,'food db'!$1:$1048576,AD$1,FALSE)</f>
        <v>0</v>
      </c>
      <c r="AE19" s="5">
        <f>$E19*VLOOKUP($A19,'food db'!$1:$1048576,AE$1,FALSE)</f>
        <v>0</v>
      </c>
      <c r="AF19" s="5">
        <f>$E19*VLOOKUP($A19,'food db'!$1:$1048576,AF$1,FALSE)</f>
        <v>0</v>
      </c>
      <c r="AG19" s="5">
        <f>$E19*VLOOKUP($A19,'food db'!$1:$1048576,AG$1,FALSE)</f>
        <v>0</v>
      </c>
      <c r="AH19" s="5">
        <f>$E19*VLOOKUP($A19,'food db'!$1:$1048576,AH$1,FALSE)</f>
        <v>0</v>
      </c>
      <c r="AI19" s="5">
        <f>$E19*VLOOKUP($A19,'food db'!$1:$1048576,AI$1,FALSE)</f>
        <v>0</v>
      </c>
      <c r="AJ19" s="5">
        <f>$E19*VLOOKUP($A19,'food db'!$1:$1048576,AJ$1,FALSE)</f>
        <v>0</v>
      </c>
      <c r="AK19" s="5">
        <f>$E19*VLOOKUP($A19,'food db'!$1:$1048576,AK$1,FALSE)</f>
        <v>0</v>
      </c>
      <c r="AL19" s="5">
        <f>$E19*VLOOKUP($A19,'food db'!$1:$1048576,AL$1,FALSE)</f>
        <v>0</v>
      </c>
      <c r="AM19" s="5">
        <f>$E19*VLOOKUP($A19,'food db'!$1:$1048576,AM$1,FALSE)</f>
        <v>0</v>
      </c>
      <c r="AN19" s="5">
        <f>$E19*VLOOKUP($A19,'food db'!$1:$1048576,AN$1,FALSE)</f>
        <v>0</v>
      </c>
      <c r="AO19" s="5">
        <f>$E19*VLOOKUP($A19,'food db'!$1:$1048576,AO$1,FALSE)</f>
        <v>0</v>
      </c>
      <c r="AP19" s="5">
        <f>$E19*VLOOKUP($A19,'food db'!$1:$1048576,AP$1,FALSE)</f>
        <v>0</v>
      </c>
      <c r="AQ19" s="5">
        <f>$E19*VLOOKUP($A19,'food db'!$1:$1048576,AQ$1,FALSE)</f>
        <v>0</v>
      </c>
      <c r="AR19" s="5">
        <f>$E19*VLOOKUP($A19,'food db'!$1:$1048576,AR$1,FALSE)</f>
        <v>0</v>
      </c>
      <c r="AS19" s="5">
        <f>$E19*VLOOKUP($A19,'food db'!$1:$1048576,AS$1,FALSE)</f>
        <v>0</v>
      </c>
      <c r="AT19" s="5">
        <f>$E19*VLOOKUP($A19,'food db'!$1:$1048576,AT$1,FALSE)</f>
        <v>0</v>
      </c>
    </row>
    <row r="20" spans="1:46" ht="15.75" customHeight="1">
      <c r="A20" s="2" t="str">
        <f t="shared" si="2"/>
        <v>NoneChicken Breast</v>
      </c>
      <c r="B20" s="2">
        <v>43637</v>
      </c>
      <c r="C20" s="13" t="s">
        <v>34</v>
      </c>
      <c r="D20" s="13" t="s">
        <v>99</v>
      </c>
      <c r="E20" s="1">
        <v>6</v>
      </c>
      <c r="F20" s="5">
        <f>$E20*VLOOKUP($A20,'food db'!$1:$1048576,F$1,FALSE)</f>
        <v>1126.08</v>
      </c>
      <c r="G20" s="5">
        <f>$E20*VLOOKUP($A20,'food db'!$1:$1048576,G$1,FALSE)</f>
        <v>46.32</v>
      </c>
      <c r="H20" s="5">
        <f>$E20*VLOOKUP($A20,'food db'!$1:$1048576,H$1,FALSE)</f>
        <v>13.032</v>
      </c>
      <c r="I20" s="5">
        <f>$E20*VLOOKUP($A20,'food db'!$1:$1048576,I$1,FALSE)</f>
        <v>0</v>
      </c>
      <c r="J20" s="5">
        <f>$E20*VLOOKUP($A20,'food db'!$1:$1048576,J$1,FALSE)</f>
        <v>9.8759999999999994</v>
      </c>
      <c r="K20" s="5">
        <f>$E20*VLOOKUP($A20,'food db'!$1:$1048576,K$1,FALSE)</f>
        <v>18.03</v>
      </c>
      <c r="L20" s="5">
        <f>$E20*VLOOKUP($A20,'food db'!$1:$1048576,L$1,FALSE)</f>
        <v>0.498</v>
      </c>
      <c r="M20" s="5">
        <f>$E20*VLOOKUP($A20,'food db'!$1:$1048576,M$1,FALSE)</f>
        <v>2.3580000000000001</v>
      </c>
      <c r="N20" s="5">
        <f>$E20*VLOOKUP($A20,'food db'!$1:$1048576,N$1,FALSE)</f>
        <v>0</v>
      </c>
      <c r="O20" s="5">
        <f>$E20*VLOOKUP($A20,'food db'!$1:$1048576,O$1,FALSE)</f>
        <v>0</v>
      </c>
      <c r="P20" s="5">
        <f>$E20*VLOOKUP($A20,'food db'!$1:$1048576,P$1,FALSE)</f>
        <v>0</v>
      </c>
      <c r="Q20" s="5">
        <f>$E20*VLOOKUP($A20,'food db'!$1:$1048576,Q$1,FALSE)</f>
        <v>0</v>
      </c>
      <c r="R20" s="5">
        <f>$E20*VLOOKUP($A20,'food db'!$1:$1048576,R$1,FALSE)</f>
        <v>0</v>
      </c>
      <c r="S20" s="5">
        <f>$E20*VLOOKUP($A20,'food db'!$1:$1048576,S$1,FALSE)</f>
        <v>177.3</v>
      </c>
      <c r="T20" s="5">
        <f>$E20*VLOOKUP($A20,'food db'!$1:$1048576,T$1,FALSE)</f>
        <v>0.12</v>
      </c>
      <c r="U20" s="5">
        <f>$E20*VLOOKUP($A20,'food db'!$1:$1048576,U$1,FALSE)</f>
        <v>0</v>
      </c>
      <c r="V20" s="5">
        <f>$E20*VLOOKUP($A20,'food db'!$1:$1048576,V$1,FALSE)</f>
        <v>0.06</v>
      </c>
      <c r="W20" s="5">
        <f>$E20*VLOOKUP($A20,'food db'!$1:$1048576,W$1,FALSE)</f>
        <v>0.36</v>
      </c>
      <c r="X20" s="5">
        <f>$E20*VLOOKUP($A20,'food db'!$1:$1048576,X$1,FALSE)</f>
        <v>0</v>
      </c>
      <c r="Y20" s="5">
        <f>$E20*VLOOKUP($A20,'food db'!$1:$1048576,Y$1,FALSE)</f>
        <v>0</v>
      </c>
      <c r="Z20" s="5">
        <f>$E20*VLOOKUP($A20,'food db'!$1:$1048576,Z$1,FALSE)</f>
        <v>0</v>
      </c>
      <c r="AA20" s="5">
        <f>$E20*VLOOKUP($A20,'food db'!$1:$1048576,AA$1,FALSE)</f>
        <v>0</v>
      </c>
      <c r="AB20" s="5">
        <f>$E20*VLOOKUP($A20,'food db'!$1:$1048576,AB$1,FALSE)</f>
        <v>0</v>
      </c>
      <c r="AC20" s="5">
        <f>$E20*VLOOKUP($A20,'food db'!$1:$1048576,AC$1,FALSE)</f>
        <v>0</v>
      </c>
      <c r="AD20" s="5">
        <f>$E20*VLOOKUP($A20,'food db'!$1:$1048576,AD$1,FALSE)</f>
        <v>0</v>
      </c>
      <c r="AE20" s="5">
        <f>$E20*VLOOKUP($A20,'food db'!$1:$1048576,AE$1,FALSE)</f>
        <v>0</v>
      </c>
      <c r="AF20" s="5">
        <f>$E20*VLOOKUP($A20,'food db'!$1:$1048576,AF$1,FALSE)</f>
        <v>0</v>
      </c>
      <c r="AG20" s="5">
        <f>$E20*VLOOKUP($A20,'food db'!$1:$1048576,AG$1,FALSE)</f>
        <v>0</v>
      </c>
      <c r="AH20" s="5">
        <f>$E20*VLOOKUP($A20,'food db'!$1:$1048576,AH$1,FALSE)</f>
        <v>0</v>
      </c>
      <c r="AI20" s="5">
        <f>$E20*VLOOKUP($A20,'food db'!$1:$1048576,AI$1,FALSE)</f>
        <v>0</v>
      </c>
      <c r="AJ20" s="5">
        <f>$E20*VLOOKUP($A20,'food db'!$1:$1048576,AJ$1,FALSE)</f>
        <v>0</v>
      </c>
      <c r="AK20" s="5">
        <f>$E20*VLOOKUP($A20,'food db'!$1:$1048576,AK$1,FALSE)</f>
        <v>0</v>
      </c>
      <c r="AL20" s="5">
        <f>$E20*VLOOKUP($A20,'food db'!$1:$1048576,AL$1,FALSE)</f>
        <v>0</v>
      </c>
      <c r="AM20" s="5">
        <f>$E20*VLOOKUP($A20,'food db'!$1:$1048576,AM$1,FALSE)</f>
        <v>0</v>
      </c>
      <c r="AN20" s="5">
        <f>$E20*VLOOKUP($A20,'food db'!$1:$1048576,AN$1,FALSE)</f>
        <v>0</v>
      </c>
      <c r="AO20" s="5">
        <f>$E20*VLOOKUP($A20,'food db'!$1:$1048576,AO$1,FALSE)</f>
        <v>0</v>
      </c>
      <c r="AP20" s="5">
        <f>$E20*VLOOKUP($A20,'food db'!$1:$1048576,AP$1,FALSE)</f>
        <v>0</v>
      </c>
      <c r="AQ20" s="5">
        <f>$E20*VLOOKUP($A20,'food db'!$1:$1048576,AQ$1,FALSE)</f>
        <v>0</v>
      </c>
      <c r="AR20" s="5">
        <f>$E20*VLOOKUP($A20,'food db'!$1:$1048576,AR$1,FALSE)</f>
        <v>0</v>
      </c>
      <c r="AS20" s="5">
        <f>$E20*VLOOKUP($A20,'food db'!$1:$1048576,AS$1,FALSE)</f>
        <v>0.42000000000000004</v>
      </c>
      <c r="AT20" s="5">
        <f>$E20*VLOOKUP($A20,'food db'!$1:$1048576,AT$1,FALSE)</f>
        <v>0</v>
      </c>
    </row>
    <row r="21" spans="1:46" ht="15.75" customHeight="1">
      <c r="A21" s="2" t="str">
        <f t="shared" si="2"/>
        <v>PresidentBrie</v>
      </c>
      <c r="B21" s="2">
        <v>43637</v>
      </c>
      <c r="C21" s="13" t="s">
        <v>107</v>
      </c>
      <c r="D21" s="13" t="s">
        <v>108</v>
      </c>
      <c r="E21" s="1">
        <v>7</v>
      </c>
      <c r="F21" s="5">
        <f>$E21*VLOOKUP($A21,'food db'!$1:$1048576,F$1,FALSE)</f>
        <v>735</v>
      </c>
      <c r="G21" s="5">
        <f>$E21*VLOOKUP($A21,'food db'!$1:$1048576,G$1,FALSE)</f>
        <v>63</v>
      </c>
      <c r="H21" s="5">
        <f>$E21*VLOOKUP($A21,'food db'!$1:$1048576,H$1,FALSE)</f>
        <v>35</v>
      </c>
      <c r="I21" s="5">
        <f>$E21*VLOOKUP($A21,'food db'!$1:$1048576,I$1,FALSE)</f>
        <v>0</v>
      </c>
      <c r="J21" s="5">
        <f>$E21*VLOOKUP($A21,'food db'!$1:$1048576,J$1,FALSE)</f>
        <v>0</v>
      </c>
      <c r="K21" s="5">
        <f>$E21*VLOOKUP($A21,'food db'!$1:$1048576,K$1,FALSE)</f>
        <v>0</v>
      </c>
      <c r="L21" s="5">
        <f>$E21*VLOOKUP($A21,'food db'!$1:$1048576,L$1,FALSE)</f>
        <v>0.21</v>
      </c>
      <c r="M21" s="5">
        <f>$E21*VLOOKUP($A21,'food db'!$1:$1048576,M$1,FALSE)</f>
        <v>0.98000000000000009</v>
      </c>
      <c r="N21" s="5">
        <f>$E21*VLOOKUP($A21,'food db'!$1:$1048576,N$1,FALSE)</f>
        <v>7</v>
      </c>
      <c r="O21" s="5">
        <f>$E21*VLOOKUP($A21,'food db'!$1:$1048576,O$1,FALSE)</f>
        <v>0</v>
      </c>
      <c r="P21" s="5">
        <f>$E21*VLOOKUP($A21,'food db'!$1:$1048576,P$1,FALSE)</f>
        <v>0</v>
      </c>
      <c r="Q21" s="5">
        <f>$E21*VLOOKUP($A21,'food db'!$1:$1048576,Q$1,FALSE)</f>
        <v>7</v>
      </c>
      <c r="R21" s="5">
        <f>$E21*VLOOKUP($A21,'food db'!$1:$1048576,R$1,FALSE)</f>
        <v>7</v>
      </c>
      <c r="S21" s="5">
        <f>$E21*VLOOKUP($A21,'food db'!$1:$1048576,S$1,FALSE)</f>
        <v>35</v>
      </c>
      <c r="T21" s="5">
        <f>$E21*VLOOKUP($A21,'food db'!$1:$1048576,T$1,FALSE)</f>
        <v>0.56000000000000005</v>
      </c>
      <c r="U21" s="5">
        <f>$E21*VLOOKUP($A21,'food db'!$1:$1048576,U$1,FALSE)</f>
        <v>0</v>
      </c>
      <c r="V21" s="5">
        <f>$E21*VLOOKUP($A21,'food db'!$1:$1048576,V$1,FALSE)</f>
        <v>0.70000000000000007</v>
      </c>
      <c r="W21" s="5">
        <f>$E21*VLOOKUP($A21,'food db'!$1:$1048576,W$1,FALSE)</f>
        <v>0</v>
      </c>
      <c r="X21" s="5">
        <f>$E21*VLOOKUP($A21,'food db'!$1:$1048576,X$1,FALSE)</f>
        <v>0</v>
      </c>
      <c r="Y21" s="5">
        <f>$E21*VLOOKUP($A21,'food db'!$1:$1048576,Y$1,FALSE)</f>
        <v>0</v>
      </c>
      <c r="Z21" s="5">
        <f>$E21*VLOOKUP($A21,'food db'!$1:$1048576,Z$1,FALSE)</f>
        <v>0</v>
      </c>
      <c r="AA21" s="5">
        <f>$E21*VLOOKUP($A21,'food db'!$1:$1048576,AA$1,FALSE)</f>
        <v>0</v>
      </c>
      <c r="AB21" s="5">
        <f>$E21*VLOOKUP($A21,'food db'!$1:$1048576,AB$1,FALSE)</f>
        <v>0</v>
      </c>
      <c r="AC21" s="5">
        <f>$E21*VLOOKUP($A21,'food db'!$1:$1048576,AC$1,FALSE)</f>
        <v>0</v>
      </c>
      <c r="AD21" s="5">
        <f>$E21*VLOOKUP($A21,'food db'!$1:$1048576,AD$1,FALSE)</f>
        <v>0</v>
      </c>
      <c r="AE21" s="5">
        <f>$E21*VLOOKUP($A21,'food db'!$1:$1048576,AE$1,FALSE)</f>
        <v>0</v>
      </c>
      <c r="AF21" s="5">
        <f>$E21*VLOOKUP($A21,'food db'!$1:$1048576,AF$1,FALSE)</f>
        <v>0</v>
      </c>
      <c r="AG21" s="5">
        <f>$E21*VLOOKUP($A21,'food db'!$1:$1048576,AG$1,FALSE)</f>
        <v>0</v>
      </c>
      <c r="AH21" s="5">
        <f>$E21*VLOOKUP($A21,'food db'!$1:$1048576,AH$1,FALSE)</f>
        <v>0</v>
      </c>
      <c r="AI21" s="5">
        <f>$E21*VLOOKUP($A21,'food db'!$1:$1048576,AI$1,FALSE)</f>
        <v>0</v>
      </c>
      <c r="AJ21" s="5">
        <f>$E21*VLOOKUP($A21,'food db'!$1:$1048576,AJ$1,FALSE)</f>
        <v>0</v>
      </c>
      <c r="AK21" s="5">
        <f>$E21*VLOOKUP($A21,'food db'!$1:$1048576,AK$1,FALSE)</f>
        <v>0</v>
      </c>
      <c r="AL21" s="5">
        <f>$E21*VLOOKUP($A21,'food db'!$1:$1048576,AL$1,FALSE)</f>
        <v>0</v>
      </c>
      <c r="AM21" s="5">
        <f>$E21*VLOOKUP($A21,'food db'!$1:$1048576,AM$1,FALSE)</f>
        <v>0</v>
      </c>
      <c r="AN21" s="5">
        <f>$E21*VLOOKUP($A21,'food db'!$1:$1048576,AN$1,FALSE)</f>
        <v>0</v>
      </c>
      <c r="AO21" s="5">
        <f>$E21*VLOOKUP($A21,'food db'!$1:$1048576,AO$1,FALSE)</f>
        <v>0</v>
      </c>
      <c r="AP21" s="5">
        <f>$E21*VLOOKUP($A21,'food db'!$1:$1048576,AP$1,FALSE)</f>
        <v>0</v>
      </c>
      <c r="AQ21" s="5">
        <f>$E21*VLOOKUP($A21,'food db'!$1:$1048576,AQ$1,FALSE)</f>
        <v>0</v>
      </c>
      <c r="AR21" s="5">
        <f>$E21*VLOOKUP($A21,'food db'!$1:$1048576,AR$1,FALSE)</f>
        <v>0</v>
      </c>
      <c r="AS21" s="5">
        <f>$E21*VLOOKUP($A21,'food db'!$1:$1048576,AS$1,FALSE)</f>
        <v>0</v>
      </c>
      <c r="AT21" s="5">
        <f>$E21*VLOOKUP($A21,'food db'!$1:$1048576,AT$1,FALSE)</f>
        <v>0</v>
      </c>
    </row>
    <row r="22" spans="1:46" ht="15.75" customHeight="1">
      <c r="A22" s="2" t="str">
        <f t="shared" si="2"/>
        <v>NoneAvocado</v>
      </c>
      <c r="B22" s="2">
        <v>43638</v>
      </c>
      <c r="C22" s="1" t="s">
        <v>34</v>
      </c>
      <c r="D22" s="1" t="s">
        <v>42</v>
      </c>
      <c r="E22" s="1">
        <v>2</v>
      </c>
      <c r="F22" s="5">
        <f>$E22*VLOOKUP($A22,'food db'!$1:$1048576,F$1,FALSE)</f>
        <v>699.82</v>
      </c>
      <c r="G22" s="5">
        <f>$E22*VLOOKUP($A22,'food db'!$1:$1048576,G$1,FALSE)</f>
        <v>58.94</v>
      </c>
      <c r="H22" s="5">
        <f>$E22*VLOOKUP($A22,'food db'!$1:$1048576,H$1,FALSE)</f>
        <v>8.5459999999999994</v>
      </c>
      <c r="I22" s="5">
        <f>$E22*VLOOKUP($A22,'food db'!$1:$1048576,I$1,FALSE)</f>
        <v>0</v>
      </c>
      <c r="J22" s="5">
        <f>$E22*VLOOKUP($A22,'food db'!$1:$1048576,J$1,FALSE)</f>
        <v>7.3</v>
      </c>
      <c r="K22" s="5">
        <f>$E22*VLOOKUP($A22,'food db'!$1:$1048576,K$1,FALSE)</f>
        <v>39.392000000000003</v>
      </c>
      <c r="L22" s="5">
        <f>$E22*VLOOKUP($A22,'food db'!$1:$1048576,L$1,FALSE)</f>
        <v>0</v>
      </c>
      <c r="M22" s="5">
        <f>$E22*VLOOKUP($A22,'food db'!$1:$1048576,M$1,FALSE)</f>
        <v>2.8000000000000001E-2</v>
      </c>
      <c r="N22" s="5">
        <f>$E22*VLOOKUP($A22,'food db'!$1:$1048576,N$1,FALSE)</f>
        <v>34.299999999999997</v>
      </c>
      <c r="O22" s="5">
        <f>$E22*VLOOKUP($A22,'food db'!$1:$1048576,O$1,FALSE)</f>
        <v>27</v>
      </c>
      <c r="P22" s="5">
        <f>$E22*VLOOKUP($A22,'food db'!$1:$1048576,P$1,FALSE)</f>
        <v>2.66</v>
      </c>
      <c r="Q22" s="5">
        <f>$E22*VLOOKUP($A22,'food db'!$1:$1048576,Q$1,FALSE)</f>
        <v>4.639999999999997</v>
      </c>
      <c r="R22" s="5">
        <f>$E22*VLOOKUP($A22,'food db'!$1:$1048576,R$1,FALSE)</f>
        <v>7.2999999999999972</v>
      </c>
      <c r="S22" s="5">
        <f>$E22*VLOOKUP($A22,'food db'!$1:$1048576,S$1,FALSE)</f>
        <v>8.0399999999999991</v>
      </c>
      <c r="T22" s="5">
        <f>$E22*VLOOKUP($A22,'food db'!$1:$1048576,T$1,FALSE)</f>
        <v>0.12</v>
      </c>
      <c r="U22" s="5">
        <f>$E22*VLOOKUP($A22,'food db'!$1:$1048576,U$1,FALSE)</f>
        <v>0.68</v>
      </c>
      <c r="V22" s="5">
        <f>$E22*VLOOKUP($A22,'food db'!$1:$1048576,V$1,FALSE)</f>
        <v>0.04</v>
      </c>
      <c r="W22" s="5">
        <f>$E22*VLOOKUP($A22,'food db'!$1:$1048576,W$1,FALSE)</f>
        <v>0.12</v>
      </c>
      <c r="X22" s="5">
        <f>$E22*VLOOKUP($A22,'food db'!$1:$1048576,X$1,FALSE)</f>
        <v>0</v>
      </c>
      <c r="Y22" s="5">
        <f>$E22*VLOOKUP($A22,'food db'!$1:$1048576,Y$1,FALSE)</f>
        <v>0</v>
      </c>
      <c r="Z22" s="5">
        <f>$E22*VLOOKUP($A22,'food db'!$1:$1048576,Z$1,FALSE)</f>
        <v>0</v>
      </c>
      <c r="AA22" s="5">
        <f>$E22*VLOOKUP($A22,'food db'!$1:$1048576,AA$1,FALSE)</f>
        <v>0</v>
      </c>
      <c r="AB22" s="5">
        <f>$E22*VLOOKUP($A22,'food db'!$1:$1048576,AB$1,FALSE)</f>
        <v>0</v>
      </c>
      <c r="AC22" s="5">
        <f>$E22*VLOOKUP($A22,'food db'!$1:$1048576,AC$1,FALSE)</f>
        <v>0</v>
      </c>
      <c r="AD22" s="5">
        <f>$E22*VLOOKUP($A22,'food db'!$1:$1048576,AD$1,FALSE)</f>
        <v>0</v>
      </c>
      <c r="AE22" s="5">
        <f>$E22*VLOOKUP($A22,'food db'!$1:$1048576,AE$1,FALSE)</f>
        <v>0</v>
      </c>
      <c r="AF22" s="5">
        <f>$E22*VLOOKUP($A22,'food db'!$1:$1048576,AF$1,FALSE)</f>
        <v>0</v>
      </c>
      <c r="AG22" s="5">
        <f>$E22*VLOOKUP($A22,'food db'!$1:$1048576,AG$1,FALSE)</f>
        <v>0</v>
      </c>
      <c r="AH22" s="5">
        <f>$E22*VLOOKUP($A22,'food db'!$1:$1048576,AH$1,FALSE)</f>
        <v>0</v>
      </c>
      <c r="AI22" s="5">
        <f>$E22*VLOOKUP($A22,'food db'!$1:$1048576,AI$1,FALSE)</f>
        <v>0</v>
      </c>
      <c r="AJ22" s="5">
        <f>$E22*VLOOKUP($A22,'food db'!$1:$1048576,AJ$1,FALSE)</f>
        <v>0</v>
      </c>
      <c r="AK22" s="5">
        <f>$E22*VLOOKUP($A22,'food db'!$1:$1048576,AK$1,FALSE)</f>
        <v>0.28000000000000003</v>
      </c>
      <c r="AL22" s="5">
        <f>$E22*VLOOKUP($A22,'food db'!$1:$1048576,AL$1,FALSE)</f>
        <v>0</v>
      </c>
      <c r="AM22" s="5">
        <f>$E22*VLOOKUP($A22,'food db'!$1:$1048576,AM$1,FALSE)</f>
        <v>0</v>
      </c>
      <c r="AN22" s="5">
        <f>$E22*VLOOKUP($A22,'food db'!$1:$1048576,AN$1,FALSE)</f>
        <v>0</v>
      </c>
      <c r="AO22" s="5">
        <f>$E22*VLOOKUP($A22,'food db'!$1:$1048576,AO$1,FALSE)</f>
        <v>0</v>
      </c>
      <c r="AP22" s="5">
        <f>$E22*VLOOKUP($A22,'food db'!$1:$1048576,AP$1,FALSE)</f>
        <v>0</v>
      </c>
      <c r="AQ22" s="5">
        <f>$E22*VLOOKUP($A22,'food db'!$1:$1048576,AQ$1,FALSE)</f>
        <v>0</v>
      </c>
      <c r="AR22" s="5">
        <f>$E22*VLOOKUP($A22,'food db'!$1:$1048576,AR$1,FALSE)</f>
        <v>0</v>
      </c>
      <c r="AS22" s="5">
        <f>$E22*VLOOKUP($A22,'food db'!$1:$1048576,AS$1,FALSE)</f>
        <v>0.56000000000000005</v>
      </c>
      <c r="AT22" s="5">
        <f>$E22*VLOOKUP($A22,'food db'!$1:$1048576,AT$1,FALSE)</f>
        <v>0</v>
      </c>
    </row>
    <row r="23" spans="1:46" ht="15.75" customHeight="1">
      <c r="A23" s="2" t="str">
        <f t="shared" ref="A23:A27" si="3">_xlfn.CONCAT(C23:D23)</f>
        <v>NoneChicken Breast</v>
      </c>
      <c r="B23" s="2">
        <v>43638</v>
      </c>
      <c r="C23" s="13" t="s">
        <v>34</v>
      </c>
      <c r="D23" s="13" t="s">
        <v>99</v>
      </c>
      <c r="E23" s="1">
        <v>6.5</v>
      </c>
      <c r="F23" s="5">
        <f>$E23*VLOOKUP($A23,'food db'!$1:$1048576,F$1,FALSE)</f>
        <v>1219.92</v>
      </c>
      <c r="G23" s="5">
        <f>$E23*VLOOKUP($A23,'food db'!$1:$1048576,G$1,FALSE)</f>
        <v>50.18</v>
      </c>
      <c r="H23" s="5">
        <f>$E23*VLOOKUP($A23,'food db'!$1:$1048576,H$1,FALSE)</f>
        <v>14.118</v>
      </c>
      <c r="I23" s="5">
        <f>$E23*VLOOKUP($A23,'food db'!$1:$1048576,I$1,FALSE)</f>
        <v>0</v>
      </c>
      <c r="J23" s="5">
        <f>$E23*VLOOKUP($A23,'food db'!$1:$1048576,J$1,FALSE)</f>
        <v>10.699</v>
      </c>
      <c r="K23" s="5">
        <f>$E23*VLOOKUP($A23,'food db'!$1:$1048576,K$1,FALSE)</f>
        <v>19.532499999999999</v>
      </c>
      <c r="L23" s="5">
        <f>$E23*VLOOKUP($A23,'food db'!$1:$1048576,L$1,FALSE)</f>
        <v>0.53949999999999998</v>
      </c>
      <c r="M23" s="5">
        <f>$E23*VLOOKUP($A23,'food db'!$1:$1048576,M$1,FALSE)</f>
        <v>2.5545</v>
      </c>
      <c r="N23" s="5">
        <f>$E23*VLOOKUP($A23,'food db'!$1:$1048576,N$1,FALSE)</f>
        <v>0</v>
      </c>
      <c r="O23" s="5">
        <f>$E23*VLOOKUP($A23,'food db'!$1:$1048576,O$1,FALSE)</f>
        <v>0</v>
      </c>
      <c r="P23" s="5">
        <f>$E23*VLOOKUP($A23,'food db'!$1:$1048576,P$1,FALSE)</f>
        <v>0</v>
      </c>
      <c r="Q23" s="5">
        <f>$E23*VLOOKUP($A23,'food db'!$1:$1048576,Q$1,FALSE)</f>
        <v>0</v>
      </c>
      <c r="R23" s="5">
        <f>$E23*VLOOKUP($A23,'food db'!$1:$1048576,R$1,FALSE)</f>
        <v>0</v>
      </c>
      <c r="S23" s="5">
        <f>$E23*VLOOKUP($A23,'food db'!$1:$1048576,S$1,FALSE)</f>
        <v>192.07500000000002</v>
      </c>
      <c r="T23" s="5">
        <f>$E23*VLOOKUP($A23,'food db'!$1:$1048576,T$1,FALSE)</f>
        <v>0.13</v>
      </c>
      <c r="U23" s="5">
        <f>$E23*VLOOKUP($A23,'food db'!$1:$1048576,U$1,FALSE)</f>
        <v>0</v>
      </c>
      <c r="V23" s="5">
        <f>$E23*VLOOKUP($A23,'food db'!$1:$1048576,V$1,FALSE)</f>
        <v>6.5000000000000002E-2</v>
      </c>
      <c r="W23" s="5">
        <f>$E23*VLOOKUP($A23,'food db'!$1:$1048576,W$1,FALSE)</f>
        <v>0.39</v>
      </c>
      <c r="X23" s="5">
        <f>$E23*VLOOKUP($A23,'food db'!$1:$1048576,X$1,FALSE)</f>
        <v>0</v>
      </c>
      <c r="Y23" s="5">
        <f>$E23*VLOOKUP($A23,'food db'!$1:$1048576,Y$1,FALSE)</f>
        <v>0</v>
      </c>
      <c r="Z23" s="5">
        <f>$E23*VLOOKUP($A23,'food db'!$1:$1048576,Z$1,FALSE)</f>
        <v>0</v>
      </c>
      <c r="AA23" s="5">
        <f>$E23*VLOOKUP($A23,'food db'!$1:$1048576,AA$1,FALSE)</f>
        <v>0</v>
      </c>
      <c r="AB23" s="5">
        <f>$E23*VLOOKUP($A23,'food db'!$1:$1048576,AB$1,FALSE)</f>
        <v>0</v>
      </c>
      <c r="AC23" s="5">
        <f>$E23*VLOOKUP($A23,'food db'!$1:$1048576,AC$1,FALSE)</f>
        <v>0</v>
      </c>
      <c r="AD23" s="5">
        <f>$E23*VLOOKUP($A23,'food db'!$1:$1048576,AD$1,FALSE)</f>
        <v>0</v>
      </c>
      <c r="AE23" s="5">
        <f>$E23*VLOOKUP($A23,'food db'!$1:$1048576,AE$1,FALSE)</f>
        <v>0</v>
      </c>
      <c r="AF23" s="5">
        <f>$E23*VLOOKUP($A23,'food db'!$1:$1048576,AF$1,FALSE)</f>
        <v>0</v>
      </c>
      <c r="AG23" s="5">
        <f>$E23*VLOOKUP($A23,'food db'!$1:$1048576,AG$1,FALSE)</f>
        <v>0</v>
      </c>
      <c r="AH23" s="5">
        <f>$E23*VLOOKUP($A23,'food db'!$1:$1048576,AH$1,FALSE)</f>
        <v>0</v>
      </c>
      <c r="AI23" s="5">
        <f>$E23*VLOOKUP($A23,'food db'!$1:$1048576,AI$1,FALSE)</f>
        <v>0</v>
      </c>
      <c r="AJ23" s="5">
        <f>$E23*VLOOKUP($A23,'food db'!$1:$1048576,AJ$1,FALSE)</f>
        <v>0</v>
      </c>
      <c r="AK23" s="5">
        <f>$E23*VLOOKUP($A23,'food db'!$1:$1048576,AK$1,FALSE)</f>
        <v>0</v>
      </c>
      <c r="AL23" s="5">
        <f>$E23*VLOOKUP($A23,'food db'!$1:$1048576,AL$1,FALSE)</f>
        <v>0</v>
      </c>
      <c r="AM23" s="5">
        <f>$E23*VLOOKUP($A23,'food db'!$1:$1048576,AM$1,FALSE)</f>
        <v>0</v>
      </c>
      <c r="AN23" s="5">
        <f>$E23*VLOOKUP($A23,'food db'!$1:$1048576,AN$1,FALSE)</f>
        <v>0</v>
      </c>
      <c r="AO23" s="5">
        <f>$E23*VLOOKUP($A23,'food db'!$1:$1048576,AO$1,FALSE)</f>
        <v>0</v>
      </c>
      <c r="AP23" s="5">
        <f>$E23*VLOOKUP($A23,'food db'!$1:$1048576,AP$1,FALSE)</f>
        <v>0</v>
      </c>
      <c r="AQ23" s="5">
        <f>$E23*VLOOKUP($A23,'food db'!$1:$1048576,AQ$1,FALSE)</f>
        <v>0</v>
      </c>
      <c r="AR23" s="5">
        <f>$E23*VLOOKUP($A23,'food db'!$1:$1048576,AR$1,FALSE)</f>
        <v>0</v>
      </c>
      <c r="AS23" s="5">
        <f>$E23*VLOOKUP($A23,'food db'!$1:$1048576,AS$1,FALSE)</f>
        <v>0.45500000000000007</v>
      </c>
      <c r="AT23" s="5">
        <f>$E23*VLOOKUP($A23,'food db'!$1:$1048576,AT$1,FALSE)</f>
        <v>0</v>
      </c>
    </row>
    <row r="24" spans="1:46" ht="15.75" customHeight="1">
      <c r="A24" s="2" t="str">
        <f t="shared" si="3"/>
        <v>Nonekiwi</v>
      </c>
      <c r="B24" s="2">
        <v>43638</v>
      </c>
      <c r="C24" s="1" t="s">
        <v>34</v>
      </c>
      <c r="D24" s="1" t="s">
        <v>35</v>
      </c>
      <c r="E24" s="1">
        <v>2</v>
      </c>
      <c r="F24" s="5">
        <f>$E24*VLOOKUP($A24,'food db'!$1:$1048576,F$1,FALSE)</f>
        <v>93.600000000000009</v>
      </c>
      <c r="G24" s="5">
        <f>$E24*VLOOKUP($A24,'food db'!$1:$1048576,G$1,FALSE)</f>
        <v>0.8</v>
      </c>
      <c r="H24" s="5">
        <f>$E24*VLOOKUP($A24,'food db'!$1:$1048576,H$1,FALSE)</f>
        <v>0</v>
      </c>
      <c r="I24" s="5">
        <f>$E24*VLOOKUP($A24,'food db'!$1:$1048576,I$1,FALSE)</f>
        <v>0</v>
      </c>
      <c r="J24" s="5">
        <f>$E24*VLOOKUP($A24,'food db'!$1:$1048576,J$1,FALSE)</f>
        <v>0.4</v>
      </c>
      <c r="K24" s="5">
        <f>$E24*VLOOKUP($A24,'food db'!$1:$1048576,K$1,FALSE)</f>
        <v>0</v>
      </c>
      <c r="L24" s="5">
        <f>$E24*VLOOKUP($A24,'food db'!$1:$1048576,L$1,FALSE)</f>
        <v>0</v>
      </c>
      <c r="M24" s="5">
        <f>$E24*VLOOKUP($A24,'food db'!$1:$1048576,M$1,FALSE)</f>
        <v>4.0000000000000001E-3</v>
      </c>
      <c r="N24" s="5">
        <f>$E24*VLOOKUP($A24,'food db'!$1:$1048576,N$1,FALSE)</f>
        <v>20</v>
      </c>
      <c r="O24" s="5">
        <f>$E24*VLOOKUP($A24,'food db'!$1:$1048576,O$1,FALSE)</f>
        <v>4.2</v>
      </c>
      <c r="P24" s="5">
        <f>$E24*VLOOKUP($A24,'food db'!$1:$1048576,P$1,FALSE)</f>
        <v>12</v>
      </c>
      <c r="Q24" s="5">
        <f>$E24*VLOOKUP($A24,'food db'!$1:$1048576,Q$1,FALSE)</f>
        <v>3.8000000000000007</v>
      </c>
      <c r="R24" s="5">
        <f>$E24*VLOOKUP($A24,'food db'!$1:$1048576,R$1,FALSE)</f>
        <v>15.8</v>
      </c>
      <c r="S24" s="5">
        <f>$E24*VLOOKUP($A24,'food db'!$1:$1048576,S$1,FALSE)</f>
        <v>1.6</v>
      </c>
      <c r="T24" s="5">
        <f>$E24*VLOOKUP($A24,'food db'!$1:$1048576,T$1,FALSE)</f>
        <v>0.02</v>
      </c>
      <c r="U24" s="5">
        <f>$E24*VLOOKUP($A24,'food db'!$1:$1048576,U$1,FALSE)</f>
        <v>2.12</v>
      </c>
      <c r="V24" s="5">
        <f>$E24*VLOOKUP($A24,'food db'!$1:$1048576,V$1,FALSE)</f>
        <v>0.04</v>
      </c>
      <c r="W24" s="5">
        <f>$E24*VLOOKUP($A24,'food db'!$1:$1048576,W$1,FALSE)</f>
        <v>0.02</v>
      </c>
      <c r="X24" s="5">
        <f>$E24*VLOOKUP($A24,'food db'!$1:$1048576,X$1,FALSE)</f>
        <v>0</v>
      </c>
      <c r="Y24" s="5">
        <f>$E24*VLOOKUP($A24,'food db'!$1:$1048576,Y$1,FALSE)</f>
        <v>0</v>
      </c>
      <c r="Z24" s="5">
        <f>$E24*VLOOKUP($A24,'food db'!$1:$1048576,Z$1,FALSE)</f>
        <v>0</v>
      </c>
      <c r="AA24" s="5">
        <f>$E24*VLOOKUP($A24,'food db'!$1:$1048576,AA$1,FALSE)</f>
        <v>0</v>
      </c>
      <c r="AB24" s="5">
        <f>$E24*VLOOKUP($A24,'food db'!$1:$1048576,AB$1,FALSE)</f>
        <v>0</v>
      </c>
      <c r="AC24" s="5">
        <f>$E24*VLOOKUP($A24,'food db'!$1:$1048576,AC$1,FALSE)</f>
        <v>0</v>
      </c>
      <c r="AD24" s="5">
        <f>$E24*VLOOKUP($A24,'food db'!$1:$1048576,AD$1,FALSE)</f>
        <v>0</v>
      </c>
      <c r="AE24" s="5">
        <f>$E24*VLOOKUP($A24,'food db'!$1:$1048576,AE$1,FALSE)</f>
        <v>0</v>
      </c>
      <c r="AF24" s="5">
        <f>$E24*VLOOKUP($A24,'food db'!$1:$1048576,AF$1,FALSE)</f>
        <v>0</v>
      </c>
      <c r="AG24" s="5">
        <f>$E24*VLOOKUP($A24,'food db'!$1:$1048576,AG$1,FALSE)</f>
        <v>0</v>
      </c>
      <c r="AH24" s="5">
        <f>$E24*VLOOKUP($A24,'food db'!$1:$1048576,AH$1,FALSE)</f>
        <v>0</v>
      </c>
      <c r="AI24" s="5">
        <f>$E24*VLOOKUP($A24,'food db'!$1:$1048576,AI$1,FALSE)</f>
        <v>0</v>
      </c>
      <c r="AJ24" s="5">
        <f>$E24*VLOOKUP($A24,'food db'!$1:$1048576,AJ$1,FALSE)</f>
        <v>0</v>
      </c>
      <c r="AK24" s="5">
        <f>$E24*VLOOKUP($A24,'food db'!$1:$1048576,AK$1,FALSE)</f>
        <v>0</v>
      </c>
      <c r="AL24" s="5">
        <f>$E24*VLOOKUP($A24,'food db'!$1:$1048576,AL$1,FALSE)</f>
        <v>0</v>
      </c>
      <c r="AM24" s="5">
        <f>$E24*VLOOKUP($A24,'food db'!$1:$1048576,AM$1,FALSE)</f>
        <v>0</v>
      </c>
      <c r="AN24" s="5">
        <f>$E24*VLOOKUP($A24,'food db'!$1:$1048576,AN$1,FALSE)</f>
        <v>0</v>
      </c>
      <c r="AO24" s="5">
        <f>$E24*VLOOKUP($A24,'food db'!$1:$1048576,AO$1,FALSE)</f>
        <v>0</v>
      </c>
      <c r="AP24" s="5">
        <f>$E24*VLOOKUP($A24,'food db'!$1:$1048576,AP$1,FALSE)</f>
        <v>0</v>
      </c>
      <c r="AQ24" s="5">
        <f>$E24*VLOOKUP($A24,'food db'!$1:$1048576,AQ$1,FALSE)</f>
        <v>0</v>
      </c>
      <c r="AR24" s="5">
        <f>$E24*VLOOKUP($A24,'food db'!$1:$1048576,AR$1,FALSE)</f>
        <v>0</v>
      </c>
      <c r="AS24" s="5">
        <f>$E24*VLOOKUP($A24,'food db'!$1:$1048576,AS$1,FALSE)</f>
        <v>0</v>
      </c>
      <c r="AT24" s="5">
        <f>$E24*VLOOKUP($A24,'food db'!$1:$1048576,AT$1,FALSE)</f>
        <v>0</v>
      </c>
    </row>
    <row r="25" spans="1:46" ht="15.75" customHeight="1">
      <c r="A25" s="2" t="str">
        <f t="shared" si="3"/>
        <v>King oscarsardines</v>
      </c>
      <c r="B25" s="2">
        <v>43638</v>
      </c>
      <c r="C25" t="s">
        <v>36</v>
      </c>
      <c r="D25" t="s">
        <v>37</v>
      </c>
      <c r="E25" s="1">
        <v>1</v>
      </c>
      <c r="F25" s="5">
        <f>$E25*VLOOKUP($A25,'food db'!$1:$1048576,F$1,FALSE)</f>
        <v>236</v>
      </c>
      <c r="G25" s="5">
        <f>$E25*VLOOKUP($A25,'food db'!$1:$1048576,G$1,FALSE)</f>
        <v>20</v>
      </c>
      <c r="H25" s="5">
        <f>$E25*VLOOKUP($A25,'food db'!$1:$1048576,H$1,FALSE)</f>
        <v>4</v>
      </c>
      <c r="I25" s="5">
        <f>$E25*VLOOKUP($A25,'food db'!$1:$1048576,I$1,FALSE)</f>
        <v>0</v>
      </c>
      <c r="J25" s="5">
        <f>$E25*VLOOKUP($A25,'food db'!$1:$1048576,J$1,FALSE)</f>
        <v>4</v>
      </c>
      <c r="K25" s="5">
        <f>$E25*VLOOKUP($A25,'food db'!$1:$1048576,K$1,FALSE)</f>
        <v>12</v>
      </c>
      <c r="L25" s="5">
        <f>$E25*VLOOKUP($A25,'food db'!$1:$1048576,L$1,FALSE)</f>
        <v>0.05</v>
      </c>
      <c r="M25" s="5">
        <f>$E25*VLOOKUP($A25,'food db'!$1:$1048576,M$1,FALSE)</f>
        <v>0.3</v>
      </c>
      <c r="N25" s="5">
        <f>$E25*VLOOKUP($A25,'food db'!$1:$1048576,N$1,FALSE)</f>
        <v>0</v>
      </c>
      <c r="O25" s="5">
        <f>$E25*VLOOKUP($A25,'food db'!$1:$1048576,O$1,FALSE)</f>
        <v>0</v>
      </c>
      <c r="P25" s="5">
        <f>$E25*VLOOKUP($A25,'food db'!$1:$1048576,P$1,FALSE)</f>
        <v>0</v>
      </c>
      <c r="Q25" s="5">
        <f>$E25*VLOOKUP($A25,'food db'!$1:$1048576,Q$1,FALSE)</f>
        <v>0</v>
      </c>
      <c r="R25" s="5">
        <f>$E25*VLOOKUP($A25,'food db'!$1:$1048576,R$1,FALSE)</f>
        <v>0</v>
      </c>
      <c r="S25" s="5">
        <f>$E25*VLOOKUP($A25,'food db'!$1:$1048576,S$1,FALSE)</f>
        <v>14</v>
      </c>
      <c r="T25" s="5">
        <f>$E25*VLOOKUP($A25,'food db'!$1:$1048576,T$1,FALSE)</f>
        <v>0</v>
      </c>
      <c r="U25" s="5">
        <f>$E25*VLOOKUP($A25,'food db'!$1:$1048576,U$1,FALSE)</f>
        <v>0</v>
      </c>
      <c r="V25" s="5">
        <f>$E25*VLOOKUP($A25,'food db'!$1:$1048576,V$1,FALSE)</f>
        <v>0.3</v>
      </c>
      <c r="W25" s="5">
        <f>$E25*VLOOKUP($A25,'food db'!$1:$1048576,W$1,FALSE)</f>
        <v>0.06</v>
      </c>
      <c r="X25" s="5">
        <f>$E25*VLOOKUP($A25,'food db'!$1:$1048576,X$1,FALSE)</f>
        <v>0</v>
      </c>
      <c r="Y25" s="5">
        <f>$E25*VLOOKUP($A25,'food db'!$1:$1048576,Y$1,FALSE)</f>
        <v>0</v>
      </c>
      <c r="Z25" s="5">
        <f>$E25*VLOOKUP($A25,'food db'!$1:$1048576,Z$1,FALSE)</f>
        <v>0</v>
      </c>
      <c r="AA25" s="5">
        <f>$E25*VLOOKUP($A25,'food db'!$1:$1048576,AA$1,FALSE)</f>
        <v>0</v>
      </c>
      <c r="AB25" s="5">
        <f>$E25*VLOOKUP($A25,'food db'!$1:$1048576,AB$1,FALSE)</f>
        <v>0</v>
      </c>
      <c r="AC25" s="5">
        <f>$E25*VLOOKUP($A25,'food db'!$1:$1048576,AC$1,FALSE)</f>
        <v>0</v>
      </c>
      <c r="AD25" s="5">
        <f>$E25*VLOOKUP($A25,'food db'!$1:$1048576,AD$1,FALSE)</f>
        <v>0</v>
      </c>
      <c r="AE25" s="5">
        <f>$E25*VLOOKUP($A25,'food db'!$1:$1048576,AE$1,FALSE)</f>
        <v>0</v>
      </c>
      <c r="AF25" s="5">
        <f>$E25*VLOOKUP($A25,'food db'!$1:$1048576,AF$1,FALSE)</f>
        <v>0</v>
      </c>
      <c r="AG25" s="5">
        <f>$E25*VLOOKUP($A25,'food db'!$1:$1048576,AG$1,FALSE)</f>
        <v>0</v>
      </c>
      <c r="AH25" s="5">
        <f>$E25*VLOOKUP($A25,'food db'!$1:$1048576,AH$1,FALSE)</f>
        <v>0</v>
      </c>
      <c r="AI25" s="5">
        <f>$E25*VLOOKUP($A25,'food db'!$1:$1048576,AI$1,FALSE)</f>
        <v>0</v>
      </c>
      <c r="AJ25" s="5">
        <f>$E25*VLOOKUP($A25,'food db'!$1:$1048576,AJ$1,FALSE)</f>
        <v>0</v>
      </c>
      <c r="AK25" s="5">
        <f>$E25*VLOOKUP($A25,'food db'!$1:$1048576,AK$1,FALSE)</f>
        <v>0</v>
      </c>
      <c r="AL25" s="5">
        <f>$E25*VLOOKUP($A25,'food db'!$1:$1048576,AL$1,FALSE)</f>
        <v>0</v>
      </c>
      <c r="AM25" s="5">
        <f>$E25*VLOOKUP($A25,'food db'!$1:$1048576,AM$1,FALSE)</f>
        <v>0</v>
      </c>
      <c r="AN25" s="5">
        <f>$E25*VLOOKUP($A25,'food db'!$1:$1048576,AN$1,FALSE)</f>
        <v>0</v>
      </c>
      <c r="AO25" s="5">
        <f>$E25*VLOOKUP($A25,'food db'!$1:$1048576,AO$1,FALSE)</f>
        <v>0</v>
      </c>
      <c r="AP25" s="5">
        <f>$E25*VLOOKUP($A25,'food db'!$1:$1048576,AP$1,FALSE)</f>
        <v>0</v>
      </c>
      <c r="AQ25" s="5">
        <f>$E25*VLOOKUP($A25,'food db'!$1:$1048576,AQ$1,FALSE)</f>
        <v>0</v>
      </c>
      <c r="AR25" s="5">
        <f>$E25*VLOOKUP($A25,'food db'!$1:$1048576,AR$1,FALSE)</f>
        <v>0</v>
      </c>
      <c r="AS25" s="5">
        <f>$E25*VLOOKUP($A25,'food db'!$1:$1048576,AS$1,FALSE)</f>
        <v>0</v>
      </c>
      <c r="AT25" s="5">
        <f>$E25*VLOOKUP($A25,'food db'!$1:$1048576,AT$1,FALSE)</f>
        <v>0</v>
      </c>
    </row>
    <row r="26" spans="1:46" ht="15.75" customHeight="1">
      <c r="A26" s="2" t="str">
        <f t="shared" si="3"/>
        <v>NoneBlueberries</v>
      </c>
      <c r="B26" s="2">
        <v>43639</v>
      </c>
      <c r="C26" s="13" t="s">
        <v>34</v>
      </c>
      <c r="D26" s="13" t="s">
        <v>111</v>
      </c>
      <c r="E26" s="1">
        <v>1</v>
      </c>
      <c r="F26" s="5">
        <f>$E26*VLOOKUP($A26,'food db'!$1:$1048576,F$1,FALSE)</f>
        <v>61.5</v>
      </c>
      <c r="G26" s="5">
        <f>$E26*VLOOKUP($A26,'food db'!$1:$1048576,G$1,FALSE)</f>
        <v>0.3</v>
      </c>
      <c r="H26" s="5">
        <f>$E26*VLOOKUP($A26,'food db'!$1:$1048576,H$1,FALSE)</f>
        <v>0</v>
      </c>
      <c r="I26" s="5">
        <f>$E26*VLOOKUP($A26,'food db'!$1:$1048576,I$1,FALSE)</f>
        <v>0</v>
      </c>
      <c r="J26" s="5">
        <f>$E26*VLOOKUP($A26,'food db'!$1:$1048576,J$1,FALSE)</f>
        <v>0.1</v>
      </c>
      <c r="K26" s="5">
        <f>$E26*VLOOKUP($A26,'food db'!$1:$1048576,K$1,FALSE)</f>
        <v>0.1</v>
      </c>
      <c r="L26" s="5">
        <f>$E26*VLOOKUP($A26,'food db'!$1:$1048576,L$1,FALSE)</f>
        <v>0</v>
      </c>
      <c r="M26" s="5">
        <f>$E26*VLOOKUP($A26,'food db'!$1:$1048576,M$1,FALSE)</f>
        <v>1E-3</v>
      </c>
      <c r="N26" s="5">
        <f>$E26*VLOOKUP($A26,'food db'!$1:$1048576,N$1,FALSE)</f>
        <v>14</v>
      </c>
      <c r="O26" s="5">
        <f>$E26*VLOOKUP($A26,'food db'!$1:$1048576,O$1,FALSE)</f>
        <v>2.4</v>
      </c>
      <c r="P26" s="5">
        <f>$E26*VLOOKUP($A26,'food db'!$1:$1048576,P$1,FALSE)</f>
        <v>10</v>
      </c>
      <c r="Q26" s="5">
        <f>$E26*VLOOKUP($A26,'food db'!$1:$1048576,Q$1,FALSE)</f>
        <v>1.5999999999999996</v>
      </c>
      <c r="R26" s="5">
        <f>$E26*VLOOKUP($A26,'food db'!$1:$1048576,R$1,FALSE)</f>
        <v>11.6</v>
      </c>
      <c r="S26" s="5">
        <f>$E26*VLOOKUP($A26,'food db'!$1:$1048576,S$1,FALSE)</f>
        <v>0.7</v>
      </c>
      <c r="T26" s="5">
        <f>$E26*VLOOKUP($A26,'food db'!$1:$1048576,T$1,FALSE)</f>
        <v>0.01</v>
      </c>
      <c r="U26" s="5">
        <f>$E26*VLOOKUP($A26,'food db'!$1:$1048576,U$1,FALSE)</f>
        <v>0.16</v>
      </c>
      <c r="V26" s="5">
        <f>$E26*VLOOKUP($A26,'food db'!$1:$1048576,V$1,FALSE)</f>
        <v>0</v>
      </c>
      <c r="W26" s="5">
        <f>$E26*VLOOKUP($A26,'food db'!$1:$1048576,W$1,FALSE)</f>
        <v>0</v>
      </c>
      <c r="X26" s="5">
        <f>$E26*VLOOKUP($A26,'food db'!$1:$1048576,X$1,FALSE)</f>
        <v>0</v>
      </c>
      <c r="Y26" s="5">
        <f>$E26*VLOOKUP($A26,'food db'!$1:$1048576,Y$1,FALSE)</f>
        <v>0</v>
      </c>
      <c r="Z26" s="5">
        <f>$E26*VLOOKUP($A26,'food db'!$1:$1048576,Z$1,FALSE)</f>
        <v>0</v>
      </c>
      <c r="AA26" s="5">
        <f>$E26*VLOOKUP($A26,'food db'!$1:$1048576,AA$1,FALSE)</f>
        <v>0</v>
      </c>
      <c r="AB26" s="5">
        <f>$E26*VLOOKUP($A26,'food db'!$1:$1048576,AB$1,FALSE)</f>
        <v>0</v>
      </c>
      <c r="AC26" s="5">
        <f>$E26*VLOOKUP($A26,'food db'!$1:$1048576,AC$1,FALSE)</f>
        <v>0</v>
      </c>
      <c r="AD26" s="5">
        <f>$E26*VLOOKUP($A26,'food db'!$1:$1048576,AD$1,FALSE)</f>
        <v>0.05</v>
      </c>
      <c r="AE26" s="5">
        <f>$E26*VLOOKUP($A26,'food db'!$1:$1048576,AE$1,FALSE)</f>
        <v>0</v>
      </c>
      <c r="AF26" s="5">
        <f>$E26*VLOOKUP($A26,'food db'!$1:$1048576,AF$1,FALSE)</f>
        <v>0</v>
      </c>
      <c r="AG26" s="5">
        <f>$E26*VLOOKUP($A26,'food db'!$1:$1048576,AG$1,FALSE)</f>
        <v>0</v>
      </c>
      <c r="AH26" s="5">
        <f>$E26*VLOOKUP($A26,'food db'!$1:$1048576,AH$1,FALSE)</f>
        <v>0</v>
      </c>
      <c r="AI26" s="5">
        <f>$E26*VLOOKUP($A26,'food db'!$1:$1048576,AI$1,FALSE)</f>
        <v>0</v>
      </c>
      <c r="AJ26" s="5">
        <f>$E26*VLOOKUP($A26,'food db'!$1:$1048576,AJ$1,FALSE)</f>
        <v>0</v>
      </c>
      <c r="AK26" s="5">
        <f>$E26*VLOOKUP($A26,'food db'!$1:$1048576,AK$1,FALSE)</f>
        <v>0.01</v>
      </c>
      <c r="AL26" s="5">
        <f>$E26*VLOOKUP($A26,'food db'!$1:$1048576,AL$1,FALSE)</f>
        <v>0</v>
      </c>
      <c r="AM26" s="5">
        <f>$E26*VLOOKUP($A26,'food db'!$1:$1048576,AM$1,FALSE)</f>
        <v>0</v>
      </c>
      <c r="AN26" s="5">
        <f>$E26*VLOOKUP($A26,'food db'!$1:$1048576,AN$1,FALSE)</f>
        <v>0</v>
      </c>
      <c r="AO26" s="5">
        <f>$E26*VLOOKUP($A26,'food db'!$1:$1048576,AO$1,FALSE)</f>
        <v>0</v>
      </c>
      <c r="AP26" s="5">
        <f>$E26*VLOOKUP($A26,'food db'!$1:$1048576,AP$1,FALSE)</f>
        <v>0</v>
      </c>
      <c r="AQ26" s="5">
        <f>$E26*VLOOKUP($A26,'food db'!$1:$1048576,AQ$1,FALSE)</f>
        <v>0</v>
      </c>
      <c r="AR26" s="5">
        <f>$E26*VLOOKUP($A26,'food db'!$1:$1048576,AR$1,FALSE)</f>
        <v>0</v>
      </c>
      <c r="AS26" s="5">
        <f>$E26*VLOOKUP($A26,'food db'!$1:$1048576,AS$1,FALSE)</f>
        <v>0</v>
      </c>
      <c r="AT26" s="5">
        <f>$E26*VLOOKUP($A26,'food db'!$1:$1048576,AT$1,FALSE)</f>
        <v>0</v>
      </c>
    </row>
    <row r="27" spans="1:46" ht="15.75" customHeight="1">
      <c r="A27" s="2" t="str">
        <f t="shared" si="3"/>
        <v>None10% ground beef</v>
      </c>
      <c r="B27" s="2">
        <v>43639</v>
      </c>
      <c r="C27" s="13" t="s">
        <v>34</v>
      </c>
      <c r="D27" s="13" t="s">
        <v>113</v>
      </c>
      <c r="E27" s="1">
        <v>1</v>
      </c>
      <c r="F27" s="5">
        <f>$E27*VLOOKUP($A27,'food db'!$1:$1048576,F$1,FALSE)</f>
        <v>771.12</v>
      </c>
      <c r="G27" s="5">
        <f>$E27*VLOOKUP($A27,'food db'!$1:$1048576,G$1,FALSE)</f>
        <v>45.36</v>
      </c>
      <c r="H27" s="5">
        <f>$E27*VLOOKUP($A27,'food db'!$1:$1048576,H$1,FALSE)</f>
        <v>18.407</v>
      </c>
      <c r="I27" s="5">
        <f>$E27*VLOOKUP($A27,'food db'!$1:$1048576,I$1,FALSE)</f>
        <v>2.8940000000000001</v>
      </c>
      <c r="J27" s="5">
        <f>$E27*VLOOKUP($A27,'food db'!$1:$1048576,J$1,FALSE)</f>
        <v>1.56</v>
      </c>
      <c r="K27" s="5">
        <f>$E27*VLOOKUP($A27,'food db'!$1:$1048576,K$1,FALSE)</f>
        <v>19.745000000000001</v>
      </c>
      <c r="L27" s="5">
        <f>$E27*VLOOKUP($A27,'food db'!$1:$1048576,L$1,FALSE)</f>
        <v>0.29499999999999998</v>
      </c>
      <c r="M27" s="5">
        <f>$E27*VLOOKUP($A27,'food db'!$1:$1048576,M$1,FALSE)</f>
        <v>0.29899999999999999</v>
      </c>
      <c r="N27" s="5">
        <f>$E27*VLOOKUP($A27,'food db'!$1:$1048576,N$1,FALSE)</f>
        <v>0</v>
      </c>
      <c r="O27" s="5">
        <f>$E27*VLOOKUP($A27,'food db'!$1:$1048576,O$1,FALSE)</f>
        <v>0</v>
      </c>
      <c r="P27" s="5">
        <f>$E27*VLOOKUP($A27,'food db'!$1:$1048576,P$1,FALSE)</f>
        <v>0</v>
      </c>
      <c r="Q27" s="5">
        <f>$E27*VLOOKUP($A27,'food db'!$1:$1048576,Q$1,FALSE)</f>
        <v>0</v>
      </c>
      <c r="R27" s="5">
        <f>$E27*VLOOKUP($A27,'food db'!$1:$1048576,R$1,FALSE)</f>
        <v>0</v>
      </c>
      <c r="S27" s="5">
        <f>$E27*VLOOKUP($A27,'food db'!$1:$1048576,S$1,FALSE)</f>
        <v>90.72</v>
      </c>
      <c r="T27" s="5">
        <f>$E27*VLOOKUP($A27,'food db'!$1:$1048576,T$1,FALSE)</f>
        <v>0</v>
      </c>
      <c r="U27" s="5">
        <f>$E27*VLOOKUP($A27,'food db'!$1:$1048576,U$1,FALSE)</f>
        <v>0</v>
      </c>
      <c r="V27" s="5">
        <f>$E27*VLOOKUP($A27,'food db'!$1:$1048576,V$1,FALSE)</f>
        <v>0.05</v>
      </c>
      <c r="W27" s="5">
        <f>$E27*VLOOKUP($A27,'food db'!$1:$1048576,W$1,FALSE)</f>
        <v>0.56000000000000005</v>
      </c>
      <c r="X27" s="5">
        <f>$E27*VLOOKUP($A27,'food db'!$1:$1048576,X$1,FALSE)</f>
        <v>0</v>
      </c>
      <c r="Y27" s="5">
        <f>$E27*VLOOKUP($A27,'food db'!$1:$1048576,Y$1,FALSE)</f>
        <v>0</v>
      </c>
      <c r="Z27" s="5">
        <f>$E27*VLOOKUP($A27,'food db'!$1:$1048576,Z$1,FALSE)</f>
        <v>0</v>
      </c>
      <c r="AA27" s="5">
        <f>$E27*VLOOKUP($A27,'food db'!$1:$1048576,AA$1,FALSE)</f>
        <v>0</v>
      </c>
      <c r="AB27" s="5">
        <f>$E27*VLOOKUP($A27,'food db'!$1:$1048576,AB$1,FALSE)</f>
        <v>0</v>
      </c>
      <c r="AC27" s="5">
        <f>$E27*VLOOKUP($A27,'food db'!$1:$1048576,AC$1,FALSE)</f>
        <v>0</v>
      </c>
      <c r="AD27" s="5">
        <f>$E27*VLOOKUP($A27,'food db'!$1:$1048576,AD$1,FALSE)</f>
        <v>0</v>
      </c>
      <c r="AE27" s="5">
        <f>$E27*VLOOKUP($A27,'food db'!$1:$1048576,AE$1,FALSE)</f>
        <v>0</v>
      </c>
      <c r="AF27" s="5">
        <f>$E27*VLOOKUP($A27,'food db'!$1:$1048576,AF$1,FALSE)</f>
        <v>0</v>
      </c>
      <c r="AG27" s="5">
        <f>$E27*VLOOKUP($A27,'food db'!$1:$1048576,AG$1,FALSE)</f>
        <v>0</v>
      </c>
      <c r="AH27" s="5">
        <f>$E27*VLOOKUP($A27,'food db'!$1:$1048576,AH$1,FALSE)</f>
        <v>0</v>
      </c>
      <c r="AI27" s="5">
        <f>$E27*VLOOKUP($A27,'food db'!$1:$1048576,AI$1,FALSE)</f>
        <v>0</v>
      </c>
      <c r="AJ27" s="5">
        <f>$E27*VLOOKUP($A27,'food db'!$1:$1048576,AJ$1,FALSE)</f>
        <v>0</v>
      </c>
      <c r="AK27" s="5">
        <f>$E27*VLOOKUP($A27,'food db'!$1:$1048576,AK$1,FALSE)</f>
        <v>0</v>
      </c>
      <c r="AL27" s="5">
        <f>$E27*VLOOKUP($A27,'food db'!$1:$1048576,AL$1,FALSE)</f>
        <v>0</v>
      </c>
      <c r="AM27" s="5">
        <f>$E27*VLOOKUP($A27,'food db'!$1:$1048576,AM$1,FALSE)</f>
        <v>0</v>
      </c>
      <c r="AN27" s="5">
        <f>$E27*VLOOKUP($A27,'food db'!$1:$1048576,AN$1,FALSE)</f>
        <v>0</v>
      </c>
      <c r="AO27" s="5">
        <f>$E27*VLOOKUP($A27,'food db'!$1:$1048576,AO$1,FALSE)</f>
        <v>0</v>
      </c>
      <c r="AP27" s="5">
        <f>$E27*VLOOKUP($A27,'food db'!$1:$1048576,AP$1,FALSE)</f>
        <v>0</v>
      </c>
      <c r="AQ27" s="5">
        <f>$E27*VLOOKUP($A27,'food db'!$1:$1048576,AQ$1,FALSE)</f>
        <v>0</v>
      </c>
      <c r="AR27" s="5">
        <f>$E27*VLOOKUP($A27,'food db'!$1:$1048576,AR$1,FALSE)</f>
        <v>0</v>
      </c>
      <c r="AS27" s="5">
        <f>$E27*VLOOKUP($A27,'food db'!$1:$1048576,AS$1,FALSE)</f>
        <v>0.42</v>
      </c>
      <c r="AT27" s="5">
        <f>$E27*VLOOKUP($A27,'food db'!$1:$1048576,AT$1,FALSE)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ACC4-9DC3-418E-84EA-E7BA3C78B40F}">
  <dimension ref="A1:E2"/>
  <sheetViews>
    <sheetView workbookViewId="0">
      <selection activeCell="E4" sqref="E4"/>
    </sheetView>
  </sheetViews>
  <sheetFormatPr defaultRowHeight="12.75"/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s="2" t="str">
        <f t="shared" ref="A2" si="0">_xlfn.CONCAT(C2:D2)</f>
        <v>Noneadderall</v>
      </c>
      <c r="B2" s="2">
        <v>43639</v>
      </c>
      <c r="C2" s="1" t="s">
        <v>34</v>
      </c>
      <c r="D2" s="1" t="s">
        <v>112</v>
      </c>
      <c r="E2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main tracker</vt:lpstr>
      <vt:lpstr>mental tracker</vt:lpstr>
      <vt:lpstr>Health notes</vt:lpstr>
      <vt:lpstr>Nootropics tracker</vt:lpstr>
      <vt:lpstr>lifting log</vt:lpstr>
      <vt:lpstr>food db</vt:lpstr>
      <vt:lpstr>nutrition tracker</vt:lpstr>
      <vt:lpstr>supplements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Delforge</cp:lastModifiedBy>
  <dcterms:modified xsi:type="dcterms:W3CDTF">2019-06-24T01:29:52Z</dcterms:modified>
</cp:coreProperties>
</file>