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_000\Documents\College\Honors Thesis\Python Model\Saved Data\"/>
    </mc:Choice>
  </mc:AlternateContent>
  <xr:revisionPtr revIDLastSave="0" documentId="13_ncr:1_{E6B2E98F-4E6D-45E9-9E73-1B4D9EE9196B}" xr6:coauthVersionLast="31" xr6:coauthVersionMax="31" xr10:uidLastSave="{00000000-0000-0000-0000-000000000000}"/>
  <bookViews>
    <workbookView xWindow="0" yWindow="0" windowWidth="28800" windowHeight="12900" activeTab="2" xr2:uid="{FBADB38E-E897-47A9-9A27-F74E5DA9BBAB}"/>
  </bookViews>
  <sheets>
    <sheet name="Info_Sheet" sheetId="5" r:id="rId1"/>
    <sheet name="Low Alpha" sheetId="3" r:id="rId2"/>
    <sheet name="Compare1" sheetId="7" r:id="rId3"/>
    <sheet name="Varying" sheetId="4" r:id="rId4"/>
    <sheet name="High Alpha" sheetId="1" r:id="rId5"/>
    <sheet name="Comparison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6" l="1"/>
  <c r="F38" i="6"/>
  <c r="D38" i="6"/>
  <c r="H37" i="6"/>
  <c r="F37" i="6"/>
  <c r="D37" i="6"/>
  <c r="H36" i="6"/>
  <c r="F36" i="6"/>
  <c r="D36" i="6"/>
  <c r="H35" i="6"/>
  <c r="F35" i="6"/>
  <c r="D35" i="6"/>
  <c r="H34" i="6"/>
  <c r="F34" i="6"/>
  <c r="D34" i="6"/>
  <c r="H33" i="6"/>
  <c r="F33" i="6"/>
  <c r="D33" i="6"/>
  <c r="H32" i="6"/>
  <c r="F32" i="6"/>
  <c r="H31" i="6"/>
  <c r="F31" i="6"/>
  <c r="H29" i="6"/>
  <c r="F29" i="6"/>
  <c r="D29" i="6"/>
  <c r="H28" i="6"/>
  <c r="F28" i="6"/>
  <c r="D28" i="6"/>
  <c r="H27" i="6"/>
  <c r="F27" i="6"/>
  <c r="D27" i="6"/>
  <c r="H26" i="6"/>
  <c r="F26" i="6"/>
  <c r="D26" i="6"/>
  <c r="H25" i="6"/>
  <c r="F25" i="6"/>
  <c r="D25" i="6"/>
  <c r="H24" i="6"/>
  <c r="F24" i="6"/>
  <c r="D24" i="6"/>
  <c r="H23" i="6"/>
  <c r="F23" i="6"/>
  <c r="H22" i="6"/>
  <c r="F22" i="6"/>
  <c r="H19" i="6"/>
  <c r="F19" i="6"/>
  <c r="D19" i="6"/>
  <c r="H18" i="6"/>
  <c r="F18" i="6"/>
  <c r="D18" i="6"/>
  <c r="H17" i="6"/>
  <c r="F17" i="6"/>
  <c r="D17" i="6"/>
  <c r="H16" i="6"/>
  <c r="F16" i="6"/>
  <c r="D16" i="6"/>
  <c r="H15" i="6"/>
  <c r="F15" i="6"/>
  <c r="D15" i="6"/>
  <c r="H14" i="6"/>
  <c r="F14" i="6"/>
  <c r="D14" i="6"/>
  <c r="H13" i="6"/>
  <c r="F13" i="6"/>
  <c r="H12" i="6"/>
  <c r="F12" i="6"/>
  <c r="H10" i="6"/>
  <c r="F10" i="6"/>
  <c r="D10" i="6"/>
  <c r="H9" i="6"/>
  <c r="F9" i="6"/>
  <c r="D9" i="6"/>
  <c r="H8" i="6"/>
  <c r="F8" i="6"/>
  <c r="D8" i="6"/>
  <c r="H7" i="6"/>
  <c r="F7" i="6"/>
  <c r="D7" i="6"/>
  <c r="H6" i="6"/>
  <c r="F6" i="6"/>
  <c r="D6" i="6"/>
  <c r="H5" i="6"/>
  <c r="F5" i="6"/>
  <c r="D5" i="6"/>
  <c r="H4" i="6"/>
  <c r="F4" i="6"/>
  <c r="H3" i="6"/>
  <c r="F3" i="6"/>
  <c r="G31" i="4" l="1"/>
  <c r="G30" i="4"/>
  <c r="G29" i="4"/>
  <c r="G28" i="4"/>
  <c r="G27" i="4"/>
  <c r="G26" i="4"/>
  <c r="D31" i="4"/>
  <c r="D30" i="4"/>
  <c r="D28" i="4"/>
  <c r="D27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D25" i="4" l="1"/>
  <c r="D24" i="4"/>
  <c r="D22" i="4" l="1"/>
  <c r="D21" i="4"/>
  <c r="D19" i="4" l="1"/>
  <c r="D18" i="4"/>
  <c r="D16" i="4"/>
  <c r="D15" i="4"/>
  <c r="G2" i="4" l="1"/>
  <c r="D13" i="4" l="1"/>
  <c r="D12" i="4"/>
  <c r="D10" i="4"/>
  <c r="D9" i="4"/>
  <c r="D7" i="4"/>
  <c r="D6" i="4"/>
  <c r="D4" i="4"/>
  <c r="D3" i="4"/>
  <c r="H19" i="3" l="1"/>
  <c r="F19" i="3"/>
  <c r="D19" i="3"/>
  <c r="H18" i="3"/>
  <c r="F18" i="3"/>
  <c r="D18" i="3"/>
  <c r="H17" i="3"/>
  <c r="F17" i="3"/>
  <c r="D17" i="3"/>
  <c r="H16" i="3"/>
  <c r="F16" i="3"/>
  <c r="D16" i="3"/>
  <c r="H15" i="3"/>
  <c r="F15" i="3"/>
  <c r="D15" i="3"/>
  <c r="H14" i="3"/>
  <c r="F14" i="3"/>
  <c r="D14" i="3"/>
  <c r="H13" i="3"/>
  <c r="F13" i="3"/>
  <c r="H12" i="3"/>
  <c r="F12" i="3"/>
  <c r="H10" i="3"/>
  <c r="F10" i="3"/>
  <c r="D10" i="3"/>
  <c r="H9" i="3"/>
  <c r="F9" i="3"/>
  <c r="D9" i="3"/>
  <c r="H8" i="3"/>
  <c r="F8" i="3"/>
  <c r="D8" i="3"/>
  <c r="H7" i="3"/>
  <c r="F7" i="3"/>
  <c r="D7" i="3"/>
  <c r="H6" i="3"/>
  <c r="F6" i="3"/>
  <c r="D6" i="3"/>
  <c r="H5" i="3"/>
  <c r="F5" i="3"/>
  <c r="D5" i="3"/>
  <c r="H4" i="3"/>
  <c r="F4" i="3"/>
  <c r="H3" i="3"/>
  <c r="F3" i="3"/>
  <c r="H13" i="1" l="1"/>
  <c r="H14" i="1"/>
  <c r="H15" i="1"/>
  <c r="H16" i="1"/>
  <c r="H17" i="1"/>
  <c r="H18" i="1"/>
  <c r="H19" i="1"/>
  <c r="H12" i="1"/>
  <c r="F13" i="1"/>
  <c r="F14" i="1"/>
  <c r="F15" i="1"/>
  <c r="F16" i="1"/>
  <c r="F17" i="1"/>
  <c r="F18" i="1"/>
  <c r="F19" i="1"/>
  <c r="F12" i="1"/>
  <c r="F3" i="1"/>
  <c r="D19" i="1" l="1"/>
  <c r="D18" i="1"/>
  <c r="D17" i="1"/>
  <c r="D16" i="1"/>
  <c r="D15" i="1"/>
  <c r="D14" i="1"/>
  <c r="H4" i="1" l="1"/>
  <c r="H5" i="1"/>
  <c r="H6" i="1"/>
  <c r="H7" i="1"/>
  <c r="H8" i="1"/>
  <c r="H9" i="1"/>
  <c r="H10" i="1"/>
  <c r="H3" i="1"/>
  <c r="F4" i="1" l="1"/>
  <c r="F5" i="1"/>
  <c r="F6" i="1"/>
  <c r="F7" i="1"/>
  <c r="F8" i="1"/>
  <c r="F9" i="1"/>
  <c r="F10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<sst xmlns="http://schemas.openxmlformats.org/spreadsheetml/2006/main" count="61" uniqueCount="36">
  <si>
    <t>Onshore Wind</t>
  </si>
  <si>
    <t>Offshore Wind</t>
  </si>
  <si>
    <t>PHES</t>
  </si>
  <si>
    <t>Onshore CF</t>
  </si>
  <si>
    <t>Offshore CF</t>
  </si>
  <si>
    <t>Onshore %</t>
  </si>
  <si>
    <t>Offshore %</t>
  </si>
  <si>
    <t>Alpha set to 0.15 and Thresholds at 12%</t>
  </si>
  <si>
    <t>Alpha set to 0.05 and Thresholds at 5%</t>
  </si>
  <si>
    <t>TPF</t>
  </si>
  <si>
    <t>Smoothing Factor</t>
  </si>
  <si>
    <t>Installed Offshore (MW)</t>
  </si>
  <si>
    <t>Installed PHES (MW)</t>
  </si>
  <si>
    <t>CF % Increase</t>
  </si>
  <si>
    <t>PT (%)</t>
  </si>
  <si>
    <t>GT (%)</t>
  </si>
  <si>
    <t>INFO SHEET</t>
  </si>
  <si>
    <t>This data explores the relationship between the wind generation capacity factors and installed PHES capacity.</t>
  </si>
  <si>
    <t xml:space="preserve">Low Alpha: Smoothing factor and PT and GT set to low values </t>
  </si>
  <si>
    <t>High Alpha: Smoothing factor and PT and GT set to high values</t>
  </si>
  <si>
    <t>Varying: Low and high values over the same amounts of installed PHES and wind to explore how these variables change wind CF</t>
  </si>
  <si>
    <t>Installed PHES</t>
  </si>
  <si>
    <t>2.5 GW Wind</t>
  </si>
  <si>
    <t>5 GW Wind</t>
  </si>
  <si>
    <t>7.5 GW Wind</t>
  </si>
  <si>
    <t>10 GW Wind</t>
  </si>
  <si>
    <t>12.5 GW Wind</t>
  </si>
  <si>
    <t>15 GW Wind</t>
  </si>
  <si>
    <t>Installed Wind</t>
  </si>
  <si>
    <t>Wind CF</t>
  </si>
  <si>
    <t>Sat 5GW</t>
  </si>
  <si>
    <t>10 GW</t>
  </si>
  <si>
    <t>15 GW</t>
  </si>
  <si>
    <t>12.5 GW</t>
  </si>
  <si>
    <t>7.5 GW</t>
  </si>
  <si>
    <t>5 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</si>
</sst>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TPF vs. Wind</a:t>
            </a:r>
            <a:r>
              <a:rPr lang="en-US" baseline="0"/>
              <a:t> CF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'Low Alpha'!$J$11</c:f>
              <c:strCache>
                <c:ptCount val="1"/>
                <c:pt idx="0">
                  <c:v>TPF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'Low Alpha'!$D$12:$D$19</c:f>
              <c:numCache>
                <c:formatCode>General</c:formatCode>
                <c:ptCount val="8"/>
                <c:pt idx="0">
                  <c:v>0</c:v>
                </c:pt>
                <c:pt idx="1">
                  <c:v>1150</c:v>
                </c:pt>
                <c:pt idx="2">
                  <c:v>2300</c:v>
                </c:pt>
                <c:pt idx="3">
                  <c:v>3450</c:v>
                </c:pt>
                <c:pt idx="4">
                  <c:v>5750</c:v>
                </c:pt>
                <c:pt idx="5">
                  <c:v>11500</c:v>
                </c:pt>
                <c:pt idx="6">
                  <c:v>17250</c:v>
                </c:pt>
                <c:pt idx="7">
                  <c:v>23000</c:v>
                </c:pt>
              </c:numCache>
            </c:numRef>
          </c:cat>
          <c:val>
            <c:numRef>
              <c:f>'Low Alpha'!$J$12:$J$19</c:f>
              <c:numCache>
                <c:formatCode>General</c:formatCode>
                <c:ptCount val="8"/>
                <c:pt idx="0">
                  <c:v>0.128</c:v>
                </c:pt>
                <c:pt idx="1">
                  <c:v>0.124</c:v>
                </c:pt>
                <c:pt idx="2">
                  <c:v>0.1207</c:v>
                </c:pt>
                <c:pt idx="3">
                  <c:v>0.11700000000000001</c:v>
                </c:pt>
                <c:pt idx="4">
                  <c:v>0.11260000000000001</c:v>
                </c:pt>
                <c:pt idx="5">
                  <c:v>0.105</c:v>
                </c:pt>
                <c:pt idx="6">
                  <c:v>0.10299999999999999</c:v>
                </c:pt>
                <c:pt idx="7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9-4911-90C8-1F29EFEBFFE6}"/>
            </c:ext>
          </c:extLst>
        </c:ser>
        <c:ser>
          <c:idx val="1"/>
          <c:order val="1"/>
          <c:tx>
            <c:strRef>
              <c:f>'Low Alpha'!$G$2</c:f>
              <c:strCache>
                <c:ptCount val="1"/>
                <c:pt idx="0">
                  <c:v>Offshore 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'Low Alpha'!$G$3:$G$10</c:f>
              <c:numCache>
                <c:formatCode>General</c:formatCode>
                <c:ptCount val="8"/>
                <c:pt idx="0">
                  <c:v>0.32180319431837912</c:v>
                </c:pt>
                <c:pt idx="1">
                  <c:v>0.32987303969852189</c:v>
                </c:pt>
                <c:pt idx="2">
                  <c:v>0.33656764957484459</c:v>
                </c:pt>
                <c:pt idx="3">
                  <c:v>0.34208128245743191</c:v>
                </c:pt>
                <c:pt idx="4">
                  <c:v>0.35004726683209603</c:v>
                </c:pt>
                <c:pt idx="5">
                  <c:v>0.35876069799675531</c:v>
                </c:pt>
                <c:pt idx="6">
                  <c:v>0.36135005250588847</c:v>
                </c:pt>
                <c:pt idx="7">
                  <c:v>0.36109022530044099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19-4911-90C8-1F29EFEB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108048"/>
        <c:axId val="472109032"/>
      </c:lineChart>
      <c:catAx>
        <c:axId val="47210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Installed PHES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09032"/>
        <c:crosses val="autoZero"/>
        <c:auto val="1"/>
        <c:lblAlgn val="ctr"/>
        <c:lblOffset val="100"/>
        <c:noMultiLvlLbl val="0"/>
      </c:catAx>
      <c:valAx>
        <c:axId val="47210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</a:t>
                </a:r>
                <a:r>
                  <a:rPr lang="en-US" baseline="0"/>
                  <a:t> or TPF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CF vs.</a:t>
            </a:r>
            <a:r>
              <a:rPr lang="en-US" baseline="0"/>
              <a:t> PHES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Compare1!$C$1</c:f>
              <c:strCache>
                <c:ptCount val="1"/>
                <c:pt idx="0">
                  <c:v>5 GW Wind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Compare1!$A$2:$A$9</c:f>
              <c:numCache>
                <c:formatCode>General</c:formatCode>
                <c:ptCount val="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20</c:v>
                </c:pt>
              </c:numCache>
            </c:numRef>
          </c:cat>
          <c:val>
            <c:numRef>
              <c:f>Compare1!$C$2:$C$9</c:f>
              <c:numCache>
                <c:formatCode>General</c:formatCode>
                <c:ptCount val="8"/>
                <c:pt idx="0">
                  <c:v>0.39209932012076021</c:v>
                </c:pt>
                <c:pt idx="1">
                  <c:v>0.39233371284865232</c:v>
                </c:pt>
                <c:pt idx="2">
                  <c:v>0.39234188316649737</c:v>
                </c:pt>
                <c:pt idx="3">
                  <c:v>0.39232526908034338</c:v>
                </c:pt>
                <c:pt idx="4">
                  <c:v>0.39231049543020141</c:v>
                </c:pt>
                <c:pt idx="5">
                  <c:v>0.39229551699520332</c:v>
                </c:pt>
                <c:pt idx="6">
                  <c:v>0.39225741579584972</c:v>
                </c:pt>
                <c:pt idx="7">
                  <c:v>0.39223857514281879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F34-AD15-F8C84DDF9FF1}"/>
            </c:ext>
          </c:extLst>
        </c:ser>
        <c:ser>
          <c:idx val="1"/>
          <c:order val="1"/>
          <c:tx>
            <c:strRef>
              <c:f>Compare1!$D$1</c:f>
              <c:strCache>
                <c:ptCount val="1"/>
                <c:pt idx="0">
                  <c:v>7.5 GW Wind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Compare1!$D$2:$D$9</c:f>
              <c:numCache>
                <c:formatCode>General</c:formatCode>
                <c:ptCount val="8"/>
                <c:pt idx="0">
                  <c:v>0.3845936991344045</c:v>
                </c:pt>
                <c:pt idx="1">
                  <c:v>0.3889342944167975</c:v>
                </c:pt>
                <c:pt idx="2">
                  <c:v>0.38992463053239462</c:v>
                </c:pt>
                <c:pt idx="3">
                  <c:v>0.39002698851912548</c:v>
                </c:pt>
                <c:pt idx="4">
                  <c:v>0.3899775045196357</c:v>
                </c:pt>
                <c:pt idx="5">
                  <c:v>0.38977777837935512</c:v>
                </c:pt>
                <c:pt idx="6">
                  <c:v>0.38961195622959982</c:v>
                </c:pt>
                <c:pt idx="7">
                  <c:v>0.38906268247810127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7-4F34-AD15-F8C84DDF9FF1}"/>
            </c:ext>
          </c:extLst>
        </c:ser>
        <c:ser>
          <c:idx val="2"/>
          <c:order val="2"/>
          <c:tx>
            <c:strRef>
              <c:f>Compare1!$E$1</c:f>
              <c:strCache>
                <c:ptCount val="1"/>
                <c:pt idx="0">
                  <c:v>10 GW Wind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Compare1!$E$2:$E$9</c:f>
              <c:numCache>
                <c:formatCode>General</c:formatCode>
                <c:ptCount val="8"/>
                <c:pt idx="0">
                  <c:v>0.36410748094396889</c:v>
                </c:pt>
                <c:pt idx="1">
                  <c:v>0.37475450705612201</c:v>
                </c:pt>
                <c:pt idx="2">
                  <c:v>0.38031770913541291</c:v>
                </c:pt>
                <c:pt idx="3">
                  <c:v>0.38254361081773691</c:v>
                </c:pt>
                <c:pt idx="4">
                  <c:v>0.38339690950938221</c:v>
                </c:pt>
                <c:pt idx="5">
                  <c:v>0.38368915281297078</c:v>
                </c:pt>
                <c:pt idx="6">
                  <c:v>0.38352729031828342</c:v>
                </c:pt>
                <c:pt idx="7">
                  <c:v>0.38276612165020429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7-4F34-AD15-F8C84DDF9FF1}"/>
            </c:ext>
          </c:extLst>
        </c:ser>
        <c:ser>
          <c:idx val="3"/>
          <c:order val="3"/>
          <c:tx>
            <c:strRef>
              <c:f>Compare1!$F$1</c:f>
              <c:strCache>
                <c:ptCount val="1"/>
                <c:pt idx="0">
                  <c:v>12.5 GW Wind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Compare1!$F$2:$F$9</c:f>
              <c:numCache>
                <c:formatCode>General</c:formatCode>
                <c:ptCount val="8"/>
                <c:pt idx="0">
                  <c:v>0.33366305534287383</c:v>
                </c:pt>
                <c:pt idx="1">
                  <c:v>0.34807702717203542</c:v>
                </c:pt>
                <c:pt idx="2">
                  <c:v>0.35822832579049407</c:v>
                </c:pt>
                <c:pt idx="3">
                  <c:v>0.36476971728849988</c:v>
                </c:pt>
                <c:pt idx="4">
                  <c:v>0.36850417144912218</c:v>
                </c:pt>
                <c:pt idx="5">
                  <c:v>0.37067849818520388</c:v>
                </c:pt>
                <c:pt idx="6">
                  <c:v>0.37196361279820112</c:v>
                </c:pt>
                <c:pt idx="7">
                  <c:v>0.37292152558184488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77-4F34-AD15-F8C84DDF9FF1}"/>
            </c:ext>
          </c:extLst>
        </c:ser>
        <c:ser>
          <c:idx val="4"/>
          <c:order val="4"/>
          <c:tx>
            <c:strRef>
              <c:f>Compare1!$G$1</c:f>
              <c:strCache>
                <c:ptCount val="1"/>
                <c:pt idx="0">
                  <c:v>15 GW Wind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Compare1!$G$2:$G$9</c:f>
              <c:numCache>
                <c:formatCode>General</c:formatCode>
                <c:ptCount val="8"/>
                <c:pt idx="0">
                  <c:v>0.30263084512043648</c:v>
                </c:pt>
                <c:pt idx="1">
                  <c:v>0.31773335466096941</c:v>
                </c:pt>
                <c:pt idx="2">
                  <c:v>0.32964627269602492</c:v>
                </c:pt>
                <c:pt idx="3">
                  <c:v>0.33846757638505948</c:v>
                </c:pt>
                <c:pt idx="4">
                  <c:v>0.34433431236061462</c:v>
                </c:pt>
                <c:pt idx="5">
                  <c:v>0.34805946265340482</c:v>
                </c:pt>
                <c:pt idx="6">
                  <c:v>0.35042920741407618</c:v>
                </c:pt>
                <c:pt idx="7">
                  <c:v>0.35206889143544901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77-4F34-AD15-F8C84DDF9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339928"/>
        <c:axId val="471340256"/>
        <c:extLst/>
      </c:lineChart>
      <c:catAx>
        <c:axId val="47133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Installed PHES Capacity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40256"/>
        <c:crosses val="autoZero"/>
        <c:auto val="1"/>
        <c:lblAlgn val="ctr"/>
        <c:lblOffset val="100"/>
        <c:noMultiLvlLbl val="0"/>
      </c:catAx>
      <c:valAx>
        <c:axId val="47134025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3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GW Installed</a:t>
            </a:r>
            <a:r>
              <a:rPr lang="en-US" baseline="0"/>
              <a:t> Offshore Wind CF vs. Smoothing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 = 0.04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Varying!$F$23:$F$25</c:f>
              <c:numCache>
                <c:formatCode>General</c:formatCode>
                <c:ptCount val="3"/>
                <c:pt idx="0">
                  <c:v>0.25390000000000001</c:v>
                </c:pt>
                <c:pt idx="1">
                  <c:v>0.2989</c:v>
                </c:pt>
                <c:pt idx="2">
                  <c:v>0.31107000000000001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9-4288-95A6-FC9F6A7F1C51}"/>
            </c:ext>
          </c:extLst>
        </c:ser>
        <c:ser>
          <c:idx val="2"/>
          <c:order val="1"/>
          <c:tx>
            <c:v>a = 0.05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Varying!$D$2:$D$4</c:f>
              <c:numCache>
                <c:formatCode>General</c:formatCode>
                <c:ptCount val="3"/>
                <c:pt idx="0">
                  <c:v>0</c:v>
                </c:pt>
                <c:pt idx="1">
                  <c:v>11500</c:v>
                </c:pt>
                <c:pt idx="2">
                  <c:v>23000</c:v>
                </c:pt>
              </c:numCache>
            </c:numRef>
          </c:cat>
          <c:val>
            <c:numRef>
              <c:f>Varying!$F$20:$F$22</c:f>
              <c:numCache>
                <c:formatCode>General</c:formatCode>
                <c:ptCount val="3"/>
                <c:pt idx="0">
                  <c:v>0.25390000000000001</c:v>
                </c:pt>
                <c:pt idx="1">
                  <c:v>0.2999</c:v>
                </c:pt>
                <c:pt idx="2">
                  <c:v>0.31190899999999999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9-4288-95A6-FC9F6A7F1C51}"/>
            </c:ext>
          </c:extLst>
        </c:ser>
        <c:ser>
          <c:idx val="1"/>
          <c:order val="2"/>
          <c:tx>
            <c:v>a = 0.06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Varying!$F$29:$F$31</c:f>
              <c:numCache>
                <c:formatCode>General</c:formatCode>
                <c:ptCount val="3"/>
                <c:pt idx="0">
                  <c:v>0.25390000000000001</c:v>
                </c:pt>
                <c:pt idx="1">
                  <c:v>0.29965999999999998</c:v>
                </c:pt>
                <c:pt idx="2">
                  <c:v>0.31069999999999998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99-4288-95A6-FC9F6A7F1C51}"/>
            </c:ext>
          </c:extLst>
        </c:ser>
        <c:ser>
          <c:idx val="3"/>
          <c:order val="3"/>
          <c:tx>
            <c:v>a = 0.1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Varying!$F$11:$F$13</c:f>
              <c:numCache>
                <c:formatCode>General</c:formatCode>
                <c:ptCount val="3"/>
                <c:pt idx="0">
                  <c:v>0.25390000000000001</c:v>
                </c:pt>
                <c:pt idx="1">
                  <c:v>0.29870000000000002</c:v>
                </c:pt>
                <c:pt idx="2">
                  <c:v>0.30318400000000001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99-4288-95A6-FC9F6A7F1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257248"/>
        <c:axId val="478257904"/>
      </c:barChart>
      <c:catAx>
        <c:axId val="478257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Installed</a:t>
                </a:r>
                <a:r>
                  <a:rPr lang="en-US" baseline="0"/>
                  <a:t> PHES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57904"/>
        <c:crosses val="autoZero"/>
        <c:auto val="1"/>
        <c:lblAlgn val="ctr"/>
        <c:lblOffset val="100"/>
        <c:noMultiLvlLbl val="0"/>
      </c:catAx>
      <c:valAx>
        <c:axId val="4782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Offshore</a:t>
                </a:r>
                <a:r>
                  <a:rPr lang="en-US" baseline="0"/>
                  <a:t> Wind CF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5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CF vs. PHES Operation Thresholds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Comparison!$G$2</c:f>
              <c:strCache>
                <c:ptCount val="1"/>
                <c:pt idx="0">
                  <c:v>Offshore 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Comparison!$D$3:$D$10</c:f>
              <c:numCache>
                <c:formatCode>General</c:formatCode>
                <c:ptCount val="8"/>
                <c:pt idx="0">
                  <c:v>0</c:v>
                </c:pt>
                <c:pt idx="1">
                  <c:v>1150</c:v>
                </c:pt>
                <c:pt idx="2">
                  <c:v>2300</c:v>
                </c:pt>
                <c:pt idx="3">
                  <c:v>3450</c:v>
                </c:pt>
                <c:pt idx="4">
                  <c:v>5750</c:v>
                </c:pt>
                <c:pt idx="5">
                  <c:v>11500</c:v>
                </c:pt>
                <c:pt idx="6">
                  <c:v>17250</c:v>
                </c:pt>
                <c:pt idx="7">
                  <c:v>23000</c:v>
                </c:pt>
              </c:numCache>
            </c:numRef>
          </c:cat>
          <c:val>
            <c:numRef>
              <c:f>Comparison!$G$3:$G$10</c:f>
              <c:numCache>
                <c:formatCode>General</c:formatCode>
                <c:ptCount val="8"/>
                <c:pt idx="0">
                  <c:v>0.32179999999999997</c:v>
                </c:pt>
                <c:pt idx="1">
                  <c:v>0.32900000000000001</c:v>
                </c:pt>
                <c:pt idx="2">
                  <c:v>0.33500000000000002</c:v>
                </c:pt>
                <c:pt idx="3">
                  <c:v>0.34100000000000003</c:v>
                </c:pt>
                <c:pt idx="4">
                  <c:v>0.34960000000000002</c:v>
                </c:pt>
                <c:pt idx="5">
                  <c:v>0.35832999999999998</c:v>
                </c:pt>
                <c:pt idx="6">
                  <c:v>0.35810399999999998</c:v>
                </c:pt>
                <c:pt idx="7">
                  <c:v>0.35461999999999999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F6-47A4-8368-4B05DE7003BF}"/>
            </c:ext>
          </c:extLst>
        </c:ser>
        <c:ser>
          <c:idx val="1"/>
          <c:order val="1"/>
          <c:tx>
            <c:strRef>
              <c:f>Comparison!$G$2</c:f>
              <c:strCache>
                <c:ptCount val="1"/>
                <c:pt idx="0">
                  <c:v>Offshore 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Comparison!$D$3:$D$10</c:f>
              <c:numCache>
                <c:formatCode>General</c:formatCode>
                <c:ptCount val="8"/>
                <c:pt idx="0">
                  <c:v>0</c:v>
                </c:pt>
                <c:pt idx="1">
                  <c:v>1150</c:v>
                </c:pt>
                <c:pt idx="2">
                  <c:v>2300</c:v>
                </c:pt>
                <c:pt idx="3">
                  <c:v>3450</c:v>
                </c:pt>
                <c:pt idx="4">
                  <c:v>5750</c:v>
                </c:pt>
                <c:pt idx="5">
                  <c:v>11500</c:v>
                </c:pt>
                <c:pt idx="6">
                  <c:v>17250</c:v>
                </c:pt>
                <c:pt idx="7">
                  <c:v>23000</c:v>
                </c:pt>
              </c:numCache>
            </c:numRef>
          </c:cat>
          <c:val>
            <c:numRef>
              <c:f>Comparison!$G$12:$G$19</c:f>
              <c:numCache>
                <c:formatCode>General</c:formatCode>
                <c:ptCount val="8"/>
                <c:pt idx="0">
                  <c:v>0.245</c:v>
                </c:pt>
                <c:pt idx="1">
                  <c:v>0.25245800000000002</c:v>
                </c:pt>
                <c:pt idx="2">
                  <c:v>0.25916299999999998</c:v>
                </c:pt>
                <c:pt idx="3">
                  <c:v>0.26516400000000001</c:v>
                </c:pt>
                <c:pt idx="4">
                  <c:v>0.27489999999999998</c:v>
                </c:pt>
                <c:pt idx="5">
                  <c:v>0.28709000000000001</c:v>
                </c:pt>
                <c:pt idx="6">
                  <c:v>0.28912199999999999</c:v>
                </c:pt>
                <c:pt idx="7">
                  <c:v>0.28733500000000001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F6-47A4-8368-4B05DE70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262496"/>
        <c:axId val="478269384"/>
      </c:lineChart>
      <c:catAx>
        <c:axId val="47826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Installed PHES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69384"/>
        <c:crosses val="autoZero"/>
        <c:auto val="1"/>
        <c:lblAlgn val="ctr"/>
        <c:lblOffset val="100"/>
        <c:noMultiLvlLbl val="0"/>
      </c:catAx>
      <c:valAx>
        <c:axId val="4782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Offshore Wind 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22</xdr:row>
      <xdr:rowOff>19050</xdr:rowOff>
    </xdr:from>
    <xdr:to>
      <xdr:col>7</xdr:col>
      <xdr:colOff>280987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AFAD7-7657-4121-889D-4175813B3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4</xdr:row>
      <xdr:rowOff>171450</xdr:rowOff>
    </xdr:from>
    <xdr:to>
      <xdr:col>26</xdr:col>
      <xdr:colOff>247650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CE1F8-66C1-41CF-A546-1FFA37B44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9</xdr:row>
      <xdr:rowOff>38100</xdr:rowOff>
    </xdr:from>
    <xdr:to>
      <xdr:col>19</xdr:col>
      <xdr:colOff>238125</xdr:colOff>
      <xdr:row>9</xdr:row>
      <xdr:rowOff>171450</xdr:rowOff>
    </xdr:to>
    <xdr:sp macro="" textlink="">
      <xdr:nvSpPr>
        <xdr:cNvPr id="4" name="Star: 5 Points 3">
          <a:extLst>
            <a:ext uri="{FF2B5EF4-FFF2-40B4-BE49-F238E27FC236}">
              <a16:creationId xmlns:a16="http://schemas.microsoft.com/office/drawing/2014/main" id="{25B31EBA-1741-40D4-9FF5-3C7B4C88E9E1}"/>
            </a:ext>
          </a:extLst>
        </xdr:cNvPr>
        <xdr:cNvSpPr/>
      </xdr:nvSpPr>
      <xdr:spPr>
        <a:xfrm>
          <a:off x="13887450" y="1752600"/>
          <a:ext cx="142875" cy="133350"/>
        </a:xfrm>
        <a:prstGeom prst="star5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209550</xdr:colOff>
      <xdr:row>10</xdr:row>
      <xdr:rowOff>66675</xdr:rowOff>
    </xdr:from>
    <xdr:to>
      <xdr:col>20</xdr:col>
      <xdr:colOff>352425</xdr:colOff>
      <xdr:row>11</xdr:row>
      <xdr:rowOff>9525</xdr:rowOff>
    </xdr:to>
    <xdr:sp macro="" textlink="">
      <xdr:nvSpPr>
        <xdr:cNvPr id="5" name="Star: 5 Points 4">
          <a:extLst>
            <a:ext uri="{FF2B5EF4-FFF2-40B4-BE49-F238E27FC236}">
              <a16:creationId xmlns:a16="http://schemas.microsoft.com/office/drawing/2014/main" id="{25B31EBA-1741-40D4-9FF5-3C7B4C88E9E1}"/>
            </a:ext>
          </a:extLst>
        </xdr:cNvPr>
        <xdr:cNvSpPr/>
      </xdr:nvSpPr>
      <xdr:spPr>
        <a:xfrm>
          <a:off x="14611350" y="1971675"/>
          <a:ext cx="142875" cy="133350"/>
        </a:xfrm>
        <a:prstGeom prst="star5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257175</xdr:colOff>
      <xdr:row>13</xdr:row>
      <xdr:rowOff>9525</xdr:rowOff>
    </xdr:from>
    <xdr:to>
      <xdr:col>21</xdr:col>
      <xdr:colOff>400050</xdr:colOff>
      <xdr:row>13</xdr:row>
      <xdr:rowOff>142875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25B31EBA-1741-40D4-9FF5-3C7B4C88E9E1}"/>
            </a:ext>
          </a:extLst>
        </xdr:cNvPr>
        <xdr:cNvSpPr/>
      </xdr:nvSpPr>
      <xdr:spPr>
        <a:xfrm>
          <a:off x="15268575" y="2486025"/>
          <a:ext cx="142875" cy="133350"/>
        </a:xfrm>
        <a:prstGeom prst="star5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342900</xdr:colOff>
      <xdr:row>17</xdr:row>
      <xdr:rowOff>66675</xdr:rowOff>
    </xdr:from>
    <xdr:to>
      <xdr:col>22</xdr:col>
      <xdr:colOff>485775</xdr:colOff>
      <xdr:row>18</xdr:row>
      <xdr:rowOff>9525</xdr:rowOff>
    </xdr:to>
    <xdr:sp macro="" textlink="">
      <xdr:nvSpPr>
        <xdr:cNvPr id="7" name="Star: 5 Points 6">
          <a:extLst>
            <a:ext uri="{FF2B5EF4-FFF2-40B4-BE49-F238E27FC236}">
              <a16:creationId xmlns:a16="http://schemas.microsoft.com/office/drawing/2014/main" id="{25B31EBA-1741-40D4-9FF5-3C7B4C88E9E1}"/>
            </a:ext>
          </a:extLst>
        </xdr:cNvPr>
        <xdr:cNvSpPr/>
      </xdr:nvSpPr>
      <xdr:spPr>
        <a:xfrm>
          <a:off x="15963900" y="3305175"/>
          <a:ext cx="142875" cy="133350"/>
        </a:xfrm>
        <a:prstGeom prst="star5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0.30699</cdr:x>
      <cdr:y>0.13931</cdr:y>
    </cdr:from>
    <cdr:to>
      <cdr:x>0.32642</cdr:x>
      <cdr:y>0.16603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DB7DEBBF-D410-453D-A764-78BF631ED7D2}"/>
            </a:ext>
          </a:extLst>
        </cdr:cNvPr>
        <cdr:cNvSpPr/>
      </cdr:nvSpPr>
      <cdr:spPr>
        <a:xfrm xmlns:a="http://schemas.openxmlformats.org/drawingml/2006/main">
          <a:off x="2257425" y="695325"/>
          <a:ext cx="142875" cy="133350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1352550</xdr:colOff>
      <xdr:row>33</xdr:row>
      <xdr:rowOff>114300</xdr:rowOff>
    </xdr:from>
    <xdr:to>
      <xdr:col>25</xdr:col>
      <xdr:colOff>161925</xdr:colOff>
      <xdr:row>64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70467-A382-4B9C-A65B-3548D2197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114300</xdr:rowOff>
    </xdr:from>
    <xdr:to>
      <xdr:col>17</xdr:col>
      <xdr:colOff>381000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0F88A-3172-41B5-B957-A38BC0EC7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BAEE-8C3F-4490-AB55-1C1C8AECFB52}">
  <dimension ref="A1:A5"/>
  <sheetViews>
    <sheetView workbookViewId="0">
      <selection activeCell="G13" sqref="G13"/>
    </sheetView>
  </sheetViews>
  <sheetFormatPr defaultRowHeight="15" x14ac:dyDescent="0.25"/>
  <cols>
    <col min="1" max="1" width="119.7109375" customWidth="1"/>
  </cols>
  <sheetData>
    <row r="1" spans="1:1" x14ac:dyDescent="0.25">
      <c r="A1" t="s">
        <v>16</v>
      </c>
    </row>
    <row r="2" spans="1:1" ht="19.5" customHeight="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CEBC0-CE4D-41BD-8B31-1925E9227611}">
  <dimension ref="A1:J19"/>
  <sheetViews>
    <sheetView workbookViewId="0">
      <selection activeCell="L32" sqref="L32"/>
    </sheetView>
  </sheetViews>
  <sheetFormatPr defaultRowHeight="15" x14ac:dyDescent="0.25"/>
  <cols>
    <col min="1" max="1" width="36.42578125" customWidth="1"/>
    <col min="2" max="2" width="14.28515625" customWidth="1"/>
    <col min="3" max="3" width="17.5703125" customWidth="1"/>
    <col min="4" max="4" width="13" customWidth="1"/>
    <col min="5" max="6" width="11.5703125" customWidth="1"/>
    <col min="7" max="7" width="12.140625" customWidth="1"/>
    <col min="8" max="8" width="11.5703125" customWidth="1"/>
  </cols>
  <sheetData>
    <row r="1" spans="1:10" x14ac:dyDescent="0.25">
      <c r="A1" t="s">
        <v>8</v>
      </c>
    </row>
    <row r="2" spans="1:10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4</v>
      </c>
      <c r="H2" t="s">
        <v>6</v>
      </c>
    </row>
    <row r="3" spans="1:10" x14ac:dyDescent="0.25">
      <c r="B3">
        <v>10000</v>
      </c>
      <c r="C3">
        <v>10000</v>
      </c>
      <c r="D3">
        <v>0</v>
      </c>
      <c r="E3">
        <v>0.13609664650522521</v>
      </c>
      <c r="F3">
        <f>((E3-E$3)/E$3)*100</f>
        <v>0</v>
      </c>
      <c r="G3">
        <v>0.32180319431837912</v>
      </c>
      <c r="H3">
        <f>((G3-G$3)/G$3)*100</f>
        <v>0</v>
      </c>
    </row>
    <row r="4" spans="1:10" x14ac:dyDescent="0.25">
      <c r="B4">
        <v>10000</v>
      </c>
      <c r="C4">
        <v>10000</v>
      </c>
      <c r="D4">
        <v>1150</v>
      </c>
      <c r="E4">
        <v>0.13676764356112889</v>
      </c>
      <c r="F4">
        <f t="shared" ref="F4:F10" si="0">((E4-E$3)/E$3)*100</f>
        <v>0.49302982338945084</v>
      </c>
      <c r="G4">
        <v>0.32987303969852189</v>
      </c>
      <c r="H4">
        <f t="shared" ref="H4:H10" si="1">((G4-G$3)/G$3)*100</f>
        <v>2.5076958596497927</v>
      </c>
    </row>
    <row r="5" spans="1:10" x14ac:dyDescent="0.25">
      <c r="B5">
        <v>10000</v>
      </c>
      <c r="C5">
        <v>10000</v>
      </c>
      <c r="D5">
        <f>2*1150</f>
        <v>2300</v>
      </c>
      <c r="E5">
        <v>0.1372477384361574</v>
      </c>
      <c r="F5">
        <f t="shared" si="0"/>
        <v>0.84579007675107643</v>
      </c>
      <c r="G5">
        <v>0.33656764957484459</v>
      </c>
      <c r="H5">
        <f t="shared" si="1"/>
        <v>4.588038750745933</v>
      </c>
    </row>
    <row r="6" spans="1:10" x14ac:dyDescent="0.25">
      <c r="B6">
        <v>10000</v>
      </c>
      <c r="C6">
        <v>10000</v>
      </c>
      <c r="D6">
        <f>3*1150</f>
        <v>3450</v>
      </c>
      <c r="E6">
        <v>0.13756099842304001</v>
      </c>
      <c r="F6">
        <f t="shared" si="0"/>
        <v>1.0759647319881447</v>
      </c>
      <c r="G6">
        <v>0.34208128245743191</v>
      </c>
      <c r="H6">
        <f t="shared" si="1"/>
        <v>6.3013942984638218</v>
      </c>
    </row>
    <row r="7" spans="1:10" x14ac:dyDescent="0.25">
      <c r="B7">
        <v>10000</v>
      </c>
      <c r="C7">
        <v>10000</v>
      </c>
      <c r="D7">
        <f>5*1150</f>
        <v>5750</v>
      </c>
      <c r="E7">
        <v>0.13786171244330889</v>
      </c>
      <c r="F7">
        <f t="shared" si="0"/>
        <v>1.2969209627188789</v>
      </c>
      <c r="G7">
        <v>0.35004726683209603</v>
      </c>
      <c r="H7">
        <f t="shared" si="1"/>
        <v>8.7768154612453486</v>
      </c>
    </row>
    <row r="8" spans="1:10" x14ac:dyDescent="0.25">
      <c r="B8">
        <v>10000</v>
      </c>
      <c r="C8">
        <v>10000</v>
      </c>
      <c r="D8">
        <f>10*1150</f>
        <v>11500</v>
      </c>
      <c r="E8">
        <v>0.13811945932329761</v>
      </c>
      <c r="F8">
        <f t="shared" si="0"/>
        <v>1.486306143476311</v>
      </c>
      <c r="G8">
        <v>0.35876069799675531</v>
      </c>
      <c r="H8">
        <f t="shared" si="1"/>
        <v>11.484504918186712</v>
      </c>
    </row>
    <row r="9" spans="1:10" x14ac:dyDescent="0.25">
      <c r="B9">
        <v>10000</v>
      </c>
      <c r="C9">
        <v>10000</v>
      </c>
      <c r="D9">
        <f>15*1150</f>
        <v>17250</v>
      </c>
      <c r="E9">
        <v>0.1383229854558681</v>
      </c>
      <c r="F9">
        <f t="shared" si="0"/>
        <v>1.635851439261889</v>
      </c>
      <c r="G9">
        <v>0.36135005250588847</v>
      </c>
      <c r="H9">
        <f t="shared" si="1"/>
        <v>12.289144074929006</v>
      </c>
    </row>
    <row r="10" spans="1:10" x14ac:dyDescent="0.25">
      <c r="B10">
        <v>10000</v>
      </c>
      <c r="C10">
        <v>10000</v>
      </c>
      <c r="D10">
        <f>20*1150</f>
        <v>23000</v>
      </c>
      <c r="E10">
        <v>0.13840033009417271</v>
      </c>
      <c r="F10">
        <f t="shared" si="0"/>
        <v>1.6926821109137735</v>
      </c>
      <c r="G10">
        <v>0.36109022530044099</v>
      </c>
      <c r="H10">
        <f t="shared" si="1"/>
        <v>12.208403047482765</v>
      </c>
    </row>
    <row r="11" spans="1:10" x14ac:dyDescent="0.25">
      <c r="J11" t="s">
        <v>9</v>
      </c>
    </row>
    <row r="12" spans="1:10" x14ac:dyDescent="0.25">
      <c r="B12">
        <v>15000</v>
      </c>
      <c r="C12">
        <v>15000</v>
      </c>
      <c r="D12">
        <v>0</v>
      </c>
      <c r="E12">
        <v>0.12659999999999999</v>
      </c>
      <c r="F12">
        <f>((E12-E$12)/E$12)*100</f>
        <v>0</v>
      </c>
      <c r="G12">
        <v>0.245</v>
      </c>
      <c r="H12">
        <f>((G12-G$12)/G$12)*100</f>
        <v>0</v>
      </c>
      <c r="J12">
        <v>0.128</v>
      </c>
    </row>
    <row r="13" spans="1:10" x14ac:dyDescent="0.25">
      <c r="B13">
        <v>15000</v>
      </c>
      <c r="C13">
        <v>15000</v>
      </c>
      <c r="D13">
        <v>1150</v>
      </c>
      <c r="E13">
        <v>0.12759999999999999</v>
      </c>
      <c r="F13">
        <f t="shared" ref="F13:F19" si="2">((E13-E$12)/E$12)*100</f>
        <v>0.78988941548183333</v>
      </c>
      <c r="G13">
        <v>0.25280000000000002</v>
      </c>
      <c r="H13">
        <f t="shared" ref="H13:H19" si="3">((G13-G$12)/G$12)*100</f>
        <v>3.1836734693877671</v>
      </c>
      <c r="J13">
        <v>0.124</v>
      </c>
    </row>
    <row r="14" spans="1:10" x14ac:dyDescent="0.25">
      <c r="B14">
        <v>15000</v>
      </c>
      <c r="C14">
        <v>15000</v>
      </c>
      <c r="D14">
        <f>2*1150</f>
        <v>2300</v>
      </c>
      <c r="E14">
        <v>0.12839999999999999</v>
      </c>
      <c r="F14">
        <f t="shared" si="2"/>
        <v>1.4218009478672955</v>
      </c>
      <c r="G14">
        <v>0.25977</v>
      </c>
      <c r="H14">
        <f t="shared" si="3"/>
        <v>6.0285714285714311</v>
      </c>
      <c r="J14">
        <v>0.1207</v>
      </c>
    </row>
    <row r="15" spans="1:10" x14ac:dyDescent="0.25">
      <c r="B15">
        <v>15000</v>
      </c>
      <c r="C15">
        <v>15000</v>
      </c>
      <c r="D15">
        <f>3*1150</f>
        <v>3450</v>
      </c>
      <c r="E15">
        <v>0.129</v>
      </c>
      <c r="F15">
        <f t="shared" si="2"/>
        <v>1.8957345971564086</v>
      </c>
      <c r="G15">
        <v>0.26579999999999998</v>
      </c>
      <c r="H15">
        <f t="shared" si="3"/>
        <v>8.4897959183673404</v>
      </c>
      <c r="J15">
        <v>0.11700000000000001</v>
      </c>
    </row>
    <row r="16" spans="1:10" x14ac:dyDescent="0.25">
      <c r="B16">
        <v>15000</v>
      </c>
      <c r="C16">
        <v>15000</v>
      </c>
      <c r="D16">
        <f>5*1150</f>
        <v>5750</v>
      </c>
      <c r="E16">
        <v>0.1298</v>
      </c>
      <c r="F16">
        <f t="shared" si="2"/>
        <v>2.5276461295418708</v>
      </c>
      <c r="G16">
        <v>0.27589999999999998</v>
      </c>
      <c r="H16">
        <f t="shared" si="3"/>
        <v>12.612244897959176</v>
      </c>
      <c r="J16">
        <v>0.11260000000000001</v>
      </c>
    </row>
    <row r="17" spans="2:10" x14ac:dyDescent="0.25">
      <c r="B17">
        <v>15000</v>
      </c>
      <c r="C17">
        <v>15000</v>
      </c>
      <c r="D17">
        <f>10*1150</f>
        <v>11500</v>
      </c>
      <c r="E17">
        <v>0.13059999999999999</v>
      </c>
      <c r="F17">
        <f t="shared" si="2"/>
        <v>3.1595576619273333</v>
      </c>
      <c r="G17">
        <v>0.29010999999999998</v>
      </c>
      <c r="H17">
        <f t="shared" si="3"/>
        <v>18.412244897959177</v>
      </c>
      <c r="J17">
        <v>0.105</v>
      </c>
    </row>
    <row r="18" spans="2:10" x14ac:dyDescent="0.25">
      <c r="B18">
        <v>15000</v>
      </c>
      <c r="C18">
        <v>15000</v>
      </c>
      <c r="D18">
        <f>15*1150</f>
        <v>17250</v>
      </c>
      <c r="E18">
        <v>0.13070000000000001</v>
      </c>
      <c r="F18">
        <f t="shared" si="2"/>
        <v>3.2385466034755299</v>
      </c>
      <c r="G18">
        <v>0.29549999999999998</v>
      </c>
      <c r="H18">
        <f t="shared" si="3"/>
        <v>20.612244897959179</v>
      </c>
      <c r="J18">
        <v>0.10299999999999999</v>
      </c>
    </row>
    <row r="19" spans="2:10" x14ac:dyDescent="0.25">
      <c r="B19">
        <v>15000</v>
      </c>
      <c r="C19">
        <v>15000</v>
      </c>
      <c r="D19">
        <f>20*1150</f>
        <v>23000</v>
      </c>
      <c r="E19">
        <v>0.13059999999999999</v>
      </c>
      <c r="F19">
        <f t="shared" si="2"/>
        <v>3.1595576619273333</v>
      </c>
      <c r="G19">
        <v>0.297398</v>
      </c>
      <c r="H19">
        <f t="shared" si="3"/>
        <v>21.386938775510206</v>
      </c>
      <c r="J19">
        <v>0.10199999999999999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301A-AB90-457B-9B9C-228AC9A831A3}">
  <dimension ref="A1:H25"/>
  <sheetViews>
    <sheetView tabSelected="1" topLeftCell="I5" zoomScale="145" zoomScaleNormal="145" workbookViewId="0">
      <selection activeCell="M18" sqref="M18"/>
    </sheetView>
  </sheetViews>
  <sheetFormatPr defaultRowHeight="15" x14ac:dyDescent="0.25"/>
  <cols>
    <col min="1" max="4" width="16.140625" customWidth="1"/>
    <col min="5" max="6" width="11.7109375" customWidth="1"/>
  </cols>
  <sheetData>
    <row r="1" spans="1:7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25">
      <c r="A2">
        <v>0</v>
      </c>
      <c r="B2">
        <v>0.3925213286937333</v>
      </c>
      <c r="C2">
        <v>0.39209932012076021</v>
      </c>
      <c r="D2">
        <v>0.3845936991344045</v>
      </c>
      <c r="E2">
        <v>0.36410748094396889</v>
      </c>
      <c r="F2">
        <v>0.33366305534287383</v>
      </c>
      <c r="G2">
        <v>0.30263084512043648</v>
      </c>
    </row>
    <row r="3" spans="1:7" x14ac:dyDescent="0.25">
      <c r="A3">
        <v>2.5</v>
      </c>
      <c r="B3">
        <v>0.3925213286937333</v>
      </c>
      <c r="C3">
        <v>0.39233371284865232</v>
      </c>
      <c r="D3">
        <v>0.3889342944167975</v>
      </c>
      <c r="E3">
        <v>0.37475450705612201</v>
      </c>
      <c r="F3">
        <v>0.34807702717203542</v>
      </c>
      <c r="G3">
        <v>0.31773335466096941</v>
      </c>
    </row>
    <row r="4" spans="1:7" x14ac:dyDescent="0.25">
      <c r="A4">
        <v>5</v>
      </c>
      <c r="B4">
        <v>0.3925213286937333</v>
      </c>
      <c r="C4">
        <v>0.39234188316649737</v>
      </c>
      <c r="D4">
        <v>0.38992463053239462</v>
      </c>
      <c r="E4">
        <v>0.38031770913541291</v>
      </c>
      <c r="F4">
        <v>0.35822832579049407</v>
      </c>
      <c r="G4">
        <v>0.32964627269602492</v>
      </c>
    </row>
    <row r="5" spans="1:7" x14ac:dyDescent="0.25">
      <c r="A5">
        <v>7.5</v>
      </c>
      <c r="B5">
        <v>0.3925213286937333</v>
      </c>
      <c r="C5">
        <v>0.39232526908034338</v>
      </c>
      <c r="D5">
        <v>0.39002698851912548</v>
      </c>
      <c r="E5">
        <v>0.38254361081773691</v>
      </c>
      <c r="F5">
        <v>0.36476971728849988</v>
      </c>
      <c r="G5">
        <v>0.33846757638505948</v>
      </c>
    </row>
    <row r="6" spans="1:7" x14ac:dyDescent="0.25">
      <c r="A6">
        <v>10</v>
      </c>
      <c r="B6">
        <v>0.3925213286937333</v>
      </c>
      <c r="C6">
        <v>0.39231049543020141</v>
      </c>
      <c r="D6">
        <v>0.3899775045196357</v>
      </c>
      <c r="E6">
        <v>0.38339690950938221</v>
      </c>
      <c r="F6">
        <v>0.36850417144912218</v>
      </c>
      <c r="G6">
        <v>0.34433431236061462</v>
      </c>
    </row>
    <row r="7" spans="1:7" x14ac:dyDescent="0.25">
      <c r="A7">
        <v>12.5</v>
      </c>
      <c r="B7">
        <v>0.3925213286937333</v>
      </c>
      <c r="C7">
        <v>0.39229551699520332</v>
      </c>
      <c r="D7">
        <v>0.38977777837935512</v>
      </c>
      <c r="E7">
        <v>0.38368915281297078</v>
      </c>
      <c r="F7">
        <v>0.37067849818520388</v>
      </c>
      <c r="G7">
        <v>0.34805946265340482</v>
      </c>
    </row>
    <row r="8" spans="1:7" x14ac:dyDescent="0.25">
      <c r="A8">
        <v>15</v>
      </c>
      <c r="B8">
        <v>0.3925213286937333</v>
      </c>
      <c r="C8">
        <v>0.39225741579584972</v>
      </c>
      <c r="D8">
        <v>0.38961195622959982</v>
      </c>
      <c r="E8">
        <v>0.38352729031828342</v>
      </c>
      <c r="F8">
        <v>0.37196361279820112</v>
      </c>
      <c r="G8">
        <v>0.35042920741407618</v>
      </c>
    </row>
    <row r="9" spans="1:7" x14ac:dyDescent="0.25">
      <c r="A9">
        <v>20</v>
      </c>
      <c r="B9">
        <v>0.3925213286937333</v>
      </c>
      <c r="C9">
        <v>0.39223857514281879</v>
      </c>
      <c r="D9">
        <v>0.38906268247810127</v>
      </c>
      <c r="E9">
        <v>0.38276612165020429</v>
      </c>
      <c r="F9">
        <v>0.37292152558184488</v>
      </c>
      <c r="G9">
        <v>0.35206889143544901</v>
      </c>
    </row>
    <row r="12" spans="1:7" x14ac:dyDescent="0.25">
      <c r="A12" t="s">
        <v>21</v>
      </c>
      <c r="B12" t="s">
        <v>28</v>
      </c>
      <c r="C12" t="s">
        <v>29</v>
      </c>
    </row>
    <row r="13" spans="1:7" x14ac:dyDescent="0.25">
      <c r="A13">
        <v>12300</v>
      </c>
      <c r="B13">
        <v>10000</v>
      </c>
    </row>
    <row r="14" spans="1:7" x14ac:dyDescent="0.25">
      <c r="A14">
        <v>12400</v>
      </c>
      <c r="B14">
        <v>10000</v>
      </c>
    </row>
    <row r="15" spans="1:7" x14ac:dyDescent="0.25">
      <c r="A15">
        <v>12500</v>
      </c>
      <c r="B15">
        <v>10000</v>
      </c>
    </row>
    <row r="16" spans="1:7" x14ac:dyDescent="0.25">
      <c r="A16">
        <v>12600</v>
      </c>
      <c r="B16">
        <v>10000</v>
      </c>
    </row>
    <row r="17" spans="1:8" x14ac:dyDescent="0.25">
      <c r="A17">
        <v>12700</v>
      </c>
      <c r="B17">
        <v>10000</v>
      </c>
    </row>
    <row r="18" spans="1:8" x14ac:dyDescent="0.25">
      <c r="A18">
        <v>18450</v>
      </c>
      <c r="B18">
        <v>15000</v>
      </c>
    </row>
    <row r="19" spans="1:8" x14ac:dyDescent="0.25">
      <c r="A19">
        <v>18600</v>
      </c>
      <c r="B19">
        <v>15000</v>
      </c>
    </row>
    <row r="20" spans="1:8" x14ac:dyDescent="0.25">
      <c r="A20">
        <v>18750</v>
      </c>
      <c r="B20">
        <v>15000</v>
      </c>
      <c r="H20" t="s">
        <v>35</v>
      </c>
    </row>
    <row r="21" spans="1:8" x14ac:dyDescent="0.25">
      <c r="A21">
        <v>18900</v>
      </c>
      <c r="B21">
        <v>15000</v>
      </c>
      <c r="H21" t="s">
        <v>34</v>
      </c>
    </row>
    <row r="22" spans="1:8" x14ac:dyDescent="0.25">
      <c r="A22">
        <v>19050</v>
      </c>
      <c r="B22">
        <v>15000</v>
      </c>
      <c r="H22" t="s">
        <v>33</v>
      </c>
    </row>
    <row r="23" spans="1:8" x14ac:dyDescent="0.25">
      <c r="H23" t="s">
        <v>31</v>
      </c>
    </row>
    <row r="24" spans="1:8" x14ac:dyDescent="0.25">
      <c r="H24" t="s">
        <v>32</v>
      </c>
    </row>
    <row r="25" spans="1:8" x14ac:dyDescent="0.25">
      <c r="H25" t="s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55FD-EF35-4A74-AF47-55487DB860ED}">
  <dimension ref="A1:G31"/>
  <sheetViews>
    <sheetView workbookViewId="0">
      <selection activeCell="D1" sqref="D1:E4"/>
    </sheetView>
  </sheetViews>
  <sheetFormatPr defaultRowHeight="15" x14ac:dyDescent="0.25"/>
  <cols>
    <col min="1" max="1" width="16.5703125" customWidth="1"/>
    <col min="4" max="4" width="19.85546875" customWidth="1"/>
    <col min="5" max="5" width="23.28515625" customWidth="1"/>
    <col min="6" max="6" width="14.28515625" customWidth="1"/>
    <col min="7" max="7" width="14.140625" customWidth="1"/>
  </cols>
  <sheetData>
    <row r="1" spans="1:7" x14ac:dyDescent="0.25">
      <c r="A1" t="s">
        <v>10</v>
      </c>
      <c r="B1" t="s">
        <v>14</v>
      </c>
      <c r="C1" t="s">
        <v>15</v>
      </c>
      <c r="D1" t="s">
        <v>12</v>
      </c>
      <c r="E1" t="s">
        <v>11</v>
      </c>
      <c r="F1" t="s">
        <v>4</v>
      </c>
      <c r="G1" t="s">
        <v>13</v>
      </c>
    </row>
    <row r="2" spans="1:7" x14ac:dyDescent="0.25">
      <c r="A2">
        <v>0.05</v>
      </c>
      <c r="B2">
        <v>5</v>
      </c>
      <c r="C2">
        <v>5</v>
      </c>
      <c r="D2">
        <v>0</v>
      </c>
      <c r="E2">
        <v>20000</v>
      </c>
      <c r="F2">
        <v>0.25390000000000001</v>
      </c>
      <c r="G2">
        <f>(F2-F$2)/(F$2)*100</f>
        <v>0</v>
      </c>
    </row>
    <row r="3" spans="1:7" x14ac:dyDescent="0.25">
      <c r="A3">
        <v>0.05</v>
      </c>
      <c r="B3">
        <v>5</v>
      </c>
      <c r="C3">
        <v>5</v>
      </c>
      <c r="D3">
        <f>10*1150</f>
        <v>11500</v>
      </c>
      <c r="E3">
        <v>20000</v>
      </c>
      <c r="F3">
        <v>0.29920000000000002</v>
      </c>
      <c r="G3">
        <f t="shared" ref="G3:G31" si="0">(F3-F$2)/(F$2)*100</f>
        <v>17.841669948798742</v>
      </c>
    </row>
    <row r="4" spans="1:7" x14ac:dyDescent="0.25">
      <c r="A4">
        <v>0.05</v>
      </c>
      <c r="B4">
        <v>5</v>
      </c>
      <c r="C4">
        <v>5</v>
      </c>
      <c r="D4">
        <f>20*1150</f>
        <v>23000</v>
      </c>
      <c r="E4">
        <v>20000</v>
      </c>
      <c r="F4">
        <v>0.30958999999999998</v>
      </c>
      <c r="G4">
        <f t="shared" si="0"/>
        <v>21.933832217408412</v>
      </c>
    </row>
    <row r="5" spans="1:7" x14ac:dyDescent="0.25">
      <c r="A5">
        <v>0.1</v>
      </c>
      <c r="B5">
        <v>10</v>
      </c>
      <c r="C5">
        <v>10</v>
      </c>
      <c r="D5">
        <v>0</v>
      </c>
      <c r="E5">
        <v>20000</v>
      </c>
      <c r="F5">
        <v>0.25390000000000001</v>
      </c>
      <c r="G5">
        <f t="shared" si="0"/>
        <v>0</v>
      </c>
    </row>
    <row r="6" spans="1:7" x14ac:dyDescent="0.25">
      <c r="A6">
        <v>0.1</v>
      </c>
      <c r="B6">
        <v>10</v>
      </c>
      <c r="C6">
        <v>10</v>
      </c>
      <c r="D6">
        <f>10*1150</f>
        <v>11500</v>
      </c>
      <c r="E6">
        <v>20000</v>
      </c>
      <c r="F6">
        <v>0.29868499999999998</v>
      </c>
      <c r="G6">
        <f t="shared" si="0"/>
        <v>17.638834186687657</v>
      </c>
    </row>
    <row r="7" spans="1:7" x14ac:dyDescent="0.25">
      <c r="A7">
        <v>0.1</v>
      </c>
      <c r="B7">
        <v>10</v>
      </c>
      <c r="C7">
        <v>10</v>
      </c>
      <c r="D7">
        <f>20*1150</f>
        <v>23000</v>
      </c>
      <c r="E7">
        <v>20000</v>
      </c>
      <c r="F7">
        <v>0.30613000000000001</v>
      </c>
      <c r="G7">
        <f t="shared" si="0"/>
        <v>20.571090980701062</v>
      </c>
    </row>
    <row r="8" spans="1:7" x14ac:dyDescent="0.25">
      <c r="A8">
        <v>0.05</v>
      </c>
      <c r="B8">
        <v>10</v>
      </c>
      <c r="C8">
        <v>10</v>
      </c>
      <c r="D8">
        <v>0</v>
      </c>
      <c r="E8">
        <v>20000</v>
      </c>
      <c r="F8">
        <v>0.25390000000000001</v>
      </c>
      <c r="G8">
        <f t="shared" si="0"/>
        <v>0</v>
      </c>
    </row>
    <row r="9" spans="1:7" x14ac:dyDescent="0.25">
      <c r="A9">
        <v>0.05</v>
      </c>
      <c r="B9">
        <v>10</v>
      </c>
      <c r="C9">
        <v>10</v>
      </c>
      <c r="D9">
        <f>10*1150</f>
        <v>11500</v>
      </c>
      <c r="E9">
        <v>20000</v>
      </c>
      <c r="F9">
        <v>0.3</v>
      </c>
      <c r="G9">
        <f t="shared" si="0"/>
        <v>18.156754627806212</v>
      </c>
    </row>
    <row r="10" spans="1:7" x14ac:dyDescent="0.25">
      <c r="A10">
        <v>0.05</v>
      </c>
      <c r="B10">
        <v>10</v>
      </c>
      <c r="C10">
        <v>10</v>
      </c>
      <c r="D10">
        <f>20*1150</f>
        <v>23000</v>
      </c>
      <c r="E10">
        <v>20000</v>
      </c>
      <c r="F10">
        <v>0.31140000000000001</v>
      </c>
      <c r="G10">
        <f t="shared" si="0"/>
        <v>22.646711303662855</v>
      </c>
    </row>
    <row r="11" spans="1:7" x14ac:dyDescent="0.25">
      <c r="A11">
        <v>0.1</v>
      </c>
      <c r="B11">
        <v>5</v>
      </c>
      <c r="C11">
        <v>5</v>
      </c>
      <c r="D11">
        <v>0</v>
      </c>
      <c r="E11">
        <v>20000</v>
      </c>
      <c r="F11">
        <v>0.25390000000000001</v>
      </c>
      <c r="G11">
        <f t="shared" si="0"/>
        <v>0</v>
      </c>
    </row>
    <row r="12" spans="1:7" x14ac:dyDescent="0.25">
      <c r="A12">
        <v>0.1</v>
      </c>
      <c r="B12">
        <v>5</v>
      </c>
      <c r="C12">
        <v>5</v>
      </c>
      <c r="D12">
        <f>10*1150</f>
        <v>11500</v>
      </c>
      <c r="E12">
        <v>20000</v>
      </c>
      <c r="F12">
        <v>0.29870000000000002</v>
      </c>
      <c r="G12">
        <f t="shared" si="0"/>
        <v>17.644742024419063</v>
      </c>
    </row>
    <row r="13" spans="1:7" x14ac:dyDescent="0.25">
      <c r="A13">
        <v>0.1</v>
      </c>
      <c r="B13">
        <v>5</v>
      </c>
      <c r="C13">
        <v>5</v>
      </c>
      <c r="D13">
        <f>20*1150</f>
        <v>23000</v>
      </c>
      <c r="E13">
        <v>20000</v>
      </c>
      <c r="F13">
        <v>0.30318400000000001</v>
      </c>
      <c r="G13">
        <f t="shared" si="0"/>
        <v>19.410791650256005</v>
      </c>
    </row>
    <row r="14" spans="1:7" x14ac:dyDescent="0.25">
      <c r="A14">
        <v>0.05</v>
      </c>
      <c r="B14">
        <v>15</v>
      </c>
      <c r="C14">
        <v>15</v>
      </c>
      <c r="D14">
        <v>0</v>
      </c>
      <c r="E14">
        <v>20000</v>
      </c>
      <c r="F14">
        <v>0.25390000000000001</v>
      </c>
      <c r="G14">
        <f t="shared" si="0"/>
        <v>0</v>
      </c>
    </row>
    <row r="15" spans="1:7" x14ac:dyDescent="0.25">
      <c r="A15">
        <v>0.05</v>
      </c>
      <c r="B15">
        <v>15</v>
      </c>
      <c r="C15">
        <v>15</v>
      </c>
      <c r="D15">
        <f>10*1150</f>
        <v>11500</v>
      </c>
      <c r="E15">
        <v>20000</v>
      </c>
      <c r="F15">
        <v>0.2999</v>
      </c>
      <c r="G15">
        <f t="shared" si="0"/>
        <v>18.117369042930282</v>
      </c>
    </row>
    <row r="16" spans="1:7" x14ac:dyDescent="0.25">
      <c r="A16">
        <v>0.05</v>
      </c>
      <c r="B16">
        <v>15</v>
      </c>
      <c r="C16">
        <v>15</v>
      </c>
      <c r="D16">
        <f>20*1150</f>
        <v>23000</v>
      </c>
      <c r="E16">
        <v>20000</v>
      </c>
      <c r="F16">
        <v>0.31190899999999999</v>
      </c>
      <c r="G16">
        <f t="shared" si="0"/>
        <v>22.847183930681361</v>
      </c>
    </row>
    <row r="17" spans="1:7" x14ac:dyDescent="0.25">
      <c r="A17">
        <v>0.05</v>
      </c>
      <c r="B17">
        <v>10</v>
      </c>
      <c r="C17">
        <v>15</v>
      </c>
      <c r="D17">
        <v>0</v>
      </c>
      <c r="E17">
        <v>20000</v>
      </c>
      <c r="F17">
        <v>0.25390000000000001</v>
      </c>
      <c r="G17">
        <f t="shared" si="0"/>
        <v>0</v>
      </c>
    </row>
    <row r="18" spans="1:7" x14ac:dyDescent="0.25">
      <c r="A18">
        <v>0.05</v>
      </c>
      <c r="B18">
        <v>10</v>
      </c>
      <c r="C18">
        <v>15</v>
      </c>
      <c r="D18">
        <f>10*1150</f>
        <v>11500</v>
      </c>
      <c r="E18">
        <v>20000</v>
      </c>
      <c r="F18">
        <v>0.29824299999999998</v>
      </c>
      <c r="G18">
        <f t="shared" si="0"/>
        <v>17.464749901536024</v>
      </c>
    </row>
    <row r="19" spans="1:7" x14ac:dyDescent="0.25">
      <c r="A19">
        <v>0.05</v>
      </c>
      <c r="B19">
        <v>10</v>
      </c>
      <c r="C19">
        <v>15</v>
      </c>
      <c r="D19">
        <f>20*1150</f>
        <v>23000</v>
      </c>
      <c r="E19">
        <v>20000</v>
      </c>
      <c r="F19">
        <v>0.308529</v>
      </c>
      <c r="G19">
        <f t="shared" si="0"/>
        <v>21.515951161874746</v>
      </c>
    </row>
    <row r="20" spans="1:7" x14ac:dyDescent="0.25">
      <c r="A20">
        <v>0.05</v>
      </c>
      <c r="B20">
        <v>20</v>
      </c>
      <c r="C20">
        <v>20</v>
      </c>
      <c r="D20">
        <v>0</v>
      </c>
      <c r="E20">
        <v>20000</v>
      </c>
      <c r="F20">
        <v>0.25390000000000001</v>
      </c>
      <c r="G20">
        <f t="shared" si="0"/>
        <v>0</v>
      </c>
    </row>
    <row r="21" spans="1:7" x14ac:dyDescent="0.25">
      <c r="A21">
        <v>0.05</v>
      </c>
      <c r="B21">
        <v>20</v>
      </c>
      <c r="C21">
        <v>20</v>
      </c>
      <c r="D21">
        <f>10*1150</f>
        <v>11500</v>
      </c>
      <c r="E21">
        <v>20000</v>
      </c>
      <c r="F21">
        <v>0.2999</v>
      </c>
      <c r="G21">
        <f t="shared" si="0"/>
        <v>18.117369042930282</v>
      </c>
    </row>
    <row r="22" spans="1:7" x14ac:dyDescent="0.25">
      <c r="A22">
        <v>0.05</v>
      </c>
      <c r="B22">
        <v>20</v>
      </c>
      <c r="C22">
        <v>20</v>
      </c>
      <c r="D22">
        <f>20*1150</f>
        <v>23000</v>
      </c>
      <c r="E22">
        <v>20000</v>
      </c>
      <c r="F22">
        <v>0.31190899999999999</v>
      </c>
      <c r="G22">
        <f t="shared" si="0"/>
        <v>22.847183930681361</v>
      </c>
    </row>
    <row r="23" spans="1:7" x14ac:dyDescent="0.25">
      <c r="A23">
        <v>0.04</v>
      </c>
      <c r="B23">
        <v>20</v>
      </c>
      <c r="C23">
        <v>20</v>
      </c>
      <c r="D23">
        <v>0</v>
      </c>
      <c r="E23">
        <v>20000</v>
      </c>
      <c r="F23">
        <v>0.25390000000000001</v>
      </c>
      <c r="G23">
        <f t="shared" si="0"/>
        <v>0</v>
      </c>
    </row>
    <row r="24" spans="1:7" x14ac:dyDescent="0.25">
      <c r="A24">
        <v>0.04</v>
      </c>
      <c r="B24">
        <v>20</v>
      </c>
      <c r="C24">
        <v>20</v>
      </c>
      <c r="D24">
        <f>10*1150</f>
        <v>11500</v>
      </c>
      <c r="E24">
        <v>20000</v>
      </c>
      <c r="F24">
        <v>0.2989</v>
      </c>
      <c r="G24">
        <f t="shared" si="0"/>
        <v>17.723513194170927</v>
      </c>
    </row>
    <row r="25" spans="1:7" x14ac:dyDescent="0.25">
      <c r="A25">
        <v>0.04</v>
      </c>
      <c r="B25">
        <v>20</v>
      </c>
      <c r="C25">
        <v>20</v>
      </c>
      <c r="D25">
        <f>20*1150</f>
        <v>23000</v>
      </c>
      <c r="E25">
        <v>20000</v>
      </c>
      <c r="F25">
        <v>0.31107000000000001</v>
      </c>
      <c r="G25">
        <f t="shared" si="0"/>
        <v>22.516738873572269</v>
      </c>
    </row>
    <row r="26" spans="1:7" x14ac:dyDescent="0.25">
      <c r="A26">
        <v>0.06</v>
      </c>
      <c r="B26">
        <v>20</v>
      </c>
      <c r="C26">
        <v>20</v>
      </c>
      <c r="D26">
        <v>0</v>
      </c>
      <c r="E26">
        <v>20000</v>
      </c>
      <c r="F26">
        <v>0.25390000000000001</v>
      </c>
      <c r="G26">
        <f t="shared" si="0"/>
        <v>0</v>
      </c>
    </row>
    <row r="27" spans="1:7" x14ac:dyDescent="0.25">
      <c r="A27">
        <v>0.06</v>
      </c>
      <c r="B27">
        <v>20</v>
      </c>
      <c r="C27">
        <v>20</v>
      </c>
      <c r="D27">
        <f>10*1150</f>
        <v>11500</v>
      </c>
      <c r="E27">
        <v>20000</v>
      </c>
      <c r="F27">
        <v>0.29838999999999999</v>
      </c>
      <c r="G27">
        <f t="shared" si="0"/>
        <v>17.522646711303651</v>
      </c>
    </row>
    <row r="28" spans="1:7" x14ac:dyDescent="0.25">
      <c r="A28">
        <v>0.06</v>
      </c>
      <c r="B28">
        <v>20</v>
      </c>
      <c r="C28">
        <v>20</v>
      </c>
      <c r="D28">
        <f>20*1150</f>
        <v>23000</v>
      </c>
      <c r="E28">
        <v>20000</v>
      </c>
      <c r="F28">
        <v>0.30886999999999998</v>
      </c>
      <c r="G28">
        <f t="shared" si="0"/>
        <v>21.650256006301678</v>
      </c>
    </row>
    <row r="29" spans="1:7" x14ac:dyDescent="0.25">
      <c r="A29">
        <v>0.06</v>
      </c>
      <c r="B29">
        <v>15</v>
      </c>
      <c r="C29">
        <v>15</v>
      </c>
      <c r="D29">
        <v>0</v>
      </c>
      <c r="E29">
        <v>20000</v>
      </c>
      <c r="F29">
        <v>0.25390000000000001</v>
      </c>
      <c r="G29">
        <f t="shared" si="0"/>
        <v>0</v>
      </c>
    </row>
    <row r="30" spans="1:7" x14ac:dyDescent="0.25">
      <c r="A30">
        <v>0.06</v>
      </c>
      <c r="B30">
        <v>15</v>
      </c>
      <c r="C30">
        <v>15</v>
      </c>
      <c r="D30">
        <f>10*1150</f>
        <v>11500</v>
      </c>
      <c r="E30">
        <v>20000</v>
      </c>
      <c r="F30">
        <v>0.29965999999999998</v>
      </c>
      <c r="G30">
        <f t="shared" si="0"/>
        <v>18.022843639228029</v>
      </c>
    </row>
    <row r="31" spans="1:7" x14ac:dyDescent="0.25">
      <c r="A31">
        <v>0.06</v>
      </c>
      <c r="B31">
        <v>15</v>
      </c>
      <c r="C31">
        <v>15</v>
      </c>
      <c r="D31">
        <f>20*1150</f>
        <v>23000</v>
      </c>
      <c r="E31">
        <v>20000</v>
      </c>
      <c r="F31">
        <v>0.31069999999999998</v>
      </c>
      <c r="G31">
        <f t="shared" si="0"/>
        <v>22.371012209531298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29B4-B46B-4E93-92F4-4156A4CDCBE9}">
  <dimension ref="A1:H19"/>
  <sheetViews>
    <sheetView workbookViewId="0">
      <selection activeCell="F23" sqref="F23"/>
    </sheetView>
  </sheetViews>
  <sheetFormatPr defaultRowHeight="15" x14ac:dyDescent="0.25"/>
  <cols>
    <col min="1" max="1" width="36.42578125" customWidth="1"/>
    <col min="2" max="2" width="14.28515625" customWidth="1"/>
    <col min="3" max="3" width="17.5703125" customWidth="1"/>
    <col min="4" max="4" width="13" customWidth="1"/>
    <col min="5" max="6" width="11.5703125" customWidth="1"/>
    <col min="7" max="7" width="12.140625" customWidth="1"/>
    <col min="8" max="8" width="11.5703125" customWidth="1"/>
  </cols>
  <sheetData>
    <row r="1" spans="1:8" x14ac:dyDescent="0.25">
      <c r="A1" t="s">
        <v>7</v>
      </c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4</v>
      </c>
      <c r="H2" t="s">
        <v>6</v>
      </c>
    </row>
    <row r="3" spans="1:8" x14ac:dyDescent="0.25">
      <c r="B3">
        <v>10000</v>
      </c>
      <c r="C3">
        <v>10000</v>
      </c>
      <c r="D3">
        <v>0</v>
      </c>
      <c r="E3">
        <v>0.13600000000000001</v>
      </c>
      <c r="F3">
        <f>((E3-E$3)/E$3)*100</f>
        <v>0</v>
      </c>
      <c r="G3">
        <v>0.32179999999999997</v>
      </c>
      <c r="H3">
        <f>((G3-G$3)/G$3)*100</f>
        <v>0</v>
      </c>
    </row>
    <row r="4" spans="1:8" x14ac:dyDescent="0.25">
      <c r="B4">
        <v>10000</v>
      </c>
      <c r="C4">
        <v>10000</v>
      </c>
      <c r="D4">
        <v>1150</v>
      </c>
      <c r="E4">
        <v>0.13670399999999999</v>
      </c>
      <c r="F4">
        <f t="shared" ref="F4:F10" si="0">((E4-E$3)/E$3)*100</f>
        <v>0.51764705882351647</v>
      </c>
      <c r="G4">
        <v>0.32900000000000001</v>
      </c>
      <c r="H4">
        <f t="shared" ref="H4:H10" si="1">((G4-G$3)/G$3)*100</f>
        <v>2.2374145431945434</v>
      </c>
    </row>
    <row r="5" spans="1:8" x14ac:dyDescent="0.25">
      <c r="B5">
        <v>10000</v>
      </c>
      <c r="C5">
        <v>10000</v>
      </c>
      <c r="D5">
        <f>2*1150</f>
        <v>2300</v>
      </c>
      <c r="E5">
        <v>0.13717599999999999</v>
      </c>
      <c r="F5">
        <f t="shared" si="0"/>
        <v>0.86470588235292833</v>
      </c>
      <c r="G5">
        <v>0.33500000000000002</v>
      </c>
      <c r="H5">
        <f t="shared" si="1"/>
        <v>4.1019266625233204</v>
      </c>
    </row>
    <row r="6" spans="1:8" x14ac:dyDescent="0.25">
      <c r="B6">
        <v>10000</v>
      </c>
      <c r="C6">
        <v>10000</v>
      </c>
      <c r="D6">
        <f>3*1150</f>
        <v>3450</v>
      </c>
      <c r="E6">
        <v>0.137493</v>
      </c>
      <c r="F6">
        <f t="shared" si="0"/>
        <v>1.0977941176470547</v>
      </c>
      <c r="G6">
        <v>0.34100000000000003</v>
      </c>
      <c r="H6">
        <f t="shared" si="1"/>
        <v>5.9664387818520979</v>
      </c>
    </row>
    <row r="7" spans="1:8" x14ac:dyDescent="0.25">
      <c r="B7">
        <v>10000</v>
      </c>
      <c r="C7">
        <v>10000</v>
      </c>
      <c r="D7">
        <f>5*1150</f>
        <v>5750</v>
      </c>
      <c r="E7">
        <v>0.13779</v>
      </c>
      <c r="F7">
        <f t="shared" si="0"/>
        <v>1.3161764705882251</v>
      </c>
      <c r="G7">
        <v>0.34960000000000002</v>
      </c>
      <c r="H7">
        <f t="shared" si="1"/>
        <v>8.6389061528900086</v>
      </c>
    </row>
    <row r="8" spans="1:8" x14ac:dyDescent="0.25">
      <c r="B8">
        <v>10000</v>
      </c>
      <c r="C8">
        <v>10000</v>
      </c>
      <c r="D8">
        <f>10*1150</f>
        <v>11500</v>
      </c>
      <c r="E8">
        <v>0.13782800000000001</v>
      </c>
      <c r="F8">
        <f t="shared" si="0"/>
        <v>1.3441176470588205</v>
      </c>
      <c r="G8">
        <v>0.35832999999999998</v>
      </c>
      <c r="H8">
        <f t="shared" si="1"/>
        <v>11.351771286513365</v>
      </c>
    </row>
    <row r="9" spans="1:8" x14ac:dyDescent="0.25">
      <c r="B9">
        <v>10000</v>
      </c>
      <c r="C9">
        <v>10000</v>
      </c>
      <c r="D9">
        <f>15*1150</f>
        <v>17250</v>
      </c>
      <c r="E9">
        <v>0.13775699999999999</v>
      </c>
      <c r="F9">
        <f t="shared" si="0"/>
        <v>1.2919117647058682</v>
      </c>
      <c r="G9">
        <v>0.35810399999999998</v>
      </c>
      <c r="H9">
        <f t="shared" si="1"/>
        <v>11.281541330018646</v>
      </c>
    </row>
    <row r="10" spans="1:8" x14ac:dyDescent="0.25">
      <c r="B10">
        <v>10000</v>
      </c>
      <c r="C10">
        <v>10000</v>
      </c>
      <c r="D10">
        <f>20*1150</f>
        <v>23000</v>
      </c>
      <c r="E10">
        <v>0.13766800000000001</v>
      </c>
      <c r="F10">
        <f t="shared" si="0"/>
        <v>1.226470588235296</v>
      </c>
      <c r="G10">
        <v>0.35461999999999999</v>
      </c>
      <c r="H10">
        <f t="shared" si="1"/>
        <v>10.198881292728409</v>
      </c>
    </row>
    <row r="12" spans="1:8" x14ac:dyDescent="0.25">
      <c r="B12">
        <v>15000</v>
      </c>
      <c r="C12">
        <v>15000</v>
      </c>
      <c r="D12">
        <v>0</v>
      </c>
      <c r="E12">
        <v>0.12665899999999999</v>
      </c>
      <c r="F12">
        <f>((E12-E$12)/E$12)*100</f>
        <v>0</v>
      </c>
      <c r="G12">
        <v>0.245173</v>
      </c>
      <c r="H12">
        <f>((G12-G$12)/G$12)*100</f>
        <v>0</v>
      </c>
    </row>
    <row r="13" spans="1:8" x14ac:dyDescent="0.25">
      <c r="B13">
        <v>15000</v>
      </c>
      <c r="C13">
        <v>15000</v>
      </c>
      <c r="D13">
        <v>1150</v>
      </c>
      <c r="E13">
        <v>0.12759400000000001</v>
      </c>
      <c r="F13">
        <f t="shared" ref="F13:F19" si="2">((E13-E$12)/E$12)*100</f>
        <v>0.73820257541905365</v>
      </c>
      <c r="G13">
        <v>0.25245800000000002</v>
      </c>
      <c r="H13">
        <f t="shared" ref="H13:H19" si="3">((G13-G$12)/G$12)*100</f>
        <v>2.9713712358212421</v>
      </c>
    </row>
    <row r="14" spans="1:8" x14ac:dyDescent="0.25">
      <c r="B14">
        <v>15000</v>
      </c>
      <c r="C14">
        <v>15000</v>
      </c>
      <c r="D14">
        <f>2*1150</f>
        <v>2300</v>
      </c>
      <c r="E14">
        <v>0.12834499999999999</v>
      </c>
      <c r="F14">
        <f t="shared" si="2"/>
        <v>1.331133200167373</v>
      </c>
      <c r="G14">
        <v>0.25916299999999998</v>
      </c>
      <c r="H14">
        <f t="shared" si="3"/>
        <v>5.7061748234919722</v>
      </c>
    </row>
    <row r="15" spans="1:8" x14ac:dyDescent="0.25">
      <c r="B15">
        <v>15000</v>
      </c>
      <c r="C15">
        <v>15000</v>
      </c>
      <c r="D15">
        <f>3*1150</f>
        <v>3450</v>
      </c>
      <c r="E15">
        <v>0.128942</v>
      </c>
      <c r="F15">
        <f t="shared" si="2"/>
        <v>1.8024775183761179</v>
      </c>
      <c r="G15">
        <v>0.26516400000000001</v>
      </c>
      <c r="H15">
        <f t="shared" si="3"/>
        <v>8.153834231338692</v>
      </c>
    </row>
    <row r="16" spans="1:8" x14ac:dyDescent="0.25">
      <c r="B16">
        <v>15000</v>
      </c>
      <c r="C16">
        <v>15000</v>
      </c>
      <c r="D16">
        <f>5*1150</f>
        <v>5750</v>
      </c>
      <c r="E16">
        <v>0.12976499999999999</v>
      </c>
      <c r="F16">
        <f t="shared" si="2"/>
        <v>2.4522536890390718</v>
      </c>
      <c r="G16">
        <v>0.27489999999999998</v>
      </c>
      <c r="H16">
        <f t="shared" si="3"/>
        <v>12.124907718223449</v>
      </c>
    </row>
    <row r="17" spans="2:8" x14ac:dyDescent="0.25">
      <c r="B17">
        <v>15000</v>
      </c>
      <c r="C17">
        <v>15000</v>
      </c>
      <c r="D17">
        <f>10*1150</f>
        <v>11500</v>
      </c>
      <c r="E17">
        <v>0.13039600000000001</v>
      </c>
      <c r="F17">
        <f t="shared" si="2"/>
        <v>2.9504417372630596</v>
      </c>
      <c r="G17">
        <v>0.28709000000000001</v>
      </c>
      <c r="H17">
        <f t="shared" si="3"/>
        <v>17.096907081938063</v>
      </c>
    </row>
    <row r="18" spans="2:8" x14ac:dyDescent="0.25">
      <c r="B18">
        <v>15000</v>
      </c>
      <c r="C18">
        <v>15000</v>
      </c>
      <c r="D18">
        <f>15*1150</f>
        <v>17250</v>
      </c>
      <c r="E18">
        <v>0.13014000000000001</v>
      </c>
      <c r="F18">
        <f t="shared" si="2"/>
        <v>2.7483242406777344</v>
      </c>
      <c r="G18">
        <v>0.28912199999999999</v>
      </c>
      <c r="H18">
        <f t="shared" si="3"/>
        <v>17.925709600975633</v>
      </c>
    </row>
    <row r="19" spans="2:8" x14ac:dyDescent="0.25">
      <c r="B19">
        <v>15000</v>
      </c>
      <c r="C19">
        <v>15000</v>
      </c>
      <c r="D19">
        <f>20*1150</f>
        <v>23000</v>
      </c>
      <c r="E19">
        <v>0.129857</v>
      </c>
      <c r="F19">
        <f t="shared" si="2"/>
        <v>2.5248896643744279</v>
      </c>
      <c r="G19">
        <v>0.28733500000000001</v>
      </c>
      <c r="H19">
        <f t="shared" si="3"/>
        <v>17.196836519518872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B6E-FCB0-4582-8756-0FFE9C4DF545}">
  <dimension ref="A1:H38"/>
  <sheetViews>
    <sheetView topLeftCell="A13" workbookViewId="0">
      <selection activeCell="J29" sqref="J29"/>
    </sheetView>
  </sheetViews>
  <sheetFormatPr defaultRowHeight="15" x14ac:dyDescent="0.25"/>
  <cols>
    <col min="1" max="1" width="36.7109375" customWidth="1"/>
    <col min="2" max="2" width="14.5703125" customWidth="1"/>
    <col min="3" max="3" width="14.140625" customWidth="1"/>
    <col min="5" max="5" width="11.28515625" customWidth="1"/>
    <col min="6" max="6" width="12.5703125" customWidth="1"/>
    <col min="7" max="7" width="11.7109375" customWidth="1"/>
    <col min="8" max="8" width="12.85546875" customWidth="1"/>
  </cols>
  <sheetData>
    <row r="1" spans="1:8" x14ac:dyDescent="0.25">
      <c r="A1" t="s">
        <v>7</v>
      </c>
    </row>
    <row r="2" spans="1:8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4</v>
      </c>
      <c r="H2" t="s">
        <v>6</v>
      </c>
    </row>
    <row r="3" spans="1:8" x14ac:dyDescent="0.25">
      <c r="B3">
        <v>10000</v>
      </c>
      <c r="C3">
        <v>10000</v>
      </c>
      <c r="D3">
        <v>0</v>
      </c>
      <c r="E3">
        <v>0.13600000000000001</v>
      </c>
      <c r="F3">
        <f>((E3-E$3)/E$3)*100</f>
        <v>0</v>
      </c>
      <c r="G3">
        <v>0.32179999999999997</v>
      </c>
      <c r="H3">
        <f>((G3-G$3)/G$3)*100</f>
        <v>0</v>
      </c>
    </row>
    <row r="4" spans="1:8" x14ac:dyDescent="0.25">
      <c r="B4">
        <v>10000</v>
      </c>
      <c r="C4">
        <v>10000</v>
      </c>
      <c r="D4">
        <v>1150</v>
      </c>
      <c r="E4">
        <v>0.13670399999999999</v>
      </c>
      <c r="F4">
        <f t="shared" ref="F4:F10" si="0">((E4-E$3)/E$3)*100</f>
        <v>0.51764705882351647</v>
      </c>
      <c r="G4">
        <v>0.32900000000000001</v>
      </c>
      <c r="H4">
        <f t="shared" ref="H4:H10" si="1">((G4-G$3)/G$3)*100</f>
        <v>2.2374145431945434</v>
      </c>
    </row>
    <row r="5" spans="1:8" x14ac:dyDescent="0.25">
      <c r="B5">
        <v>10000</v>
      </c>
      <c r="C5">
        <v>10000</v>
      </c>
      <c r="D5">
        <f>2*1150</f>
        <v>2300</v>
      </c>
      <c r="E5">
        <v>0.13717599999999999</v>
      </c>
      <c r="F5">
        <f t="shared" si="0"/>
        <v>0.86470588235292833</v>
      </c>
      <c r="G5">
        <v>0.33500000000000002</v>
      </c>
      <c r="H5">
        <f t="shared" si="1"/>
        <v>4.1019266625233204</v>
      </c>
    </row>
    <row r="6" spans="1:8" x14ac:dyDescent="0.25">
      <c r="B6">
        <v>10000</v>
      </c>
      <c r="C6">
        <v>10000</v>
      </c>
      <c r="D6">
        <f>3*1150</f>
        <v>3450</v>
      </c>
      <c r="E6">
        <v>0.137493</v>
      </c>
      <c r="F6">
        <f t="shared" si="0"/>
        <v>1.0977941176470547</v>
      </c>
      <c r="G6">
        <v>0.34100000000000003</v>
      </c>
      <c r="H6">
        <f t="shared" si="1"/>
        <v>5.9664387818520979</v>
      </c>
    </row>
    <row r="7" spans="1:8" x14ac:dyDescent="0.25">
      <c r="B7">
        <v>10000</v>
      </c>
      <c r="C7">
        <v>10000</v>
      </c>
      <c r="D7">
        <f>5*1150</f>
        <v>5750</v>
      </c>
      <c r="E7">
        <v>0.13779</v>
      </c>
      <c r="F7">
        <f t="shared" si="0"/>
        <v>1.3161764705882251</v>
      </c>
      <c r="G7">
        <v>0.34960000000000002</v>
      </c>
      <c r="H7">
        <f t="shared" si="1"/>
        <v>8.6389061528900086</v>
      </c>
    </row>
    <row r="8" spans="1:8" x14ac:dyDescent="0.25">
      <c r="B8">
        <v>10000</v>
      </c>
      <c r="C8">
        <v>10000</v>
      </c>
      <c r="D8">
        <f>10*1150</f>
        <v>11500</v>
      </c>
      <c r="E8">
        <v>0.13782800000000001</v>
      </c>
      <c r="F8">
        <f t="shared" si="0"/>
        <v>1.3441176470588205</v>
      </c>
      <c r="G8">
        <v>0.35832999999999998</v>
      </c>
      <c r="H8">
        <f t="shared" si="1"/>
        <v>11.351771286513365</v>
      </c>
    </row>
    <row r="9" spans="1:8" x14ac:dyDescent="0.25">
      <c r="B9">
        <v>10000</v>
      </c>
      <c r="C9">
        <v>10000</v>
      </c>
      <c r="D9">
        <f>15*1150</f>
        <v>17250</v>
      </c>
      <c r="E9">
        <v>0.13775699999999999</v>
      </c>
      <c r="F9">
        <f t="shared" si="0"/>
        <v>1.2919117647058682</v>
      </c>
      <c r="G9">
        <v>0.35810399999999998</v>
      </c>
      <c r="H9">
        <f t="shared" si="1"/>
        <v>11.281541330018646</v>
      </c>
    </row>
    <row r="10" spans="1:8" x14ac:dyDescent="0.25">
      <c r="B10">
        <v>10000</v>
      </c>
      <c r="C10">
        <v>10000</v>
      </c>
      <c r="D10">
        <f>20*1150</f>
        <v>23000</v>
      </c>
      <c r="E10">
        <v>0.13766800000000001</v>
      </c>
      <c r="F10">
        <f t="shared" si="0"/>
        <v>1.226470588235296</v>
      </c>
      <c r="G10">
        <v>0.35461999999999999</v>
      </c>
      <c r="H10">
        <f t="shared" si="1"/>
        <v>10.198881292728409</v>
      </c>
    </row>
    <row r="12" spans="1:8" x14ac:dyDescent="0.25">
      <c r="B12">
        <v>15000</v>
      </c>
      <c r="C12">
        <v>15000</v>
      </c>
      <c r="D12">
        <v>0</v>
      </c>
      <c r="E12">
        <v>0.12665899999999999</v>
      </c>
      <c r="F12">
        <f>((E12-E$12)/E$12)*100</f>
        <v>0</v>
      </c>
      <c r="G12">
        <v>0.245</v>
      </c>
      <c r="H12">
        <f>((G12-G$12)/G$12)*100</f>
        <v>0</v>
      </c>
    </row>
    <row r="13" spans="1:8" x14ac:dyDescent="0.25">
      <c r="B13">
        <v>15000</v>
      </c>
      <c r="C13">
        <v>15000</v>
      </c>
      <c r="D13">
        <v>1150</v>
      </c>
      <c r="E13">
        <v>0.12759400000000001</v>
      </c>
      <c r="F13">
        <f t="shared" ref="F13:F19" si="2">((E13-E$12)/E$12)*100</f>
        <v>0.73820257541905365</v>
      </c>
      <c r="G13">
        <v>0.25245800000000002</v>
      </c>
      <c r="H13">
        <f t="shared" ref="H13:H19" si="3">((G13-G$12)/G$12)*100</f>
        <v>3.0440816326530693</v>
      </c>
    </row>
    <row r="14" spans="1:8" x14ac:dyDescent="0.25">
      <c r="B14">
        <v>15000</v>
      </c>
      <c r="C14">
        <v>15000</v>
      </c>
      <c r="D14">
        <f>2*1150</f>
        <v>2300</v>
      </c>
      <c r="E14">
        <v>0.12834499999999999</v>
      </c>
      <c r="F14">
        <f t="shared" si="2"/>
        <v>1.331133200167373</v>
      </c>
      <c r="G14">
        <v>0.25916299999999998</v>
      </c>
      <c r="H14">
        <f t="shared" si="3"/>
        <v>5.7808163265306041</v>
      </c>
    </row>
    <row r="15" spans="1:8" x14ac:dyDescent="0.25">
      <c r="B15">
        <v>15000</v>
      </c>
      <c r="C15">
        <v>15000</v>
      </c>
      <c r="D15">
        <f>3*1150</f>
        <v>3450</v>
      </c>
      <c r="E15">
        <v>0.128942</v>
      </c>
      <c r="F15">
        <f t="shared" si="2"/>
        <v>1.8024775183761179</v>
      </c>
      <c r="G15">
        <v>0.26516400000000001</v>
      </c>
      <c r="H15">
        <f t="shared" si="3"/>
        <v>8.2302040816326603</v>
      </c>
    </row>
    <row r="16" spans="1:8" x14ac:dyDescent="0.25">
      <c r="B16">
        <v>15000</v>
      </c>
      <c r="C16">
        <v>15000</v>
      </c>
      <c r="D16">
        <f>5*1150</f>
        <v>5750</v>
      </c>
      <c r="E16">
        <v>0.12976499999999999</v>
      </c>
      <c r="F16">
        <f t="shared" si="2"/>
        <v>2.4522536890390718</v>
      </c>
      <c r="G16">
        <v>0.27489999999999998</v>
      </c>
      <c r="H16">
        <f t="shared" si="3"/>
        <v>12.204081632653054</v>
      </c>
    </row>
    <row r="17" spans="1:8" x14ac:dyDescent="0.25">
      <c r="B17">
        <v>15000</v>
      </c>
      <c r="C17">
        <v>15000</v>
      </c>
      <c r="D17">
        <f>10*1150</f>
        <v>11500</v>
      </c>
      <c r="E17">
        <v>0.13039600000000001</v>
      </c>
      <c r="F17">
        <f t="shared" si="2"/>
        <v>2.9504417372630596</v>
      </c>
      <c r="G17">
        <v>0.28709000000000001</v>
      </c>
      <c r="H17">
        <f t="shared" si="3"/>
        <v>17.179591836734701</v>
      </c>
    </row>
    <row r="18" spans="1:8" x14ac:dyDescent="0.25">
      <c r="B18">
        <v>15000</v>
      </c>
      <c r="C18">
        <v>15000</v>
      </c>
      <c r="D18">
        <f>15*1150</f>
        <v>17250</v>
      </c>
      <c r="E18">
        <v>0.13014000000000001</v>
      </c>
      <c r="F18">
        <f t="shared" si="2"/>
        <v>2.7483242406777344</v>
      </c>
      <c r="G18">
        <v>0.28912199999999999</v>
      </c>
      <c r="H18">
        <f t="shared" si="3"/>
        <v>18.008979591836731</v>
      </c>
    </row>
    <row r="19" spans="1:8" x14ac:dyDescent="0.25">
      <c r="B19">
        <v>15000</v>
      </c>
      <c r="C19">
        <v>15000</v>
      </c>
      <c r="D19">
        <f>20*1150</f>
        <v>23000</v>
      </c>
      <c r="E19">
        <v>0.129857</v>
      </c>
      <c r="F19">
        <f t="shared" si="2"/>
        <v>2.5248896643744279</v>
      </c>
      <c r="G19">
        <v>0.28733500000000001</v>
      </c>
      <c r="H19">
        <f t="shared" si="3"/>
        <v>17.279591836734699</v>
      </c>
    </row>
    <row r="20" spans="1:8" x14ac:dyDescent="0.25">
      <c r="A20" t="s">
        <v>8</v>
      </c>
    </row>
    <row r="21" spans="1:8" x14ac:dyDescent="0.25">
      <c r="B21" t="s">
        <v>0</v>
      </c>
      <c r="C21" t="s">
        <v>1</v>
      </c>
      <c r="D21" t="s">
        <v>2</v>
      </c>
      <c r="E21" t="s">
        <v>3</v>
      </c>
      <c r="F21" t="s">
        <v>5</v>
      </c>
      <c r="G21" t="s">
        <v>4</v>
      </c>
      <c r="H21" t="s">
        <v>6</v>
      </c>
    </row>
    <row r="22" spans="1:8" x14ac:dyDescent="0.25">
      <c r="B22">
        <v>10000</v>
      </c>
      <c r="C22">
        <v>10000</v>
      </c>
      <c r="D22">
        <v>0</v>
      </c>
      <c r="E22">
        <v>0.13609664650522521</v>
      </c>
      <c r="F22">
        <f>((E22-E$3)/E$3)*100</f>
        <v>7.1063606783235866E-2</v>
      </c>
      <c r="G22">
        <v>0.32180319431837912</v>
      </c>
      <c r="H22">
        <f>((G22-G$3)/G$3)*100</f>
        <v>9.9264088848369366E-4</v>
      </c>
    </row>
    <row r="23" spans="1:8" x14ac:dyDescent="0.25">
      <c r="B23">
        <v>10000</v>
      </c>
      <c r="C23">
        <v>10000</v>
      </c>
      <c r="D23">
        <v>1150</v>
      </c>
      <c r="E23">
        <v>0.13676764356112889</v>
      </c>
      <c r="F23">
        <f t="shared" ref="F23:F29" si="4">((E23-E$3)/E$3)*100</f>
        <v>0.56444379494770425</v>
      </c>
      <c r="G23">
        <v>0.32987303969852189</v>
      </c>
      <c r="H23">
        <f t="shared" ref="H23:H29" si="5">((G23-G$3)/G$3)*100</f>
        <v>2.5087133929527381</v>
      </c>
    </row>
    <row r="24" spans="1:8" x14ac:dyDescent="0.25">
      <c r="B24">
        <v>10000</v>
      </c>
      <c r="C24">
        <v>10000</v>
      </c>
      <c r="D24">
        <f>2*1150</f>
        <v>2300</v>
      </c>
      <c r="E24">
        <v>0.1372477384361574</v>
      </c>
      <c r="F24">
        <f t="shared" si="4"/>
        <v>0.91745473246866627</v>
      </c>
      <c r="G24">
        <v>0.33656764957484459</v>
      </c>
      <c r="H24">
        <f t="shared" si="5"/>
        <v>4.5890769343830362</v>
      </c>
    </row>
    <row r="25" spans="1:8" x14ac:dyDescent="0.25">
      <c r="B25">
        <v>10000</v>
      </c>
      <c r="C25">
        <v>10000</v>
      </c>
      <c r="D25">
        <f>3*1150</f>
        <v>3450</v>
      </c>
      <c r="E25">
        <v>0.13756099842304001</v>
      </c>
      <c r="F25">
        <f t="shared" si="4"/>
        <v>1.1477929581176467</v>
      </c>
      <c r="G25">
        <v>0.34208128245743191</v>
      </c>
      <c r="H25">
        <f t="shared" si="5"/>
        <v>6.3024494895686569</v>
      </c>
    </row>
    <row r="26" spans="1:8" x14ac:dyDescent="0.25">
      <c r="B26">
        <v>10000</v>
      </c>
      <c r="C26">
        <v>10000</v>
      </c>
      <c r="D26">
        <f>5*1150</f>
        <v>5750</v>
      </c>
      <c r="E26">
        <v>0.13786171244330889</v>
      </c>
      <c r="F26">
        <f t="shared" si="4"/>
        <v>1.3689062083153509</v>
      </c>
      <c r="G26">
        <v>0.35004726683209603</v>
      </c>
      <c r="H26">
        <f t="shared" si="5"/>
        <v>8.7778952243928074</v>
      </c>
    </row>
    <row r="27" spans="1:8" x14ac:dyDescent="0.25">
      <c r="B27">
        <v>10000</v>
      </c>
      <c r="C27">
        <v>10000</v>
      </c>
      <c r="D27">
        <f>10*1150</f>
        <v>11500</v>
      </c>
      <c r="E27">
        <v>0.13811945932329761</v>
      </c>
      <c r="F27">
        <f t="shared" si="4"/>
        <v>1.5584259730129419</v>
      </c>
      <c r="G27">
        <v>0.35876069799675531</v>
      </c>
      <c r="H27">
        <f t="shared" si="5"/>
        <v>11.485611558966854</v>
      </c>
    </row>
    <row r="28" spans="1:8" x14ac:dyDescent="0.25">
      <c r="B28">
        <v>10000</v>
      </c>
      <c r="C28">
        <v>10000</v>
      </c>
      <c r="D28">
        <f>15*1150</f>
        <v>17250</v>
      </c>
      <c r="E28">
        <v>0.1383229854558681</v>
      </c>
      <c r="F28">
        <f t="shared" si="4"/>
        <v>1.70807754107948</v>
      </c>
      <c r="G28">
        <v>0.36135005250588847</v>
      </c>
      <c r="H28">
        <f t="shared" si="5"/>
        <v>12.290258702886421</v>
      </c>
    </row>
    <row r="29" spans="1:8" x14ac:dyDescent="0.25">
      <c r="B29">
        <v>10000</v>
      </c>
      <c r="C29">
        <v>10000</v>
      </c>
      <c r="D29">
        <f>20*1150</f>
        <v>23000</v>
      </c>
      <c r="E29">
        <v>0.13840033009417271</v>
      </c>
      <c r="F29">
        <f t="shared" si="4"/>
        <v>1.7649485986563997</v>
      </c>
      <c r="G29">
        <v>0.36109022530044099</v>
      </c>
      <c r="H29">
        <f t="shared" si="5"/>
        <v>12.209516873971728</v>
      </c>
    </row>
    <row r="31" spans="1:8" x14ac:dyDescent="0.25">
      <c r="B31">
        <v>15000</v>
      </c>
      <c r="C31">
        <v>15000</v>
      </c>
      <c r="D31">
        <v>0</v>
      </c>
      <c r="E31">
        <v>0.12659999999999999</v>
      </c>
      <c r="F31">
        <f>((E31-E$12)/E$12)*100</f>
        <v>-4.6581766791150649E-2</v>
      </c>
      <c r="G31">
        <v>0.245</v>
      </c>
      <c r="H31">
        <f>((G31-G$12)/G$12)*100</f>
        <v>0</v>
      </c>
    </row>
    <row r="32" spans="1:8" x14ac:dyDescent="0.25">
      <c r="B32">
        <v>15000</v>
      </c>
      <c r="C32">
        <v>15000</v>
      </c>
      <c r="D32">
        <v>1150</v>
      </c>
      <c r="E32">
        <v>0.12759999999999999</v>
      </c>
      <c r="F32">
        <f t="shared" ref="F32:F38" si="6">((E32-E$12)/E$12)*100</f>
        <v>0.74293970424525491</v>
      </c>
      <c r="G32">
        <v>0.25280000000000002</v>
      </c>
      <c r="H32">
        <f t="shared" ref="H32:H38" si="7">((G32-G$12)/G$12)*100</f>
        <v>3.1836734693877671</v>
      </c>
    </row>
    <row r="33" spans="2:8" x14ac:dyDescent="0.25">
      <c r="B33">
        <v>15000</v>
      </c>
      <c r="C33">
        <v>15000</v>
      </c>
      <c r="D33">
        <f>2*1150</f>
        <v>2300</v>
      </c>
      <c r="E33">
        <v>0.12839999999999999</v>
      </c>
      <c r="F33">
        <f t="shared" si="6"/>
        <v>1.3745568810743749</v>
      </c>
      <c r="G33">
        <v>0.25977</v>
      </c>
      <c r="H33">
        <f t="shared" si="7"/>
        <v>6.0285714285714311</v>
      </c>
    </row>
    <row r="34" spans="2:8" x14ac:dyDescent="0.25">
      <c r="B34">
        <v>15000</v>
      </c>
      <c r="C34">
        <v>15000</v>
      </c>
      <c r="D34">
        <f>3*1150</f>
        <v>3450</v>
      </c>
      <c r="E34">
        <v>0.129</v>
      </c>
      <c r="F34">
        <f t="shared" si="6"/>
        <v>1.8482697636962315</v>
      </c>
      <c r="G34">
        <v>0.26579999999999998</v>
      </c>
      <c r="H34">
        <f t="shared" si="7"/>
        <v>8.4897959183673404</v>
      </c>
    </row>
    <row r="35" spans="2:8" x14ac:dyDescent="0.25">
      <c r="B35">
        <v>15000</v>
      </c>
      <c r="C35">
        <v>15000</v>
      </c>
      <c r="D35">
        <f>5*1150</f>
        <v>5750</v>
      </c>
      <c r="E35">
        <v>0.1298</v>
      </c>
      <c r="F35">
        <f t="shared" si="6"/>
        <v>2.4798869405253514</v>
      </c>
      <c r="G35">
        <v>0.27589999999999998</v>
      </c>
      <c r="H35">
        <f t="shared" si="7"/>
        <v>12.612244897959176</v>
      </c>
    </row>
    <row r="36" spans="2:8" x14ac:dyDescent="0.25">
      <c r="B36">
        <v>15000</v>
      </c>
      <c r="C36">
        <v>15000</v>
      </c>
      <c r="D36">
        <f>10*1150</f>
        <v>11500</v>
      </c>
      <c r="E36">
        <v>0.13059999999999999</v>
      </c>
      <c r="F36">
        <f t="shared" si="6"/>
        <v>3.1115041173544715</v>
      </c>
      <c r="G36">
        <v>0.29010999999999998</v>
      </c>
      <c r="H36">
        <f t="shared" si="7"/>
        <v>18.412244897959177</v>
      </c>
    </row>
    <row r="37" spans="2:8" x14ac:dyDescent="0.25">
      <c r="B37">
        <v>15000</v>
      </c>
      <c r="C37">
        <v>15000</v>
      </c>
      <c r="D37">
        <f>15*1150</f>
        <v>17250</v>
      </c>
      <c r="E37">
        <v>0.13070000000000001</v>
      </c>
      <c r="F37">
        <f t="shared" si="6"/>
        <v>3.1904562644581254</v>
      </c>
      <c r="G37">
        <v>0.29549999999999998</v>
      </c>
      <c r="H37">
        <f t="shared" si="7"/>
        <v>20.612244897959179</v>
      </c>
    </row>
    <row r="38" spans="2:8" x14ac:dyDescent="0.25">
      <c r="B38">
        <v>15000</v>
      </c>
      <c r="C38">
        <v>15000</v>
      </c>
      <c r="D38">
        <f>20*1150</f>
        <v>23000</v>
      </c>
      <c r="E38">
        <v>0.13059999999999999</v>
      </c>
      <c r="F38">
        <f t="shared" si="6"/>
        <v>3.1115041173544715</v>
      </c>
      <c r="G38">
        <v>0.297398</v>
      </c>
      <c r="H38">
        <f t="shared" si="7"/>
        <v>21.386938775510206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Info_Sheet</vt:lpstr>
      <vt:lpstr>Low Alpha</vt:lpstr>
      <vt:lpstr>Compare1</vt:lpstr>
      <vt:lpstr>Varying</vt:lpstr>
      <vt:lpstr>High Alpha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trist_000</dc:creator>
  <cp:lastModifiedBy>trist_000</cp:lastModifiedBy>
  <dcterms:created xsi:type="dcterms:W3CDTF">2018-02-14T15:51:42Z</dcterms:created>
  <dcterms:modified xsi:type="dcterms:W3CDTF">2018-04-23T16:15:20Z</dcterms:modified>
</cp:coreProperties>
</file>