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metivier-dionne/Desktop/TP-RR/"/>
    </mc:Choice>
  </mc:AlternateContent>
  <xr:revisionPtr revIDLastSave="0" documentId="13_ncr:1_{98E85C6F-DDFC-1D4F-8C22-6A7C7C65674D}" xr6:coauthVersionLast="47" xr6:coauthVersionMax="47" xr10:uidLastSave="{00000000-0000-0000-0000-000000000000}"/>
  <bookViews>
    <workbookView xWindow="6360" yWindow="1480" windowWidth="23260" windowHeight="12580" tabRatio="734" firstSheet="1" activeTab="4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0" i="37" l="1"/>
  <c r="S11" i="37"/>
  <c r="S12" i="37"/>
  <c r="S13" i="37"/>
  <c r="R10" i="37"/>
  <c r="R11" i="37"/>
  <c r="R12" i="37"/>
  <c r="R13" i="37"/>
  <c r="L10" i="37"/>
  <c r="M10" i="37"/>
  <c r="N10" i="37"/>
  <c r="O10" i="37"/>
  <c r="P10" i="37"/>
  <c r="Q10" i="37"/>
  <c r="L11" i="37"/>
  <c r="M11" i="37"/>
  <c r="N11" i="37"/>
  <c r="O11" i="37"/>
  <c r="P11" i="37"/>
  <c r="Q11" i="37"/>
  <c r="L12" i="37"/>
  <c r="M12" i="37"/>
  <c r="N12" i="37"/>
  <c r="O12" i="37"/>
  <c r="P12" i="37"/>
  <c r="Q12" i="37"/>
  <c r="L13" i="37"/>
  <c r="M13" i="37"/>
  <c r="N13" i="37"/>
  <c r="O13" i="37"/>
  <c r="P13" i="37"/>
  <c r="Q13" i="37"/>
  <c r="K11" i="37"/>
  <c r="K12" i="37"/>
  <c r="K13" i="37"/>
  <c r="K10" i="37"/>
  <c r="E10" i="37"/>
  <c r="J68" i="38"/>
  <c r="I68" i="38"/>
  <c r="P68" i="38"/>
  <c r="L68" i="38"/>
  <c r="E3" i="40"/>
  <c r="P22" i="39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P20" i="39"/>
  <c r="C20" i="54"/>
  <c r="C21" i="54" s="1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K19" i="54"/>
  <c r="D19" i="54"/>
  <c r="F19" i="54" s="1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P18" i="39"/>
  <c r="K18" i="39"/>
  <c r="P17" i="39"/>
  <c r="K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D19" i="48"/>
  <c r="B19" i="48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K68" i="38" l="1"/>
  <c r="O68" i="38"/>
  <c r="U68" i="38"/>
  <c r="Y68" i="38"/>
  <c r="AC68" i="38"/>
  <c r="K20" i="47"/>
  <c r="M68" i="38"/>
  <c r="Q68" i="38"/>
  <c r="W68" i="38"/>
  <c r="AA68" i="38"/>
  <c r="V68" i="38"/>
  <c r="Z68" i="38"/>
  <c r="AD68" i="38"/>
  <c r="N68" i="38"/>
  <c r="R68" i="38"/>
  <c r="X68" i="38"/>
  <c r="AB68" i="38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20" i="52" s="1"/>
  <c r="F19" i="52"/>
  <c r="K19" i="52"/>
  <c r="F19" i="51"/>
  <c r="K19" i="51"/>
  <c r="D20" i="51"/>
  <c r="D21" i="50"/>
  <c r="F21" i="50" s="1"/>
  <c r="K20" i="50"/>
  <c r="L20" i="50" s="1"/>
  <c r="F20" i="47"/>
  <c r="K15" i="39"/>
  <c r="K5" i="39"/>
  <c r="F19" i="45"/>
  <c r="K19" i="45"/>
  <c r="L19" i="45" s="1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F21" i="47"/>
  <c r="K21" i="47"/>
  <c r="L21" i="47" s="1"/>
  <c r="L20" i="47"/>
  <c r="M20" i="47" s="1"/>
  <c r="D20" i="46"/>
  <c r="F20" i="46" s="1"/>
  <c r="F19" i="46"/>
  <c r="K19" i="46"/>
  <c r="F21" i="45"/>
  <c r="K20" i="45"/>
  <c r="L20" i="45" s="1"/>
  <c r="F20" i="45"/>
  <c r="D21" i="45"/>
  <c r="F20" i="44"/>
  <c r="K20" i="44"/>
  <c r="L20" i="44" s="1"/>
  <c r="M20" i="44" s="1"/>
  <c r="D22" i="44"/>
  <c r="F22" i="44" s="1"/>
  <c r="F21" i="44"/>
  <c r="K21" i="44"/>
  <c r="L21" i="44" s="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D21" i="40"/>
  <c r="K21" i="40" s="1"/>
  <c r="L21" i="40" s="1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M19" i="45" l="1"/>
  <c r="F21" i="40"/>
  <c r="L19" i="55"/>
  <c r="M19" i="55" s="1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F21" i="51" s="1"/>
  <c r="K20" i="51"/>
  <c r="L20" i="51" s="1"/>
  <c r="L19" i="51"/>
  <c r="M19" i="51" s="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F22" i="47"/>
  <c r="D23" i="47"/>
  <c r="F23" i="47" s="1"/>
  <c r="K22" i="47"/>
  <c r="L22" i="47" s="1"/>
  <c r="K20" i="46"/>
  <c r="L20" i="46" s="1"/>
  <c r="D21" i="46"/>
  <c r="L19" i="46"/>
  <c r="M19" i="46" s="1"/>
  <c r="K21" i="45"/>
  <c r="L21" i="45" s="1"/>
  <c r="D22" i="45"/>
  <c r="M20" i="45"/>
  <c r="M21" i="44"/>
  <c r="D23" i="44"/>
  <c r="K22" i="44"/>
  <c r="L22" i="44" s="1"/>
  <c r="L19" i="41"/>
  <c r="M19" i="41" s="1"/>
  <c r="K20" i="41"/>
  <c r="L20" i="41" s="1"/>
  <c r="D21" i="41"/>
  <c r="F21" i="41" s="1"/>
  <c r="F20" i="41"/>
  <c r="D22" i="40"/>
  <c r="L19" i="40"/>
  <c r="M19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D18" i="35" l="1"/>
  <c r="K17" i="35"/>
  <c r="L17" i="35" s="1"/>
  <c r="D22" i="55"/>
  <c r="F22" i="55" s="1"/>
  <c r="K21" i="55"/>
  <c r="L21" i="55" s="1"/>
  <c r="M20" i="55"/>
  <c r="F21" i="55"/>
  <c r="K21" i="54"/>
  <c r="L21" i="54" s="1"/>
  <c r="D22" i="54"/>
  <c r="F21" i="54"/>
  <c r="M20" i="54"/>
  <c r="M20" i="52"/>
  <c r="K21" i="52"/>
  <c r="L21" i="52" s="1"/>
  <c r="D22" i="52"/>
  <c r="F22" i="52" s="1"/>
  <c r="F21" i="52"/>
  <c r="M20" i="51"/>
  <c r="D22" i="51"/>
  <c r="F22" i="51" s="1"/>
  <c r="K21" i="51"/>
  <c r="L21" i="51" s="1"/>
  <c r="D23" i="50"/>
  <c r="K22" i="50"/>
  <c r="L22" i="50" s="1"/>
  <c r="F22" i="50"/>
  <c r="M21" i="50"/>
  <c r="K21" i="49"/>
  <c r="L21" i="49" s="1"/>
  <c r="D22" i="49"/>
  <c r="M20" i="49"/>
  <c r="M20" i="48"/>
  <c r="K23" i="48"/>
  <c r="L23" i="48" s="1"/>
  <c r="D24" i="48"/>
  <c r="F24" i="48" s="1"/>
  <c r="F23" i="48"/>
  <c r="D24" i="47"/>
  <c r="K23" i="47"/>
  <c r="L23" i="47" s="1"/>
  <c r="M22" i="47"/>
  <c r="M20" i="46"/>
  <c r="D22" i="46"/>
  <c r="K21" i="46"/>
  <c r="L21" i="46" s="1"/>
  <c r="F21" i="46"/>
  <c r="F22" i="46"/>
  <c r="K22" i="45"/>
  <c r="L22" i="45" s="1"/>
  <c r="D23" i="45"/>
  <c r="M21" i="45"/>
  <c r="F22" i="45"/>
  <c r="M22" i="44"/>
  <c r="D24" i="44"/>
  <c r="K23" i="44"/>
  <c r="L23" i="44" s="1"/>
  <c r="F23" i="44"/>
  <c r="M20" i="41"/>
  <c r="K21" i="41"/>
  <c r="L21" i="41" s="1"/>
  <c r="D22" i="41"/>
  <c r="M20" i="40"/>
  <c r="K23" i="40"/>
  <c r="L23" i="40" s="1"/>
  <c r="D24" i="40"/>
  <c r="F23" i="40"/>
  <c r="F20" i="36"/>
  <c r="F21" i="36"/>
  <c r="N17" i="35"/>
  <c r="O17" i="35" s="1"/>
  <c r="P17" i="35" s="1"/>
  <c r="F19" i="37"/>
  <c r="D20" i="37"/>
  <c r="K20" i="37" s="1"/>
  <c r="L20" i="37" s="1"/>
  <c r="N18" i="35"/>
  <c r="O18" i="35" s="1"/>
  <c r="K19" i="37"/>
  <c r="L19" i="37" s="1"/>
  <c r="M19" i="37" s="1"/>
  <c r="D22" i="36"/>
  <c r="L21" i="36"/>
  <c r="K20" i="36"/>
  <c r="L20" i="36" s="1"/>
  <c r="F19" i="36"/>
  <c r="K19" i="36"/>
  <c r="L19" i="36" s="1"/>
  <c r="K18" i="35"/>
  <c r="L18" i="35" s="1"/>
  <c r="F17" i="35"/>
  <c r="F18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3" i="33"/>
  <c r="P13" i="33"/>
  <c r="D19" i="35" l="1"/>
  <c r="M21" i="55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D23" i="49"/>
  <c r="K22" i="49"/>
  <c r="L22" i="49" s="1"/>
  <c r="F22" i="49"/>
  <c r="M21" i="49"/>
  <c r="F23" i="49"/>
  <c r="K24" i="48"/>
  <c r="L24" i="48" s="1"/>
  <c r="D25" i="48"/>
  <c r="M21" i="48"/>
  <c r="D25" i="47"/>
  <c r="F25" i="47" s="1"/>
  <c r="K24" i="47"/>
  <c r="L24" i="47" s="1"/>
  <c r="F24" i="47"/>
  <c r="M23" i="47"/>
  <c r="D23" i="46"/>
  <c r="K22" i="46"/>
  <c r="L22" i="46" s="1"/>
  <c r="M21" i="46"/>
  <c r="M22" i="45"/>
  <c r="K23" i="45"/>
  <c r="L23" i="45" s="1"/>
  <c r="D24" i="45"/>
  <c r="F24" i="45" s="1"/>
  <c r="F23" i="45"/>
  <c r="D25" i="44"/>
  <c r="K24" i="44"/>
  <c r="L24" i="44" s="1"/>
  <c r="F25" i="44"/>
  <c r="F24" i="44"/>
  <c r="M23" i="44"/>
  <c r="K22" i="41"/>
  <c r="L22" i="41" s="1"/>
  <c r="D23" i="41"/>
  <c r="F22" i="41"/>
  <c r="M21" i="41"/>
  <c r="K24" i="40"/>
  <c r="L24" i="40" s="1"/>
  <c r="D25" i="40"/>
  <c r="F24" i="40"/>
  <c r="F25" i="40"/>
  <c r="M21" i="40"/>
  <c r="F22" i="36"/>
  <c r="D21" i="37"/>
  <c r="F20" i="37"/>
  <c r="P18" i="35"/>
  <c r="M20" i="37"/>
  <c r="K22" i="36"/>
  <c r="L22" i="36" s="1"/>
  <c r="D23" i="36"/>
  <c r="M19" i="36"/>
  <c r="M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D15" i="33"/>
  <c r="P14" i="33"/>
  <c r="D14" i="33"/>
  <c r="D20" i="35" l="1"/>
  <c r="K19" i="35"/>
  <c r="L19" i="35" s="1"/>
  <c r="N19" i="35"/>
  <c r="O19" i="35" s="1"/>
  <c r="F19" i="35"/>
  <c r="F20" i="35"/>
  <c r="M22" i="55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M22" i="49"/>
  <c r="K23" i="49"/>
  <c r="L23" i="49" s="1"/>
  <c r="D24" i="49"/>
  <c r="F24" i="49" s="1"/>
  <c r="M22" i="48"/>
  <c r="K25" i="48"/>
  <c r="L25" i="48" s="1"/>
  <c r="D26" i="48"/>
  <c r="F25" i="48"/>
  <c r="M24" i="47"/>
  <c r="D26" i="47"/>
  <c r="F26" i="47" s="1"/>
  <c r="K25" i="47"/>
  <c r="L25" i="47" s="1"/>
  <c r="D24" i="46"/>
  <c r="K23" i="46"/>
  <c r="L23" i="46" s="1"/>
  <c r="M22" i="46"/>
  <c r="F23" i="46"/>
  <c r="K24" i="45"/>
  <c r="L24" i="45" s="1"/>
  <c r="D25" i="45"/>
  <c r="F25" i="45" s="1"/>
  <c r="M23" i="45"/>
  <c r="M24" i="44"/>
  <c r="D26" i="44"/>
  <c r="K25" i="44"/>
  <c r="L25" i="44" s="1"/>
  <c r="K23" i="41"/>
  <c r="L23" i="41" s="1"/>
  <c r="D24" i="41"/>
  <c r="F23" i="41"/>
  <c r="M22" i="41"/>
  <c r="D26" i="40"/>
  <c r="K25" i="40"/>
  <c r="L25" i="40" s="1"/>
  <c r="M22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D21" i="35" l="1"/>
  <c r="K20" i="35"/>
  <c r="L20" i="35" s="1"/>
  <c r="N20" i="35"/>
  <c r="O20" i="35" s="1"/>
  <c r="P19" i="35"/>
  <c r="K24" i="55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F25" i="51" s="1"/>
  <c r="M23" i="51"/>
  <c r="F24" i="51"/>
  <c r="M24" i="50"/>
  <c r="D26" i="50"/>
  <c r="K25" i="50"/>
  <c r="L25" i="50" s="1"/>
  <c r="F25" i="50"/>
  <c r="M23" i="49"/>
  <c r="D25" i="49"/>
  <c r="F25" i="49" s="1"/>
  <c r="K24" i="49"/>
  <c r="L24" i="49" s="1"/>
  <c r="F26" i="48"/>
  <c r="K26" i="48"/>
  <c r="L26" i="48" s="1"/>
  <c r="D27" i="48"/>
  <c r="F27" i="48" s="1"/>
  <c r="M23" i="48"/>
  <c r="D27" i="47"/>
  <c r="F27" i="47" s="1"/>
  <c r="K26" i="47"/>
  <c r="L26" i="47" s="1"/>
  <c r="M25" i="47"/>
  <c r="M23" i="46"/>
  <c r="D25" i="46"/>
  <c r="K24" i="46"/>
  <c r="L24" i="46" s="1"/>
  <c r="F24" i="46"/>
  <c r="M24" i="45"/>
  <c r="K25" i="45"/>
  <c r="L25" i="45" s="1"/>
  <c r="D26" i="45"/>
  <c r="F26" i="45" s="1"/>
  <c r="M25" i="44"/>
  <c r="D27" i="44"/>
  <c r="K26" i="44"/>
  <c r="L26" i="44" s="1"/>
  <c r="F26" i="44"/>
  <c r="M23" i="41"/>
  <c r="D25" i="41"/>
  <c r="K24" i="41"/>
  <c r="L24" i="41" s="1"/>
  <c r="F24" i="41"/>
  <c r="F25" i="41"/>
  <c r="M23" i="40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0" i="35" l="1"/>
  <c r="W20" i="34"/>
  <c r="D22" i="35"/>
  <c r="N21" i="35"/>
  <c r="O21" i="35" s="1"/>
  <c r="K21" i="35"/>
  <c r="L21" i="35" s="1"/>
  <c r="F21" i="35"/>
  <c r="M24" i="55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D26" i="49"/>
  <c r="K25" i="49"/>
  <c r="L25" i="49" s="1"/>
  <c r="M24" i="49"/>
  <c r="F26" i="49"/>
  <c r="M24" i="48"/>
  <c r="K27" i="48"/>
  <c r="L27" i="48" s="1"/>
  <c r="D28" i="48"/>
  <c r="M26" i="47"/>
  <c r="D28" i="47"/>
  <c r="K27" i="47"/>
  <c r="L27" i="47" s="1"/>
  <c r="D26" i="46"/>
  <c r="K25" i="46"/>
  <c r="L25" i="46" s="1"/>
  <c r="F25" i="46"/>
  <c r="F26" i="46"/>
  <c r="M24" i="46"/>
  <c r="D27" i="45"/>
  <c r="K26" i="45"/>
  <c r="L26" i="45" s="1"/>
  <c r="M25" i="45"/>
  <c r="F28" i="44"/>
  <c r="M26" i="44"/>
  <c r="D28" i="44"/>
  <c r="K27" i="44"/>
  <c r="L27" i="44" s="1"/>
  <c r="F27" i="44"/>
  <c r="D26" i="41"/>
  <c r="K25" i="41"/>
  <c r="L25" i="41" s="1"/>
  <c r="M24" i="41"/>
  <c r="K27" i="40"/>
  <c r="L27" i="40" s="1"/>
  <c r="D28" i="40"/>
  <c r="F27" i="40"/>
  <c r="M24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7" i="33"/>
  <c r="D16" i="33"/>
  <c r="D23" i="35" l="1"/>
  <c r="K22" i="35"/>
  <c r="L22" i="35" s="1"/>
  <c r="N22" i="35"/>
  <c r="O22" i="35" s="1"/>
  <c r="F22" i="35"/>
  <c r="P21" i="35"/>
  <c r="P22" i="35" s="1"/>
  <c r="D27" i="55"/>
  <c r="K26" i="55"/>
  <c r="L26" i="55" s="1"/>
  <c r="M25" i="55"/>
  <c r="D27" i="54"/>
  <c r="F27" i="54" s="1"/>
  <c r="K26" i="54"/>
  <c r="L26" i="54" s="1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M25" i="49"/>
  <c r="K26" i="49"/>
  <c r="L26" i="49" s="1"/>
  <c r="D27" i="49"/>
  <c r="F27" i="49" s="1"/>
  <c r="K28" i="48"/>
  <c r="L28" i="48" s="1"/>
  <c r="D29" i="48"/>
  <c r="F28" i="48"/>
  <c r="M25" i="48"/>
  <c r="K28" i="47"/>
  <c r="L28" i="47" s="1"/>
  <c r="D29" i="47"/>
  <c r="F28" i="47"/>
  <c r="M27" i="47"/>
  <c r="M25" i="46"/>
  <c r="D27" i="46"/>
  <c r="F27" i="46" s="1"/>
  <c r="K26" i="46"/>
  <c r="L26" i="46" s="1"/>
  <c r="D28" i="45"/>
  <c r="F28" i="45" s="1"/>
  <c r="K27" i="45"/>
  <c r="L27" i="45" s="1"/>
  <c r="F27" i="45"/>
  <c r="M26" i="45"/>
  <c r="M27" i="44"/>
  <c r="D29" i="44"/>
  <c r="K28" i="44"/>
  <c r="L28" i="44" s="1"/>
  <c r="M25" i="41"/>
  <c r="D27" i="41"/>
  <c r="K26" i="41"/>
  <c r="L26" i="41" s="1"/>
  <c r="F26" i="41"/>
  <c r="M25" i="40"/>
  <c r="D29" i="40"/>
  <c r="K28" i="40"/>
  <c r="L28" i="40" s="1"/>
  <c r="F28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D24" i="35" l="1"/>
  <c r="K23" i="35"/>
  <c r="L23" i="35" s="1"/>
  <c r="N23" i="35"/>
  <c r="O23" i="35" s="1"/>
  <c r="F23" i="35"/>
  <c r="M26" i="55"/>
  <c r="K27" i="55"/>
  <c r="L27" i="55" s="1"/>
  <c r="D28" i="55"/>
  <c r="F28" i="55" s="1"/>
  <c r="F27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K27" i="49"/>
  <c r="L27" i="49" s="1"/>
  <c r="D28" i="49"/>
  <c r="M26" i="49"/>
  <c r="M26" i="48"/>
  <c r="K29" i="48"/>
  <c r="L29" i="48" s="1"/>
  <c r="D30" i="48"/>
  <c r="F29" i="48"/>
  <c r="K29" i="47"/>
  <c r="L29" i="47" s="1"/>
  <c r="D30" i="47"/>
  <c r="F29" i="47"/>
  <c r="M28" i="47"/>
  <c r="D28" i="46"/>
  <c r="K27" i="46"/>
  <c r="L27" i="46" s="1"/>
  <c r="M26" i="46"/>
  <c r="D29" i="45"/>
  <c r="K28" i="45"/>
  <c r="L28" i="45" s="1"/>
  <c r="M27" i="45"/>
  <c r="D30" i="44"/>
  <c r="K29" i="44"/>
  <c r="L29" i="44" s="1"/>
  <c r="F29" i="44"/>
  <c r="M28" i="44"/>
  <c r="D28" i="41"/>
  <c r="K27" i="41"/>
  <c r="L27" i="41" s="1"/>
  <c r="F27" i="41"/>
  <c r="F28" i="41"/>
  <c r="M26" i="41"/>
  <c r="D30" i="40"/>
  <c r="K29" i="40"/>
  <c r="L29" i="40" s="1"/>
  <c r="F29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D25" i="35" l="1"/>
  <c r="N24" i="35"/>
  <c r="O24" i="35" s="1"/>
  <c r="K24" i="35"/>
  <c r="L24" i="35" s="1"/>
  <c r="F24" i="35"/>
  <c r="P23" i="35"/>
  <c r="P24" i="35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M27" i="49"/>
  <c r="D29" i="49"/>
  <c r="K28" i="49"/>
  <c r="L28" i="49" s="1"/>
  <c r="F28" i="49"/>
  <c r="K30" i="48"/>
  <c r="L30" i="48" s="1"/>
  <c r="D31" i="48"/>
  <c r="F30" i="48"/>
  <c r="M27" i="48"/>
  <c r="M29" i="47"/>
  <c r="K30" i="47"/>
  <c r="L30" i="47" s="1"/>
  <c r="D31" i="47"/>
  <c r="F31" i="47" s="1"/>
  <c r="F30" i="47"/>
  <c r="K28" i="46"/>
  <c r="L28" i="46" s="1"/>
  <c r="D29" i="46"/>
  <c r="F28" i="46"/>
  <c r="M27" i="46"/>
  <c r="M28" i="45"/>
  <c r="D30" i="45"/>
  <c r="F30" i="45" s="1"/>
  <c r="K29" i="45"/>
  <c r="L29" i="45" s="1"/>
  <c r="F29" i="45"/>
  <c r="D31" i="44"/>
  <c r="K30" i="44"/>
  <c r="L30" i="44" s="1"/>
  <c r="M29" i="44"/>
  <c r="F30" i="44"/>
  <c r="M27" i="41"/>
  <c r="D29" i="41"/>
  <c r="K28" i="41"/>
  <c r="L28" i="41" s="1"/>
  <c r="M27" i="40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M23" i="35"/>
  <c r="Q22" i="35"/>
  <c r="U25" i="32"/>
  <c r="F26" i="37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D26" i="35" l="1"/>
  <c r="K25" i="35"/>
  <c r="L25" i="35" s="1"/>
  <c r="N25" i="35"/>
  <c r="O25" i="35" s="1"/>
  <c r="F25" i="35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AD26" i="32"/>
  <c r="D30" i="49"/>
  <c r="K29" i="49"/>
  <c r="L29" i="49" s="1"/>
  <c r="M28" i="49"/>
  <c r="F29" i="49"/>
  <c r="K31" i="48"/>
  <c r="L31" i="48" s="1"/>
  <c r="D32" i="48"/>
  <c r="M28" i="48"/>
  <c r="F31" i="48"/>
  <c r="M30" i="47"/>
  <c r="K31" i="47"/>
  <c r="L31" i="47" s="1"/>
  <c r="D32" i="47"/>
  <c r="M28" i="46"/>
  <c r="D30" i="46"/>
  <c r="K29" i="46"/>
  <c r="L29" i="46" s="1"/>
  <c r="F29" i="46"/>
  <c r="D31" i="45"/>
  <c r="K30" i="45"/>
  <c r="L30" i="45" s="1"/>
  <c r="M29" i="45"/>
  <c r="M30" i="44"/>
  <c r="D32" i="44"/>
  <c r="K31" i="44"/>
  <c r="L31" i="44" s="1"/>
  <c r="F31" i="44"/>
  <c r="D30" i="41"/>
  <c r="F30" i="41" s="1"/>
  <c r="K29" i="41"/>
  <c r="L29" i="41" s="1"/>
  <c r="F29" i="41"/>
  <c r="M28" i="41"/>
  <c r="M28" i="40"/>
  <c r="K31" i="40"/>
  <c r="L31" i="40" s="1"/>
  <c r="D32" i="40"/>
  <c r="F31" i="40"/>
  <c r="M26" i="37"/>
  <c r="M24" i="35"/>
  <c r="Q23" i="35"/>
  <c r="W25" i="32"/>
  <c r="K27" i="37"/>
  <c r="L27" i="37" s="1"/>
  <c r="D28" i="37"/>
  <c r="F28" i="37" s="1"/>
  <c r="F27" i="37"/>
  <c r="M27" i="37"/>
  <c r="M26" i="36"/>
  <c r="K29" i="36"/>
  <c r="L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20" i="33"/>
  <c r="D19" i="33"/>
  <c r="D27" i="35" l="1"/>
  <c r="N26" i="35"/>
  <c r="O26" i="35" s="1"/>
  <c r="K26" i="35"/>
  <c r="L26" i="35" s="1"/>
  <c r="F26" i="35"/>
  <c r="P25" i="35"/>
  <c r="P26" i="35" s="1"/>
  <c r="M29" i="55"/>
  <c r="D31" i="55"/>
  <c r="K30" i="55"/>
  <c r="L30" i="55" s="1"/>
  <c r="D31" i="54"/>
  <c r="F31" i="54" s="1"/>
  <c r="K30" i="54"/>
  <c r="L30" i="54" s="1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M29" i="49"/>
  <c r="K30" i="49"/>
  <c r="L30" i="49" s="1"/>
  <c r="D31" i="49"/>
  <c r="F30" i="49"/>
  <c r="M29" i="48"/>
  <c r="K32" i="48"/>
  <c r="L32" i="48" s="1"/>
  <c r="D33" i="48"/>
  <c r="F33" i="48" s="1"/>
  <c r="F32" i="48"/>
  <c r="M31" i="47"/>
  <c r="K32" i="47"/>
  <c r="L32" i="47" s="1"/>
  <c r="D33" i="47"/>
  <c r="F33" i="47"/>
  <c r="F32" i="47"/>
  <c r="D31" i="46"/>
  <c r="K30" i="46"/>
  <c r="L30" i="46" s="1"/>
  <c r="F30" i="46"/>
  <c r="F31" i="46"/>
  <c r="M29" i="46"/>
  <c r="M30" i="45"/>
  <c r="D32" i="45"/>
  <c r="K31" i="45"/>
  <c r="L31" i="45" s="1"/>
  <c r="F31" i="45"/>
  <c r="M31" i="44"/>
  <c r="D33" i="44"/>
  <c r="F33" i="44" s="1"/>
  <c r="K32" i="44"/>
  <c r="L32" i="44" s="1"/>
  <c r="F32" i="44"/>
  <c r="M29" i="41"/>
  <c r="D31" i="41"/>
  <c r="K30" i="41"/>
  <c r="L30" i="41" s="1"/>
  <c r="K32" i="40"/>
  <c r="L32" i="40" s="1"/>
  <c r="D33" i="40"/>
  <c r="F32" i="40"/>
  <c r="M29" i="40"/>
  <c r="P27" i="32"/>
  <c r="Y27" i="32" s="1"/>
  <c r="U27" i="32"/>
  <c r="T27" i="32"/>
  <c r="W27" i="32" s="1"/>
  <c r="AD27" i="32"/>
  <c r="D29" i="37"/>
  <c r="F29" i="37" s="1"/>
  <c r="K28" i="37"/>
  <c r="L28" i="37" s="1"/>
  <c r="M25" i="35"/>
  <c r="Q24" i="35"/>
  <c r="M27" i="36"/>
  <c r="K30" i="36"/>
  <c r="L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AD28" i="32" l="1"/>
  <c r="D28" i="35"/>
  <c r="N27" i="35"/>
  <c r="O27" i="35" s="1"/>
  <c r="K27" i="35"/>
  <c r="L27" i="35" s="1"/>
  <c r="F27" i="35"/>
  <c r="M30" i="55"/>
  <c r="K31" i="55"/>
  <c r="L31" i="55" s="1"/>
  <c r="D32" i="55"/>
  <c r="F31" i="55"/>
  <c r="M30" i="54"/>
  <c r="D32" i="54"/>
  <c r="F32" i="54" s="1"/>
  <c r="K31" i="54"/>
  <c r="L31" i="54" s="1"/>
  <c r="D32" i="52"/>
  <c r="F32" i="52" s="1"/>
  <c r="K31" i="52"/>
  <c r="L31" i="52" s="1"/>
  <c r="F31" i="52"/>
  <c r="M30" i="52"/>
  <c r="M30" i="51"/>
  <c r="K31" i="51"/>
  <c r="L31" i="51" s="1"/>
  <c r="D32" i="51"/>
  <c r="F32" i="51"/>
  <c r="M31" i="50"/>
  <c r="D33" i="50"/>
  <c r="K32" i="50"/>
  <c r="L32" i="50" s="1"/>
  <c r="F32" i="50"/>
  <c r="K31" i="49"/>
  <c r="L31" i="49" s="1"/>
  <c r="D32" i="49"/>
  <c r="F32" i="49" s="1"/>
  <c r="M30" i="49"/>
  <c r="F31" i="49"/>
  <c r="K33" i="48"/>
  <c r="L33" i="48" s="1"/>
  <c r="D34" i="48"/>
  <c r="M30" i="48"/>
  <c r="M32" i="47"/>
  <c r="K33" i="47"/>
  <c r="L33" i="47" s="1"/>
  <c r="D34" i="47"/>
  <c r="D32" i="46"/>
  <c r="K31" i="46"/>
  <c r="L31" i="46" s="1"/>
  <c r="M30" i="46"/>
  <c r="D33" i="45"/>
  <c r="K32" i="45"/>
  <c r="L32" i="45" s="1"/>
  <c r="F32" i="45"/>
  <c r="M31" i="45"/>
  <c r="M32" i="44"/>
  <c r="D34" i="44"/>
  <c r="K33" i="44"/>
  <c r="L33" i="44" s="1"/>
  <c r="D32" i="41"/>
  <c r="K31" i="41"/>
  <c r="L31" i="41" s="1"/>
  <c r="F31" i="41"/>
  <c r="M30" i="41"/>
  <c r="M30" i="40"/>
  <c r="D34" i="40"/>
  <c r="K33" i="40"/>
  <c r="L33" i="40" s="1"/>
  <c r="F33" i="40"/>
  <c r="M28" i="37"/>
  <c r="M26" i="35"/>
  <c r="Q25" i="35"/>
  <c r="K29" i="37"/>
  <c r="L29" i="37" s="1"/>
  <c r="D30" i="37"/>
  <c r="F30" i="37" s="1"/>
  <c r="D32" i="36"/>
  <c r="K31" i="36"/>
  <c r="L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D29" i="35" l="1"/>
  <c r="N28" i="35"/>
  <c r="O28" i="35" s="1"/>
  <c r="K28" i="35"/>
  <c r="L28" i="35" s="1"/>
  <c r="F28" i="35"/>
  <c r="F29" i="35"/>
  <c r="P27" i="35"/>
  <c r="P28" i="35" s="1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AD29" i="32"/>
  <c r="M31" i="49"/>
  <c r="D33" i="49"/>
  <c r="K32" i="49"/>
  <c r="L32" i="49" s="1"/>
  <c r="K34" i="48"/>
  <c r="L34" i="48" s="1"/>
  <c r="D35" i="48"/>
  <c r="F35" i="48" s="1"/>
  <c r="F34" i="48"/>
  <c r="M31" i="48"/>
  <c r="M33" i="47"/>
  <c r="K34" i="47"/>
  <c r="L34" i="47" s="1"/>
  <c r="D35" i="47"/>
  <c r="F34" i="47"/>
  <c r="M31" i="46"/>
  <c r="D33" i="46"/>
  <c r="K32" i="46"/>
  <c r="L32" i="46" s="1"/>
  <c r="F32" i="46"/>
  <c r="M32" i="45"/>
  <c r="D34" i="45"/>
  <c r="K33" i="45"/>
  <c r="L33" i="45" s="1"/>
  <c r="F33" i="45"/>
  <c r="F34" i="45"/>
  <c r="D35" i="44"/>
  <c r="K34" i="44"/>
  <c r="L34" i="44" s="1"/>
  <c r="F34" i="44"/>
  <c r="M33" i="44"/>
  <c r="M31" i="41"/>
  <c r="D33" i="41"/>
  <c r="K32" i="41"/>
  <c r="L32" i="41" s="1"/>
  <c r="F32" i="41"/>
  <c r="D35" i="40"/>
  <c r="F35" i="40" s="1"/>
  <c r="K34" i="40"/>
  <c r="L34" i="40" s="1"/>
  <c r="F34" i="40"/>
  <c r="M31" i="40"/>
  <c r="U29" i="32"/>
  <c r="T29" i="32"/>
  <c r="M27" i="35"/>
  <c r="Q26" i="35"/>
  <c r="P28" i="34"/>
  <c r="Y28" i="34" s="1"/>
  <c r="M29" i="37"/>
  <c r="K30" i="37"/>
  <c r="L30" i="37" s="1"/>
  <c r="D31" i="37"/>
  <c r="F31" i="37" s="1"/>
  <c r="M29" i="36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D30" i="35" l="1"/>
  <c r="N29" i="35"/>
  <c r="O29" i="35" s="1"/>
  <c r="K29" i="35"/>
  <c r="L29" i="35" s="1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M32" i="49"/>
  <c r="D34" i="49"/>
  <c r="K33" i="49"/>
  <c r="L33" i="49" s="1"/>
  <c r="F33" i="49"/>
  <c r="M32" i="48"/>
  <c r="K35" i="48"/>
  <c r="L35" i="48" s="1"/>
  <c r="D36" i="48"/>
  <c r="M34" i="47"/>
  <c r="K35" i="47"/>
  <c r="L35" i="47" s="1"/>
  <c r="D36" i="47"/>
  <c r="F35" i="47"/>
  <c r="D34" i="46"/>
  <c r="K33" i="46"/>
  <c r="L33" i="46" s="1"/>
  <c r="F33" i="46"/>
  <c r="M32" i="46"/>
  <c r="M33" i="45"/>
  <c r="D35" i="45"/>
  <c r="F35" i="45" s="1"/>
  <c r="K34" i="45"/>
  <c r="L34" i="45" s="1"/>
  <c r="M34" i="44"/>
  <c r="D36" i="44"/>
  <c r="K35" i="44"/>
  <c r="L35" i="44" s="1"/>
  <c r="F35" i="44"/>
  <c r="D34" i="41"/>
  <c r="K33" i="41"/>
  <c r="L33" i="41" s="1"/>
  <c r="F33" i="41"/>
  <c r="M32" i="41"/>
  <c r="M32" i="40"/>
  <c r="D36" i="40"/>
  <c r="F36" i="40" s="1"/>
  <c r="K35" i="40"/>
  <c r="L35" i="40" s="1"/>
  <c r="M30" i="37"/>
  <c r="W28" i="34"/>
  <c r="W29" i="32"/>
  <c r="U30" i="32"/>
  <c r="T30" i="32"/>
  <c r="T29" i="34"/>
  <c r="K31" i="37"/>
  <c r="L31" i="37" s="1"/>
  <c r="D32" i="37"/>
  <c r="P30" i="32"/>
  <c r="Y30" i="32" s="1"/>
  <c r="M28" i="35"/>
  <c r="Q27" i="35"/>
  <c r="M31" i="37"/>
  <c r="M30" i="36"/>
  <c r="K33" i="36"/>
  <c r="L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D31" i="35" l="1"/>
  <c r="N30" i="35"/>
  <c r="O30" i="35" s="1"/>
  <c r="K30" i="35"/>
  <c r="L30" i="35" s="1"/>
  <c r="F30" i="35"/>
  <c r="F31" i="35"/>
  <c r="P29" i="35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D35" i="49"/>
  <c r="K34" i="49"/>
  <c r="L34" i="49" s="1"/>
  <c r="F34" i="49"/>
  <c r="M33" i="49"/>
  <c r="K36" i="48"/>
  <c r="L36" i="48" s="1"/>
  <c r="D37" i="48"/>
  <c r="F36" i="48"/>
  <c r="M33" i="48"/>
  <c r="M35" i="47"/>
  <c r="K36" i="47"/>
  <c r="L36" i="47" s="1"/>
  <c r="D37" i="47"/>
  <c r="F36" i="47"/>
  <c r="M33" i="46"/>
  <c r="D35" i="46"/>
  <c r="K34" i="46"/>
  <c r="L34" i="46" s="1"/>
  <c r="F34" i="46"/>
  <c r="D36" i="45"/>
  <c r="F36" i="45" s="1"/>
  <c r="K35" i="45"/>
  <c r="L35" i="45" s="1"/>
  <c r="M34" i="45"/>
  <c r="D37" i="44"/>
  <c r="F37" i="44" s="1"/>
  <c r="K36" i="44"/>
  <c r="L36" i="44" s="1"/>
  <c r="F36" i="44"/>
  <c r="M35" i="44"/>
  <c r="M33" i="41"/>
  <c r="D35" i="41"/>
  <c r="K34" i="41"/>
  <c r="L34" i="41" s="1"/>
  <c r="F34" i="41"/>
  <c r="D37" i="40"/>
  <c r="F37" i="40" s="1"/>
  <c r="K36" i="40"/>
  <c r="L36" i="40" s="1"/>
  <c r="M33" i="40"/>
  <c r="K32" i="37"/>
  <c r="L32" i="37" s="1"/>
  <c r="D33" i="37"/>
  <c r="F32" i="37"/>
  <c r="W29" i="34"/>
  <c r="T30" i="34"/>
  <c r="M29" i="35"/>
  <c r="Q28" i="35"/>
  <c r="W30" i="32"/>
  <c r="M31" i="36"/>
  <c r="K34" i="36"/>
  <c r="L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D24" i="33"/>
  <c r="P23" i="33"/>
  <c r="P30" i="35" l="1"/>
  <c r="D32" i="35"/>
  <c r="N31" i="35"/>
  <c r="O31" i="35" s="1"/>
  <c r="K31" i="35"/>
  <c r="L31" i="35" s="1"/>
  <c r="D36" i="55"/>
  <c r="K35" i="55"/>
  <c r="L35" i="55" s="1"/>
  <c r="F35" i="55"/>
  <c r="M34" i="55"/>
  <c r="D36" i="54"/>
  <c r="K35" i="54"/>
  <c r="L35" i="54" s="1"/>
  <c r="M34" i="54"/>
  <c r="F35" i="54"/>
  <c r="D36" i="52"/>
  <c r="F36" i="52" s="1"/>
  <c r="K35" i="52"/>
  <c r="L35" i="52" s="1"/>
  <c r="F35" i="52"/>
  <c r="M34" i="52"/>
  <c r="K35" i="51"/>
  <c r="L35" i="51" s="1"/>
  <c r="D36" i="51"/>
  <c r="F36" i="51"/>
  <c r="F35" i="51"/>
  <c r="M34" i="51"/>
  <c r="M35" i="50"/>
  <c r="K36" i="50"/>
  <c r="L36" i="50" s="1"/>
  <c r="D37" i="50"/>
  <c r="M32" i="37"/>
  <c r="M34" i="49"/>
  <c r="D36" i="49"/>
  <c r="K35" i="49"/>
  <c r="L35" i="49" s="1"/>
  <c r="F35" i="49"/>
  <c r="D38" i="48"/>
  <c r="K37" i="48"/>
  <c r="L37" i="48" s="1"/>
  <c r="F38" i="48"/>
  <c r="F37" i="48"/>
  <c r="M34" i="48"/>
  <c r="M36" i="47"/>
  <c r="K37" i="47"/>
  <c r="L37" i="47" s="1"/>
  <c r="D38" i="47"/>
  <c r="F37" i="47"/>
  <c r="D36" i="46"/>
  <c r="K35" i="46"/>
  <c r="L35" i="46" s="1"/>
  <c r="F35" i="46"/>
  <c r="M34" i="46"/>
  <c r="M35" i="45"/>
  <c r="D37" i="45"/>
  <c r="K36" i="45"/>
  <c r="L36" i="45" s="1"/>
  <c r="D38" i="44"/>
  <c r="K37" i="44"/>
  <c r="L37" i="44" s="1"/>
  <c r="M36" i="44"/>
  <c r="M34" i="41"/>
  <c r="D36" i="41"/>
  <c r="K35" i="41"/>
  <c r="L35" i="41" s="1"/>
  <c r="F35" i="41"/>
  <c r="M34" i="40"/>
  <c r="D38" i="40"/>
  <c r="K37" i="40"/>
  <c r="L37" i="40" s="1"/>
  <c r="T31" i="34"/>
  <c r="AD31" i="34"/>
  <c r="M30" i="35"/>
  <c r="Q29" i="35"/>
  <c r="K33" i="37"/>
  <c r="L33" i="37" s="1"/>
  <c r="D34" i="37"/>
  <c r="F34" i="37" s="1"/>
  <c r="F33" i="37"/>
  <c r="P32" i="32"/>
  <c r="Y32" i="32" s="1"/>
  <c r="W31" i="32"/>
  <c r="U31" i="34"/>
  <c r="D36" i="36"/>
  <c r="F36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D33" i="35" l="1"/>
  <c r="N32" i="35"/>
  <c r="O32" i="35" s="1"/>
  <c r="K32" i="35"/>
  <c r="L32" i="35" s="1"/>
  <c r="F32" i="35"/>
  <c r="F33" i="35"/>
  <c r="P31" i="35"/>
  <c r="P32" i="35" s="1"/>
  <c r="K36" i="55"/>
  <c r="L36" i="55" s="1"/>
  <c r="D37" i="55"/>
  <c r="F37" i="55" s="1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M35" i="49"/>
  <c r="K36" i="49"/>
  <c r="L36" i="49" s="1"/>
  <c r="D37" i="49"/>
  <c r="F36" i="49"/>
  <c r="M35" i="48"/>
  <c r="D39" i="48"/>
  <c r="K38" i="48"/>
  <c r="L38" i="48" s="1"/>
  <c r="K38" i="47"/>
  <c r="L38" i="47" s="1"/>
  <c r="D39" i="47"/>
  <c r="F39" i="47" s="1"/>
  <c r="F38" i="47"/>
  <c r="M37" i="47"/>
  <c r="M35" i="46"/>
  <c r="D37" i="46"/>
  <c r="K36" i="46"/>
  <c r="L36" i="46" s="1"/>
  <c r="F36" i="46"/>
  <c r="D38" i="45"/>
  <c r="F38" i="45" s="1"/>
  <c r="K37" i="45"/>
  <c r="L37" i="45" s="1"/>
  <c r="F37" i="45"/>
  <c r="M36" i="45"/>
  <c r="M37" i="44"/>
  <c r="D39" i="44"/>
  <c r="K38" i="44"/>
  <c r="L38" i="44" s="1"/>
  <c r="F38" i="44"/>
  <c r="D37" i="41"/>
  <c r="F37" i="41" s="1"/>
  <c r="K36" i="41"/>
  <c r="L36" i="41" s="1"/>
  <c r="M35" i="41"/>
  <c r="F36" i="41"/>
  <c r="M35" i="40"/>
  <c r="K38" i="40"/>
  <c r="L38" i="40" s="1"/>
  <c r="D39" i="40"/>
  <c r="F39" i="40" s="1"/>
  <c r="F38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1" i="35"/>
  <c r="Q30" i="35"/>
  <c r="M33" i="36"/>
  <c r="K36" i="36"/>
  <c r="L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M34" i="37" l="1"/>
  <c r="D34" i="35"/>
  <c r="K33" i="35"/>
  <c r="L33" i="35" s="1"/>
  <c r="N33" i="35"/>
  <c r="O33" i="35" s="1"/>
  <c r="M36" i="55"/>
  <c r="D38" i="55"/>
  <c r="K37" i="55"/>
  <c r="L37" i="55" s="1"/>
  <c r="K37" i="54"/>
  <c r="L37" i="54" s="1"/>
  <c r="D38" i="54"/>
  <c r="M36" i="54"/>
  <c r="D38" i="52"/>
  <c r="F38" i="52" s="1"/>
  <c r="K37" i="52"/>
  <c r="L37" i="52" s="1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P34" i="32"/>
  <c r="Y34" i="32" s="1"/>
  <c r="K37" i="49"/>
  <c r="L37" i="49" s="1"/>
  <c r="D38" i="49"/>
  <c r="F37" i="49"/>
  <c r="M36" i="49"/>
  <c r="D40" i="48"/>
  <c r="F40" i="48" s="1"/>
  <c r="K39" i="48"/>
  <c r="L39" i="48" s="1"/>
  <c r="F39" i="48"/>
  <c r="M36" i="48"/>
  <c r="K39" i="47"/>
  <c r="L39" i="47" s="1"/>
  <c r="D40" i="47"/>
  <c r="F40" i="47" s="1"/>
  <c r="M38" i="47"/>
  <c r="D38" i="46"/>
  <c r="K37" i="46"/>
  <c r="L37" i="46" s="1"/>
  <c r="F37" i="46"/>
  <c r="M36" i="46"/>
  <c r="M37" i="45"/>
  <c r="D39" i="45"/>
  <c r="K38" i="45"/>
  <c r="L38" i="45" s="1"/>
  <c r="M38" i="44"/>
  <c r="D40" i="44"/>
  <c r="K39" i="44"/>
  <c r="L39" i="44" s="1"/>
  <c r="F39" i="44"/>
  <c r="M36" i="41"/>
  <c r="D38" i="41"/>
  <c r="K37" i="41"/>
  <c r="L37" i="41" s="1"/>
  <c r="D40" i="40"/>
  <c r="K39" i="40"/>
  <c r="L39" i="40" s="1"/>
  <c r="M36" i="40"/>
  <c r="W33" i="32"/>
  <c r="P33" i="34"/>
  <c r="Y33" i="34" s="1"/>
  <c r="D36" i="37"/>
  <c r="K35" i="37"/>
  <c r="L35" i="37" s="1"/>
  <c r="F35" i="37"/>
  <c r="F36" i="37"/>
  <c r="M32" i="35"/>
  <c r="Q31" i="35"/>
  <c r="U34" i="32"/>
  <c r="U33" i="34"/>
  <c r="T33" i="34"/>
  <c r="AD33" i="34"/>
  <c r="K37" i="36"/>
  <c r="L37" i="36" s="1"/>
  <c r="D38" i="36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P25" i="33"/>
  <c r="D26" i="33"/>
  <c r="D35" i="35" l="1"/>
  <c r="K34" i="35"/>
  <c r="L34" i="35" s="1"/>
  <c r="N34" i="35"/>
  <c r="O34" i="35" s="1"/>
  <c r="F34" i="35"/>
  <c r="P33" i="35"/>
  <c r="P34" i="35" s="1"/>
  <c r="M37" i="55"/>
  <c r="D39" i="55"/>
  <c r="F39" i="55" s="1"/>
  <c r="K38" i="55"/>
  <c r="L38" i="55" s="1"/>
  <c r="F38" i="55"/>
  <c r="M37" i="54"/>
  <c r="D39" i="54"/>
  <c r="K38" i="54"/>
  <c r="L38" i="54" s="1"/>
  <c r="F38" i="54"/>
  <c r="D39" i="52"/>
  <c r="F39" i="52" s="1"/>
  <c r="K38" i="52"/>
  <c r="L38" i="52" s="1"/>
  <c r="M37" i="52"/>
  <c r="M37" i="51"/>
  <c r="D39" i="51"/>
  <c r="K38" i="51"/>
  <c r="L38" i="51" s="1"/>
  <c r="D40" i="50"/>
  <c r="F40" i="50" s="1"/>
  <c r="K39" i="50"/>
  <c r="L39" i="50" s="1"/>
  <c r="M38" i="50"/>
  <c r="W33" i="34"/>
  <c r="M37" i="49"/>
  <c r="D39" i="49"/>
  <c r="K38" i="49"/>
  <c r="L38" i="49" s="1"/>
  <c r="F38" i="49"/>
  <c r="M37" i="48"/>
  <c r="D41" i="48"/>
  <c r="K40" i="48"/>
  <c r="L40" i="48" s="1"/>
  <c r="M39" i="47"/>
  <c r="K40" i="47"/>
  <c r="L40" i="47" s="1"/>
  <c r="D41" i="47"/>
  <c r="F41" i="47" s="1"/>
  <c r="D39" i="46"/>
  <c r="K38" i="46"/>
  <c r="L38" i="46" s="1"/>
  <c r="M37" i="46"/>
  <c r="F38" i="46"/>
  <c r="D40" i="45"/>
  <c r="K39" i="45"/>
  <c r="L39" i="45" s="1"/>
  <c r="F39" i="45"/>
  <c r="M38" i="45"/>
  <c r="D41" i="44"/>
  <c r="F41" i="44" s="1"/>
  <c r="K40" i="44"/>
  <c r="L40" i="44" s="1"/>
  <c r="F40" i="44"/>
  <c r="M39" i="44"/>
  <c r="D39" i="41"/>
  <c r="K38" i="41"/>
  <c r="L38" i="41" s="1"/>
  <c r="F38" i="41"/>
  <c r="M37" i="41"/>
  <c r="D41" i="40"/>
  <c r="F41" i="40" s="1"/>
  <c r="K40" i="40"/>
  <c r="L40" i="40" s="1"/>
  <c r="F40" i="40"/>
  <c r="M37" i="40"/>
  <c r="P35" i="32"/>
  <c r="Y35" i="32" s="1"/>
  <c r="W34" i="32"/>
  <c r="M35" i="37"/>
  <c r="U34" i="34"/>
  <c r="T34" i="34"/>
  <c r="M33" i="35"/>
  <c r="Q32" i="35"/>
  <c r="U35" i="32"/>
  <c r="T35" i="32"/>
  <c r="AD35" i="32"/>
  <c r="AD34" i="34"/>
  <c r="K36" i="37"/>
  <c r="L36" i="37" s="1"/>
  <c r="D37" i="37"/>
  <c r="M36" i="37"/>
  <c r="F38" i="36"/>
  <c r="D39" i="36"/>
  <c r="K38" i="36"/>
  <c r="L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F36" i="32"/>
  <c r="V36" i="32" s="1"/>
  <c r="Q25" i="33"/>
  <c r="R25" i="33"/>
  <c r="P26" i="33"/>
  <c r="W34" i="34" l="1"/>
  <c r="T36" i="32"/>
  <c r="D36" i="35"/>
  <c r="K35" i="35"/>
  <c r="L35" i="35" s="1"/>
  <c r="N35" i="35"/>
  <c r="O35" i="35" s="1"/>
  <c r="F35" i="35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D40" i="49"/>
  <c r="K39" i="49"/>
  <c r="L39" i="49" s="1"/>
  <c r="F39" i="49"/>
  <c r="M38" i="49"/>
  <c r="D42" i="48"/>
  <c r="F42" i="48" s="1"/>
  <c r="K41" i="48"/>
  <c r="L41" i="48" s="1"/>
  <c r="F41" i="48"/>
  <c r="M38" i="48"/>
  <c r="K41" i="47"/>
  <c r="L41" i="47" s="1"/>
  <c r="D42" i="47"/>
  <c r="F42" i="47" s="1"/>
  <c r="M40" i="47"/>
  <c r="M38" i="46"/>
  <c r="K39" i="46"/>
  <c r="L39" i="46" s="1"/>
  <c r="D40" i="46"/>
  <c r="F40" i="46" s="1"/>
  <c r="F39" i="46"/>
  <c r="F40" i="45"/>
  <c r="M39" i="45"/>
  <c r="D41" i="45"/>
  <c r="K40" i="45"/>
  <c r="L40" i="45" s="1"/>
  <c r="D42" i="44"/>
  <c r="K41" i="44"/>
  <c r="L41" i="44" s="1"/>
  <c r="M40" i="44"/>
  <c r="D40" i="41"/>
  <c r="K39" i="41"/>
  <c r="L39" i="41" s="1"/>
  <c r="M38" i="41"/>
  <c r="F39" i="41"/>
  <c r="M38" i="40"/>
  <c r="D42" i="40"/>
  <c r="K41" i="40"/>
  <c r="L41" i="40" s="1"/>
  <c r="W35" i="32"/>
  <c r="D38" i="37"/>
  <c r="K37" i="37"/>
  <c r="L37" i="37" s="1"/>
  <c r="F37" i="37"/>
  <c r="F38" i="37"/>
  <c r="M34" i="35"/>
  <c r="Q33" i="35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5" i="35" l="1"/>
  <c r="D37" i="35"/>
  <c r="K36" i="35"/>
  <c r="L36" i="35" s="1"/>
  <c r="N36" i="35"/>
  <c r="O36" i="35" s="1"/>
  <c r="F36" i="35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K42" i="47"/>
  <c r="L42" i="47" s="1"/>
  <c r="D43" i="47"/>
  <c r="D41" i="46"/>
  <c r="K40" i="46"/>
  <c r="L40" i="46" s="1"/>
  <c r="M39" i="46"/>
  <c r="D42" i="45"/>
  <c r="K41" i="45"/>
  <c r="L41" i="45" s="1"/>
  <c r="M40" i="45"/>
  <c r="F41" i="45"/>
  <c r="M41" i="44"/>
  <c r="K42" i="44"/>
  <c r="L42" i="44" s="1"/>
  <c r="D43" i="44"/>
  <c r="F42" i="44"/>
  <c r="D41" i="41"/>
  <c r="K40" i="41"/>
  <c r="L40" i="41" s="1"/>
  <c r="F40" i="41"/>
  <c r="F41" i="41"/>
  <c r="M39" i="41"/>
  <c r="M39" i="40"/>
  <c r="K42" i="40"/>
  <c r="L42" i="40" s="1"/>
  <c r="D43" i="40"/>
  <c r="F43" i="40" s="1"/>
  <c r="F42" i="40"/>
  <c r="T37" i="32"/>
  <c r="W35" i="34"/>
  <c r="M37" i="37"/>
  <c r="AD37" i="32"/>
  <c r="M35" i="35"/>
  <c r="Q34" i="35"/>
  <c r="K38" i="37"/>
  <c r="L38" i="37" s="1"/>
  <c r="D39" i="37"/>
  <c r="M37" i="36"/>
  <c r="K40" i="36"/>
  <c r="L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D28" i="33"/>
  <c r="P27" i="33"/>
  <c r="D38" i="35" l="1"/>
  <c r="N37" i="35"/>
  <c r="O37" i="35" s="1"/>
  <c r="K37" i="35"/>
  <c r="L37" i="35" s="1"/>
  <c r="P36" i="35"/>
  <c r="F37" i="35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F42" i="51" s="1"/>
  <c r="K41" i="51"/>
  <c r="L41" i="51" s="1"/>
  <c r="F41" i="51"/>
  <c r="M40" i="51"/>
  <c r="M41" i="50"/>
  <c r="D43" i="50"/>
  <c r="K42" i="50"/>
  <c r="L42" i="50" s="1"/>
  <c r="M40" i="49"/>
  <c r="K41" i="49"/>
  <c r="L41" i="49" s="1"/>
  <c r="D42" i="49"/>
  <c r="F42" i="49"/>
  <c r="D44" i="48"/>
  <c r="K43" i="48"/>
  <c r="L43" i="48" s="1"/>
  <c r="F43" i="48"/>
  <c r="F44" i="48"/>
  <c r="M40" i="48"/>
  <c r="K43" i="47"/>
  <c r="L43" i="47" s="1"/>
  <c r="D44" i="47"/>
  <c r="F43" i="47"/>
  <c r="M42" i="47"/>
  <c r="D42" i="46"/>
  <c r="F42" i="46" s="1"/>
  <c r="K41" i="46"/>
  <c r="L41" i="46" s="1"/>
  <c r="F41" i="46"/>
  <c r="M40" i="46"/>
  <c r="D43" i="45"/>
  <c r="F43" i="45" s="1"/>
  <c r="K42" i="45"/>
  <c r="L42" i="45" s="1"/>
  <c r="F42" i="45"/>
  <c r="M41" i="45"/>
  <c r="K43" i="44"/>
  <c r="L43" i="44" s="1"/>
  <c r="D44" i="44"/>
  <c r="M42" i="44"/>
  <c r="F43" i="44"/>
  <c r="D42" i="41"/>
  <c r="K41" i="41"/>
  <c r="L41" i="41" s="1"/>
  <c r="M40" i="41"/>
  <c r="F42" i="41"/>
  <c r="K43" i="40"/>
  <c r="L43" i="40" s="1"/>
  <c r="D44" i="40"/>
  <c r="M40" i="40"/>
  <c r="W36" i="34"/>
  <c r="M38" i="37"/>
  <c r="T38" i="32"/>
  <c r="AD38" i="32"/>
  <c r="D40" i="37"/>
  <c r="F40" i="37" s="1"/>
  <c r="K39" i="37"/>
  <c r="L39" i="37" s="1"/>
  <c r="F39" i="37"/>
  <c r="M36" i="35"/>
  <c r="Q35" i="35"/>
  <c r="T37" i="34"/>
  <c r="K41" i="36"/>
  <c r="L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T38" i="34" l="1"/>
  <c r="P37" i="35"/>
  <c r="D39" i="35"/>
  <c r="K38" i="35"/>
  <c r="L38" i="35" s="1"/>
  <c r="N38" i="35"/>
  <c r="O38" i="35" s="1"/>
  <c r="F38" i="35"/>
  <c r="M41" i="55"/>
  <c r="K42" i="55"/>
  <c r="L42" i="55" s="1"/>
  <c r="D43" i="55"/>
  <c r="F43" i="55" s="1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D43" i="49"/>
  <c r="K42" i="49"/>
  <c r="L42" i="49" s="1"/>
  <c r="M41" i="49"/>
  <c r="M41" i="48"/>
  <c r="D45" i="48"/>
  <c r="K44" i="48"/>
  <c r="L44" i="48" s="1"/>
  <c r="M43" i="47"/>
  <c r="K44" i="47"/>
  <c r="L44" i="47" s="1"/>
  <c r="D45" i="47"/>
  <c r="F44" i="47"/>
  <c r="M41" i="46"/>
  <c r="D43" i="46"/>
  <c r="K42" i="46"/>
  <c r="L42" i="46" s="1"/>
  <c r="M42" i="45"/>
  <c r="D44" i="45"/>
  <c r="K43" i="45"/>
  <c r="L43" i="45" s="1"/>
  <c r="K44" i="44"/>
  <c r="L44" i="44" s="1"/>
  <c r="D45" i="44"/>
  <c r="F45" i="44" s="1"/>
  <c r="M43" i="44"/>
  <c r="F44" i="44"/>
  <c r="D43" i="41"/>
  <c r="K42" i="41"/>
  <c r="L42" i="41" s="1"/>
  <c r="M41" i="41"/>
  <c r="M41" i="40"/>
  <c r="D45" i="40"/>
  <c r="K44" i="40"/>
  <c r="L44" i="40" s="1"/>
  <c r="F44" i="40"/>
  <c r="M37" i="35"/>
  <c r="Q36" i="35"/>
  <c r="W38" i="32"/>
  <c r="M39" i="37"/>
  <c r="K40" i="37"/>
  <c r="L40" i="37" s="1"/>
  <c r="D41" i="37"/>
  <c r="D43" i="36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M40" i="37" l="1"/>
  <c r="D40" i="35"/>
  <c r="N39" i="35"/>
  <c r="O39" i="35" s="1"/>
  <c r="K39" i="35"/>
  <c r="L39" i="35" s="1"/>
  <c r="F40" i="35"/>
  <c r="F39" i="35"/>
  <c r="P38" i="35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D44" i="49"/>
  <c r="K43" i="49"/>
  <c r="L43" i="49" s="1"/>
  <c r="F43" i="49"/>
  <c r="M42" i="49"/>
  <c r="D46" i="48"/>
  <c r="F46" i="48" s="1"/>
  <c r="K45" i="48"/>
  <c r="L45" i="48" s="1"/>
  <c r="F45" i="48"/>
  <c r="M42" i="48"/>
  <c r="K45" i="47"/>
  <c r="L45" i="47" s="1"/>
  <c r="D46" i="47"/>
  <c r="F45" i="47"/>
  <c r="M44" i="47"/>
  <c r="K43" i="46"/>
  <c r="L43" i="46" s="1"/>
  <c r="D44" i="46"/>
  <c r="F43" i="46"/>
  <c r="M42" i="46"/>
  <c r="M43" i="45"/>
  <c r="D45" i="45"/>
  <c r="F45" i="45" s="1"/>
  <c r="K44" i="45"/>
  <c r="L44" i="45" s="1"/>
  <c r="F44" i="45"/>
  <c r="K45" i="44"/>
  <c r="L45" i="44" s="1"/>
  <c r="D46" i="44"/>
  <c r="M44" i="44"/>
  <c r="M42" i="41"/>
  <c r="K43" i="41"/>
  <c r="L43" i="41" s="1"/>
  <c r="D44" i="41"/>
  <c r="F43" i="41"/>
  <c r="D46" i="40"/>
  <c r="K45" i="40"/>
  <c r="L45" i="40" s="1"/>
  <c r="F45" i="40"/>
  <c r="M42" i="40"/>
  <c r="W39" i="32"/>
  <c r="T40" i="32"/>
  <c r="K41" i="37"/>
  <c r="L41" i="37" s="1"/>
  <c r="D42" i="37"/>
  <c r="F42" i="37" s="1"/>
  <c r="P40" i="32"/>
  <c r="Y40" i="32" s="1"/>
  <c r="F41" i="37"/>
  <c r="M38" i="35"/>
  <c r="Q37" i="35"/>
  <c r="P39" i="34"/>
  <c r="Y39" i="34" s="1"/>
  <c r="U40" i="32"/>
  <c r="M40" i="36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9" i="35" l="1"/>
  <c r="D41" i="35"/>
  <c r="N40" i="35"/>
  <c r="O40" i="35" s="1"/>
  <c r="K40" i="35"/>
  <c r="L40" i="35" s="1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W40" i="32"/>
  <c r="M43" i="49"/>
  <c r="K44" i="49"/>
  <c r="L44" i="49" s="1"/>
  <c r="D45" i="49"/>
  <c r="F44" i="49"/>
  <c r="M43" i="48"/>
  <c r="D47" i="48"/>
  <c r="K46" i="48"/>
  <c r="L46" i="48" s="1"/>
  <c r="M45" i="47"/>
  <c r="K46" i="47"/>
  <c r="L46" i="47" s="1"/>
  <c r="D47" i="47"/>
  <c r="F46" i="47"/>
  <c r="D45" i="46"/>
  <c r="K44" i="46"/>
  <c r="L44" i="46" s="1"/>
  <c r="F44" i="46"/>
  <c r="M43" i="46"/>
  <c r="M44" i="45"/>
  <c r="D46" i="45"/>
  <c r="K45" i="45"/>
  <c r="L45" i="45" s="1"/>
  <c r="M45" i="44"/>
  <c r="K46" i="44"/>
  <c r="L46" i="44" s="1"/>
  <c r="D47" i="44"/>
  <c r="F46" i="44"/>
  <c r="K44" i="41"/>
  <c r="L44" i="41" s="1"/>
  <c r="D45" i="41"/>
  <c r="F45" i="41" s="1"/>
  <c r="F44" i="41"/>
  <c r="M43" i="41"/>
  <c r="K46" i="40"/>
  <c r="L46" i="40" s="1"/>
  <c r="D47" i="40"/>
  <c r="F46" i="40"/>
  <c r="M43" i="40"/>
  <c r="M41" i="37"/>
  <c r="M42" i="37" s="1"/>
  <c r="T40" i="34"/>
  <c r="M39" i="35"/>
  <c r="Q38" i="35"/>
  <c r="U40" i="34"/>
  <c r="W40" i="34"/>
  <c r="D43" i="37"/>
  <c r="F43" i="37" s="1"/>
  <c r="K42" i="37"/>
  <c r="L42" i="37" s="1"/>
  <c r="M41" i="36"/>
  <c r="K44" i="36"/>
  <c r="L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D42" i="35" l="1"/>
  <c r="N41" i="35"/>
  <c r="O41" i="35" s="1"/>
  <c r="K41" i="35"/>
  <c r="L41" i="35" s="1"/>
  <c r="F42" i="35"/>
  <c r="F41" i="35"/>
  <c r="P40" i="35"/>
  <c r="P41" i="35" s="1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 s="1"/>
  <c r="F45" i="51"/>
  <c r="M45" i="50"/>
  <c r="K46" i="50"/>
  <c r="L46" i="50" s="1"/>
  <c r="D47" i="50"/>
  <c r="F46" i="50"/>
  <c r="K45" i="49"/>
  <c r="L45" i="49" s="1"/>
  <c r="D46" i="49"/>
  <c r="F45" i="49"/>
  <c r="M44" i="49"/>
  <c r="D48" i="48"/>
  <c r="K47" i="48"/>
  <c r="L47" i="48" s="1"/>
  <c r="F47" i="48"/>
  <c r="M44" i="48"/>
  <c r="K47" i="47"/>
  <c r="L47" i="47" s="1"/>
  <c r="D48" i="47"/>
  <c r="F47" i="47"/>
  <c r="M46" i="47"/>
  <c r="M44" i="46"/>
  <c r="K45" i="46"/>
  <c r="L45" i="46" s="1"/>
  <c r="D46" i="46"/>
  <c r="F46" i="46" s="1"/>
  <c r="F45" i="46"/>
  <c r="D47" i="45"/>
  <c r="K46" i="45"/>
  <c r="L46" i="45" s="1"/>
  <c r="F46" i="45"/>
  <c r="M45" i="45"/>
  <c r="K47" i="44"/>
  <c r="L47" i="44" s="1"/>
  <c r="D48" i="44"/>
  <c r="M46" i="44"/>
  <c r="F47" i="44"/>
  <c r="M44" i="41"/>
  <c r="K45" i="41"/>
  <c r="L45" i="41" s="1"/>
  <c r="D46" i="41"/>
  <c r="F46" i="41"/>
  <c r="K47" i="40"/>
  <c r="L47" i="40" s="1"/>
  <c r="D48" i="40"/>
  <c r="F48" i="40" s="1"/>
  <c r="F47" i="40"/>
  <c r="M44" i="40"/>
  <c r="W41" i="32"/>
  <c r="T41" i="34"/>
  <c r="AD41" i="34"/>
  <c r="D44" i="37"/>
  <c r="F44" i="37" s="1"/>
  <c r="K43" i="37"/>
  <c r="L43" i="37" s="1"/>
  <c r="M40" i="35"/>
  <c r="Q39" i="35"/>
  <c r="U41" i="34"/>
  <c r="K45" i="36"/>
  <c r="L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D43" i="35" l="1"/>
  <c r="N42" i="35"/>
  <c r="O42" i="35" s="1"/>
  <c r="K42" i="35"/>
  <c r="L42" i="35" s="1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 s="1"/>
  <c r="F46" i="52"/>
  <c r="M45" i="51"/>
  <c r="K46" i="51"/>
  <c r="L46" i="51" s="1"/>
  <c r="D47" i="51"/>
  <c r="K47" i="50"/>
  <c r="L47" i="50" s="1"/>
  <c r="D48" i="50"/>
  <c r="F47" i="50"/>
  <c r="M46" i="50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K48" i="47"/>
  <c r="L48" i="47" s="1"/>
  <c r="D49" i="47"/>
  <c r="F48" i="47"/>
  <c r="K46" i="46"/>
  <c r="L46" i="46" s="1"/>
  <c r="D47" i="46"/>
  <c r="M45" i="46"/>
  <c r="M46" i="45"/>
  <c r="D48" i="45"/>
  <c r="K47" i="45"/>
  <c r="L47" i="45" s="1"/>
  <c r="F47" i="45"/>
  <c r="M47" i="44"/>
  <c r="K48" i="44"/>
  <c r="L48" i="44" s="1"/>
  <c r="D49" i="44"/>
  <c r="F49" i="44" s="1"/>
  <c r="F48" i="44"/>
  <c r="K46" i="41"/>
  <c r="L46" i="41" s="1"/>
  <c r="D47" i="41"/>
  <c r="M45" i="41"/>
  <c r="M45" i="40"/>
  <c r="D49" i="40"/>
  <c r="F49" i="40" s="1"/>
  <c r="K48" i="40"/>
  <c r="L48" i="40" s="1"/>
  <c r="P43" i="32"/>
  <c r="Y43" i="32" s="1"/>
  <c r="W41" i="34"/>
  <c r="M43" i="37"/>
  <c r="W42" i="32"/>
  <c r="AD42" i="34"/>
  <c r="T42" i="34"/>
  <c r="K44" i="37"/>
  <c r="L44" i="37" s="1"/>
  <c r="M44" i="37" s="1"/>
  <c r="D45" i="37"/>
  <c r="M41" i="35"/>
  <c r="Q40" i="35"/>
  <c r="M43" i="36"/>
  <c r="D47" i="36"/>
  <c r="K46" i="36"/>
  <c r="L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E43" i="34"/>
  <c r="AE43" i="34" s="1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D44" i="35" l="1"/>
  <c r="N43" i="35"/>
  <c r="O43" i="35" s="1"/>
  <c r="K43" i="35"/>
  <c r="L43" i="35" s="1"/>
  <c r="F43" i="35"/>
  <c r="P42" i="35"/>
  <c r="P43" i="35" s="1"/>
  <c r="K47" i="55"/>
  <c r="L47" i="55" s="1"/>
  <c r="D48" i="55"/>
  <c r="F47" i="55"/>
  <c r="M46" i="55"/>
  <c r="D48" i="54"/>
  <c r="F48" i="54" s="1"/>
  <c r="K47" i="54"/>
  <c r="L47" i="54" s="1"/>
  <c r="M46" i="54"/>
  <c r="M46" i="52"/>
  <c r="K47" i="52"/>
  <c r="L47" i="52" s="1"/>
  <c r="D48" i="52"/>
  <c r="M46" i="51"/>
  <c r="K47" i="51"/>
  <c r="L47" i="51" s="1"/>
  <c r="D48" i="51"/>
  <c r="F48" i="51" s="1"/>
  <c r="F47" i="51"/>
  <c r="M47" i="50"/>
  <c r="K48" i="50"/>
  <c r="L48" i="50" s="1"/>
  <c r="D49" i="50"/>
  <c r="F49" i="50"/>
  <c r="F48" i="50"/>
  <c r="E8" i="48"/>
  <c r="H15" i="39"/>
  <c r="M46" i="49"/>
  <c r="D48" i="49"/>
  <c r="K47" i="49"/>
  <c r="L47" i="49" s="1"/>
  <c r="F47" i="49"/>
  <c r="D50" i="48"/>
  <c r="F50" i="48" s="1"/>
  <c r="K49" i="48"/>
  <c r="L49" i="48" s="1"/>
  <c r="F49" i="48"/>
  <c r="M46" i="48"/>
  <c r="K49" i="47"/>
  <c r="L49" i="47" s="1"/>
  <c r="D50" i="47"/>
  <c r="F50" i="47" s="1"/>
  <c r="F49" i="47"/>
  <c r="M48" i="47"/>
  <c r="M46" i="46"/>
  <c r="K47" i="46"/>
  <c r="L47" i="46" s="1"/>
  <c r="D48" i="46"/>
  <c r="F48" i="46" s="1"/>
  <c r="F47" i="46"/>
  <c r="D49" i="45"/>
  <c r="K48" i="45"/>
  <c r="L48" i="45" s="1"/>
  <c r="F48" i="45"/>
  <c r="F49" i="45"/>
  <c r="M47" i="45"/>
  <c r="K49" i="44"/>
  <c r="L49" i="44" s="1"/>
  <c r="D50" i="44"/>
  <c r="M48" i="44"/>
  <c r="K47" i="41"/>
  <c r="L47" i="41" s="1"/>
  <c r="D48" i="41"/>
  <c r="F47" i="41"/>
  <c r="M46" i="41"/>
  <c r="M46" i="40"/>
  <c r="D50" i="40"/>
  <c r="K49" i="40"/>
  <c r="L49" i="40" s="1"/>
  <c r="F50" i="40"/>
  <c r="M42" i="35"/>
  <c r="Q41" i="35"/>
  <c r="K45" i="37"/>
  <c r="L45" i="37" s="1"/>
  <c r="D46" i="37"/>
  <c r="P44" i="32"/>
  <c r="Y44" i="32" s="1"/>
  <c r="W42" i="34"/>
  <c r="F45" i="37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D45" i="35" l="1"/>
  <c r="N44" i="35"/>
  <c r="O44" i="35" s="1"/>
  <c r="K44" i="35"/>
  <c r="L44" i="35" s="1"/>
  <c r="F44" i="35"/>
  <c r="M47" i="55"/>
  <c r="D49" i="55"/>
  <c r="F49" i="55" s="1"/>
  <c r="K48" i="55"/>
  <c r="L48" i="55" s="1"/>
  <c r="F48" i="55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D51" i="47"/>
  <c r="M49" i="47"/>
  <c r="M47" i="46"/>
  <c r="K48" i="46"/>
  <c r="L48" i="46" s="1"/>
  <c r="D49" i="46"/>
  <c r="M48" i="45"/>
  <c r="D50" i="45"/>
  <c r="K49" i="45"/>
  <c r="L49" i="45" s="1"/>
  <c r="K50" i="44"/>
  <c r="L50" i="44" s="1"/>
  <c r="D51" i="44"/>
  <c r="F51" i="44" s="1"/>
  <c r="F50" i="44"/>
  <c r="M49" i="44"/>
  <c r="M47" i="41"/>
  <c r="K48" i="41"/>
  <c r="L48" i="41" s="1"/>
  <c r="D49" i="41"/>
  <c r="F48" i="41"/>
  <c r="K50" i="40"/>
  <c r="L50" i="40" s="1"/>
  <c r="D51" i="40"/>
  <c r="M47" i="40"/>
  <c r="P45" i="32"/>
  <c r="Y45" i="32" s="1"/>
  <c r="AD45" i="32"/>
  <c r="W43" i="34"/>
  <c r="M45" i="37"/>
  <c r="W44" i="32"/>
  <c r="T45" i="32"/>
  <c r="K46" i="37"/>
  <c r="L46" i="37" s="1"/>
  <c r="D47" i="37"/>
  <c r="F46" i="37"/>
  <c r="M43" i="35"/>
  <c r="Q42" i="35"/>
  <c r="M46" i="37"/>
  <c r="M45" i="36"/>
  <c r="K48" i="36"/>
  <c r="L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D46" i="35" l="1"/>
  <c r="K45" i="35"/>
  <c r="L45" i="35" s="1"/>
  <c r="N45" i="35"/>
  <c r="O45" i="35" s="1"/>
  <c r="F45" i="35"/>
  <c r="F46" i="35"/>
  <c r="P44" i="35"/>
  <c r="P45" i="35" s="1"/>
  <c r="D50" i="55"/>
  <c r="K49" i="55"/>
  <c r="L49" i="55" s="1"/>
  <c r="M48" i="55"/>
  <c r="D50" i="54"/>
  <c r="K49" i="54"/>
  <c r="L49" i="54" s="1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1" i="50" s="1"/>
  <c r="F50" i="50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K51" i="47"/>
  <c r="L51" i="47" s="1"/>
  <c r="D52" i="47"/>
  <c r="F52" i="47"/>
  <c r="M50" i="47"/>
  <c r="F51" i="47"/>
  <c r="M48" i="46"/>
  <c r="K49" i="46"/>
  <c r="L49" i="46" s="1"/>
  <c r="D50" i="46"/>
  <c r="F49" i="46"/>
  <c r="M49" i="45"/>
  <c r="D51" i="45"/>
  <c r="K50" i="45"/>
  <c r="L50" i="45" s="1"/>
  <c r="F51" i="45"/>
  <c r="F50" i="45"/>
  <c r="M50" i="44"/>
  <c r="K51" i="44"/>
  <c r="L51" i="44" s="1"/>
  <c r="D52" i="44"/>
  <c r="K49" i="41"/>
  <c r="L49" i="41" s="1"/>
  <c r="D50" i="41"/>
  <c r="F49" i="41"/>
  <c r="M48" i="41"/>
  <c r="M48" i="40"/>
  <c r="D52" i="40"/>
  <c r="K51" i="40"/>
  <c r="L51" i="40" s="1"/>
  <c r="F51" i="40"/>
  <c r="W44" i="34"/>
  <c r="U45" i="34"/>
  <c r="M44" i="35"/>
  <c r="Q43" i="35"/>
  <c r="D48" i="37"/>
  <c r="K47" i="37"/>
  <c r="L47" i="37" s="1"/>
  <c r="P46" i="32"/>
  <c r="Y46" i="32" s="1"/>
  <c r="AD45" i="34"/>
  <c r="F47" i="37"/>
  <c r="F49" i="36"/>
  <c r="M46" i="36"/>
  <c r="K49" i="36"/>
  <c r="L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D47" i="35" l="1"/>
  <c r="N46" i="35"/>
  <c r="O46" i="35" s="1"/>
  <c r="K46" i="35"/>
  <c r="L46" i="35" s="1"/>
  <c r="L15" i="39"/>
  <c r="E10" i="48"/>
  <c r="K50" i="55"/>
  <c r="L50" i="55" s="1"/>
  <c r="D51" i="55"/>
  <c r="F50" i="55"/>
  <c r="M49" i="55"/>
  <c r="F50" i="54"/>
  <c r="M49" i="54"/>
  <c r="D51" i="54"/>
  <c r="K50" i="54"/>
  <c r="L50" i="54" s="1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D51" i="49"/>
  <c r="F51" i="49" s="1"/>
  <c r="K50" i="49"/>
  <c r="L50" i="49" s="1"/>
  <c r="M49" i="49"/>
  <c r="F50" i="49"/>
  <c r="M49" i="48"/>
  <c r="D53" i="48"/>
  <c r="K52" i="48"/>
  <c r="L52" i="48" s="1"/>
  <c r="M51" i="47"/>
  <c r="K52" i="47"/>
  <c r="L52" i="47" s="1"/>
  <c r="D53" i="47"/>
  <c r="M49" i="46"/>
  <c r="K50" i="46"/>
  <c r="L50" i="46" s="1"/>
  <c r="D51" i="46"/>
  <c r="F50" i="46"/>
  <c r="D52" i="45"/>
  <c r="K51" i="45"/>
  <c r="L51" i="45" s="1"/>
  <c r="M50" i="45"/>
  <c r="K52" i="44"/>
  <c r="L52" i="44" s="1"/>
  <c r="D53" i="44"/>
  <c r="F53" i="44" s="1"/>
  <c r="M51" i="44"/>
  <c r="F52" i="44"/>
  <c r="K50" i="41"/>
  <c r="L50" i="41" s="1"/>
  <c r="D51" i="41"/>
  <c r="F50" i="41"/>
  <c r="M49" i="41"/>
  <c r="D53" i="40"/>
  <c r="G3" i="39" s="1"/>
  <c r="K52" i="40"/>
  <c r="L52" i="40" s="1"/>
  <c r="F52" i="40"/>
  <c r="F53" i="40"/>
  <c r="M49" i="40"/>
  <c r="M47" i="37"/>
  <c r="W46" i="32"/>
  <c r="K48" i="37"/>
  <c r="L48" i="37" s="1"/>
  <c r="D49" i="37"/>
  <c r="U47" i="32"/>
  <c r="M45" i="35"/>
  <c r="Q44" i="35"/>
  <c r="F48" i="37"/>
  <c r="M48" i="37"/>
  <c r="M47" i="36"/>
  <c r="D51" i="36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R34" i="33"/>
  <c r="Q34" i="33"/>
  <c r="F34" i="33"/>
  <c r="E34" i="33"/>
  <c r="O36" i="33"/>
  <c r="C36" i="33"/>
  <c r="P35" i="33"/>
  <c r="W47" i="32" l="1"/>
  <c r="D48" i="35"/>
  <c r="N47" i="35"/>
  <c r="O47" i="35" s="1"/>
  <c r="K47" i="35"/>
  <c r="L47" i="35" s="1"/>
  <c r="F47" i="35"/>
  <c r="P46" i="35"/>
  <c r="P47" i="35" s="1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K51" i="55"/>
  <c r="L51" i="55" s="1"/>
  <c r="D52" i="55"/>
  <c r="M50" i="55"/>
  <c r="F52" i="55"/>
  <c r="F51" i="55"/>
  <c r="K51" i="54"/>
  <c r="L51" i="54" s="1"/>
  <c r="D52" i="54"/>
  <c r="F52" i="54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M50" i="49"/>
  <c r="K51" i="49"/>
  <c r="L51" i="49" s="1"/>
  <c r="D52" i="49"/>
  <c r="D54" i="48"/>
  <c r="K53" i="48"/>
  <c r="L53" i="48" s="1"/>
  <c r="N53" i="48"/>
  <c r="O53" i="48" s="1"/>
  <c r="F53" i="48"/>
  <c r="M50" i="48"/>
  <c r="K53" i="47"/>
  <c r="L53" i="47" s="1"/>
  <c r="D54" i="47"/>
  <c r="F53" i="47"/>
  <c r="M52" i="47"/>
  <c r="K51" i="46"/>
  <c r="L51" i="46" s="1"/>
  <c r="D52" i="46"/>
  <c r="F51" i="46"/>
  <c r="M50" i="46"/>
  <c r="F52" i="46"/>
  <c r="D53" i="45"/>
  <c r="G9" i="39" s="1"/>
  <c r="K52" i="45"/>
  <c r="L52" i="45" s="1"/>
  <c r="F52" i="45"/>
  <c r="M51" i="45"/>
  <c r="K53" i="44"/>
  <c r="L53" i="44" s="1"/>
  <c r="D54" i="44"/>
  <c r="M52" i="44"/>
  <c r="K51" i="41"/>
  <c r="L51" i="41" s="1"/>
  <c r="D52" i="41"/>
  <c r="M50" i="41"/>
  <c r="F51" i="41"/>
  <c r="E8" i="40"/>
  <c r="H3" i="39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D54" i="40"/>
  <c r="K53" i="40"/>
  <c r="L53" i="40" s="1"/>
  <c r="W46" i="34"/>
  <c r="K49" i="37"/>
  <c r="L49" i="37" s="1"/>
  <c r="D50" i="37"/>
  <c r="T47" i="34"/>
  <c r="P48" i="32"/>
  <c r="Y48" i="32" s="1"/>
  <c r="M46" i="35"/>
  <c r="Q45" i="35"/>
  <c r="AD47" i="34"/>
  <c r="F49" i="37"/>
  <c r="M48" i="36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H48" i="40" l="1"/>
  <c r="I48" i="40" s="1"/>
  <c r="H53" i="40"/>
  <c r="T63" i="40" s="1"/>
  <c r="D49" i="35"/>
  <c r="K48" i="35"/>
  <c r="L48" i="35" s="1"/>
  <c r="N48" i="35"/>
  <c r="O48" i="35" s="1"/>
  <c r="F48" i="35"/>
  <c r="P48" i="35"/>
  <c r="P20" i="48"/>
  <c r="Q19" i="48"/>
  <c r="M51" i="55"/>
  <c r="D53" i="55"/>
  <c r="G22" i="39" s="1"/>
  <c r="K52" i="55"/>
  <c r="L52" i="55" s="1"/>
  <c r="F53" i="55"/>
  <c r="K52" i="54"/>
  <c r="L52" i="54" s="1"/>
  <c r="D53" i="54"/>
  <c r="F53" i="54" s="1"/>
  <c r="M51" i="54"/>
  <c r="F53" i="50"/>
  <c r="K52" i="52"/>
  <c r="L52" i="52" s="1"/>
  <c r="D53" i="52"/>
  <c r="G19" i="39" s="1"/>
  <c r="F52" i="52"/>
  <c r="F53" i="52"/>
  <c r="M51" i="52"/>
  <c r="M51" i="51"/>
  <c r="K52" i="51"/>
  <c r="L52" i="51" s="1"/>
  <c r="D53" i="51"/>
  <c r="F52" i="51"/>
  <c r="K53" i="50"/>
  <c r="L53" i="50" s="1"/>
  <c r="D54" i="50"/>
  <c r="F54" i="50" s="1"/>
  <c r="M52" i="50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F54" i="47"/>
  <c r="M53" i="47"/>
  <c r="K54" i="47"/>
  <c r="L54" i="47" s="1"/>
  <c r="D55" i="47"/>
  <c r="K52" i="46"/>
  <c r="L52" i="46" s="1"/>
  <c r="D53" i="46"/>
  <c r="G10" i="39" s="1"/>
  <c r="M51" i="46"/>
  <c r="M52" i="45"/>
  <c r="D54" i="45"/>
  <c r="K53" i="45"/>
  <c r="L53" i="45" s="1"/>
  <c r="F53" i="45"/>
  <c r="G7" i="39"/>
  <c r="G8" i="39"/>
  <c r="K54" i="44"/>
  <c r="L54" i="44" s="1"/>
  <c r="D55" i="44"/>
  <c r="F55" i="44" s="1"/>
  <c r="F54" i="44"/>
  <c r="M53" i="44"/>
  <c r="M51" i="41"/>
  <c r="K52" i="41"/>
  <c r="L52" i="41" s="1"/>
  <c r="D53" i="41"/>
  <c r="G4" i="39" s="1"/>
  <c r="F52" i="41"/>
  <c r="F53" i="41"/>
  <c r="I53" i="40"/>
  <c r="J3" i="39" s="1"/>
  <c r="I3" i="39"/>
  <c r="D55" i="40"/>
  <c r="I54" i="40"/>
  <c r="K54" i="40"/>
  <c r="L54" i="40" s="1"/>
  <c r="F55" i="40"/>
  <c r="F54" i="40"/>
  <c r="M51" i="40"/>
  <c r="W48" i="32"/>
  <c r="P49" i="32"/>
  <c r="Y49" i="32" s="1"/>
  <c r="P48" i="34"/>
  <c r="Y48" i="34" s="1"/>
  <c r="M49" i="37"/>
  <c r="U48" i="34"/>
  <c r="T48" i="34"/>
  <c r="D51" i="37"/>
  <c r="K50" i="37"/>
  <c r="L50" i="37" s="1"/>
  <c r="F50" i="37"/>
  <c r="M47" i="35"/>
  <c r="Q46" i="35"/>
  <c r="U49" i="32"/>
  <c r="AD48" i="34"/>
  <c r="M49" i="36"/>
  <c r="K52" i="36"/>
  <c r="L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E8" i="54" l="1"/>
  <c r="H20" i="39"/>
  <c r="G20" i="39"/>
  <c r="F53" i="51"/>
  <c r="G18" i="39"/>
  <c r="H17" i="39"/>
  <c r="E8" i="50"/>
  <c r="H33" i="50" s="1"/>
  <c r="I33" i="50" s="1"/>
  <c r="D50" i="35"/>
  <c r="K49" i="35"/>
  <c r="L49" i="35" s="1"/>
  <c r="N49" i="35"/>
  <c r="O49" i="35" s="1"/>
  <c r="F49" i="35"/>
  <c r="E8" i="55"/>
  <c r="H22" i="39"/>
  <c r="H19" i="39"/>
  <c r="E8" i="52"/>
  <c r="G50" i="52" s="1"/>
  <c r="P49" i="35"/>
  <c r="P21" i="48"/>
  <c r="Q20" i="48"/>
  <c r="D54" i="55"/>
  <c r="F54" i="55" s="1"/>
  <c r="K53" i="55"/>
  <c r="L53" i="55" s="1"/>
  <c r="M52" i="55"/>
  <c r="M52" i="54"/>
  <c r="D54" i="54"/>
  <c r="K53" i="54"/>
  <c r="L53" i="54" s="1"/>
  <c r="G22" i="50"/>
  <c r="H45" i="50"/>
  <c r="I45" i="50" s="1"/>
  <c r="G23" i="50"/>
  <c r="H21" i="50"/>
  <c r="I21" i="50" s="1"/>
  <c r="H26" i="50"/>
  <c r="I26" i="50" s="1"/>
  <c r="G32" i="50"/>
  <c r="G38" i="50"/>
  <c r="G46" i="50"/>
  <c r="G51" i="50"/>
  <c r="H20" i="50"/>
  <c r="I20" i="50" s="1"/>
  <c r="H25" i="50"/>
  <c r="I25" i="50" s="1"/>
  <c r="G36" i="50"/>
  <c r="G42" i="50"/>
  <c r="G30" i="50"/>
  <c r="G19" i="50"/>
  <c r="H40" i="50"/>
  <c r="I40" i="50" s="1"/>
  <c r="H22" i="50"/>
  <c r="I22" i="50" s="1"/>
  <c r="H51" i="50"/>
  <c r="I51" i="50" s="1"/>
  <c r="G34" i="50"/>
  <c r="G50" i="50"/>
  <c r="G29" i="50"/>
  <c r="G26" i="50"/>
  <c r="H30" i="50"/>
  <c r="I30" i="50" s="1"/>
  <c r="H23" i="50"/>
  <c r="I23" i="50" s="1"/>
  <c r="H27" i="50"/>
  <c r="I27" i="50" s="1"/>
  <c r="H52" i="50"/>
  <c r="I52" i="50" s="1"/>
  <c r="G33" i="50"/>
  <c r="G45" i="50"/>
  <c r="G49" i="50"/>
  <c r="G52" i="52"/>
  <c r="G51" i="52"/>
  <c r="G48" i="52"/>
  <c r="G47" i="52"/>
  <c r="G44" i="52"/>
  <c r="G43" i="52"/>
  <c r="G40" i="52"/>
  <c r="G39" i="52"/>
  <c r="H52" i="52"/>
  <c r="I52" i="52" s="1"/>
  <c r="H51" i="52"/>
  <c r="I51" i="52" s="1"/>
  <c r="H48" i="52"/>
  <c r="I48" i="52" s="1"/>
  <c r="H47" i="52"/>
  <c r="I47" i="52" s="1"/>
  <c r="H44" i="52"/>
  <c r="I44" i="52" s="1"/>
  <c r="H43" i="52"/>
  <c r="I43" i="52" s="1"/>
  <c r="H40" i="52"/>
  <c r="I40" i="52" s="1"/>
  <c r="H39" i="52"/>
  <c r="I39" i="52" s="1"/>
  <c r="H36" i="52"/>
  <c r="I36" i="52" s="1"/>
  <c r="H35" i="52"/>
  <c r="I35" i="52" s="1"/>
  <c r="H32" i="52"/>
  <c r="I32" i="52" s="1"/>
  <c r="H31" i="52"/>
  <c r="I31" i="52" s="1"/>
  <c r="H28" i="52"/>
  <c r="I28" i="52" s="1"/>
  <c r="H24" i="52"/>
  <c r="I24" i="52" s="1"/>
  <c r="H21" i="52"/>
  <c r="I21" i="52" s="1"/>
  <c r="H20" i="52"/>
  <c r="I20" i="52" s="1"/>
  <c r="G23" i="52"/>
  <c r="G22" i="52"/>
  <c r="G19" i="52"/>
  <c r="G37" i="52"/>
  <c r="G34" i="52"/>
  <c r="G33" i="52"/>
  <c r="G30" i="52"/>
  <c r="G29" i="52"/>
  <c r="H26" i="52"/>
  <c r="I26" i="52" s="1"/>
  <c r="H25" i="52"/>
  <c r="I25" i="52" s="1"/>
  <c r="G25" i="52"/>
  <c r="K53" i="52"/>
  <c r="L53" i="52" s="1"/>
  <c r="D54" i="52"/>
  <c r="M52" i="52"/>
  <c r="F54" i="52"/>
  <c r="M52" i="51"/>
  <c r="K53" i="51"/>
  <c r="L53" i="51" s="1"/>
  <c r="D54" i="51"/>
  <c r="M53" i="50"/>
  <c r="M17" i="39" s="1"/>
  <c r="D55" i="50"/>
  <c r="I54" i="50"/>
  <c r="K54" i="50"/>
  <c r="L54" i="50" s="1"/>
  <c r="E9" i="47"/>
  <c r="H54" i="47" s="1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I55" i="47"/>
  <c r="F56" i="47"/>
  <c r="M54" i="47"/>
  <c r="F55" i="47"/>
  <c r="H53" i="47"/>
  <c r="I53" i="47" s="1"/>
  <c r="H50" i="47"/>
  <c r="I50" i="47" s="1"/>
  <c r="H49" i="47"/>
  <c r="I49" i="47" s="1"/>
  <c r="H46" i="47"/>
  <c r="I46" i="47" s="1"/>
  <c r="H45" i="47"/>
  <c r="I45" i="47" s="1"/>
  <c r="H42" i="47"/>
  <c r="I42" i="47" s="1"/>
  <c r="H41" i="47"/>
  <c r="I41" i="47" s="1"/>
  <c r="G54" i="47"/>
  <c r="G53" i="47"/>
  <c r="G50" i="47"/>
  <c r="G49" i="47"/>
  <c r="G46" i="47"/>
  <c r="G45" i="47"/>
  <c r="G42" i="47"/>
  <c r="G41" i="47"/>
  <c r="H38" i="47"/>
  <c r="I38" i="47" s="1"/>
  <c r="H37" i="47"/>
  <c r="I37" i="47" s="1"/>
  <c r="H34" i="47"/>
  <c r="I34" i="47" s="1"/>
  <c r="H33" i="47"/>
  <c r="I33" i="47" s="1"/>
  <c r="H30" i="47"/>
  <c r="I30" i="47" s="1"/>
  <c r="H29" i="47"/>
  <c r="I29" i="47" s="1"/>
  <c r="G22" i="47"/>
  <c r="G26" i="47"/>
  <c r="G36" i="47"/>
  <c r="G35" i="47"/>
  <c r="G32" i="47"/>
  <c r="G31" i="47"/>
  <c r="G28" i="47"/>
  <c r="H24" i="47"/>
  <c r="I24" i="47" s="1"/>
  <c r="H21" i="47"/>
  <c r="I21" i="47" s="1"/>
  <c r="H20" i="47"/>
  <c r="I20" i="47" s="1"/>
  <c r="G24" i="47"/>
  <c r="G23" i="47"/>
  <c r="G27" i="47"/>
  <c r="G25" i="47"/>
  <c r="M52" i="46"/>
  <c r="K53" i="46"/>
  <c r="L53" i="46" s="1"/>
  <c r="D54" i="46"/>
  <c r="F53" i="46"/>
  <c r="F54" i="46"/>
  <c r="D55" i="45"/>
  <c r="I54" i="45"/>
  <c r="K54" i="45"/>
  <c r="L54" i="45" s="1"/>
  <c r="F55" i="45"/>
  <c r="M53" i="45"/>
  <c r="G51" i="45"/>
  <c r="G43" i="45"/>
  <c r="H51" i="45"/>
  <c r="I51" i="45" s="1"/>
  <c r="H43" i="45"/>
  <c r="I43" i="45" s="1"/>
  <c r="H35" i="45"/>
  <c r="I35" i="45" s="1"/>
  <c r="H31" i="45"/>
  <c r="I31" i="45" s="1"/>
  <c r="H27" i="45"/>
  <c r="I27" i="45" s="1"/>
  <c r="G34" i="45"/>
  <c r="G30" i="45"/>
  <c r="H26" i="45"/>
  <c r="I26" i="45" s="1"/>
  <c r="H22" i="45"/>
  <c r="I22" i="45" s="1"/>
  <c r="G19" i="45"/>
  <c r="G23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54" i="44"/>
  <c r="U64" i="44" s="1"/>
  <c r="L8" i="39" s="1"/>
  <c r="H53" i="44"/>
  <c r="I53" i="44" s="1"/>
  <c r="H52" i="44"/>
  <c r="I52" i="44" s="1"/>
  <c r="H49" i="44"/>
  <c r="I49" i="44" s="1"/>
  <c r="H48" i="44"/>
  <c r="I48" i="44" s="1"/>
  <c r="H46" i="44"/>
  <c r="I46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M52" i="41"/>
  <c r="K53" i="41"/>
  <c r="L53" i="41" s="1"/>
  <c r="D54" i="41"/>
  <c r="F54" i="41" s="1"/>
  <c r="K55" i="40"/>
  <c r="L55" i="40" s="1"/>
  <c r="D56" i="40"/>
  <c r="I55" i="40"/>
  <c r="M52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M48" i="35"/>
  <c r="Q47" i="35"/>
  <c r="F51" i="37"/>
  <c r="K53" i="36"/>
  <c r="L53" i="36" s="1"/>
  <c r="D54" i="36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I49" i="34"/>
  <c r="J49" i="34" s="1"/>
  <c r="AC33" i="32"/>
  <c r="X34" i="32"/>
  <c r="Z34" i="32" s="1"/>
  <c r="T50" i="32"/>
  <c r="W50" i="32" s="1"/>
  <c r="I50" i="32"/>
  <c r="J50" i="32" s="1"/>
  <c r="U50" i="32"/>
  <c r="G51" i="32"/>
  <c r="H51" i="32" s="1"/>
  <c r="F51" i="32"/>
  <c r="V51" i="32" s="1"/>
  <c r="E51" i="32"/>
  <c r="AE51" i="32" s="1"/>
  <c r="A53" i="32"/>
  <c r="D52" i="32"/>
  <c r="R47" i="32"/>
  <c r="Q48" i="32"/>
  <c r="R36" i="33"/>
  <c r="Q36" i="33"/>
  <c r="F36" i="33"/>
  <c r="E36" i="33"/>
  <c r="O38" i="33"/>
  <c r="C38" i="33"/>
  <c r="D37" i="33"/>
  <c r="G53" i="45" l="1"/>
  <c r="G49" i="45"/>
  <c r="G45" i="45"/>
  <c r="G41" i="45"/>
  <c r="H53" i="45"/>
  <c r="H49" i="45"/>
  <c r="I49" i="45" s="1"/>
  <c r="H45" i="45"/>
  <c r="I45" i="45" s="1"/>
  <c r="H41" i="45"/>
  <c r="I41" i="45" s="1"/>
  <c r="H37" i="45"/>
  <c r="I37" i="45" s="1"/>
  <c r="G52" i="45"/>
  <c r="G48" i="45"/>
  <c r="G44" i="45"/>
  <c r="G40" i="45"/>
  <c r="H52" i="45"/>
  <c r="I52" i="45" s="1"/>
  <c r="H48" i="45"/>
  <c r="I48" i="45" s="1"/>
  <c r="H44" i="45"/>
  <c r="I44" i="45" s="1"/>
  <c r="H40" i="45"/>
  <c r="I40" i="45" s="1"/>
  <c r="H36" i="45"/>
  <c r="I36" i="45" s="1"/>
  <c r="D51" i="35"/>
  <c r="K50" i="35"/>
  <c r="L50" i="35" s="1"/>
  <c r="N50" i="35"/>
  <c r="O50" i="35" s="1"/>
  <c r="F50" i="35"/>
  <c r="E8" i="51"/>
  <c r="H18" i="39"/>
  <c r="W49" i="34"/>
  <c r="G20" i="45"/>
  <c r="G24" i="45"/>
  <c r="H19" i="45"/>
  <c r="I19" i="45" s="1"/>
  <c r="H23" i="45"/>
  <c r="I23" i="45" s="1"/>
  <c r="G27" i="45"/>
  <c r="G31" i="45"/>
  <c r="G35" i="45"/>
  <c r="H28" i="45"/>
  <c r="I28" i="45" s="1"/>
  <c r="H32" i="45"/>
  <c r="I32" i="45" s="1"/>
  <c r="H38" i="45"/>
  <c r="I38" i="45" s="1"/>
  <c r="H46" i="45"/>
  <c r="I46" i="45" s="1"/>
  <c r="G38" i="45"/>
  <c r="G46" i="45"/>
  <c r="M9" i="39"/>
  <c r="F51" i="35"/>
  <c r="E8" i="35" s="1"/>
  <c r="H45" i="44"/>
  <c r="I45" i="44" s="1"/>
  <c r="H50" i="44"/>
  <c r="I50" i="44" s="1"/>
  <c r="H39" i="44"/>
  <c r="I39" i="44" s="1"/>
  <c r="G21" i="45"/>
  <c r="G25" i="45"/>
  <c r="H20" i="45"/>
  <c r="I20" i="45" s="1"/>
  <c r="H24" i="45"/>
  <c r="I24" i="45" s="1"/>
  <c r="G28" i="45"/>
  <c r="G32" i="45"/>
  <c r="G36" i="45"/>
  <c r="H29" i="45"/>
  <c r="I29" i="45" s="1"/>
  <c r="H33" i="45"/>
  <c r="I33" i="45" s="1"/>
  <c r="H39" i="45"/>
  <c r="I39" i="45" s="1"/>
  <c r="H47" i="45"/>
  <c r="I47" i="45" s="1"/>
  <c r="G39" i="45"/>
  <c r="G47" i="45"/>
  <c r="G22" i="45"/>
  <c r="G26" i="45"/>
  <c r="H21" i="45"/>
  <c r="I21" i="45" s="1"/>
  <c r="H25" i="45"/>
  <c r="I25" i="45" s="1"/>
  <c r="G29" i="45"/>
  <c r="G33" i="45"/>
  <c r="G37" i="45"/>
  <c r="H30" i="45"/>
  <c r="I30" i="45" s="1"/>
  <c r="H34" i="45"/>
  <c r="I34" i="45" s="1"/>
  <c r="H42" i="45"/>
  <c r="I42" i="45" s="1"/>
  <c r="H50" i="45"/>
  <c r="I50" i="45" s="1"/>
  <c r="G42" i="45"/>
  <c r="G50" i="45"/>
  <c r="H52" i="47"/>
  <c r="I52" i="47" s="1"/>
  <c r="H48" i="47"/>
  <c r="I48" i="47" s="1"/>
  <c r="H44" i="47"/>
  <c r="I44" i="47" s="1"/>
  <c r="H40" i="47"/>
  <c r="I40" i="47" s="1"/>
  <c r="G52" i="47"/>
  <c r="G48" i="47"/>
  <c r="G44" i="47"/>
  <c r="G40" i="47"/>
  <c r="H36" i="47"/>
  <c r="I36" i="47" s="1"/>
  <c r="H32" i="47"/>
  <c r="I32" i="47" s="1"/>
  <c r="H28" i="47"/>
  <c r="I28" i="47" s="1"/>
  <c r="G38" i="47"/>
  <c r="G34" i="47"/>
  <c r="G30" i="47"/>
  <c r="H23" i="47"/>
  <c r="I23" i="47" s="1"/>
  <c r="H27" i="47"/>
  <c r="I27" i="47" s="1"/>
  <c r="G21" i="47"/>
  <c r="H51" i="47"/>
  <c r="I51" i="47" s="1"/>
  <c r="H47" i="47"/>
  <c r="I47" i="47" s="1"/>
  <c r="H43" i="47"/>
  <c r="I43" i="47" s="1"/>
  <c r="H39" i="47"/>
  <c r="I39" i="47" s="1"/>
  <c r="G51" i="47"/>
  <c r="G47" i="47"/>
  <c r="G43" i="47"/>
  <c r="G39" i="47"/>
  <c r="H35" i="47"/>
  <c r="I35" i="47" s="1"/>
  <c r="H31" i="47"/>
  <c r="I31" i="47" s="1"/>
  <c r="H26" i="47"/>
  <c r="I26" i="47" s="1"/>
  <c r="G37" i="47"/>
  <c r="G33" i="47"/>
  <c r="G29" i="47"/>
  <c r="H22" i="47"/>
  <c r="I22" i="47" s="1"/>
  <c r="H25" i="47"/>
  <c r="I25" i="47" s="1"/>
  <c r="G20" i="47"/>
  <c r="P50" i="35"/>
  <c r="H53" i="55"/>
  <c r="H48" i="55"/>
  <c r="I48" i="55" s="1"/>
  <c r="H40" i="55"/>
  <c r="I40" i="55" s="1"/>
  <c r="H45" i="55"/>
  <c r="I45" i="55" s="1"/>
  <c r="H37" i="55"/>
  <c r="I37" i="55" s="1"/>
  <c r="G49" i="55"/>
  <c r="G41" i="55"/>
  <c r="G46" i="55"/>
  <c r="G32" i="55"/>
  <c r="G24" i="55"/>
  <c r="H34" i="55"/>
  <c r="I34" i="55" s="1"/>
  <c r="H26" i="55"/>
  <c r="I26" i="55" s="1"/>
  <c r="H35" i="55"/>
  <c r="I35" i="55" s="1"/>
  <c r="H27" i="55"/>
  <c r="I27" i="55" s="1"/>
  <c r="H28" i="55"/>
  <c r="I28" i="55" s="1"/>
  <c r="H24" i="55"/>
  <c r="I24" i="55" s="1"/>
  <c r="G31" i="55"/>
  <c r="G35" i="55"/>
  <c r="G47" i="55"/>
  <c r="G52" i="55"/>
  <c r="G44" i="55"/>
  <c r="G36" i="55"/>
  <c r="H46" i="55"/>
  <c r="I46" i="55" s="1"/>
  <c r="H38" i="55"/>
  <c r="I38" i="55" s="1"/>
  <c r="H39" i="55"/>
  <c r="I39" i="55" s="1"/>
  <c r="H29" i="55"/>
  <c r="I29" i="55" s="1"/>
  <c r="H51" i="55"/>
  <c r="I51" i="55" s="1"/>
  <c r="G33" i="55"/>
  <c r="G25" i="55"/>
  <c r="G34" i="55"/>
  <c r="G26" i="55"/>
  <c r="G27" i="55"/>
  <c r="H19" i="55"/>
  <c r="I19" i="55" s="1"/>
  <c r="H21" i="55"/>
  <c r="I21" i="55" s="1"/>
  <c r="H36" i="55"/>
  <c r="I36" i="55" s="1"/>
  <c r="H52" i="55"/>
  <c r="I52" i="55" s="1"/>
  <c r="H44" i="55"/>
  <c r="I44" i="55" s="1"/>
  <c r="H49" i="55"/>
  <c r="I49" i="55" s="1"/>
  <c r="H41" i="55"/>
  <c r="I41" i="55" s="1"/>
  <c r="G53" i="55"/>
  <c r="G45" i="55"/>
  <c r="G37" i="55"/>
  <c r="G38" i="55"/>
  <c r="G28" i="55"/>
  <c r="G50" i="55"/>
  <c r="H30" i="55"/>
  <c r="I30" i="55" s="1"/>
  <c r="H22" i="55"/>
  <c r="I22" i="55" s="1"/>
  <c r="H31" i="55"/>
  <c r="I31" i="55" s="1"/>
  <c r="H23" i="55"/>
  <c r="I23" i="55" s="1"/>
  <c r="H20" i="55"/>
  <c r="I20" i="55" s="1"/>
  <c r="H43" i="55"/>
  <c r="I43" i="55" s="1"/>
  <c r="G20" i="55"/>
  <c r="G23" i="55"/>
  <c r="G51" i="55"/>
  <c r="G43" i="55"/>
  <c r="G48" i="55"/>
  <c r="G40" i="55"/>
  <c r="H50" i="55"/>
  <c r="I50" i="55" s="1"/>
  <c r="H42" i="55"/>
  <c r="I42" i="55" s="1"/>
  <c r="H47" i="55"/>
  <c r="I47" i="55" s="1"/>
  <c r="H33" i="55"/>
  <c r="I33" i="55" s="1"/>
  <c r="H25" i="55"/>
  <c r="I25" i="55" s="1"/>
  <c r="G39" i="55"/>
  <c r="G29" i="55"/>
  <c r="G21" i="55"/>
  <c r="G30" i="55"/>
  <c r="G22" i="55"/>
  <c r="G19" i="55"/>
  <c r="H32" i="55"/>
  <c r="I32" i="55" s="1"/>
  <c r="G42" i="55"/>
  <c r="G26" i="52"/>
  <c r="H27" i="52"/>
  <c r="I27" i="52" s="1"/>
  <c r="G31" i="52"/>
  <c r="G35" i="52"/>
  <c r="G20" i="52"/>
  <c r="G24" i="52"/>
  <c r="H22" i="52"/>
  <c r="I22" i="52" s="1"/>
  <c r="H29" i="52"/>
  <c r="I29" i="52" s="1"/>
  <c r="H33" i="52"/>
  <c r="I33" i="52" s="1"/>
  <c r="H37" i="52"/>
  <c r="I37" i="52" s="1"/>
  <c r="H41" i="52"/>
  <c r="I41" i="52" s="1"/>
  <c r="H45" i="52"/>
  <c r="I45" i="52" s="1"/>
  <c r="H49" i="52"/>
  <c r="I49" i="52" s="1"/>
  <c r="H53" i="52"/>
  <c r="I19" i="39" s="1"/>
  <c r="G41" i="52"/>
  <c r="G45" i="52"/>
  <c r="G49" i="52"/>
  <c r="G53" i="52"/>
  <c r="G41" i="50"/>
  <c r="H48" i="50"/>
  <c r="I48" i="50" s="1"/>
  <c r="H19" i="50"/>
  <c r="I19" i="50" s="1"/>
  <c r="G21" i="50"/>
  <c r="G44" i="50"/>
  <c r="H46" i="50"/>
  <c r="I46" i="50" s="1"/>
  <c r="H31" i="50"/>
  <c r="I31" i="50" s="1"/>
  <c r="G52" i="50"/>
  <c r="G31" i="50"/>
  <c r="G28" i="50"/>
  <c r="G48" i="50"/>
  <c r="H50" i="50"/>
  <c r="I50" i="50" s="1"/>
  <c r="H35" i="50"/>
  <c r="I35" i="50" s="1"/>
  <c r="H43" i="50"/>
  <c r="I43" i="50" s="1"/>
  <c r="G27" i="52"/>
  <c r="G28" i="52"/>
  <c r="G32" i="52"/>
  <c r="G36" i="52"/>
  <c r="G21" i="52"/>
  <c r="H19" i="52"/>
  <c r="I19" i="52" s="1"/>
  <c r="H23" i="52"/>
  <c r="I23" i="52" s="1"/>
  <c r="H30" i="52"/>
  <c r="I30" i="52" s="1"/>
  <c r="H34" i="52"/>
  <c r="I34" i="52" s="1"/>
  <c r="H38" i="52"/>
  <c r="I38" i="52" s="1"/>
  <c r="H42" i="52"/>
  <c r="I42" i="52" s="1"/>
  <c r="H46" i="52"/>
  <c r="I46" i="52" s="1"/>
  <c r="H50" i="52"/>
  <c r="I50" i="52" s="1"/>
  <c r="G38" i="52"/>
  <c r="G42" i="52"/>
  <c r="G46" i="52"/>
  <c r="G53" i="50"/>
  <c r="G37" i="50"/>
  <c r="H38" i="50"/>
  <c r="I38" i="50" s="1"/>
  <c r="H34" i="50"/>
  <c r="I34" i="50" s="1"/>
  <c r="H41" i="50"/>
  <c r="I41" i="50" s="1"/>
  <c r="G39" i="50"/>
  <c r="H28" i="50"/>
  <c r="I28" i="50" s="1"/>
  <c r="G25" i="50"/>
  <c r="G47" i="50"/>
  <c r="H49" i="50"/>
  <c r="I49" i="50" s="1"/>
  <c r="H37" i="50"/>
  <c r="I37" i="50" s="1"/>
  <c r="G43" i="50"/>
  <c r="H42" i="50"/>
  <c r="I42" i="50" s="1"/>
  <c r="H29" i="50"/>
  <c r="I29" i="50" s="1"/>
  <c r="H52" i="54"/>
  <c r="I52" i="54" s="1"/>
  <c r="H50" i="54"/>
  <c r="I50" i="54" s="1"/>
  <c r="G53" i="54"/>
  <c r="H51" i="54"/>
  <c r="I51" i="54" s="1"/>
  <c r="G49" i="54"/>
  <c r="G50" i="54"/>
  <c r="H49" i="54"/>
  <c r="I49" i="54" s="1"/>
  <c r="H53" i="54"/>
  <c r="G51" i="54"/>
  <c r="G52" i="54"/>
  <c r="G41" i="54"/>
  <c r="G46" i="54"/>
  <c r="G38" i="54"/>
  <c r="H44" i="54"/>
  <c r="I44" i="54" s="1"/>
  <c r="H41" i="54"/>
  <c r="I41" i="54" s="1"/>
  <c r="H34" i="54"/>
  <c r="I34" i="54" s="1"/>
  <c r="H26" i="54"/>
  <c r="I26" i="54" s="1"/>
  <c r="H45" i="54"/>
  <c r="I45" i="54" s="1"/>
  <c r="G30" i="54"/>
  <c r="G22" i="54"/>
  <c r="G31" i="54"/>
  <c r="G23" i="54"/>
  <c r="G24" i="54"/>
  <c r="H33" i="54"/>
  <c r="I33" i="54" s="1"/>
  <c r="G20" i="54"/>
  <c r="H46" i="54"/>
  <c r="I46" i="54" s="1"/>
  <c r="H38" i="54"/>
  <c r="I38" i="54" s="1"/>
  <c r="H43" i="54"/>
  <c r="I43" i="54" s="1"/>
  <c r="H35" i="54"/>
  <c r="I35" i="54" s="1"/>
  <c r="G43" i="54"/>
  <c r="G40" i="54"/>
  <c r="G33" i="54"/>
  <c r="G25" i="54"/>
  <c r="G44" i="54"/>
  <c r="H27" i="54"/>
  <c r="I27" i="54" s="1"/>
  <c r="H19" i="54"/>
  <c r="I19" i="54" s="1"/>
  <c r="H28" i="54"/>
  <c r="I28" i="54" s="1"/>
  <c r="H20" i="54"/>
  <c r="I20" i="54" s="1"/>
  <c r="H36" i="54"/>
  <c r="I36" i="54" s="1"/>
  <c r="G32" i="54"/>
  <c r="G45" i="54"/>
  <c r="G37" i="54"/>
  <c r="G42" i="54"/>
  <c r="H48" i="54"/>
  <c r="I48" i="54" s="1"/>
  <c r="H40" i="54"/>
  <c r="I40" i="54" s="1"/>
  <c r="H37" i="54"/>
  <c r="I37" i="54" s="1"/>
  <c r="H30" i="54"/>
  <c r="I30" i="54" s="1"/>
  <c r="H22" i="54"/>
  <c r="I22" i="54" s="1"/>
  <c r="G34" i="54"/>
  <c r="G26" i="54"/>
  <c r="G48" i="54"/>
  <c r="G27" i="54"/>
  <c r="G19" i="54"/>
  <c r="H29" i="54"/>
  <c r="I29" i="54" s="1"/>
  <c r="G35" i="54"/>
  <c r="H42" i="54"/>
  <c r="I42" i="54" s="1"/>
  <c r="H47" i="54"/>
  <c r="I47" i="54" s="1"/>
  <c r="H39" i="54"/>
  <c r="I39" i="54" s="1"/>
  <c r="G47" i="54"/>
  <c r="G39" i="54"/>
  <c r="G36" i="54"/>
  <c r="G29" i="54"/>
  <c r="G21" i="54"/>
  <c r="H31" i="54"/>
  <c r="I31" i="54" s="1"/>
  <c r="H23" i="54"/>
  <c r="I23" i="54" s="1"/>
  <c r="H32" i="54"/>
  <c r="I32" i="54" s="1"/>
  <c r="H24" i="54"/>
  <c r="I24" i="54" s="1"/>
  <c r="H25" i="54"/>
  <c r="I25" i="54" s="1"/>
  <c r="G28" i="54"/>
  <c r="H21" i="54"/>
  <c r="I21" i="54" s="1"/>
  <c r="P22" i="48"/>
  <c r="Q21" i="48"/>
  <c r="M53" i="55"/>
  <c r="D55" i="55"/>
  <c r="K54" i="55"/>
  <c r="L54" i="55" s="1"/>
  <c r="I54" i="55"/>
  <c r="M53" i="54"/>
  <c r="M20" i="39" s="1"/>
  <c r="D55" i="54"/>
  <c r="K54" i="54"/>
  <c r="L54" i="54" s="1"/>
  <c r="I54" i="54"/>
  <c r="F54" i="54"/>
  <c r="F55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M19" i="39" s="1"/>
  <c r="D55" i="52"/>
  <c r="I54" i="52"/>
  <c r="K54" i="52"/>
  <c r="L54" i="52" s="1"/>
  <c r="D55" i="51"/>
  <c r="F55" i="51" s="1"/>
  <c r="I54" i="51"/>
  <c r="K54" i="51"/>
  <c r="L54" i="51" s="1"/>
  <c r="M53" i="51"/>
  <c r="M18" i="39" s="1"/>
  <c r="F54" i="51"/>
  <c r="K55" i="50"/>
  <c r="L55" i="50" s="1"/>
  <c r="D56" i="50"/>
  <c r="I55" i="50"/>
  <c r="M54" i="50"/>
  <c r="F55" i="50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T63" i="41"/>
  <c r="L4" i="39" s="1"/>
  <c r="I4" i="39"/>
  <c r="E8" i="46"/>
  <c r="H10" i="39"/>
  <c r="M13" i="39"/>
  <c r="M12" i="39"/>
  <c r="M11" i="39"/>
  <c r="M14" i="39"/>
  <c r="D55" i="49"/>
  <c r="F55" i="49" s="1"/>
  <c r="K54" i="49"/>
  <c r="L54" i="49" s="1"/>
  <c r="F54" i="49"/>
  <c r="M53" i="49"/>
  <c r="M53" i="48"/>
  <c r="D57" i="48"/>
  <c r="N56" i="48"/>
  <c r="O56" i="48" s="1"/>
  <c r="I56" i="48"/>
  <c r="K56" i="48"/>
  <c r="L56" i="48" s="1"/>
  <c r="F57" i="48"/>
  <c r="M55" i="47"/>
  <c r="I54" i="47"/>
  <c r="D57" i="47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M53" i="46"/>
  <c r="D55" i="46"/>
  <c r="I54" i="46"/>
  <c r="K54" i="46"/>
  <c r="L54" i="46" s="1"/>
  <c r="F55" i="46"/>
  <c r="E12" i="45"/>
  <c r="E10" i="45" s="1"/>
  <c r="I53" i="45"/>
  <c r="J9" i="39" s="1"/>
  <c r="M54" i="45"/>
  <c r="D56" i="45"/>
  <c r="I55" i="45"/>
  <c r="K55" i="45"/>
  <c r="L55" i="45" s="1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F57" i="44" s="1"/>
  <c r="I56" i="44"/>
  <c r="F56" i="44"/>
  <c r="T64" i="44"/>
  <c r="I54" i="44"/>
  <c r="M55" i="44"/>
  <c r="D55" i="41"/>
  <c r="I54" i="41"/>
  <c r="K54" i="41"/>
  <c r="L54" i="41" s="1"/>
  <c r="F55" i="41"/>
  <c r="M53" i="41"/>
  <c r="E12" i="41"/>
  <c r="I53" i="41"/>
  <c r="J4" i="39" s="1"/>
  <c r="K56" i="40"/>
  <c r="L56" i="40" s="1"/>
  <c r="D57" i="40"/>
  <c r="I56" i="40"/>
  <c r="F56" i="40"/>
  <c r="F57" i="40"/>
  <c r="M53" i="40"/>
  <c r="M51" i="37"/>
  <c r="AD51" i="32"/>
  <c r="M49" i="35"/>
  <c r="Q48" i="35"/>
  <c r="D53" i="37"/>
  <c r="K52" i="37"/>
  <c r="L52" i="37" s="1"/>
  <c r="F52" i="37"/>
  <c r="T51" i="32"/>
  <c r="T50" i="34"/>
  <c r="D55" i="36"/>
  <c r="K54" i="36"/>
  <c r="L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7" i="33"/>
  <c r="P38" i="33"/>
  <c r="Q9" i="39" l="1"/>
  <c r="R9" i="39" s="1"/>
  <c r="N19" i="45"/>
  <c r="O19" i="45" s="1"/>
  <c r="P19" i="45" s="1"/>
  <c r="N20" i="45"/>
  <c r="O20" i="45" s="1"/>
  <c r="N21" i="45"/>
  <c r="O21" i="45" s="1"/>
  <c r="N22" i="45"/>
  <c r="O22" i="45" s="1"/>
  <c r="N23" i="45"/>
  <c r="O23" i="45" s="1"/>
  <c r="N24" i="45"/>
  <c r="O24" i="45" s="1"/>
  <c r="N25" i="45"/>
  <c r="O25" i="45" s="1"/>
  <c r="N26" i="45"/>
  <c r="O26" i="45" s="1"/>
  <c r="N27" i="45"/>
  <c r="O27" i="45" s="1"/>
  <c r="N28" i="45"/>
  <c r="O28" i="45" s="1"/>
  <c r="N29" i="45"/>
  <c r="O29" i="45" s="1"/>
  <c r="N30" i="45"/>
  <c r="O30" i="45" s="1"/>
  <c r="N31" i="45"/>
  <c r="O31" i="45" s="1"/>
  <c r="N32" i="45"/>
  <c r="O32" i="45" s="1"/>
  <c r="N33" i="45"/>
  <c r="O33" i="45" s="1"/>
  <c r="N34" i="45"/>
  <c r="O34" i="45" s="1"/>
  <c r="N35" i="45"/>
  <c r="O35" i="45" s="1"/>
  <c r="N36" i="45"/>
  <c r="O36" i="45" s="1"/>
  <c r="N37" i="45"/>
  <c r="O37" i="45" s="1"/>
  <c r="N38" i="45"/>
  <c r="O38" i="45" s="1"/>
  <c r="N39" i="45"/>
  <c r="O39" i="45" s="1"/>
  <c r="N40" i="45"/>
  <c r="O40" i="45" s="1"/>
  <c r="N41" i="45"/>
  <c r="O41" i="45" s="1"/>
  <c r="N42" i="45"/>
  <c r="O42" i="45" s="1"/>
  <c r="N43" i="45"/>
  <c r="O43" i="45" s="1"/>
  <c r="N44" i="45"/>
  <c r="O44" i="45" s="1"/>
  <c r="N45" i="45"/>
  <c r="O45" i="45" s="1"/>
  <c r="N46" i="45"/>
  <c r="O46" i="45" s="1"/>
  <c r="N47" i="45"/>
  <c r="O47" i="45" s="1"/>
  <c r="N48" i="45"/>
  <c r="O48" i="45" s="1"/>
  <c r="N49" i="45"/>
  <c r="O49" i="45" s="1"/>
  <c r="N50" i="45"/>
  <c r="O50" i="45" s="1"/>
  <c r="N51" i="45"/>
  <c r="O51" i="45" s="1"/>
  <c r="N52" i="45"/>
  <c r="O52" i="45" s="1"/>
  <c r="N53" i="45"/>
  <c r="O53" i="45" s="1"/>
  <c r="N54" i="45"/>
  <c r="O54" i="45" s="1"/>
  <c r="N55" i="45"/>
  <c r="O55" i="45" s="1"/>
  <c r="H53" i="36"/>
  <c r="I53" i="36" s="1"/>
  <c r="E12" i="54"/>
  <c r="I20" i="39"/>
  <c r="I53" i="54"/>
  <c r="J20" i="39" s="1"/>
  <c r="M4" i="39"/>
  <c r="E10" i="41"/>
  <c r="G53" i="46"/>
  <c r="H50" i="46"/>
  <c r="I50" i="46" s="1"/>
  <c r="I53" i="52"/>
  <c r="J19" i="39" s="1"/>
  <c r="T63" i="50"/>
  <c r="L17" i="39" s="1"/>
  <c r="I17" i="39"/>
  <c r="M22" i="39"/>
  <c r="H17" i="35"/>
  <c r="I17" i="35" s="1"/>
  <c r="H51" i="35"/>
  <c r="G24" i="35"/>
  <c r="G51" i="35"/>
  <c r="H18" i="35"/>
  <c r="I18" i="35" s="1"/>
  <c r="H28" i="35"/>
  <c r="I28" i="35" s="1"/>
  <c r="H22" i="35"/>
  <c r="I22" i="35" s="1"/>
  <c r="G50" i="35"/>
  <c r="G18" i="35"/>
  <c r="H24" i="35"/>
  <c r="I24" i="35" s="1"/>
  <c r="H34" i="35"/>
  <c r="I34" i="35" s="1"/>
  <c r="G23" i="35"/>
  <c r="G17" i="35"/>
  <c r="H36" i="35"/>
  <c r="I36" i="35" s="1"/>
  <c r="H46" i="35"/>
  <c r="I46" i="35" s="1"/>
  <c r="G49" i="35"/>
  <c r="G26" i="35"/>
  <c r="H48" i="35"/>
  <c r="I48" i="35" s="1"/>
  <c r="H42" i="35"/>
  <c r="I42" i="35" s="1"/>
  <c r="G47" i="35"/>
  <c r="G22" i="35"/>
  <c r="G42" i="35"/>
  <c r="H41" i="35"/>
  <c r="I41" i="35" s="1"/>
  <c r="H47" i="35"/>
  <c r="I47" i="35" s="1"/>
  <c r="G40" i="35"/>
  <c r="G34" i="35"/>
  <c r="H37" i="35"/>
  <c r="I37" i="35" s="1"/>
  <c r="H43" i="35"/>
  <c r="I43" i="35" s="1"/>
  <c r="G36" i="35"/>
  <c r="G46" i="35"/>
  <c r="G25" i="35"/>
  <c r="H20" i="35"/>
  <c r="I20" i="35" s="1"/>
  <c r="H30" i="35"/>
  <c r="I30" i="35" s="1"/>
  <c r="G35" i="35"/>
  <c r="G33" i="35"/>
  <c r="H32" i="35"/>
  <c r="I32" i="35" s="1"/>
  <c r="H26" i="35"/>
  <c r="I26" i="35" s="1"/>
  <c r="G31" i="35"/>
  <c r="G29" i="35"/>
  <c r="H23" i="35"/>
  <c r="I23" i="35" s="1"/>
  <c r="H25" i="35"/>
  <c r="I25" i="35" s="1"/>
  <c r="H31" i="35"/>
  <c r="I31" i="35" s="1"/>
  <c r="G43" i="35"/>
  <c r="G41" i="35"/>
  <c r="H21" i="35"/>
  <c r="I21" i="35" s="1"/>
  <c r="H27" i="35"/>
  <c r="I27" i="35" s="1"/>
  <c r="G20" i="35"/>
  <c r="G30" i="35"/>
  <c r="H49" i="35"/>
  <c r="I49" i="35" s="1"/>
  <c r="H39" i="35"/>
  <c r="I39" i="35" s="1"/>
  <c r="G48" i="35"/>
  <c r="G19" i="35"/>
  <c r="H45" i="35"/>
  <c r="I45" i="35" s="1"/>
  <c r="H35" i="35"/>
  <c r="I35" i="35" s="1"/>
  <c r="G44" i="35"/>
  <c r="G45" i="35"/>
  <c r="H44" i="35"/>
  <c r="I44" i="35" s="1"/>
  <c r="H38" i="35"/>
  <c r="I38" i="35" s="1"/>
  <c r="G27" i="35"/>
  <c r="G21" i="35"/>
  <c r="H40" i="35"/>
  <c r="I40" i="35" s="1"/>
  <c r="H50" i="35"/>
  <c r="I50" i="35" s="1"/>
  <c r="G39" i="35"/>
  <c r="G37" i="35"/>
  <c r="H33" i="35"/>
  <c r="I33" i="35" s="1"/>
  <c r="G32" i="35"/>
  <c r="H29" i="35"/>
  <c r="I29" i="35" s="1"/>
  <c r="H19" i="35"/>
  <c r="I19" i="35" s="1"/>
  <c r="G28" i="35"/>
  <c r="G38" i="35"/>
  <c r="N51" i="35"/>
  <c r="O51" i="35" s="1"/>
  <c r="D52" i="35"/>
  <c r="K51" i="35"/>
  <c r="L51" i="35" s="1"/>
  <c r="M3" i="39"/>
  <c r="E10" i="40"/>
  <c r="F52" i="35"/>
  <c r="M10" i="39"/>
  <c r="I22" i="39"/>
  <c r="I53" i="55"/>
  <c r="J22" i="39" s="1"/>
  <c r="G53" i="51"/>
  <c r="G49" i="51"/>
  <c r="G45" i="51"/>
  <c r="G41" i="51"/>
  <c r="G37" i="51"/>
  <c r="G33" i="51"/>
  <c r="G29" i="51"/>
  <c r="G25" i="51"/>
  <c r="G21" i="51"/>
  <c r="H48" i="51"/>
  <c r="I48" i="51" s="1"/>
  <c r="H21" i="51"/>
  <c r="I21" i="51" s="1"/>
  <c r="H51" i="51"/>
  <c r="I51" i="51" s="1"/>
  <c r="H43" i="51"/>
  <c r="I43" i="51" s="1"/>
  <c r="H39" i="51"/>
  <c r="I39" i="51" s="1"/>
  <c r="H36" i="51"/>
  <c r="I36" i="51" s="1"/>
  <c r="H32" i="51"/>
  <c r="I32" i="51" s="1"/>
  <c r="H28" i="51"/>
  <c r="I28" i="51" s="1"/>
  <c r="H24" i="51"/>
  <c r="I24" i="51" s="1"/>
  <c r="G52" i="51"/>
  <c r="G48" i="51"/>
  <c r="G44" i="51"/>
  <c r="G40" i="51"/>
  <c r="G36" i="51"/>
  <c r="G32" i="51"/>
  <c r="G28" i="51"/>
  <c r="G24" i="51"/>
  <c r="G20" i="51"/>
  <c r="H46" i="51"/>
  <c r="I46" i="51" s="1"/>
  <c r="H20" i="51"/>
  <c r="I20" i="51" s="1"/>
  <c r="H49" i="51"/>
  <c r="I49" i="51" s="1"/>
  <c r="H42" i="51"/>
  <c r="I42" i="51" s="1"/>
  <c r="H38" i="51"/>
  <c r="I38" i="51" s="1"/>
  <c r="H35" i="51"/>
  <c r="I35" i="51" s="1"/>
  <c r="H31" i="51"/>
  <c r="I31" i="51" s="1"/>
  <c r="H27" i="51"/>
  <c r="I27" i="51" s="1"/>
  <c r="H23" i="51"/>
  <c r="I23" i="51" s="1"/>
  <c r="G50" i="51"/>
  <c r="G42" i="51"/>
  <c r="G34" i="51"/>
  <c r="G26" i="51"/>
  <c r="H50" i="51"/>
  <c r="I50" i="51" s="1"/>
  <c r="H53" i="51"/>
  <c r="H40" i="51"/>
  <c r="I40" i="51" s="1"/>
  <c r="H33" i="51"/>
  <c r="I33" i="51" s="1"/>
  <c r="H25" i="51"/>
  <c r="I25" i="51" s="1"/>
  <c r="G47" i="51"/>
  <c r="G39" i="51"/>
  <c r="G31" i="51"/>
  <c r="G23" i="51"/>
  <c r="H44" i="51"/>
  <c r="I44" i="51" s="1"/>
  <c r="H47" i="51"/>
  <c r="I47" i="51" s="1"/>
  <c r="G19" i="51"/>
  <c r="H30" i="51"/>
  <c r="I30" i="51" s="1"/>
  <c r="G46" i="51"/>
  <c r="G38" i="51"/>
  <c r="G30" i="51"/>
  <c r="G22" i="51"/>
  <c r="H22" i="51"/>
  <c r="I22" i="51" s="1"/>
  <c r="H45" i="51"/>
  <c r="I45" i="51" s="1"/>
  <c r="H37" i="51"/>
  <c r="I37" i="51" s="1"/>
  <c r="H29" i="51"/>
  <c r="I29" i="51" s="1"/>
  <c r="G51" i="51"/>
  <c r="G43" i="51"/>
  <c r="G35" i="51"/>
  <c r="G27" i="51"/>
  <c r="H52" i="51"/>
  <c r="I52" i="51" s="1"/>
  <c r="H19" i="51"/>
  <c r="I19" i="51" s="1"/>
  <c r="H41" i="51"/>
  <c r="I41" i="51" s="1"/>
  <c r="H34" i="51"/>
  <c r="I34" i="51" s="1"/>
  <c r="H26" i="51"/>
  <c r="I26" i="51" s="1"/>
  <c r="P23" i="48"/>
  <c r="Q22" i="48"/>
  <c r="K55" i="55"/>
  <c r="L55" i="55" s="1"/>
  <c r="I55" i="55"/>
  <c r="D56" i="55"/>
  <c r="F55" i="55"/>
  <c r="M54" i="55"/>
  <c r="M54" i="54"/>
  <c r="K55" i="54"/>
  <c r="L55" i="54" s="1"/>
  <c r="I55" i="54"/>
  <c r="D56" i="54"/>
  <c r="E12" i="50"/>
  <c r="I53" i="50"/>
  <c r="J17" i="39" s="1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E11" i="47" s="1"/>
  <c r="L14" i="39"/>
  <c r="H45" i="46"/>
  <c r="I45" i="46" s="1"/>
  <c r="H49" i="46"/>
  <c r="I49" i="46" s="1"/>
  <c r="H53" i="46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M54" i="46"/>
  <c r="K55" i="46"/>
  <c r="L55" i="46" s="1"/>
  <c r="D56" i="46"/>
  <c r="F56" i="46" s="1"/>
  <c r="I55" i="46"/>
  <c r="I53" i="46"/>
  <c r="J10" i="39" s="1"/>
  <c r="M55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M54" i="41"/>
  <c r="K55" i="41"/>
  <c r="L55" i="41" s="1"/>
  <c r="D56" i="41"/>
  <c r="N55" i="41"/>
  <c r="O55" i="41" s="1"/>
  <c r="I55" i="41"/>
  <c r="M54" i="40"/>
  <c r="N57" i="40"/>
  <c r="O57" i="40" s="1"/>
  <c r="I57" i="40"/>
  <c r="D58" i="40"/>
  <c r="F58" i="40" s="1"/>
  <c r="K57" i="40"/>
  <c r="L57" i="40" s="1"/>
  <c r="P51" i="34"/>
  <c r="Y51" i="34" s="1"/>
  <c r="M52" i="37"/>
  <c r="M50" i="35"/>
  <c r="M51" i="35" s="1"/>
  <c r="Q49" i="35"/>
  <c r="K53" i="37"/>
  <c r="L53" i="37" s="1"/>
  <c r="D54" i="37"/>
  <c r="F54" i="37" s="1"/>
  <c r="M52" i="36"/>
  <c r="D56" i="36"/>
  <c r="K55" i="36"/>
  <c r="L55" i="36" s="1"/>
  <c r="A53" i="35"/>
  <c r="AC34" i="34"/>
  <c r="X35" i="34"/>
  <c r="Z35" i="34" s="1"/>
  <c r="R49" i="34"/>
  <c r="Q50" i="34"/>
  <c r="U51" i="34"/>
  <c r="T51" i="34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I51" i="35" l="1"/>
  <c r="B40" i="38"/>
  <c r="I5" i="39"/>
  <c r="I18" i="39"/>
  <c r="I53" i="51"/>
  <c r="J18" i="39" s="1"/>
  <c r="I10" i="39"/>
  <c r="T63" i="46"/>
  <c r="N21" i="47"/>
  <c r="O21" i="47" s="1"/>
  <c r="N20" i="47"/>
  <c r="O20" i="47" s="1"/>
  <c r="P20" i="47" s="1"/>
  <c r="N22" i="47"/>
  <c r="O22" i="47" s="1"/>
  <c r="N23" i="47"/>
  <c r="O23" i="47" s="1"/>
  <c r="N24" i="47"/>
  <c r="O24" i="47" s="1"/>
  <c r="N25" i="47"/>
  <c r="O25" i="47" s="1"/>
  <c r="N26" i="47"/>
  <c r="O26" i="47" s="1"/>
  <c r="N27" i="47"/>
  <c r="O27" i="47" s="1"/>
  <c r="N28" i="47"/>
  <c r="O28" i="47" s="1"/>
  <c r="N29" i="47"/>
  <c r="O29" i="47" s="1"/>
  <c r="N30" i="47"/>
  <c r="O30" i="47" s="1"/>
  <c r="N31" i="47"/>
  <c r="O31" i="47" s="1"/>
  <c r="N32" i="47"/>
  <c r="O32" i="47" s="1"/>
  <c r="N33" i="47"/>
  <c r="O33" i="47" s="1"/>
  <c r="N34" i="47"/>
  <c r="O34" i="47" s="1"/>
  <c r="N35" i="47"/>
  <c r="O35" i="47" s="1"/>
  <c r="N36" i="47"/>
  <c r="O36" i="47" s="1"/>
  <c r="N37" i="47"/>
  <c r="O37" i="47" s="1"/>
  <c r="N38" i="47"/>
  <c r="O38" i="47" s="1"/>
  <c r="N39" i="47"/>
  <c r="O39" i="47" s="1"/>
  <c r="N40" i="47"/>
  <c r="O40" i="47" s="1"/>
  <c r="N41" i="47"/>
  <c r="O41" i="47" s="1"/>
  <c r="N42" i="47"/>
  <c r="O42" i="47" s="1"/>
  <c r="N43" i="47"/>
  <c r="O43" i="47" s="1"/>
  <c r="N44" i="47"/>
  <c r="O44" i="47" s="1"/>
  <c r="N45" i="47"/>
  <c r="O45" i="47" s="1"/>
  <c r="N46" i="47"/>
  <c r="O46" i="47" s="1"/>
  <c r="N47" i="47"/>
  <c r="O47" i="47" s="1"/>
  <c r="N48" i="47"/>
  <c r="O48" i="47" s="1"/>
  <c r="N49" i="47"/>
  <c r="O49" i="47" s="1"/>
  <c r="N50" i="47"/>
  <c r="O50" i="47" s="1"/>
  <c r="N51" i="47"/>
  <c r="O51" i="47" s="1"/>
  <c r="N52" i="47"/>
  <c r="O52" i="47" s="1"/>
  <c r="N53" i="47"/>
  <c r="O53" i="47" s="1"/>
  <c r="N54" i="47"/>
  <c r="O54" i="47" s="1"/>
  <c r="N55" i="47"/>
  <c r="O55" i="47" s="1"/>
  <c r="N56" i="47"/>
  <c r="O56" i="47" s="1"/>
  <c r="Q4" i="39"/>
  <c r="R4" i="39" s="1"/>
  <c r="N19" i="41"/>
  <c r="O19" i="41" s="1"/>
  <c r="P19" i="41" s="1"/>
  <c r="N20" i="41"/>
  <c r="O20" i="41" s="1"/>
  <c r="N21" i="41"/>
  <c r="O21" i="41" s="1"/>
  <c r="N22" i="41"/>
  <c r="O22" i="41" s="1"/>
  <c r="N23" i="41"/>
  <c r="O23" i="41" s="1"/>
  <c r="N24" i="41"/>
  <c r="O24" i="41" s="1"/>
  <c r="N25" i="41"/>
  <c r="O25" i="41" s="1"/>
  <c r="N26" i="41"/>
  <c r="O26" i="41" s="1"/>
  <c r="N27" i="41"/>
  <c r="O27" i="41" s="1"/>
  <c r="N28" i="41"/>
  <c r="O28" i="41" s="1"/>
  <c r="N29" i="41"/>
  <c r="O29" i="41" s="1"/>
  <c r="N30" i="41"/>
  <c r="O30" i="41" s="1"/>
  <c r="N31" i="41"/>
  <c r="O31" i="41" s="1"/>
  <c r="N32" i="41"/>
  <c r="O32" i="41" s="1"/>
  <c r="N33" i="41"/>
  <c r="O33" i="41" s="1"/>
  <c r="N34" i="41"/>
  <c r="O34" i="41" s="1"/>
  <c r="N35" i="41"/>
  <c r="O35" i="41" s="1"/>
  <c r="N36" i="41"/>
  <c r="O36" i="41" s="1"/>
  <c r="N37" i="41"/>
  <c r="O37" i="41" s="1"/>
  <c r="N38" i="41"/>
  <c r="O38" i="41" s="1"/>
  <c r="N39" i="41"/>
  <c r="O39" i="41" s="1"/>
  <c r="N40" i="41"/>
  <c r="O40" i="41" s="1"/>
  <c r="N41" i="41"/>
  <c r="O41" i="41" s="1"/>
  <c r="N42" i="41"/>
  <c r="O42" i="41" s="1"/>
  <c r="N43" i="41"/>
  <c r="O43" i="41" s="1"/>
  <c r="N44" i="41"/>
  <c r="O44" i="41" s="1"/>
  <c r="N45" i="41"/>
  <c r="O45" i="41" s="1"/>
  <c r="N46" i="41"/>
  <c r="O46" i="41" s="1"/>
  <c r="N47" i="41"/>
  <c r="O47" i="41" s="1"/>
  <c r="N48" i="41"/>
  <c r="O48" i="41" s="1"/>
  <c r="N49" i="41"/>
  <c r="O49" i="41" s="1"/>
  <c r="N50" i="41"/>
  <c r="O50" i="41" s="1"/>
  <c r="N51" i="41"/>
  <c r="O51" i="41" s="1"/>
  <c r="N52" i="41"/>
  <c r="O52" i="41" s="1"/>
  <c r="N53" i="41"/>
  <c r="O53" i="41" s="1"/>
  <c r="N54" i="41"/>
  <c r="O54" i="41" s="1"/>
  <c r="P20" i="45"/>
  <c r="Q19" i="45"/>
  <c r="P51" i="35"/>
  <c r="W51" i="34"/>
  <c r="N19" i="40"/>
  <c r="O19" i="40" s="1"/>
  <c r="P19" i="40" s="1"/>
  <c r="Q3" i="39"/>
  <c r="R3" i="39" s="1"/>
  <c r="N20" i="40"/>
  <c r="O20" i="40" s="1"/>
  <c r="N21" i="40"/>
  <c r="O21" i="40" s="1"/>
  <c r="N22" i="40"/>
  <c r="O22" i="40" s="1"/>
  <c r="N23" i="40"/>
  <c r="O23" i="40" s="1"/>
  <c r="N24" i="40"/>
  <c r="O24" i="40" s="1"/>
  <c r="N25" i="40"/>
  <c r="O25" i="40" s="1"/>
  <c r="N26" i="40"/>
  <c r="O26" i="40" s="1"/>
  <c r="N27" i="40"/>
  <c r="O27" i="40" s="1"/>
  <c r="N28" i="40"/>
  <c r="O28" i="40" s="1"/>
  <c r="N29" i="40"/>
  <c r="O29" i="40" s="1"/>
  <c r="N30" i="40"/>
  <c r="O30" i="40" s="1"/>
  <c r="N31" i="40"/>
  <c r="O31" i="40" s="1"/>
  <c r="N32" i="40"/>
  <c r="O32" i="40" s="1"/>
  <c r="N33" i="40"/>
  <c r="O33" i="40" s="1"/>
  <c r="N34" i="40"/>
  <c r="O34" i="40" s="1"/>
  <c r="N35" i="40"/>
  <c r="O35" i="40" s="1"/>
  <c r="N36" i="40"/>
  <c r="O36" i="40" s="1"/>
  <c r="N37" i="40"/>
  <c r="O37" i="40" s="1"/>
  <c r="N38" i="40"/>
  <c r="O38" i="40" s="1"/>
  <c r="N39" i="40"/>
  <c r="O39" i="40" s="1"/>
  <c r="N40" i="40"/>
  <c r="O40" i="40" s="1"/>
  <c r="N41" i="40"/>
  <c r="O41" i="40" s="1"/>
  <c r="N42" i="40"/>
  <c r="O42" i="40" s="1"/>
  <c r="N43" i="40"/>
  <c r="O43" i="40" s="1"/>
  <c r="N44" i="40"/>
  <c r="O44" i="40" s="1"/>
  <c r="N45" i="40"/>
  <c r="O45" i="40" s="1"/>
  <c r="N46" i="40"/>
  <c r="O46" i="40" s="1"/>
  <c r="N47" i="40"/>
  <c r="O47" i="40" s="1"/>
  <c r="N48" i="40"/>
  <c r="O48" i="40" s="1"/>
  <c r="N49" i="40"/>
  <c r="O49" i="40" s="1"/>
  <c r="N50" i="40"/>
  <c r="O50" i="40" s="1"/>
  <c r="N51" i="40"/>
  <c r="O51" i="40" s="1"/>
  <c r="N52" i="40"/>
  <c r="O52" i="40" s="1"/>
  <c r="N53" i="40"/>
  <c r="O53" i="40" s="1"/>
  <c r="N54" i="40"/>
  <c r="O54" i="40" s="1"/>
  <c r="N55" i="40"/>
  <c r="O55" i="40" s="1"/>
  <c r="N56" i="40"/>
  <c r="O56" i="40" s="1"/>
  <c r="I52" i="35"/>
  <c r="K52" i="35"/>
  <c r="L52" i="35" s="1"/>
  <c r="N52" i="35"/>
  <c r="O52" i="35" s="1"/>
  <c r="D53" i="35"/>
  <c r="F53" i="35"/>
  <c r="E10" i="54"/>
  <c r="L20" i="39"/>
  <c r="S9" i="39"/>
  <c r="E10" i="50"/>
  <c r="N57" i="50" s="1"/>
  <c r="O57" i="50" s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M55" i="55"/>
  <c r="K56" i="55"/>
  <c r="L56" i="55" s="1"/>
  <c r="I56" i="55"/>
  <c r="D57" i="55"/>
  <c r="F56" i="55"/>
  <c r="F57" i="55"/>
  <c r="M55" i="54"/>
  <c r="K56" i="54"/>
  <c r="L56" i="54" s="1"/>
  <c r="N56" i="54"/>
  <c r="O56" i="54" s="1"/>
  <c r="I56" i="54"/>
  <c r="D57" i="54"/>
  <c r="F56" i="54"/>
  <c r="F57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M56" i="50"/>
  <c r="H6" i="39"/>
  <c r="E8" i="37"/>
  <c r="H20" i="37" s="1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M57" i="47"/>
  <c r="K58" i="47"/>
  <c r="L58" i="47" s="1"/>
  <c r="I58" i="47"/>
  <c r="D59" i="47"/>
  <c r="F59" i="47" s="1"/>
  <c r="N58" i="47"/>
  <c r="O58" i="47" s="1"/>
  <c r="F58" i="47"/>
  <c r="E12" i="46"/>
  <c r="E10" i="46" s="1"/>
  <c r="L10" i="39"/>
  <c r="M55" i="46"/>
  <c r="D57" i="46"/>
  <c r="N56" i="46"/>
  <c r="O56" i="46" s="1"/>
  <c r="I56" i="46"/>
  <c r="K56" i="46"/>
  <c r="L56" i="46" s="1"/>
  <c r="F57" i="46"/>
  <c r="D58" i="45"/>
  <c r="F58" i="45" s="1"/>
  <c r="N57" i="45"/>
  <c r="O57" i="45" s="1"/>
  <c r="I57" i="45"/>
  <c r="K57" i="45"/>
  <c r="L57" i="45" s="1"/>
  <c r="F57" i="45"/>
  <c r="M56" i="45"/>
  <c r="K58" i="44"/>
  <c r="L58" i="44" s="1"/>
  <c r="D59" i="44"/>
  <c r="N58" i="44"/>
  <c r="O58" i="44" s="1"/>
  <c r="I58" i="44"/>
  <c r="F58" i="44"/>
  <c r="F59" i="44"/>
  <c r="M57" i="44"/>
  <c r="M55" i="41"/>
  <c r="D57" i="41"/>
  <c r="N56" i="41"/>
  <c r="O56" i="41" s="1"/>
  <c r="I56" i="41"/>
  <c r="K56" i="41"/>
  <c r="L56" i="41" s="1"/>
  <c r="F57" i="41"/>
  <c r="F56" i="41"/>
  <c r="K58" i="40"/>
  <c r="L58" i="40" s="1"/>
  <c r="I58" i="40"/>
  <c r="N58" i="40"/>
  <c r="O58" i="40" s="1"/>
  <c r="M55" i="40"/>
  <c r="AD52" i="34"/>
  <c r="M53" i="37"/>
  <c r="M6" i="39" s="1"/>
  <c r="AD53" i="32"/>
  <c r="P53" i="32"/>
  <c r="Y53" i="32" s="1"/>
  <c r="T52" i="34"/>
  <c r="K54" i="37"/>
  <c r="L54" i="37" s="1"/>
  <c r="D55" i="37"/>
  <c r="U53" i="32"/>
  <c r="Q50" i="35"/>
  <c r="W52" i="32"/>
  <c r="M53" i="36"/>
  <c r="M5" i="39" s="1"/>
  <c r="K56" i="36"/>
  <c r="L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1" i="45" l="1"/>
  <c r="Q20" i="45"/>
  <c r="Q19" i="41"/>
  <c r="P20" i="41"/>
  <c r="Q10" i="39"/>
  <c r="R10" i="39" s="1"/>
  <c r="S10" i="39" s="1"/>
  <c r="N19" i="46"/>
  <c r="O19" i="46" s="1"/>
  <c r="P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33" i="46"/>
  <c r="O33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S4" i="39"/>
  <c r="P21" i="47"/>
  <c r="Q20" i="47"/>
  <c r="P20" i="40"/>
  <c r="Q19" i="40"/>
  <c r="T53" i="34"/>
  <c r="N53" i="35"/>
  <c r="O53" i="35" s="1"/>
  <c r="K53" i="35"/>
  <c r="L53" i="35" s="1"/>
  <c r="I53" i="35"/>
  <c r="D54" i="35"/>
  <c r="P52" i="35"/>
  <c r="P53" i="35" s="1"/>
  <c r="K63" i="38"/>
  <c r="AC63" i="38"/>
  <c r="AA63" i="38"/>
  <c r="X63" i="38"/>
  <c r="L63" i="38"/>
  <c r="Z63" i="38"/>
  <c r="AD63" i="38"/>
  <c r="P63" i="38"/>
  <c r="N63" i="38"/>
  <c r="W63" i="38"/>
  <c r="Q63" i="38"/>
  <c r="O63" i="38"/>
  <c r="AB63" i="38"/>
  <c r="J63" i="38"/>
  <c r="V63" i="38"/>
  <c r="M63" i="38"/>
  <c r="Y63" i="38"/>
  <c r="R63" i="38"/>
  <c r="U63" i="38"/>
  <c r="I63" i="38"/>
  <c r="N20" i="54"/>
  <c r="O20" i="54" s="1"/>
  <c r="N24" i="54"/>
  <c r="O24" i="54" s="1"/>
  <c r="N28" i="54"/>
  <c r="O28" i="54" s="1"/>
  <c r="N32" i="54"/>
  <c r="O32" i="54" s="1"/>
  <c r="N36" i="54"/>
  <c r="O36" i="54" s="1"/>
  <c r="N40" i="54"/>
  <c r="O40" i="54" s="1"/>
  <c r="N44" i="54"/>
  <c r="O44" i="54" s="1"/>
  <c r="N48" i="54"/>
  <c r="O48" i="54" s="1"/>
  <c r="N21" i="54"/>
  <c r="O21" i="54" s="1"/>
  <c r="N25" i="54"/>
  <c r="O25" i="54" s="1"/>
  <c r="N29" i="54"/>
  <c r="O29" i="54" s="1"/>
  <c r="N33" i="54"/>
  <c r="O33" i="54" s="1"/>
  <c r="N37" i="54"/>
  <c r="O37" i="54" s="1"/>
  <c r="N41" i="54"/>
  <c r="O41" i="54" s="1"/>
  <c r="N45" i="54"/>
  <c r="O45" i="54" s="1"/>
  <c r="N49" i="54"/>
  <c r="O49" i="54" s="1"/>
  <c r="Q20" i="39"/>
  <c r="R20" i="39" s="1"/>
  <c r="S20" i="39" s="1"/>
  <c r="N51" i="54"/>
  <c r="O51" i="54" s="1"/>
  <c r="N19" i="54"/>
  <c r="O19" i="54" s="1"/>
  <c r="P19" i="54" s="1"/>
  <c r="N27" i="54"/>
  <c r="O27" i="54" s="1"/>
  <c r="N31" i="54"/>
  <c r="O31" i="54" s="1"/>
  <c r="N39" i="54"/>
  <c r="O39" i="54" s="1"/>
  <c r="N47" i="54"/>
  <c r="O47" i="54" s="1"/>
  <c r="N50" i="54"/>
  <c r="O50" i="54" s="1"/>
  <c r="N22" i="54"/>
  <c r="O22" i="54" s="1"/>
  <c r="N26" i="54"/>
  <c r="O26" i="54" s="1"/>
  <c r="N30" i="54"/>
  <c r="O30" i="54" s="1"/>
  <c r="N34" i="54"/>
  <c r="O34" i="54" s="1"/>
  <c r="N38" i="54"/>
  <c r="O38" i="54" s="1"/>
  <c r="N42" i="54"/>
  <c r="O42" i="54" s="1"/>
  <c r="N46" i="54"/>
  <c r="O46" i="54" s="1"/>
  <c r="N23" i="54"/>
  <c r="O23" i="54" s="1"/>
  <c r="N35" i="54"/>
  <c r="O35" i="54" s="1"/>
  <c r="N43" i="54"/>
  <c r="O43" i="54" s="1"/>
  <c r="N52" i="54"/>
  <c r="O52" i="54" s="1"/>
  <c r="N53" i="54"/>
  <c r="O53" i="54" s="1"/>
  <c r="N54" i="54"/>
  <c r="O54" i="54" s="1"/>
  <c r="N55" i="54"/>
  <c r="O55" i="54" s="1"/>
  <c r="S8" i="39"/>
  <c r="S7" i="39"/>
  <c r="S13" i="39"/>
  <c r="S11" i="39"/>
  <c r="S12" i="39"/>
  <c r="S14" i="39"/>
  <c r="S15" i="39"/>
  <c r="Q17" i="39"/>
  <c r="R17" i="39" s="1"/>
  <c r="S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25" i="48"/>
  <c r="Q24" i="48"/>
  <c r="I57" i="55"/>
  <c r="D58" i="55"/>
  <c r="K57" i="55"/>
  <c r="L57" i="55" s="1"/>
  <c r="M56" i="55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M54" i="37"/>
  <c r="D58" i="49"/>
  <c r="G16" i="39" s="1"/>
  <c r="K57" i="49"/>
  <c r="L57" i="49" s="1"/>
  <c r="M56" i="49"/>
  <c r="F57" i="49"/>
  <c r="M56" i="48"/>
  <c r="M58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M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M56" i="40"/>
  <c r="AD53" i="34"/>
  <c r="AD54" i="32"/>
  <c r="T54" i="32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22" i="47" l="1"/>
  <c r="Q21" i="47"/>
  <c r="P21" i="41"/>
  <c r="Q20" i="41"/>
  <c r="W53" i="34"/>
  <c r="I66" i="38"/>
  <c r="P21" i="40"/>
  <c r="Q20" i="40"/>
  <c r="Q19" i="46"/>
  <c r="P20" i="46"/>
  <c r="F54" i="35"/>
  <c r="D55" i="35"/>
  <c r="K54" i="35"/>
  <c r="L54" i="35" s="1"/>
  <c r="N54" i="35"/>
  <c r="O54" i="35" s="1"/>
  <c r="I54" i="35"/>
  <c r="P20" i="54"/>
  <c r="Q19" i="54"/>
  <c r="U66" i="38"/>
  <c r="F55" i="35"/>
  <c r="Q21" i="45"/>
  <c r="P22" i="45"/>
  <c r="O19" i="50"/>
  <c r="P19" i="50" s="1"/>
  <c r="Q21" i="44"/>
  <c r="P22" i="44"/>
  <c r="P26" i="48"/>
  <c r="Q25" i="48"/>
  <c r="K58" i="55"/>
  <c r="L58" i="55" s="1"/>
  <c r="I58" i="55"/>
  <c r="F58" i="55"/>
  <c r="M57" i="55"/>
  <c r="M57" i="54"/>
  <c r="K58" i="54"/>
  <c r="L58" i="54" s="1"/>
  <c r="N58" i="54"/>
  <c r="O58" i="54" s="1"/>
  <c r="I58" i="54"/>
  <c r="F58" i="54"/>
  <c r="I58" i="52"/>
  <c r="K58" i="52"/>
  <c r="L58" i="52" s="1"/>
  <c r="M57" i="52"/>
  <c r="I58" i="51"/>
  <c r="K58" i="51"/>
  <c r="L58" i="51" s="1"/>
  <c r="F58" i="51"/>
  <c r="M57" i="51"/>
  <c r="M58" i="50"/>
  <c r="K58" i="49"/>
  <c r="L58" i="49" s="1"/>
  <c r="M57" i="49"/>
  <c r="F58" i="49"/>
  <c r="M57" i="48"/>
  <c r="M59" i="47"/>
  <c r="N58" i="46"/>
  <c r="O58" i="46" s="1"/>
  <c r="I58" i="46"/>
  <c r="K58" i="46"/>
  <c r="L58" i="46" s="1"/>
  <c r="F58" i="46"/>
  <c r="M57" i="46"/>
  <c r="M58" i="45"/>
  <c r="M59" i="44"/>
  <c r="N58" i="41"/>
  <c r="O58" i="41" s="1"/>
  <c r="I58" i="41"/>
  <c r="K58" i="41"/>
  <c r="L58" i="41" s="1"/>
  <c r="M57" i="41"/>
  <c r="M57" i="40"/>
  <c r="M55" i="37"/>
  <c r="W54" i="32"/>
  <c r="M53" i="35"/>
  <c r="Q52" i="35"/>
  <c r="K56" i="37"/>
  <c r="L56" i="37" s="1"/>
  <c r="D57" i="37"/>
  <c r="AD55" i="32"/>
  <c r="T55" i="32"/>
  <c r="P54" i="34"/>
  <c r="Y54" i="34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E12" i="37" l="1"/>
  <c r="L6" i="39"/>
  <c r="P23" i="45"/>
  <c r="Q22" i="45"/>
  <c r="P22" i="40"/>
  <c r="Q21" i="40"/>
  <c r="W55" i="32"/>
  <c r="P21" i="54"/>
  <c r="Q20" i="54"/>
  <c r="P54" i="35"/>
  <c r="P55" i="35" s="1"/>
  <c r="P22" i="41"/>
  <c r="Q21" i="41"/>
  <c r="P21" i="46"/>
  <c r="Q20" i="46"/>
  <c r="K55" i="35"/>
  <c r="L55" i="35" s="1"/>
  <c r="D56" i="35"/>
  <c r="N55" i="35"/>
  <c r="O55" i="35" s="1"/>
  <c r="I55" i="35"/>
  <c r="E12" i="36"/>
  <c r="E10" i="36" s="1"/>
  <c r="L5" i="39"/>
  <c r="Q22" i="47"/>
  <c r="P23" i="47"/>
  <c r="Q19" i="50"/>
  <c r="P20" i="50"/>
  <c r="P23" i="44"/>
  <c r="Q22" i="44"/>
  <c r="P27" i="48"/>
  <c r="Q26" i="48"/>
  <c r="M58" i="55"/>
  <c r="M58" i="54"/>
  <c r="M58" i="52"/>
  <c r="M58" i="51"/>
  <c r="H16" i="39"/>
  <c r="E8" i="49"/>
  <c r="M58" i="49"/>
  <c r="M16" i="39" s="1"/>
  <c r="M58" i="48"/>
  <c r="M58" i="46"/>
  <c r="M58" i="41"/>
  <c r="M58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4" i="47" l="1"/>
  <c r="Q23" i="47"/>
  <c r="Q23" i="45"/>
  <c r="P24" i="45"/>
  <c r="Q5" i="39"/>
  <c r="R5" i="39" s="1"/>
  <c r="S5" i="39" s="1"/>
  <c r="N21" i="36"/>
  <c r="O21" i="36" s="1"/>
  <c r="N22" i="36"/>
  <c r="O22" i="36" s="1"/>
  <c r="N27" i="36"/>
  <c r="O27" i="36" s="1"/>
  <c r="N25" i="36"/>
  <c r="O25" i="36" s="1"/>
  <c r="N24" i="36"/>
  <c r="O24" i="36" s="1"/>
  <c r="N19" i="36"/>
  <c r="O19" i="36" s="1"/>
  <c r="P19" i="36" s="1"/>
  <c r="N23" i="36"/>
  <c r="O23" i="36" s="1"/>
  <c r="N28" i="36"/>
  <c r="O28" i="36" s="1"/>
  <c r="N26" i="36"/>
  <c r="O26" i="36" s="1"/>
  <c r="N20" i="36"/>
  <c r="O20" i="36" s="1"/>
  <c r="N29" i="36"/>
  <c r="O29" i="36" s="1"/>
  <c r="N30" i="36"/>
  <c r="O30" i="36" s="1"/>
  <c r="N31" i="36"/>
  <c r="O31" i="36" s="1"/>
  <c r="N32" i="36"/>
  <c r="O32" i="36" s="1"/>
  <c r="N33" i="36"/>
  <c r="O33" i="36" s="1"/>
  <c r="N34" i="36"/>
  <c r="O34" i="36" s="1"/>
  <c r="N35" i="36"/>
  <c r="O35" i="36" s="1"/>
  <c r="N36" i="36"/>
  <c r="O36" i="36" s="1"/>
  <c r="N37" i="36"/>
  <c r="O37" i="36" s="1"/>
  <c r="N38" i="36"/>
  <c r="O38" i="36" s="1"/>
  <c r="N39" i="36"/>
  <c r="O39" i="36" s="1"/>
  <c r="N40" i="36"/>
  <c r="O40" i="36" s="1"/>
  <c r="N41" i="36"/>
  <c r="O41" i="36" s="1"/>
  <c r="N42" i="36"/>
  <c r="O42" i="36" s="1"/>
  <c r="N43" i="36"/>
  <c r="O43" i="36" s="1"/>
  <c r="N44" i="36"/>
  <c r="O44" i="36" s="1"/>
  <c r="N45" i="36"/>
  <c r="O45" i="36" s="1"/>
  <c r="N46" i="36"/>
  <c r="O46" i="36" s="1"/>
  <c r="N47" i="36"/>
  <c r="O47" i="36" s="1"/>
  <c r="N48" i="36"/>
  <c r="O48" i="36" s="1"/>
  <c r="N49" i="36"/>
  <c r="O49" i="36" s="1"/>
  <c r="N50" i="36"/>
  <c r="O50" i="36" s="1"/>
  <c r="N51" i="36"/>
  <c r="O51" i="36" s="1"/>
  <c r="N52" i="36"/>
  <c r="O52" i="36" s="1"/>
  <c r="N53" i="36"/>
  <c r="O53" i="36" s="1"/>
  <c r="N54" i="36"/>
  <c r="O54" i="36" s="1"/>
  <c r="N55" i="36"/>
  <c r="O55" i="36" s="1"/>
  <c r="N56" i="36"/>
  <c r="O56" i="36" s="1"/>
  <c r="N57" i="36"/>
  <c r="O57" i="36" s="1"/>
  <c r="N58" i="36"/>
  <c r="O58" i="36" s="1"/>
  <c r="Q21" i="46"/>
  <c r="P22" i="46"/>
  <c r="P23" i="41"/>
  <c r="Q22" i="41"/>
  <c r="I56" i="35"/>
  <c r="K56" i="35"/>
  <c r="L56" i="35" s="1"/>
  <c r="N56" i="35"/>
  <c r="O56" i="35" s="1"/>
  <c r="F56" i="35"/>
  <c r="P22" i="54"/>
  <c r="Q21" i="54"/>
  <c r="P23" i="40"/>
  <c r="Q22" i="40"/>
  <c r="N26" i="37"/>
  <c r="O26" i="37" s="1"/>
  <c r="N19" i="37"/>
  <c r="O19" i="37" s="1"/>
  <c r="P19" i="37" s="1"/>
  <c r="N23" i="37"/>
  <c r="O23" i="37" s="1"/>
  <c r="N20" i="37"/>
  <c r="O20" i="37" s="1"/>
  <c r="N24" i="37"/>
  <c r="O24" i="37" s="1"/>
  <c r="N22" i="37"/>
  <c r="O22" i="37" s="1"/>
  <c r="N27" i="37"/>
  <c r="O27" i="37" s="1"/>
  <c r="N21" i="37"/>
  <c r="O21" i="37" s="1"/>
  <c r="N25" i="37"/>
  <c r="O25" i="37" s="1"/>
  <c r="Q6" i="39"/>
  <c r="R6" i="39" s="1"/>
  <c r="N28" i="37"/>
  <c r="O28" i="37" s="1"/>
  <c r="N29" i="37"/>
  <c r="O29" i="37" s="1"/>
  <c r="N30" i="37"/>
  <c r="O30" i="37" s="1"/>
  <c r="N31" i="37"/>
  <c r="O31" i="37" s="1"/>
  <c r="N32" i="37"/>
  <c r="O32" i="37" s="1"/>
  <c r="N33" i="37"/>
  <c r="O33" i="37" s="1"/>
  <c r="N34" i="37"/>
  <c r="O34" i="37" s="1"/>
  <c r="N35" i="37"/>
  <c r="O35" i="37" s="1"/>
  <c r="N36" i="37"/>
  <c r="O36" i="37" s="1"/>
  <c r="N37" i="37"/>
  <c r="O37" i="37" s="1"/>
  <c r="N38" i="37"/>
  <c r="O38" i="37" s="1"/>
  <c r="N39" i="37"/>
  <c r="O39" i="37" s="1"/>
  <c r="N40" i="37"/>
  <c r="O40" i="37" s="1"/>
  <c r="N41" i="37"/>
  <c r="O41" i="37" s="1"/>
  <c r="N42" i="37"/>
  <c r="O42" i="37" s="1"/>
  <c r="N43" i="37"/>
  <c r="O43" i="37" s="1"/>
  <c r="N44" i="37"/>
  <c r="O44" i="37" s="1"/>
  <c r="N45" i="37"/>
  <c r="O45" i="37" s="1"/>
  <c r="N46" i="37"/>
  <c r="O46" i="37" s="1"/>
  <c r="N47" i="37"/>
  <c r="O47" i="37" s="1"/>
  <c r="N48" i="37"/>
  <c r="O48" i="37" s="1"/>
  <c r="N49" i="37"/>
  <c r="O49" i="37" s="1"/>
  <c r="N50" i="37"/>
  <c r="O50" i="37" s="1"/>
  <c r="N51" i="37"/>
  <c r="O51" i="37" s="1"/>
  <c r="N52" i="37"/>
  <c r="O52" i="37" s="1"/>
  <c r="N53" i="37"/>
  <c r="O53" i="37" s="1"/>
  <c r="N54" i="37"/>
  <c r="O54" i="37" s="1"/>
  <c r="N55" i="37"/>
  <c r="O55" i="37" s="1"/>
  <c r="N56" i="37"/>
  <c r="O56" i="37" s="1"/>
  <c r="P21" i="50"/>
  <c r="Q20" i="50"/>
  <c r="P24" i="44"/>
  <c r="Q23" i="44"/>
  <c r="P28" i="48"/>
  <c r="Q27" i="48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4" i="40" l="1"/>
  <c r="Q23" i="40"/>
  <c r="P56" i="35"/>
  <c r="P58" i="32"/>
  <c r="Y58" i="32" s="1"/>
  <c r="S6" i="39"/>
  <c r="T6" i="39"/>
  <c r="P20" i="37"/>
  <c r="Q19" i="37"/>
  <c r="P24" i="41"/>
  <c r="Q23" i="41"/>
  <c r="P23" i="54"/>
  <c r="Q22" i="54"/>
  <c r="P23" i="46"/>
  <c r="Q22" i="46"/>
  <c r="P20" i="36"/>
  <c r="Q19" i="36"/>
  <c r="P25" i="45"/>
  <c r="Q24" i="45"/>
  <c r="Q24" i="47"/>
  <c r="P25" i="47"/>
  <c r="P22" i="50"/>
  <c r="Q21" i="50"/>
  <c r="Q24" i="44"/>
  <c r="P25" i="44"/>
  <c r="P29" i="48"/>
  <c r="Q28" i="48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6" i="47" l="1"/>
  <c r="Q25" i="47"/>
  <c r="P21" i="36"/>
  <c r="Q20" i="36"/>
  <c r="Q23" i="54"/>
  <c r="P24" i="54"/>
  <c r="Q20" i="37"/>
  <c r="P21" i="37"/>
  <c r="P26" i="45"/>
  <c r="Q25" i="45"/>
  <c r="Q23" i="46"/>
  <c r="P24" i="46"/>
  <c r="P25" i="41"/>
  <c r="Q24" i="41"/>
  <c r="P25" i="40"/>
  <c r="Q24" i="40"/>
  <c r="P23" i="50"/>
  <c r="Q22" i="50"/>
  <c r="Q25" i="44"/>
  <c r="P26" i="44"/>
  <c r="P30" i="48"/>
  <c r="Q29" i="48"/>
  <c r="L16" i="39"/>
  <c r="E10" i="49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Q24" i="46" l="1"/>
  <c r="P25" i="46"/>
  <c r="Q21" i="37"/>
  <c r="P22" i="37"/>
  <c r="P26" i="40"/>
  <c r="Q25" i="40"/>
  <c r="P22" i="36"/>
  <c r="Q21" i="36"/>
  <c r="P25" i="54"/>
  <c r="Q24" i="54"/>
  <c r="Q25" i="41"/>
  <c r="P26" i="41"/>
  <c r="Q26" i="45"/>
  <c r="P27" i="45"/>
  <c r="Q26" i="47"/>
  <c r="P27" i="47"/>
  <c r="P24" i="50"/>
  <c r="Q23" i="50"/>
  <c r="Q26" i="44"/>
  <c r="P27" i="44"/>
  <c r="Q16" i="39"/>
  <c r="R16" i="39" s="1"/>
  <c r="S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8" i="47" l="1"/>
  <c r="Q27" i="47"/>
  <c r="Q26" i="41"/>
  <c r="P27" i="41"/>
  <c r="Q22" i="37"/>
  <c r="P23" i="37"/>
  <c r="Q22" i="36"/>
  <c r="P23" i="36"/>
  <c r="Q27" i="45"/>
  <c r="P28" i="45"/>
  <c r="Q25" i="46"/>
  <c r="P26" i="46"/>
  <c r="Q25" i="54"/>
  <c r="P26" i="54"/>
  <c r="P27" i="40"/>
  <c r="Q26" i="40"/>
  <c r="Q24" i="50"/>
  <c r="P25" i="50"/>
  <c r="P28" i="44"/>
  <c r="Q27" i="44"/>
  <c r="P32" i="48"/>
  <c r="Q31" i="48"/>
  <c r="Q19" i="49"/>
  <c r="P20" i="49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Q26" i="46" l="1"/>
  <c r="P27" i="46"/>
  <c r="P28" i="40"/>
  <c r="Q27" i="40"/>
  <c r="P28" i="41"/>
  <c r="Q27" i="41"/>
  <c r="P27" i="54"/>
  <c r="Q26" i="54"/>
  <c r="P29" i="45"/>
  <c r="Q28" i="45"/>
  <c r="Q23" i="37"/>
  <c r="P24" i="37"/>
  <c r="P24" i="36"/>
  <c r="Q23" i="36"/>
  <c r="Q28" i="47"/>
  <c r="P29" i="47"/>
  <c r="Q25" i="50"/>
  <c r="P26" i="50"/>
  <c r="P29" i="44"/>
  <c r="Q28" i="44"/>
  <c r="P33" i="48"/>
  <c r="Q32" i="48"/>
  <c r="Q20" i="49"/>
  <c r="P21" i="49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P30" i="47" l="1"/>
  <c r="Q29" i="47"/>
  <c r="Q24" i="37"/>
  <c r="P25" i="37"/>
  <c r="P28" i="54"/>
  <c r="Q27" i="54"/>
  <c r="P29" i="40"/>
  <c r="Q28" i="40"/>
  <c r="P28" i="46"/>
  <c r="Q27" i="46"/>
  <c r="P25" i="36"/>
  <c r="Q24" i="36"/>
  <c r="P30" i="45"/>
  <c r="Q29" i="45"/>
  <c r="Q28" i="41"/>
  <c r="P29" i="41"/>
  <c r="P27" i="50"/>
  <c r="Q26" i="50"/>
  <c r="P30" i="44"/>
  <c r="Q29" i="44"/>
  <c r="Q21" i="49"/>
  <c r="P22" i="49"/>
  <c r="P34" i="48"/>
  <c r="Q33" i="48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Q29" i="41" l="1"/>
  <c r="P30" i="41"/>
  <c r="P26" i="37"/>
  <c r="Q25" i="37"/>
  <c r="P26" i="36"/>
  <c r="Q25" i="36"/>
  <c r="P30" i="40"/>
  <c r="Q29" i="40"/>
  <c r="P31" i="45"/>
  <c r="Q30" i="45"/>
  <c r="Q28" i="46"/>
  <c r="P29" i="46"/>
  <c r="P29" i="54"/>
  <c r="Q28" i="54"/>
  <c r="P31" i="47"/>
  <c r="Q30" i="47"/>
  <c r="P28" i="50"/>
  <c r="Q27" i="50"/>
  <c r="Q30" i="44"/>
  <c r="P31" i="44"/>
  <c r="Q22" i="49"/>
  <c r="P23" i="49"/>
  <c r="P35" i="48"/>
  <c r="Q34" i="48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Q29" i="46" l="1"/>
  <c r="P30" i="46"/>
  <c r="Q31" i="47"/>
  <c r="P32" i="47"/>
  <c r="P31" i="40"/>
  <c r="Q30" i="40"/>
  <c r="Q26" i="37"/>
  <c r="P27" i="37"/>
  <c r="P31" i="41"/>
  <c r="Q30" i="41"/>
  <c r="P30" i="54"/>
  <c r="Q29" i="54"/>
  <c r="P32" i="45"/>
  <c r="Q31" i="45"/>
  <c r="P27" i="36"/>
  <c r="Q26" i="36"/>
  <c r="P29" i="50"/>
  <c r="Q28" i="50"/>
  <c r="Q31" i="44"/>
  <c r="P32" i="44"/>
  <c r="P36" i="48"/>
  <c r="Q35" i="48"/>
  <c r="Q23" i="49"/>
  <c r="P24" i="49"/>
  <c r="AA41" i="34"/>
  <c r="AB41" i="34" s="1"/>
  <c r="AA41" i="32"/>
  <c r="AB41" i="32" s="1"/>
  <c r="Q47" i="33"/>
  <c r="R47" i="33"/>
  <c r="R48" i="33"/>
  <c r="Q48" i="33"/>
  <c r="O50" i="33"/>
  <c r="C50" i="33"/>
  <c r="D48" i="33"/>
  <c r="P28" i="37" l="1"/>
  <c r="Q27" i="37"/>
  <c r="P33" i="47"/>
  <c r="Q32" i="47"/>
  <c r="P28" i="36"/>
  <c r="Q27" i="36"/>
  <c r="P31" i="54"/>
  <c r="Q30" i="54"/>
  <c r="P31" i="46"/>
  <c r="Q30" i="46"/>
  <c r="Q32" i="45"/>
  <c r="P33" i="45"/>
  <c r="P32" i="41"/>
  <c r="Q31" i="41"/>
  <c r="P32" i="40"/>
  <c r="Q31" i="40"/>
  <c r="P30" i="50"/>
  <c r="Q29" i="50"/>
  <c r="Q32" i="44"/>
  <c r="P33" i="44"/>
  <c r="Q24" i="49"/>
  <c r="P25" i="49"/>
  <c r="P37" i="48"/>
  <c r="Q36" i="48"/>
  <c r="AC41" i="34"/>
  <c r="X42" i="34"/>
  <c r="Z42" i="34" s="1"/>
  <c r="AC41" i="32"/>
  <c r="X42" i="32"/>
  <c r="Z42" i="32" s="1"/>
  <c r="F48" i="33"/>
  <c r="E48" i="33"/>
  <c r="D49" i="33"/>
  <c r="P49" i="33"/>
  <c r="P34" i="45" l="1"/>
  <c r="Q33" i="45"/>
  <c r="P33" i="40"/>
  <c r="Q32" i="40"/>
  <c r="P32" i="54"/>
  <c r="Q31" i="54"/>
  <c r="Q33" i="47"/>
  <c r="P34" i="47"/>
  <c r="P33" i="41"/>
  <c r="Q32" i="41"/>
  <c r="P32" i="46"/>
  <c r="Q31" i="46"/>
  <c r="Q28" i="36"/>
  <c r="P29" i="36"/>
  <c r="Q28" i="37"/>
  <c r="P29" i="37"/>
  <c r="P31" i="50"/>
  <c r="Q30" i="50"/>
  <c r="P34" i="44"/>
  <c r="Q33" i="44"/>
  <c r="P26" i="49"/>
  <c r="Q25" i="49"/>
  <c r="P38" i="48"/>
  <c r="Q37" i="48"/>
  <c r="AA42" i="34"/>
  <c r="AB42" i="34" s="1"/>
  <c r="AA42" i="32"/>
  <c r="AB42" i="32" s="1"/>
  <c r="E49" i="33"/>
  <c r="F49" i="33"/>
  <c r="R49" i="33"/>
  <c r="Q49" i="33"/>
  <c r="C51" i="33"/>
  <c r="O51" i="33"/>
  <c r="P50" i="33"/>
  <c r="Q29" i="37" l="1"/>
  <c r="P30" i="37"/>
  <c r="Q34" i="47"/>
  <c r="P35" i="47"/>
  <c r="P33" i="46"/>
  <c r="Q32" i="46"/>
  <c r="P34" i="40"/>
  <c r="Q33" i="40"/>
  <c r="P30" i="36"/>
  <c r="Q29" i="36"/>
  <c r="Q33" i="41"/>
  <c r="P34" i="41"/>
  <c r="P33" i="54"/>
  <c r="Q32" i="54"/>
  <c r="Q34" i="45"/>
  <c r="P35" i="45"/>
  <c r="P32" i="50"/>
  <c r="Q31" i="50"/>
  <c r="Q34" i="44"/>
  <c r="P35" i="44"/>
  <c r="P39" i="48"/>
  <c r="Q38" i="48"/>
  <c r="Q26" i="49"/>
  <c r="P27" i="49"/>
  <c r="AC42" i="34"/>
  <c r="X43" i="34"/>
  <c r="Z43" i="34" s="1"/>
  <c r="AC42" i="32"/>
  <c r="X43" i="32"/>
  <c r="Z43" i="32" s="1"/>
  <c r="R50" i="33"/>
  <c r="Q50" i="33"/>
  <c r="O52" i="33"/>
  <c r="C52" i="33"/>
  <c r="D50" i="33"/>
  <c r="P36" i="45" l="1"/>
  <c r="Q35" i="45"/>
  <c r="P35" i="41"/>
  <c r="Q34" i="41"/>
  <c r="Q35" i="47"/>
  <c r="P36" i="47"/>
  <c r="P35" i="40"/>
  <c r="Q34" i="40"/>
  <c r="P31" i="37"/>
  <c r="Q30" i="37"/>
  <c r="P34" i="54"/>
  <c r="Q33" i="54"/>
  <c r="P31" i="36"/>
  <c r="Q30" i="36"/>
  <c r="P34" i="46"/>
  <c r="Q33" i="46"/>
  <c r="P33" i="50"/>
  <c r="Q32" i="50"/>
  <c r="P36" i="44"/>
  <c r="Q35" i="44"/>
  <c r="Q27" i="49"/>
  <c r="P28" i="49"/>
  <c r="P40" i="48"/>
  <c r="Q39" i="48"/>
  <c r="AA43" i="34"/>
  <c r="AB43" i="34" s="1"/>
  <c r="AA43" i="32"/>
  <c r="AB43" i="32" s="1"/>
  <c r="F50" i="33"/>
  <c r="E50" i="33"/>
  <c r="D51" i="33"/>
  <c r="P51" i="33"/>
  <c r="Q34" i="46" l="1"/>
  <c r="P35" i="46"/>
  <c r="P35" i="54"/>
  <c r="Q34" i="54"/>
  <c r="P36" i="40"/>
  <c r="Q35" i="40"/>
  <c r="Q35" i="41"/>
  <c r="P36" i="41"/>
  <c r="P37" i="47"/>
  <c r="Q36" i="47"/>
  <c r="P32" i="36"/>
  <c r="Q31" i="36"/>
  <c r="Q31" i="37"/>
  <c r="P32" i="37"/>
  <c r="P37" i="45"/>
  <c r="Q36" i="45"/>
  <c r="P34" i="50"/>
  <c r="Q33" i="50"/>
  <c r="P37" i="44"/>
  <c r="Q36" i="44"/>
  <c r="P41" i="48"/>
  <c r="Q40" i="48"/>
  <c r="P29" i="49"/>
  <c r="Q28" i="49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7" i="41" l="1"/>
  <c r="Q36" i="41"/>
  <c r="P38" i="45"/>
  <c r="Q37" i="45"/>
  <c r="P33" i="36"/>
  <c r="Q32" i="36"/>
  <c r="Q35" i="54"/>
  <c r="P36" i="54"/>
  <c r="Q32" i="37"/>
  <c r="P33" i="37"/>
  <c r="P36" i="46"/>
  <c r="Q35" i="46"/>
  <c r="P38" i="47"/>
  <c r="Q37" i="47"/>
  <c r="P37" i="40"/>
  <c r="Q36" i="40"/>
  <c r="P35" i="50"/>
  <c r="Q34" i="50"/>
  <c r="Q37" i="44"/>
  <c r="P38" i="44"/>
  <c r="P30" i="49"/>
  <c r="Q29" i="49"/>
  <c r="P42" i="48"/>
  <c r="Q41" i="48"/>
  <c r="AA44" i="34"/>
  <c r="AB44" i="34" s="1"/>
  <c r="AA44" i="32"/>
  <c r="AB44" i="32" s="1"/>
  <c r="F52" i="33"/>
  <c r="E52" i="33"/>
  <c r="O54" i="33"/>
  <c r="C54" i="33"/>
  <c r="P52" i="33"/>
  <c r="P53" i="33"/>
  <c r="P37" i="54" l="1"/>
  <c r="Q36" i="54"/>
  <c r="P38" i="40"/>
  <c r="Q37" i="40"/>
  <c r="P37" i="46"/>
  <c r="Q36" i="46"/>
  <c r="Q38" i="45"/>
  <c r="P39" i="45"/>
  <c r="Q33" i="37"/>
  <c r="P34" i="37"/>
  <c r="Q38" i="47"/>
  <c r="P39" i="47"/>
  <c r="Q33" i="36"/>
  <c r="P34" i="36"/>
  <c r="Q37" i="41"/>
  <c r="P38" i="41"/>
  <c r="P36" i="50"/>
  <c r="Q35" i="50"/>
  <c r="P39" i="44"/>
  <c r="Q38" i="44"/>
  <c r="P43" i="48"/>
  <c r="Q42" i="48"/>
  <c r="P31" i="49"/>
  <c r="Q30" i="49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3" i="33"/>
  <c r="D54" i="33"/>
  <c r="Q38" i="41" l="1"/>
  <c r="P39" i="41"/>
  <c r="P40" i="47"/>
  <c r="Q39" i="47"/>
  <c r="Q39" i="45"/>
  <c r="P40" i="45"/>
  <c r="P39" i="40"/>
  <c r="Q38" i="40"/>
  <c r="Q34" i="36"/>
  <c r="P35" i="36"/>
  <c r="Q34" i="37"/>
  <c r="P35" i="37"/>
  <c r="Q37" i="46"/>
  <c r="P38" i="46"/>
  <c r="P38" i="54"/>
  <c r="Q37" i="54"/>
  <c r="P37" i="50"/>
  <c r="Q36" i="50"/>
  <c r="P40" i="44"/>
  <c r="Q39" i="44"/>
  <c r="P32" i="49"/>
  <c r="Q31" i="49"/>
  <c r="P44" i="48"/>
  <c r="Q43" i="48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Q35" i="37" l="1"/>
  <c r="P36" i="37"/>
  <c r="P39" i="54"/>
  <c r="Q38" i="54"/>
  <c r="P40" i="40"/>
  <c r="Q39" i="40"/>
  <c r="Q40" i="47"/>
  <c r="P41" i="47"/>
  <c r="Q38" i="46"/>
  <c r="P39" i="46"/>
  <c r="P36" i="36"/>
  <c r="Q35" i="36"/>
  <c r="Q40" i="45"/>
  <c r="P41" i="45"/>
  <c r="P40" i="41"/>
  <c r="Q39" i="41"/>
  <c r="P38" i="50"/>
  <c r="Q37" i="50"/>
  <c r="Q40" i="44"/>
  <c r="P41" i="44"/>
  <c r="P45" i="48"/>
  <c r="Q44" i="48"/>
  <c r="P33" i="49"/>
  <c r="Q32" i="49"/>
  <c r="AC45" i="34"/>
  <c r="X46" i="34"/>
  <c r="Z46" i="34" s="1"/>
  <c r="AC45" i="32"/>
  <c r="X46" i="32"/>
  <c r="Z46" i="32" s="1"/>
  <c r="R54" i="33"/>
  <c r="Q54" i="33"/>
  <c r="P55" i="33"/>
  <c r="P41" i="41" l="1"/>
  <c r="Q40" i="41"/>
  <c r="P37" i="36"/>
  <c r="Q36" i="36"/>
  <c r="P40" i="54"/>
  <c r="Q39" i="54"/>
  <c r="P42" i="45"/>
  <c r="Q41" i="45"/>
  <c r="Q39" i="46"/>
  <c r="P40" i="46"/>
  <c r="P37" i="37"/>
  <c r="Q36" i="37"/>
  <c r="P42" i="47"/>
  <c r="Q41" i="47"/>
  <c r="P41" i="40"/>
  <c r="Q40" i="40"/>
  <c r="P39" i="50"/>
  <c r="Q38" i="50"/>
  <c r="P42" i="44"/>
  <c r="Q41" i="44"/>
  <c r="P34" i="49"/>
  <c r="Q33" i="49"/>
  <c r="P46" i="48"/>
  <c r="Q45" i="48"/>
  <c r="AA46" i="34"/>
  <c r="AB46" i="34" s="1"/>
  <c r="AA46" i="32"/>
  <c r="AB46" i="32" s="1"/>
  <c r="R55" i="33"/>
  <c r="Q55" i="33"/>
  <c r="E55" i="33"/>
  <c r="F55" i="33"/>
  <c r="C57" i="33"/>
  <c r="O57" i="33"/>
  <c r="D56" i="33"/>
  <c r="P42" i="40" l="1"/>
  <c r="Q41" i="40"/>
  <c r="P38" i="37"/>
  <c r="Q37" i="37"/>
  <c r="Q42" i="45"/>
  <c r="P43" i="45"/>
  <c r="P38" i="36"/>
  <c r="Q37" i="36"/>
  <c r="Q40" i="46"/>
  <c r="P41" i="46"/>
  <c r="Q42" i="47"/>
  <c r="P43" i="47"/>
  <c r="P41" i="54"/>
  <c r="Q40" i="54"/>
  <c r="P42" i="41"/>
  <c r="Q41" i="41"/>
  <c r="P40" i="50"/>
  <c r="Q39" i="50"/>
  <c r="P43" i="44"/>
  <c r="Q42" i="44"/>
  <c r="P47" i="48"/>
  <c r="Q46" i="48"/>
  <c r="Q34" i="49"/>
  <c r="P35" i="49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4" i="47" l="1"/>
  <c r="Q43" i="47"/>
  <c r="Q42" i="41"/>
  <c r="P43" i="41"/>
  <c r="P39" i="36"/>
  <c r="Q38" i="36"/>
  <c r="P39" i="37"/>
  <c r="Q38" i="37"/>
  <c r="Q41" i="46"/>
  <c r="P42" i="46"/>
  <c r="Q43" i="45"/>
  <c r="P44" i="45"/>
  <c r="P42" i="54"/>
  <c r="Q41" i="54"/>
  <c r="P43" i="40"/>
  <c r="Q42" i="40"/>
  <c r="P41" i="50"/>
  <c r="Q40" i="50"/>
  <c r="Q43" i="44"/>
  <c r="P44" i="44"/>
  <c r="Q35" i="49"/>
  <c r="P36" i="49"/>
  <c r="P48" i="48"/>
  <c r="Q47" i="48"/>
  <c r="AA47" i="34"/>
  <c r="AB47" i="34" s="1"/>
  <c r="AA47" i="32"/>
  <c r="AB47" i="32" s="1"/>
  <c r="R56" i="33"/>
  <c r="Q56" i="33"/>
  <c r="P57" i="33"/>
  <c r="Q43" i="41" l="1"/>
  <c r="P44" i="41"/>
  <c r="P44" i="40"/>
  <c r="Q43" i="40"/>
  <c r="P40" i="37"/>
  <c r="Q39" i="37"/>
  <c r="Q42" i="46"/>
  <c r="P43" i="46"/>
  <c r="P45" i="45"/>
  <c r="Q44" i="45"/>
  <c r="P43" i="54"/>
  <c r="Q42" i="54"/>
  <c r="P40" i="36"/>
  <c r="Q39" i="36"/>
  <c r="P45" i="47"/>
  <c r="Q44" i="47"/>
  <c r="P42" i="50"/>
  <c r="Q41" i="50"/>
  <c r="Q44" i="44"/>
  <c r="P45" i="44"/>
  <c r="N15" i="39"/>
  <c r="P49" i="48"/>
  <c r="Q48" i="48"/>
  <c r="Q36" i="49"/>
  <c r="P37" i="49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6" i="47" l="1"/>
  <c r="Q45" i="47"/>
  <c r="P44" i="54"/>
  <c r="Q43" i="54"/>
  <c r="P45" i="40"/>
  <c r="Q44" i="40"/>
  <c r="P44" i="46"/>
  <c r="Q43" i="46"/>
  <c r="P45" i="41"/>
  <c r="Q44" i="41"/>
  <c r="P41" i="36"/>
  <c r="Q40" i="36"/>
  <c r="Q45" i="45"/>
  <c r="P46" i="45"/>
  <c r="Q40" i="37"/>
  <c r="P41" i="37"/>
  <c r="P43" i="50"/>
  <c r="Q42" i="50"/>
  <c r="P46" i="44"/>
  <c r="Q45" i="44"/>
  <c r="O15" i="39"/>
  <c r="E13" i="48"/>
  <c r="P50" i="48"/>
  <c r="Q49" i="48"/>
  <c r="P38" i="49"/>
  <c r="Q37" i="49"/>
  <c r="AA48" i="34"/>
  <c r="AB48" i="34" s="1"/>
  <c r="AA48" i="32"/>
  <c r="AB48" i="32" s="1"/>
  <c r="R58" i="33"/>
  <c r="Q58" i="33"/>
  <c r="C60" i="33"/>
  <c r="O60" i="33"/>
  <c r="D58" i="33"/>
  <c r="P42" i="37" l="1"/>
  <c r="Q41" i="37"/>
  <c r="P42" i="36"/>
  <c r="Q41" i="36"/>
  <c r="P45" i="54"/>
  <c r="Q44" i="54"/>
  <c r="P45" i="46"/>
  <c r="Q44" i="46"/>
  <c r="Q46" i="45"/>
  <c r="P47" i="45"/>
  <c r="P46" i="41"/>
  <c r="Q45" i="41"/>
  <c r="P46" i="40"/>
  <c r="Q45" i="40"/>
  <c r="Q46" i="47"/>
  <c r="P47" i="47"/>
  <c r="P44" i="50"/>
  <c r="Q43" i="50"/>
  <c r="P47" i="44"/>
  <c r="Q46" i="44"/>
  <c r="P51" i="48"/>
  <c r="Q50" i="48"/>
  <c r="P39" i="49"/>
  <c r="Q38" i="49"/>
  <c r="AC48" i="34"/>
  <c r="X49" i="34"/>
  <c r="Z49" i="34" s="1"/>
  <c r="AC48" i="32"/>
  <c r="X49" i="32"/>
  <c r="Z49" i="32" s="1"/>
  <c r="F58" i="33"/>
  <c r="E58" i="33"/>
  <c r="P59" i="33"/>
  <c r="D59" i="33"/>
  <c r="Q46" i="41" l="1"/>
  <c r="P47" i="41"/>
  <c r="P43" i="36"/>
  <c r="Q42" i="36"/>
  <c r="P48" i="45"/>
  <c r="Q47" i="45"/>
  <c r="P48" i="47"/>
  <c r="Q47" i="47"/>
  <c r="Q45" i="46"/>
  <c r="P46" i="46"/>
  <c r="P47" i="40"/>
  <c r="Q46" i="40"/>
  <c r="Q45" i="54"/>
  <c r="P46" i="54"/>
  <c r="P43" i="37"/>
  <c r="Q42" i="37"/>
  <c r="P45" i="50"/>
  <c r="Q44" i="50"/>
  <c r="Q47" i="44"/>
  <c r="P48" i="44"/>
  <c r="Q39" i="49"/>
  <c r="P40" i="49"/>
  <c r="P52" i="48"/>
  <c r="Q51" i="48"/>
  <c r="AA49" i="34"/>
  <c r="AB49" i="34" s="1"/>
  <c r="AA49" i="32"/>
  <c r="AB49" i="32" s="1"/>
  <c r="E59" i="33"/>
  <c r="F59" i="33"/>
  <c r="R59" i="33"/>
  <c r="Q59" i="33"/>
  <c r="O61" i="33"/>
  <c r="C61" i="33"/>
  <c r="D60" i="33"/>
  <c r="P48" i="40" l="1"/>
  <c r="Q47" i="40"/>
  <c r="Q48" i="47"/>
  <c r="P49" i="47"/>
  <c r="Q43" i="36"/>
  <c r="P44" i="36"/>
  <c r="P44" i="37"/>
  <c r="Q43" i="37"/>
  <c r="Q46" i="54"/>
  <c r="P47" i="54"/>
  <c r="P47" i="46"/>
  <c r="Q46" i="46"/>
  <c r="Q47" i="41"/>
  <c r="P48" i="41"/>
  <c r="Q48" i="45"/>
  <c r="P49" i="45"/>
  <c r="P46" i="50"/>
  <c r="Q45" i="50"/>
  <c r="Q48" i="44"/>
  <c r="P49" i="44"/>
  <c r="P53" i="48"/>
  <c r="Q52" i="48"/>
  <c r="P41" i="49"/>
  <c r="Q40" i="49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Q47" i="46" l="1"/>
  <c r="P48" i="46"/>
  <c r="P45" i="37"/>
  <c r="Q44" i="37"/>
  <c r="P50" i="45"/>
  <c r="Q49" i="45"/>
  <c r="P49" i="41"/>
  <c r="Q48" i="41"/>
  <c r="Q47" i="54"/>
  <c r="P48" i="54"/>
  <c r="P45" i="36"/>
  <c r="Q44" i="36"/>
  <c r="P50" i="47"/>
  <c r="Q49" i="47"/>
  <c r="P49" i="40"/>
  <c r="Q48" i="40"/>
  <c r="P47" i="50"/>
  <c r="Q46" i="50"/>
  <c r="P50" i="44"/>
  <c r="Q49" i="44"/>
  <c r="P42" i="49"/>
  <c r="Q41" i="49"/>
  <c r="P54" i="48"/>
  <c r="Q53" i="48"/>
  <c r="AA50" i="34"/>
  <c r="AB50" i="34" s="1"/>
  <c r="AA50" i="32"/>
  <c r="AB50" i="32" s="1"/>
  <c r="R60" i="33"/>
  <c r="Q60" i="33"/>
  <c r="P61" i="33"/>
  <c r="P50" i="41" l="1"/>
  <c r="Q49" i="41"/>
  <c r="P46" i="37"/>
  <c r="Q45" i="37"/>
  <c r="P46" i="36"/>
  <c r="Q45" i="36"/>
  <c r="P49" i="54"/>
  <c r="Q48" i="54"/>
  <c r="Q48" i="46"/>
  <c r="P49" i="46"/>
  <c r="P50" i="40"/>
  <c r="Q49" i="40"/>
  <c r="Q50" i="47"/>
  <c r="P51" i="47"/>
  <c r="Q50" i="45"/>
  <c r="P51" i="45"/>
  <c r="P48" i="50"/>
  <c r="Q47" i="50"/>
  <c r="Q50" i="44"/>
  <c r="P51" i="44"/>
  <c r="P55" i="48"/>
  <c r="Q54" i="48"/>
  <c r="P43" i="49"/>
  <c r="Q42" i="49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51" i="45" l="1"/>
  <c r="P52" i="45"/>
  <c r="P50" i="54"/>
  <c r="Q49" i="54"/>
  <c r="Q46" i="37"/>
  <c r="P47" i="37"/>
  <c r="Q51" i="47"/>
  <c r="P52" i="47"/>
  <c r="Q49" i="46"/>
  <c r="P50" i="46"/>
  <c r="P51" i="40"/>
  <c r="Q50" i="40"/>
  <c r="P47" i="36"/>
  <c r="Q46" i="36"/>
  <c r="P51" i="41"/>
  <c r="Q50" i="41"/>
  <c r="P49" i="50"/>
  <c r="Q48" i="50"/>
  <c r="Q51" i="44"/>
  <c r="P52" i="44"/>
  <c r="Q43" i="49"/>
  <c r="P44" i="49"/>
  <c r="P56" i="48"/>
  <c r="Q55" i="48"/>
  <c r="AA51" i="34"/>
  <c r="AB51" i="34" s="1"/>
  <c r="AA51" i="32"/>
  <c r="AB51" i="32" s="1"/>
  <c r="F62" i="33"/>
  <c r="E62" i="33"/>
  <c r="O64" i="33"/>
  <c r="C64" i="33"/>
  <c r="D63" i="33"/>
  <c r="P62" i="33"/>
  <c r="Q51" i="41" l="1"/>
  <c r="P52" i="41"/>
  <c r="P52" i="40"/>
  <c r="Q51" i="40"/>
  <c r="Q50" i="54"/>
  <c r="P51" i="54"/>
  <c r="Q50" i="46"/>
  <c r="P51" i="46"/>
  <c r="Q47" i="37"/>
  <c r="P48" i="37"/>
  <c r="Q52" i="45"/>
  <c r="P53" i="45"/>
  <c r="P53" i="47"/>
  <c r="Q52" i="47"/>
  <c r="Q47" i="36"/>
  <c r="P48" i="36"/>
  <c r="P50" i="50"/>
  <c r="Q49" i="50"/>
  <c r="Q52" i="44"/>
  <c r="P53" i="44"/>
  <c r="P57" i="48"/>
  <c r="Q56" i="48"/>
  <c r="P45" i="49"/>
  <c r="Q44" i="49"/>
  <c r="AC51" i="34"/>
  <c r="X52" i="34"/>
  <c r="Z52" i="34" s="1"/>
  <c r="AC51" i="32"/>
  <c r="X52" i="32"/>
  <c r="Z52" i="32" s="1"/>
  <c r="R62" i="33"/>
  <c r="Q62" i="33"/>
  <c r="P63" i="33"/>
  <c r="P49" i="36" l="1"/>
  <c r="Q48" i="36"/>
  <c r="N9" i="39"/>
  <c r="Q53" i="45"/>
  <c r="P54" i="45"/>
  <c r="P52" i="46"/>
  <c r="Q51" i="46"/>
  <c r="P49" i="37"/>
  <c r="Q48" i="37"/>
  <c r="Q51" i="54"/>
  <c r="P52" i="54"/>
  <c r="Q52" i="41"/>
  <c r="P53" i="41"/>
  <c r="P53" i="40"/>
  <c r="Q52" i="40"/>
  <c r="Q53" i="47"/>
  <c r="P54" i="47"/>
  <c r="P51" i="50"/>
  <c r="Q50" i="50"/>
  <c r="P54" i="44"/>
  <c r="Q53" i="44"/>
  <c r="P46" i="49"/>
  <c r="Q45" i="49"/>
  <c r="P58" i="48"/>
  <c r="Q58" i="48" s="1"/>
  <c r="Q57" i="48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3" i="54" l="1"/>
  <c r="Q52" i="54"/>
  <c r="N3" i="39"/>
  <c r="P54" i="40"/>
  <c r="Q53" i="40"/>
  <c r="P53" i="46"/>
  <c r="Q52" i="46"/>
  <c r="P50" i="37"/>
  <c r="Q49" i="37"/>
  <c r="E13" i="45"/>
  <c r="O9" i="39"/>
  <c r="P55" i="47"/>
  <c r="Q54" i="47"/>
  <c r="E14" i="47" s="1"/>
  <c r="P54" i="41"/>
  <c r="N4" i="39"/>
  <c r="Q53" i="41"/>
  <c r="Q54" i="45"/>
  <c r="P55" i="45"/>
  <c r="P50" i="36"/>
  <c r="Q49" i="36"/>
  <c r="P52" i="50"/>
  <c r="Q51" i="50"/>
  <c r="P55" i="44"/>
  <c r="Q54" i="44"/>
  <c r="E14" i="44" s="1"/>
  <c r="P47" i="49"/>
  <c r="Q46" i="49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P56" i="47" l="1"/>
  <c r="Q55" i="47"/>
  <c r="P55" i="40"/>
  <c r="Q54" i="40"/>
  <c r="P56" i="45"/>
  <c r="Q55" i="45"/>
  <c r="Q54" i="41"/>
  <c r="P55" i="41"/>
  <c r="N10" i="39"/>
  <c r="Q53" i="46"/>
  <c r="P54" i="46"/>
  <c r="O4" i="39"/>
  <c r="E13" i="41"/>
  <c r="Q50" i="37"/>
  <c r="P51" i="37"/>
  <c r="Q50" i="36"/>
  <c r="P51" i="36"/>
  <c r="O3" i="39"/>
  <c r="E13" i="40"/>
  <c r="N20" i="39"/>
  <c r="P54" i="54"/>
  <c r="Q53" i="54"/>
  <c r="P53" i="50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P52" i="37" l="1"/>
  <c r="Q51" i="37"/>
  <c r="Q54" i="46"/>
  <c r="P55" i="46"/>
  <c r="P56" i="40"/>
  <c r="Q55" i="40"/>
  <c r="Q55" i="41"/>
  <c r="P56" i="41"/>
  <c r="E13" i="54"/>
  <c r="O20" i="39"/>
  <c r="E13" i="46"/>
  <c r="O10" i="39"/>
  <c r="P55" i="54"/>
  <c r="Q54" i="54"/>
  <c r="P52" i="36"/>
  <c r="Q51" i="36"/>
  <c r="P57" i="45"/>
  <c r="Q56" i="45"/>
  <c r="Q56" i="47"/>
  <c r="P57" i="47"/>
  <c r="N17" i="39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8" i="47" l="1"/>
  <c r="Q57" i="47"/>
  <c r="P57" i="41"/>
  <c r="Q56" i="41"/>
  <c r="Q55" i="46"/>
  <c r="P56" i="46"/>
  <c r="P53" i="36"/>
  <c r="Q52" i="36"/>
  <c r="P58" i="45"/>
  <c r="Q58" i="45" s="1"/>
  <c r="Q57" i="45"/>
  <c r="P56" i="54"/>
  <c r="Q55" i="54"/>
  <c r="P57" i="40"/>
  <c r="Q56" i="40"/>
  <c r="P53" i="37"/>
  <c r="Q52" i="37"/>
  <c r="E13" i="50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P54" i="37" l="1"/>
  <c r="N6" i="39"/>
  <c r="Q53" i="37"/>
  <c r="Q56" i="54"/>
  <c r="P57" i="54"/>
  <c r="N5" i="39"/>
  <c r="P54" i="36"/>
  <c r="Q53" i="36"/>
  <c r="Q57" i="41"/>
  <c r="P58" i="41"/>
  <c r="Q58" i="41" s="1"/>
  <c r="P57" i="46"/>
  <c r="Q56" i="46"/>
  <c r="P58" i="40"/>
  <c r="Q58" i="40" s="1"/>
  <c r="Q57" i="40"/>
  <c r="P59" i="47"/>
  <c r="Q59" i="47" s="1"/>
  <c r="Q58" i="47"/>
  <c r="Q55" i="50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Q57" i="46" l="1"/>
  <c r="P58" i="46"/>
  <c r="Q58" i="46" s="1"/>
  <c r="P55" i="36"/>
  <c r="Q54" i="36"/>
  <c r="O6" i="39"/>
  <c r="E13" i="37"/>
  <c r="E13" i="36"/>
  <c r="O5" i="39"/>
  <c r="P58" i="54"/>
  <c r="Q58" i="54" s="1"/>
  <c r="Q57" i="54"/>
  <c r="Q54" i="37"/>
  <c r="P55" i="37"/>
  <c r="P57" i="50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5" i="37" l="1"/>
  <c r="P56" i="37"/>
  <c r="P56" i="36"/>
  <c r="Q55" i="36"/>
  <c r="Q57" i="50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7" i="36" l="1"/>
  <c r="Q56" i="36"/>
  <c r="P57" i="37"/>
  <c r="Q56" i="37"/>
  <c r="P54" i="49"/>
  <c r="Q53" i="49"/>
  <c r="AA56" i="34"/>
  <c r="AB56" i="34" s="1"/>
  <c r="AA56" i="32"/>
  <c r="AB56" i="32" s="1"/>
  <c r="S62" i="33"/>
  <c r="T63" i="33"/>
  <c r="G56" i="33"/>
  <c r="H57" i="33"/>
  <c r="Q57" i="37" l="1"/>
  <c r="P58" i="37"/>
  <c r="Q58" i="37" s="1"/>
  <c r="P58" i="36"/>
  <c r="Q58" i="36" s="1"/>
  <c r="Q57" i="36"/>
  <c r="Q54" i="49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Y9" i="30" l="1"/>
  <c r="Y10" i="30" s="1"/>
  <c r="Y11" i="30" s="1"/>
  <c r="Y12" i="30" s="1"/>
  <c r="N9" i="30"/>
  <c r="N10" i="30" s="1"/>
  <c r="N11" i="30" s="1"/>
  <c r="N12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I21" i="31" s="1"/>
  <c r="J21" i="31" s="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N13" i="30" l="1"/>
  <c r="Y13" i="30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X19" i="8"/>
  <c r="F19" i="8"/>
  <c r="T19" i="8" s="1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U26" i="31" l="1"/>
  <c r="Y17" i="30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L30" i="31" s="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W32" i="31" l="1"/>
  <c r="N24" i="30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W33" i="31" l="1"/>
  <c r="Y25" i="30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N32" i="30" l="1"/>
  <c r="Y32" i="30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W50" i="31" l="1"/>
  <c r="Y42" i="30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T54" i="31" l="1"/>
  <c r="Y45" i="30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N67" i="30" l="1"/>
  <c r="R67" i="30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21" i="15"/>
  <c r="D15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26" i="15"/>
  <c r="H19" i="15"/>
  <c r="D18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H22" i="15"/>
  <c r="D27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D29" i="15"/>
  <c r="H21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H24" i="15"/>
  <c r="D30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25" i="15"/>
  <c r="D57" i="15"/>
  <c r="D40" i="15"/>
  <c r="D56" i="15"/>
  <c r="D49" i="15"/>
  <c r="D46" i="15"/>
  <c r="D51" i="15"/>
  <c r="D42" i="15"/>
  <c r="H27" i="15"/>
  <c r="D39" i="15"/>
  <c r="D50" i="15"/>
  <c r="D63" i="15"/>
  <c r="D64" i="15"/>
  <c r="D58" i="15"/>
  <c r="D43" i="15"/>
  <c r="D55" i="15"/>
  <c r="D45" i="15"/>
  <c r="D52" i="15"/>
  <c r="D61" i="15"/>
  <c r="D41" i="15"/>
  <c r="D62" i="15"/>
  <c r="D47" i="15"/>
  <c r="D60" i="15"/>
  <c r="D48" i="15"/>
  <c r="D44" i="15"/>
  <c r="D59" i="15"/>
  <c r="D53" i="15"/>
  <c r="D31" i="15"/>
  <c r="D54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33" i="15"/>
  <c r="H72" i="15"/>
  <c r="H26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67" i="15"/>
  <c r="H53" i="15"/>
  <c r="H49" i="15"/>
  <c r="H48" i="15"/>
  <c r="H71" i="15"/>
  <c r="D32" i="15"/>
  <c r="H52" i="15"/>
  <c r="H54" i="15"/>
  <c r="H57" i="15"/>
  <c r="H65" i="15"/>
  <c r="H68" i="15"/>
  <c r="H28" i="15"/>
  <c r="H66" i="15"/>
  <c r="H69" i="15"/>
  <c r="H34" i="15"/>
  <c r="H63" i="15"/>
  <c r="H47" i="15"/>
  <c r="H70" i="15"/>
  <c r="H50" i="15"/>
  <c r="H55" i="15"/>
  <c r="H64" i="15"/>
  <c r="H56" i="15"/>
  <c r="H51" i="15"/>
  <c r="H60" i="15"/>
  <c r="H62" i="15"/>
  <c r="H61" i="15"/>
  <c r="H59" i="15"/>
  <c r="H58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H29" i="15"/>
  <c r="D33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H37" i="15"/>
  <c r="D34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D35" i="15"/>
  <c r="H42" i="15"/>
  <c r="H38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39" i="15"/>
  <c r="D36" i="15"/>
  <c r="H43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D38" i="15"/>
  <c r="D37" i="15"/>
  <c r="H40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6" i="15"/>
  <c r="H45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AF5" i="30"/>
  <c r="E12" i="51" l="1"/>
  <c r="E10" i="51" s="1"/>
  <c r="L18" i="39"/>
  <c r="AQ63" i="38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H65" i="38"/>
  <c r="AH63" i="38"/>
  <c r="AH66" i="38" s="1"/>
  <c r="L19" i="39"/>
  <c r="P21" i="51"/>
  <c r="Q20" i="51"/>
  <c r="I61" i="6"/>
  <c r="U61" i="6"/>
  <c r="E12" i="55" l="1"/>
  <c r="E10" i="55" s="1"/>
  <c r="L22" i="39"/>
  <c r="AQ68" i="38"/>
  <c r="AM68" i="38"/>
  <c r="AI68" i="38"/>
  <c r="AO68" i="38"/>
  <c r="AK68" i="38"/>
  <c r="AP68" i="38"/>
  <c r="AL68" i="38"/>
  <c r="AH68" i="38"/>
  <c r="AN68" i="38"/>
  <c r="AJ68" i="38"/>
  <c r="K22" i="39"/>
  <c r="E10" i="52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Q22" i="39" l="1"/>
  <c r="R22" i="39" s="1"/>
  <c r="S22" i="39" s="1"/>
  <c r="N19" i="55"/>
  <c r="O19" i="55" s="1"/>
  <c r="P19" i="55" s="1"/>
  <c r="N23" i="55"/>
  <c r="O23" i="55" s="1"/>
  <c r="N27" i="55"/>
  <c r="O27" i="55" s="1"/>
  <c r="N31" i="55"/>
  <c r="O31" i="55" s="1"/>
  <c r="N35" i="55"/>
  <c r="O35" i="55" s="1"/>
  <c r="N39" i="55"/>
  <c r="O39" i="55" s="1"/>
  <c r="N43" i="55"/>
  <c r="O43" i="55" s="1"/>
  <c r="N47" i="55"/>
  <c r="O47" i="55" s="1"/>
  <c r="N38" i="55"/>
  <c r="O38" i="55" s="1"/>
  <c r="N20" i="55"/>
  <c r="O20" i="55" s="1"/>
  <c r="N24" i="55"/>
  <c r="O24" i="55" s="1"/>
  <c r="N28" i="55"/>
  <c r="O28" i="55" s="1"/>
  <c r="N32" i="55"/>
  <c r="O32" i="55" s="1"/>
  <c r="N36" i="55"/>
  <c r="O36" i="55" s="1"/>
  <c r="N40" i="55"/>
  <c r="O40" i="55" s="1"/>
  <c r="N44" i="55"/>
  <c r="O44" i="55" s="1"/>
  <c r="N48" i="55"/>
  <c r="O48" i="55" s="1"/>
  <c r="N51" i="55"/>
  <c r="O51" i="55" s="1"/>
  <c r="N26" i="55"/>
  <c r="O26" i="55" s="1"/>
  <c r="N42" i="55"/>
  <c r="O42" i="55" s="1"/>
  <c r="N50" i="55"/>
  <c r="O50" i="55" s="1"/>
  <c r="N21" i="55"/>
  <c r="O21" i="55" s="1"/>
  <c r="N25" i="55"/>
  <c r="O25" i="55" s="1"/>
  <c r="N29" i="55"/>
  <c r="O29" i="55" s="1"/>
  <c r="N33" i="55"/>
  <c r="O33" i="55" s="1"/>
  <c r="N37" i="55"/>
  <c r="O37" i="55" s="1"/>
  <c r="N41" i="55"/>
  <c r="O41" i="55" s="1"/>
  <c r="N45" i="55"/>
  <c r="O45" i="55" s="1"/>
  <c r="N49" i="55"/>
  <c r="O49" i="55" s="1"/>
  <c r="N22" i="55"/>
  <c r="O22" i="55" s="1"/>
  <c r="N30" i="55"/>
  <c r="O30" i="55" s="1"/>
  <c r="N34" i="55"/>
  <c r="O34" i="55" s="1"/>
  <c r="N46" i="55"/>
  <c r="O46" i="55" s="1"/>
  <c r="N52" i="55"/>
  <c r="O52" i="55" s="1"/>
  <c r="N53" i="55"/>
  <c r="O53" i="55" s="1"/>
  <c r="N54" i="55"/>
  <c r="O54" i="55" s="1"/>
  <c r="N55" i="55"/>
  <c r="O55" i="55" s="1"/>
  <c r="N56" i="55"/>
  <c r="O56" i="55" s="1"/>
  <c r="N57" i="55"/>
  <c r="O57" i="55" s="1"/>
  <c r="N58" i="55"/>
  <c r="O58" i="55" s="1"/>
  <c r="N33" i="52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5" l="1"/>
  <c r="Q19" i="55"/>
  <c r="P20" i="52"/>
  <c r="P21" i="52" s="1"/>
  <c r="Q19" i="52"/>
  <c r="P24" i="51"/>
  <c r="Q23" i="51"/>
  <c r="M20" i="34"/>
  <c r="N19" i="34"/>
  <c r="M20" i="32"/>
  <c r="Q20" i="55" l="1"/>
  <c r="P21" i="55"/>
  <c r="Q20" i="52"/>
  <c r="P22" i="52"/>
  <c r="Q21" i="52"/>
  <c r="P25" i="51"/>
  <c r="Q24" i="51"/>
  <c r="N20" i="32"/>
  <c r="M21" i="32"/>
  <c r="N20" i="34"/>
  <c r="M21" i="34"/>
  <c r="Q21" i="55" l="1"/>
  <c r="P22" i="55"/>
  <c r="P23" i="52"/>
  <c r="Q22" i="52"/>
  <c r="P26" i="51"/>
  <c r="Q25" i="51"/>
  <c r="M22" i="34"/>
  <c r="N21" i="34"/>
  <c r="M22" i="32"/>
  <c r="N21" i="32"/>
  <c r="Q22" i="55" l="1"/>
  <c r="P23" i="55"/>
  <c r="P24" i="52"/>
  <c r="Q23" i="52"/>
  <c r="Q26" i="51"/>
  <c r="P27" i="51"/>
  <c r="M23" i="32"/>
  <c r="N22" i="32"/>
  <c r="M23" i="34"/>
  <c r="N22" i="34"/>
  <c r="P24" i="55" l="1"/>
  <c r="Q23" i="55"/>
  <c r="Q24" i="52"/>
  <c r="P25" i="52"/>
  <c r="P28" i="51"/>
  <c r="Q27" i="51"/>
  <c r="N23" i="34"/>
  <c r="M24" i="34"/>
  <c r="N23" i="32"/>
  <c r="M24" i="32"/>
  <c r="Q24" i="55" l="1"/>
  <c r="P25" i="55"/>
  <c r="Q25" i="52"/>
  <c r="P26" i="52"/>
  <c r="Q28" i="51"/>
  <c r="P29" i="51"/>
  <c r="N24" i="32"/>
  <c r="M25" i="32"/>
  <c r="N24" i="34"/>
  <c r="M25" i="34"/>
  <c r="Q25" i="55" l="1"/>
  <c r="P26" i="55"/>
  <c r="P27" i="52"/>
  <c r="Q26" i="52"/>
  <c r="Q29" i="51"/>
  <c r="P30" i="51"/>
  <c r="M26" i="34"/>
  <c r="N25" i="34"/>
  <c r="N25" i="32"/>
  <c r="M26" i="32"/>
  <c r="Q26" i="55" l="1"/>
  <c r="P27" i="55"/>
  <c r="P28" i="52"/>
  <c r="Q27" i="52"/>
  <c r="P31" i="51"/>
  <c r="Q30" i="51"/>
  <c r="M27" i="32"/>
  <c r="N26" i="32"/>
  <c r="M27" i="34"/>
  <c r="N26" i="34"/>
  <c r="P28" i="55" l="1"/>
  <c r="Q27" i="55"/>
  <c r="P29" i="52"/>
  <c r="Q28" i="52"/>
  <c r="P32" i="51"/>
  <c r="Q31" i="51"/>
  <c r="M28" i="34"/>
  <c r="N27" i="34"/>
  <c r="N27" i="32"/>
  <c r="M28" i="32"/>
  <c r="Q28" i="55" l="1"/>
  <c r="P29" i="55"/>
  <c r="P30" i="52"/>
  <c r="Q29" i="52"/>
  <c r="Q32" i="51"/>
  <c r="P33" i="51"/>
  <c r="N28" i="32"/>
  <c r="M29" i="32"/>
  <c r="M29" i="34"/>
  <c r="N28" i="34"/>
  <c r="P30" i="55" l="1"/>
  <c r="Q29" i="55"/>
  <c r="P31" i="52"/>
  <c r="Q30" i="52"/>
  <c r="P34" i="51"/>
  <c r="Q33" i="51"/>
  <c r="N29" i="34"/>
  <c r="M30" i="34"/>
  <c r="N29" i="32"/>
  <c r="M30" i="32"/>
  <c r="Q30" i="55" l="1"/>
  <c r="P31" i="55"/>
  <c r="P32" i="52"/>
  <c r="Q31" i="52"/>
  <c r="P35" i="51"/>
  <c r="Q34" i="51"/>
  <c r="N30" i="32"/>
  <c r="M31" i="32"/>
  <c r="N30" i="34"/>
  <c r="M31" i="34"/>
  <c r="P32" i="55" l="1"/>
  <c r="Q31" i="55"/>
  <c r="P33" i="52"/>
  <c r="Q32" i="52"/>
  <c r="Q35" i="51"/>
  <c r="P36" i="51"/>
  <c r="N31" i="34"/>
  <c r="M32" i="34"/>
  <c r="M32" i="32"/>
  <c r="N31" i="32"/>
  <c r="P33" i="55" l="1"/>
  <c r="Q32" i="55"/>
  <c r="P34" i="52"/>
  <c r="Q33" i="52"/>
  <c r="Q36" i="51"/>
  <c r="P37" i="51"/>
  <c r="N32" i="32"/>
  <c r="M33" i="32"/>
  <c r="N32" i="34"/>
  <c r="M33" i="34"/>
  <c r="P34" i="55" l="1"/>
  <c r="Q33" i="55"/>
  <c r="P35" i="52"/>
  <c r="Q34" i="52"/>
  <c r="Q37" i="51"/>
  <c r="P38" i="51"/>
  <c r="N33" i="34"/>
  <c r="M34" i="34"/>
  <c r="N33" i="32"/>
  <c r="M34" i="32"/>
  <c r="P35" i="55" l="1"/>
  <c r="Q34" i="55"/>
  <c r="P36" i="52"/>
  <c r="Q35" i="52"/>
  <c r="Q38" i="51"/>
  <c r="P39" i="51"/>
  <c r="N34" i="32"/>
  <c r="M35" i="32"/>
  <c r="N34" i="34"/>
  <c r="M35" i="34"/>
  <c r="P36" i="55" l="1"/>
  <c r="Q35" i="55"/>
  <c r="P37" i="52"/>
  <c r="Q36" i="52"/>
  <c r="Q39" i="51"/>
  <c r="P40" i="51"/>
  <c r="N35" i="34"/>
  <c r="M36" i="34"/>
  <c r="N35" i="32"/>
  <c r="M36" i="32"/>
  <c r="P37" i="55" l="1"/>
  <c r="Q36" i="55"/>
  <c r="P38" i="52"/>
  <c r="Q37" i="52"/>
  <c r="P41" i="51"/>
  <c r="Q40" i="51"/>
  <c r="M37" i="32"/>
  <c r="N36" i="32"/>
  <c r="M37" i="34"/>
  <c r="N36" i="34"/>
  <c r="P38" i="55" l="1"/>
  <c r="Q37" i="55"/>
  <c r="Q38" i="52"/>
  <c r="P39" i="52"/>
  <c r="Q41" i="51"/>
  <c r="P42" i="51"/>
  <c r="M38" i="34"/>
  <c r="N37" i="34"/>
  <c r="N37" i="32"/>
  <c r="M38" i="32"/>
  <c r="P39" i="55" l="1"/>
  <c r="Q38" i="55"/>
  <c r="P40" i="52"/>
  <c r="Q39" i="52"/>
  <c r="Q42" i="51"/>
  <c r="P43" i="51"/>
  <c r="M39" i="32"/>
  <c r="N38" i="32"/>
  <c r="M39" i="34"/>
  <c r="N38" i="34"/>
  <c r="P40" i="55" l="1"/>
  <c r="Q39" i="55"/>
  <c r="P41" i="52"/>
  <c r="Q40" i="52"/>
  <c r="P44" i="51"/>
  <c r="Q43" i="51"/>
  <c r="M40" i="34"/>
  <c r="N39" i="34"/>
  <c r="M40" i="32"/>
  <c r="N39" i="32"/>
  <c r="P41" i="55" l="1"/>
  <c r="Q40" i="55"/>
  <c r="P42" i="52"/>
  <c r="Q41" i="52"/>
  <c r="P45" i="51"/>
  <c r="Q44" i="51"/>
  <c r="M41" i="32"/>
  <c r="N40" i="32"/>
  <c r="M41" i="34"/>
  <c r="N40" i="34"/>
  <c r="P42" i="55" l="1"/>
  <c r="Q41" i="55"/>
  <c r="P43" i="52"/>
  <c r="Q42" i="52"/>
  <c r="P46" i="51"/>
  <c r="Q45" i="51"/>
  <c r="M42" i="34"/>
  <c r="N41" i="34"/>
  <c r="M42" i="32"/>
  <c r="N41" i="32"/>
  <c r="P43" i="55" l="1"/>
  <c r="Q42" i="55"/>
  <c r="Q43" i="52"/>
  <c r="P44" i="52"/>
  <c r="Q46" i="51"/>
  <c r="P47" i="51"/>
  <c r="N42" i="32"/>
  <c r="M43" i="32"/>
  <c r="N42" i="34"/>
  <c r="M43" i="34"/>
  <c r="P44" i="55" l="1"/>
  <c r="Q43" i="55"/>
  <c r="P45" i="52"/>
  <c r="Q44" i="52"/>
  <c r="Q47" i="51"/>
  <c r="P48" i="51"/>
  <c r="N43" i="34"/>
  <c r="M44" i="34"/>
  <c r="M44" i="32"/>
  <c r="N43" i="32"/>
  <c r="P45" i="55" l="1"/>
  <c r="Q44" i="55"/>
  <c r="P46" i="52"/>
  <c r="Q45" i="52"/>
  <c r="Q48" i="51"/>
  <c r="P49" i="51"/>
  <c r="M45" i="32"/>
  <c r="N44" i="32"/>
  <c r="N44" i="34"/>
  <c r="M45" i="34"/>
  <c r="P46" i="55" l="1"/>
  <c r="Q45" i="55"/>
  <c r="P47" i="52"/>
  <c r="Q46" i="52"/>
  <c r="Q49" i="51"/>
  <c r="P50" i="51"/>
  <c r="N45" i="34"/>
  <c r="M46" i="34"/>
  <c r="M46" i="32"/>
  <c r="N45" i="32"/>
  <c r="P47" i="55" l="1"/>
  <c r="Q46" i="55"/>
  <c r="P48" i="52"/>
  <c r="Q47" i="52"/>
  <c r="P51" i="51"/>
  <c r="Q50" i="51"/>
  <c r="M47" i="32"/>
  <c r="N46" i="32"/>
  <c r="N46" i="34"/>
  <c r="M47" i="34"/>
  <c r="P48" i="55" l="1"/>
  <c r="Q47" i="55"/>
  <c r="P49" i="52"/>
  <c r="Q48" i="52"/>
  <c r="Q51" i="51"/>
  <c r="P52" i="51"/>
  <c r="N47" i="34"/>
  <c r="M48" i="34"/>
  <c r="N47" i="32"/>
  <c r="M48" i="32"/>
  <c r="P49" i="55" l="1"/>
  <c r="Q48" i="55"/>
  <c r="P50" i="52"/>
  <c r="Q49" i="52"/>
  <c r="P53" i="51"/>
  <c r="N18" i="39" s="1"/>
  <c r="Q52" i="51"/>
  <c r="M49" i="32"/>
  <c r="N48" i="32"/>
  <c r="N48" i="34"/>
  <c r="M49" i="34"/>
  <c r="P50" i="55" l="1"/>
  <c r="Q49" i="55"/>
  <c r="P51" i="52"/>
  <c r="Q50" i="52"/>
  <c r="Q53" i="51"/>
  <c r="P54" i="51"/>
  <c r="N49" i="34"/>
  <c r="M50" i="34"/>
  <c r="N49" i="32"/>
  <c r="M50" i="32"/>
  <c r="P51" i="55" l="1"/>
  <c r="Q50" i="55"/>
  <c r="E13" i="51"/>
  <c r="O18" i="39"/>
  <c r="P52" i="52"/>
  <c r="Q51" i="52"/>
  <c r="Q54" i="51"/>
  <c r="P55" i="51"/>
  <c r="M51" i="32"/>
  <c r="N50" i="32"/>
  <c r="N50" i="34"/>
  <c r="M51" i="34"/>
  <c r="P52" i="55" l="1"/>
  <c r="Q51" i="55"/>
  <c r="P53" i="52"/>
  <c r="Q52" i="52"/>
  <c r="P56" i="51"/>
  <c r="Q55" i="51"/>
  <c r="N51" i="34"/>
  <c r="M52" i="34"/>
  <c r="N51" i="32"/>
  <c r="M52" i="32"/>
  <c r="P53" i="55" l="1"/>
  <c r="Q52" i="55"/>
  <c r="N19" i="39"/>
  <c r="Q53" i="52"/>
  <c r="E13" i="52" s="1"/>
  <c r="P54" i="52"/>
  <c r="P57" i="51"/>
  <c r="Q56" i="51"/>
  <c r="N52" i="32"/>
  <c r="M53" i="32"/>
  <c r="N52" i="34"/>
  <c r="M53" i="34"/>
  <c r="N22" i="39" l="1"/>
  <c r="P54" i="55"/>
  <c r="Q53" i="55"/>
  <c r="O19" i="39"/>
  <c r="Q54" i="52"/>
  <c r="P55" i="52"/>
  <c r="P58" i="51"/>
  <c r="Q58" i="51" s="1"/>
  <c r="Q57" i="51"/>
  <c r="M54" i="34"/>
  <c r="N53" i="34"/>
  <c r="M54" i="32"/>
  <c r="N53" i="32"/>
  <c r="Q54" i="55" l="1"/>
  <c r="P55" i="55"/>
  <c r="E13" i="55"/>
  <c r="O22" i="39"/>
  <c r="P56" i="52"/>
  <c r="Q55" i="52"/>
  <c r="N54" i="32"/>
  <c r="M55" i="32"/>
  <c r="M55" i="34"/>
  <c r="N54" i="34"/>
  <c r="P56" i="55" l="1"/>
  <c r="Q55" i="55"/>
  <c r="P57" i="52"/>
  <c r="Q56" i="52"/>
  <c r="M56" i="34"/>
  <c r="N55" i="34"/>
  <c r="N55" i="32"/>
  <c r="M56" i="32"/>
  <c r="Q56" i="55" l="1"/>
  <c r="P57" i="55"/>
  <c r="P58" i="52"/>
  <c r="Q58" i="52" s="1"/>
  <c r="Q57" i="52"/>
  <c r="N56" i="32"/>
  <c r="M57" i="32"/>
  <c r="M57" i="34"/>
  <c r="N56" i="34"/>
  <c r="Q57" i="55" l="1"/>
  <c r="P58" i="55"/>
  <c r="Q58" i="55" s="1"/>
  <c r="M58" i="34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<sst xmlns="http://schemas.openxmlformats.org/spreadsheetml/2006/main" count="1724" uniqueCount="423">
  <si>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</si>
  <si>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</si>
  <si>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</si>
  <si>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</si>
  <si>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</si>
  <si>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</si>
  <si>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</si>
  <si>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</si>
  <si>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</si>
  <si>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</si>
  <si>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</si>
  <si>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</si>
  <si>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</si>
  <si>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</si>
  <si>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</si>
  <si>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</si>
  <si>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</si>
  <si>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</si>
  <si>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</si>
  <si>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</si>
  <si>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</si>
  <si>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</si>
  <si>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</si>
  <si>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</si>
  <si>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</si>
  <si>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</si>
  <si>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</si>
  <si>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</si>
  <si>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</si>
  <si>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</si>
  <si>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</si>
  <si>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</si>
  <si>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</si>
  <si>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</si>
  <si>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</si>
  <si>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</si>
  <si>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</si>
  <si>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</si>
  <si>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</si>
  <si>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</si>
  <si>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</si>
  <si>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</si>
  <si>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</si>
  <si>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</si>
  <si>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</si>
  <si>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</si>
  <si>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</si>
  <si>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</si>
  <si>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</si>
  <si>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</si>
  <si>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</si>
  <si>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</si>
  <si>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</si>
  <si>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</si>
  <si>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</si>
  <si>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</si>
  <si>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</si>
  <si>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</si>
  <si>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</si>
  <si>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</si>
  <si>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</si>
  <si>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</si>
  <si>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</si>
  <si>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</si>
  <si>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</si>
  <si>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</si>
  <si>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</si>
  <si>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</si>
  <si>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</si>
  <si>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</si>
  <si>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</si>
  <si>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</si>
  <si>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</si>
  <si>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</si>
  <si>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</si>
  <si>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</si>
  <si>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</si>
  <si>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</si>
  <si>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</si>
  <si>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</si>
  <si>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</si>
  <si>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</si>
  <si>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</si>
  <si>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</si>
  <si>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</si>
  <si>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</si>
  <si>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</si>
  <si>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</si>
  <si>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</si>
  <si>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</si>
  <si>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</si>
  <si>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</si>
  <si>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</si>
  <si>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</si>
  <si>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</si>
  <si>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</si>
  <si>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</si>
  <si>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</si>
  <si>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</si>
  <si>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</si>
  <si>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</si>
  <si>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</si>
  <si>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</si>
  <si>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</si>
  <si>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</si>
  <si>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</si>
  <si>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</si>
  <si>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</si>
  <si>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</si>
  <si>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</si>
  <si>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</si>
  <si>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</si>
  <si>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</si>
  <si>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</si>
  <si>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</si>
  <si>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</si>
  <si>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</si>
  <si>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</si>
  <si>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</si>
  <si>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</si>
  <si>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</si>
  <si>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</si>
  <si>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</si>
  <si>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</si>
  <si>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</si>
  <si>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</si>
  <si>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</si>
  <si>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</si>
  <si>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</si>
  <si>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</si>
  <si>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</si>
  <si>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</si>
  <si>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</si>
  <si>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</si>
  <si>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</si>
  <si>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</si>
  <si>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</si>
  <si>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</si>
  <si>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</si>
  <si>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</si>
  <si>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</si>
  <si>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</si>
  <si>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</si>
  <si>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</si>
  <si>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</si>
  <si>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</si>
  <si>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</si>
  <si>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</si>
  <si>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</si>
  <si>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</si>
  <si>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</si>
  <si>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</si>
  <si>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</si>
  <si>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</si>
  <si>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</si>
  <si>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</si>
  <si>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</si>
  <si>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</si>
  <si>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</si>
  <si>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</si>
  <si>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</si>
  <si>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</si>
  <si>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</si>
  <si>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</si>
  <si>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</si>
  <si>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</si>
  <si>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</si>
  <si>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</si>
  <si>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</si>
  <si>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</si>
  <si>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</si>
  <si>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</si>
  <si>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</si>
  <si>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</si>
  <si>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</si>
  <si>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</si>
  <si>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</si>
  <si>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</si>
  <si>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</si>
  <si>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</si>
  <si>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</si>
  <si>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</si>
  <si>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</si>
  <si>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</si>
  <si>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</si>
  <si>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</si>
  <si>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</si>
  <si>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</si>
  <si>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</si>
  <si>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</si>
  <si>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</si>
  <si>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</si>
  <si>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</si>
  <si>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</si>
  <si>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</si>
  <si>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</si>
  <si>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</si>
  <si>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</si>
  <si>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</si>
  <si>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</si>
  <si>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</si>
  <si>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</si>
  <si>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</si>
  <si>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</si>
  <si>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</si>
  <si>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</si>
  <si>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</si>
  <si>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</si>
  <si>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</si>
  <si>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</si>
  <si>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</si>
  <si>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</si>
  <si>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</si>
  <si>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</si>
  <si>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</si>
  <si>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</si>
  <si>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</si>
  <si>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</si>
  <si>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</si>
  <si>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</si>
  <si>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</si>
  <si>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</si>
  <si>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</si>
  <si>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</si>
  <si>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</si>
  <si>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</si>
  <si>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</si>
  <si>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</si>
  <si>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</si>
  <si>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</si>
  <si>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</si>
  <si>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</si>
  <si>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</si>
  <si>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</si>
  <si>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</si>
  <si>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</si>
  <si>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</si>
  <si>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</si>
  <si>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</si>
  <si>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</si>
  <si>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</si>
  <si>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</si>
  <si>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</si>
  <si>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</si>
  <si>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</si>
  <si>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</si>
  <si>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</si>
  <si>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</si>
  <si>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</si>
  <si>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</si>
  <si>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</si>
  <si>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</si>
  <si>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</si>
  <si>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</si>
  <si>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</si>
  <si>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</si>
  <si>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</si>
  <si>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</si>
  <si>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</si>
  <si>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</si>
  <si>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</si>
  <si>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</si>
  <si>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</si>
  <si>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</si>
  <si>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</si>
  <si>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</si>
  <si>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</si>
  <si>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</si>
  <si>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</si>
  <si>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</si>
  <si>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</si>
  <si>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</si>
  <si>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</si>
  <si>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</si>
  <si>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</si>
  <si>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</si>
  <si>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</si>
  <si>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</si>
  <si>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</si>
  <si>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</si>
  <si>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</si>
  <si>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</si>
  <si>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</si>
  <si>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</si>
  <si>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</si>
  <si>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</si>
  <si>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</si>
  <si>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</si>
  <si>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</si>
  <si>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</si>
  <si>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</si>
  <si>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</si>
  <si>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</si>
  <si>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</si>
  <si>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</si>
  <si>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</si>
  <si>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</si>
  <si>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</si>
  <si>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</si>
  <si>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</si>
  <si>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</si>
  <si>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</si>
  <si>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</si>
  <si>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</si>
  <si>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</si>
  <si>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</si>
  <si>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</si>
  <si>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</si>
  <si>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</si>
  <si>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</si>
  <si>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</si>
  <si>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</si>
  <si>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</si>
  <si>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</si>
  <si>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</si>
  <si>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</si>
  <si>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</si>
  <si>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</si>
  <si>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</si>
  <si>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</si>
  <si>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</si>
  <si>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</si>
  <si>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</si>
  <si>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</si>
  <si>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</si>
  <si>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</si>
  <si>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</si>
  <si>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</si>
  <si>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</si>
  <si>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</si>
  <si>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</si>
  <si>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</si>
  <si>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</si>
  <si>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</si>
  <si>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</si>
  <si>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</si>
  <si>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</si>
  <si>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</si>
  <si>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</si>
  <si>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</si>
  <si>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</si>
  <si>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</si>
  <si>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</si>
  <si>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</si>
  <si>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</si>
  <si>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</si>
  <si>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</si>
  <si>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</si>
  <si>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</si>
  <si>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</si>
  <si>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</si>
  <si>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</si>
  <si>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</si>
  <si>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</si>
  <si>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</si>
  <si>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</si>
  <si>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</si>
  <si>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</si>
  <si>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</si>
  <si>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</si>
  <si>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</si>
  <si>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</si>
  <si>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</si>
  <si>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</si>
  <si>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</si>
  <si>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</si>
  <si>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</si>
  <si>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</si>
  <si>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</si>
  <si>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</si>
  <si>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</si>
  <si>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</si>
  <si>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</si>
  <si>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</si>
  <si>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</si>
  <si>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</si>
  <si>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</si>
  <si>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</si>
  <si>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</si>
  <si>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</si>
  <si>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</si>
  <si>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</si>
  <si>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</si>
  <si>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</si>
  <si>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</si>
  <si>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</si>
  <si>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</si>
  <si>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</si>
  <si>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</si>
  <si>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</si>
  <si>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</si>
  <si>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</si>
  <si>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</si>
  <si>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</si>
  <si>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</si>
  <si>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</si>
  <si>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</si>
  <si>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</si>
  <si>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</si>
  <si>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</si>
  <si>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</si>
  <si>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</si>
  <si>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</si>
  <si>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</si>
  <si>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</si>
  <si>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</si>
  <si>
    <t>Pour Peer review section 5</t>
  </si>
  <si>
    <t>Moyenne</t>
  </si>
  <si>
    <t>ECU 95</t>
  </si>
  <si>
    <t>ECU 99</t>
  </si>
  <si>
    <t>Max</t>
  </si>
  <si>
    <t>Formule</t>
  </si>
  <si>
    <t>Pleine indexation et inflation limitée à 6 %</t>
  </si>
  <si>
    <t>75 % de l’inflation limitée à 6 %</t>
  </si>
  <si>
    <t>50 % de l’inflation limitée à 6 %</t>
  </si>
  <si>
    <t>50 % de l’inflation limitée à 3 %</t>
  </si>
  <si>
    <t>50 % de l’inflation limitée à 2 %</t>
  </si>
  <si>
    <t>50 % de l’inflation limitée à 2 %, plus 75 % de l’inflation en excédent de 2 %, mais limitée à 6 %</t>
  </si>
  <si>
    <t>75 % de l’inflation en excédent de 2 %, mais limitée à 6 %</t>
  </si>
  <si>
    <t>Cotisation patronale avec cot salariale à 6%</t>
  </si>
  <si>
    <t>Valeur de la cotisation salariale à 5 % cot salarial 0 indexation</t>
  </si>
  <si>
    <t>50 % de l’inflation en excédent de 2 %, mais limitée à 6 %</t>
  </si>
  <si>
    <t>Indexation de 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</si>
</sst>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71" fontId="8" fillId="0" borderId="0" xfId="2" applyNumberFormat="1"/>
    <xf numFmtId="0" fontId="8" fillId="0" borderId="24" xfId="2" applyBorder="1"/>
    <xf numFmtId="0" fontId="0" fillId="2" borderId="0" xfId="0" applyFill="1"/>
    <xf numFmtId="2" fontId="0" fillId="2" borderId="0" xfId="0" applyNumberFormat="1" applyFill="1"/>
    <xf numFmtId="0" fontId="8" fillId="2" borderId="24" xfId="2" applyFill="1" applyBorder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2" fontId="0" fillId="0" borderId="8" xfId="0" applyNumberFormat="1" applyBorder="1"/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="80" zoomScaleNormal="80" workbookViewId="0">
      <selection activeCell="X17" sqref="X17"/>
    </sheetView>
  </sheetViews>
  <sheetFormatPr baseColWidth="10" defaultRowHeight="15" x14ac:dyDescent="0.2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40.33203125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3" ht="16" thickBot="1" x14ac:dyDescent="0.25"/>
    <row r="2" spans="1:23" ht="16" thickBot="1" x14ac:dyDescent="0.25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7" t="s">
        <v>275</v>
      </c>
      <c r="V19" s="258"/>
    </row>
    <row r="20" spans="1:23" x14ac:dyDescent="0.2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7"/>
      <c r="V20" s="258"/>
    </row>
    <row r="21" spans="1:23" x14ac:dyDescent="0.2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7"/>
      <c r="V21" s="258"/>
    </row>
    <row r="22" spans="1:23" ht="16" thickBot="1" x14ac:dyDescent="0.25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9"/>
      <c r="V22" s="260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3" x14ac:dyDescent="0.15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27.832031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61" t="s">
        <v>63</v>
      </c>
      <c r="Q14" s="261"/>
      <c r="R14" s="261"/>
      <c r="S14" s="38"/>
      <c r="T14" s="262" t="s">
        <v>64</v>
      </c>
      <c r="U14" s="262"/>
      <c r="V14" s="262"/>
      <c r="W14" s="262"/>
      <c r="X14" s="39" t="s">
        <v>65</v>
      </c>
      <c r="Y14" s="63" t="s">
        <v>66</v>
      </c>
      <c r="Z14" s="263" t="s">
        <v>67</v>
      </c>
      <c r="AA14" s="263"/>
      <c r="AB14" s="263"/>
      <c r="AC14" s="263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="80" zoomScaleNormal="80" workbookViewId="0">
      <selection activeCell="G9" sqref="G9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276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F51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80">
        <v>0.05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E12" s="27"/>
    </row>
    <row r="14" spans="1:19" x14ac:dyDescent="0.15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15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15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15">
      <c r="A17" s="16">
        <f>E3</f>
        <v>1987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15">
      <c r="A18" s="172">
        <f>A17+1</f>
        <v>1988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15">
      <c r="A19" s="172">
        <f t="shared" ref="A19:A56" si="7">A18+1</f>
        <v>1989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15">
      <c r="A20" s="172">
        <f t="shared" si="7"/>
        <v>1990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15">
      <c r="A21" s="172">
        <f t="shared" si="7"/>
        <v>1991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15">
      <c r="A22" s="172">
        <f t="shared" si="7"/>
        <v>1992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15">
      <c r="A23" s="172">
        <f t="shared" si="7"/>
        <v>1993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>AVERAGE(D19:D23)</f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15">
      <c r="A24" s="172">
        <f t="shared" si="7"/>
        <v>1994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>AVERAGE(D20:D24)</f>
        <v>69617.23255504643</v>
      </c>
      <c r="G24" s="50">
        <f>$E$7*$E$8</f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15">
      <c r="A25" s="172">
        <f t="shared" si="7"/>
        <v>1995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15">
      <c r="A26" s="172">
        <f t="shared" si="7"/>
        <v>1996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ref="F26:F56" si="14">AVERAGE(D22:D26)</f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15">
      <c r="A27" s="172">
        <f t="shared" si="7"/>
        <v>1997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15">
      <c r="A28" s="172">
        <f t="shared" si="7"/>
        <v>1998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15">
      <c r="A29" s="172">
        <f t="shared" si="7"/>
        <v>1999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15">
      <c r="A30" s="172">
        <f t="shared" si="7"/>
        <v>2000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15">
      <c r="A31" s="172">
        <f t="shared" si="7"/>
        <v>2001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15">
      <c r="A32" s="172">
        <f t="shared" si="7"/>
        <v>2002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15">
      <c r="A33" s="172">
        <f t="shared" si="7"/>
        <v>2003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15">
      <c r="A34" s="172">
        <f t="shared" si="7"/>
        <v>2004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15">
      <c r="A35" s="172">
        <f t="shared" si="7"/>
        <v>2005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15">
      <c r="A36" s="172">
        <f t="shared" si="7"/>
        <v>2006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15">
      <c r="A37" s="172">
        <f t="shared" si="7"/>
        <v>2007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15">
      <c r="A38" s="172">
        <f t="shared" si="7"/>
        <v>2008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15">
      <c r="A39" s="172">
        <f t="shared" si="7"/>
        <v>2009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15">
      <c r="A40" s="172">
        <f t="shared" si="7"/>
        <v>2010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15">
      <c r="A41" s="172">
        <f t="shared" si="7"/>
        <v>2011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15">
      <c r="A42" s="172">
        <f t="shared" si="7"/>
        <v>2012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15">
      <c r="A43" s="172">
        <f t="shared" si="7"/>
        <v>2013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15">
      <c r="A44" s="172">
        <f t="shared" si="7"/>
        <v>2014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15">
      <c r="A45" s="172">
        <f t="shared" si="7"/>
        <v>2015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15">
      <c r="A46" s="172">
        <f t="shared" si="7"/>
        <v>2016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15">
      <c r="A47" s="172">
        <f t="shared" si="7"/>
        <v>2017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15">
      <c r="A48" s="172">
        <f t="shared" si="7"/>
        <v>2018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15">
      <c r="A49" s="172">
        <f t="shared" si="7"/>
        <v>2019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15">
      <c r="A50" s="172">
        <f t="shared" si="7"/>
        <v>2020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15">
      <c r="A51" s="202">
        <f t="shared" si="7"/>
        <v>2021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15">
      <c r="A52" s="172">
        <f t="shared" si="7"/>
        <v>2022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15">
      <c r="A53" s="172">
        <f t="shared" si="7"/>
        <v>2023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15">
      <c r="A54" s="172">
        <f t="shared" si="7"/>
        <v>2024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15">
      <c r="A55" s="172">
        <f t="shared" si="7"/>
        <v>2025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15">
      <c r="A56" s="172">
        <f t="shared" si="7"/>
        <v>2026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15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15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9" sqref="E9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299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93">
        <f>E9*(1-M53/E12)/(M53/E12)</f>
        <v>8.0428194717132862E-2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295</v>
      </c>
      <c r="E12" s="192">
        <f>'Section 3'!I66</f>
        <v>1210027.1994280107</v>
      </c>
    </row>
    <row r="13" spans="1:19" x14ac:dyDescent="0.15">
      <c r="A13" s="16" t="s">
        <v>310</v>
      </c>
      <c r="E13" s="185">
        <f>Q53</f>
        <v>1210027.1994280107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15">
      <c r="A21" s="172">
        <f t="shared" ref="A21:C58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15">
      <c r="A37" s="172">
        <f t="shared" si="9"/>
        <v>2005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15">
      <c r="A38" s="172">
        <f t="shared" si="9"/>
        <v>2006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15">
      <c r="A39" s="172">
        <f t="shared" si="9"/>
        <v>2007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15">
      <c r="A40" s="172">
        <f t="shared" si="9"/>
        <v>2008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15">
      <c r="A41" s="172">
        <f t="shared" si="9"/>
        <v>2009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15">
      <c r="A42" s="172">
        <f t="shared" si="9"/>
        <v>2010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15">
      <c r="A43" s="172">
        <f t="shared" si="9"/>
        <v>2011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15">
      <c r="A44" s="172">
        <f t="shared" si="9"/>
        <v>2012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15">
      <c r="A45" s="172">
        <f t="shared" si="9"/>
        <v>2013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15">
      <c r="A46" s="172">
        <f t="shared" si="9"/>
        <v>2014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15">
      <c r="A47" s="172">
        <f t="shared" si="9"/>
        <v>2015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15">
      <c r="A48" s="172">
        <f t="shared" si="9"/>
        <v>2016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15">
      <c r="A49" s="172">
        <f t="shared" si="9"/>
        <v>2017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15">
      <c r="A50" s="172">
        <f t="shared" si="9"/>
        <v>2018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15">
      <c r="A51" s="172">
        <f t="shared" si="9"/>
        <v>2019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15">
      <c r="A52" s="172">
        <f t="shared" si="9"/>
        <v>2020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15">
      <c r="A53" s="202">
        <f t="shared" si="9"/>
        <v>2021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15">
      <c r="A54" s="172">
        <f t="shared" si="9"/>
        <v>2022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15">
      <c r="A55" s="172">
        <f t="shared" si="9"/>
        <v>2023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15">
      <c r="A56" s="172">
        <f t="shared" si="9"/>
        <v>2024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15">
      <c r="A57" s="172">
        <f t="shared" si="9"/>
        <v>2025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15">
      <c r="A58" s="172">
        <f t="shared" si="9"/>
        <v>2026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abSelected="1" topLeftCell="O1" zoomScale="168" zoomScaleNormal="100" workbookViewId="0">
      <selection activeCell="S6" sqref="S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300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  <c r="J4" s="16" t="s">
        <v>406</v>
      </c>
      <c r="L4" s="16" t="s">
        <v>420</v>
      </c>
      <c r="O4" s="16">
        <v>8.0428194717132862E-2</v>
      </c>
    </row>
    <row r="5" spans="1:19" ht="15" x14ac:dyDescent="0.2">
      <c r="A5" s="16" t="s">
        <v>219</v>
      </c>
      <c r="E5" s="174">
        <v>60000</v>
      </c>
      <c r="J5" s="16" t="s">
        <v>411</v>
      </c>
      <c r="K5" s="79" t="s">
        <v>412</v>
      </c>
      <c r="L5" s="79" t="s">
        <v>413</v>
      </c>
      <c r="M5" s="79" t="s">
        <v>414</v>
      </c>
      <c r="N5" s="79" t="s">
        <v>415</v>
      </c>
      <c r="O5" s="79" t="s">
        <v>416</v>
      </c>
      <c r="P5" s="79" t="s">
        <v>417</v>
      </c>
      <c r="Q5" s="254" t="s">
        <v>418</v>
      </c>
      <c r="R5" s="254" t="s">
        <v>421</v>
      </c>
      <c r="S5" s="16" t="s">
        <v>422</v>
      </c>
    </row>
    <row r="6" spans="1:19" ht="15" x14ac:dyDescent="0.2">
      <c r="A6" s="16" t="s">
        <v>278</v>
      </c>
      <c r="E6" s="173">
        <v>0.03</v>
      </c>
      <c r="I6" s="16" t="s">
        <v>37</v>
      </c>
      <c r="J6" s="16" t="s">
        <v>407</v>
      </c>
      <c r="K6" s="16">
        <v>19053.829247697107</v>
      </c>
      <c r="L6" s="16">
        <v>17633.015297458373</v>
      </c>
      <c r="M6" s="16">
        <v>16359.088063367113</v>
      </c>
      <c r="N6" s="16">
        <v>15891.463359800535</v>
      </c>
      <c r="O6" s="16">
        <v>15591.761806082992</v>
      </c>
      <c r="P6" s="16">
        <v>16767.654912359878</v>
      </c>
      <c r="Q6" s="251">
        <v>15217.141153193328</v>
      </c>
      <c r="R6" s="278">
        <v>14857.951397373185</v>
      </c>
      <c r="S6" s="16">
        <v>17731.944506735672</v>
      </c>
    </row>
    <row r="7" spans="1:19" ht="15" x14ac:dyDescent="0.2">
      <c r="A7" s="16" t="s">
        <v>277</v>
      </c>
      <c r="E7" s="32">
        <v>1.4999999999999999E-2</v>
      </c>
      <c r="J7" s="16" t="s">
        <v>408</v>
      </c>
      <c r="K7" s="9">
        <v>19165.339859895081</v>
      </c>
      <c r="L7" s="9">
        <v>18272.251944944357</v>
      </c>
      <c r="M7" s="9">
        <v>17544.665724055089</v>
      </c>
      <c r="N7" s="9">
        <v>17505.637135642559</v>
      </c>
      <c r="O7" s="9">
        <v>17424.397815106717</v>
      </c>
      <c r="P7" s="9">
        <v>17631.409844112524</v>
      </c>
      <c r="Q7" s="255">
        <v>16473.325258492947</v>
      </c>
      <c r="R7" s="16">
        <v>16368.826011334244</v>
      </c>
      <c r="S7" s="16">
        <v>20543.969287111646</v>
      </c>
    </row>
    <row r="8" spans="1:19" ht="15" x14ac:dyDescent="0.2">
      <c r="A8" s="16" t="s">
        <v>279</v>
      </c>
      <c r="E8" s="175">
        <f>F53</f>
        <v>154639.99327274557</v>
      </c>
      <c r="J8" s="16" t="s">
        <v>409</v>
      </c>
      <c r="K8" s="9">
        <v>19187.430191505053</v>
      </c>
      <c r="L8" s="9">
        <v>18416.613754528033</v>
      </c>
      <c r="M8" s="9">
        <v>17834.622031149131</v>
      </c>
      <c r="N8" s="9">
        <v>17823.626360136586</v>
      </c>
      <c r="O8" s="9">
        <v>17760.952348008173</v>
      </c>
      <c r="P8" s="9">
        <v>17875.839712835648</v>
      </c>
      <c r="Q8" s="255">
        <v>16882.297216495248</v>
      </c>
      <c r="R8" s="16">
        <v>16833.955194162285</v>
      </c>
      <c r="S8" s="16">
        <v>21282.407028801237</v>
      </c>
    </row>
    <row r="9" spans="1:19" ht="14" thickBot="1" x14ac:dyDescent="0.2">
      <c r="A9" s="16" t="s">
        <v>99</v>
      </c>
      <c r="E9" s="180">
        <v>0.06</v>
      </c>
      <c r="J9" s="16" t="s">
        <v>410</v>
      </c>
      <c r="K9" s="253">
        <v>19203.253498357524</v>
      </c>
      <c r="L9" s="253">
        <v>18521.577081006279</v>
      </c>
      <c r="M9" s="253">
        <v>18054.364936627993</v>
      </c>
      <c r="N9" s="253">
        <v>18030.106583355733</v>
      </c>
      <c r="O9" s="253">
        <v>17979.245671632721</v>
      </c>
      <c r="P9" s="253">
        <v>18092.379193282341</v>
      </c>
      <c r="Q9" s="256">
        <v>17285.976638345906</v>
      </c>
      <c r="R9" s="253">
        <v>17252.401125198681</v>
      </c>
      <c r="S9" s="16">
        <v>21847.078335185892</v>
      </c>
    </row>
    <row r="10" spans="1:19" ht="14" thickTop="1" x14ac:dyDescent="0.15">
      <c r="A10" s="16" t="s">
        <v>225</v>
      </c>
      <c r="E10" s="193">
        <f>E9*(1-M53/E12)/(M53/E12)</f>
        <v>0.10376388296889619</v>
      </c>
      <c r="G10" s="252"/>
      <c r="H10" s="16" t="s">
        <v>419</v>
      </c>
      <c r="J10" s="16" t="s">
        <v>407</v>
      </c>
      <c r="K10" s="16">
        <f>$E$9*(1-$M$53/(K6*$H$53/1000))/($M$53/(K6*$H$53/1000))</f>
        <v>0.1067399799658066</v>
      </c>
      <c r="L10" s="16">
        <f t="shared" ref="L10:Q10" si="0">$E$9*(1-$M$53/(L6*$H$53/1000))/($M$53/(L6*$H$53/1000))</f>
        <v>9.4306443036394988E-2</v>
      </c>
      <c r="M10" s="16">
        <f t="shared" si="0"/>
        <v>8.3158311144956656E-2</v>
      </c>
      <c r="N10" s="16">
        <f t="shared" si="0"/>
        <v>7.9066129322049289E-2</v>
      </c>
      <c r="O10" s="16">
        <f t="shared" si="0"/>
        <v>7.6443442280355323E-2</v>
      </c>
      <c r="P10" s="16">
        <f t="shared" si="0"/>
        <v>8.6733677929771325E-2</v>
      </c>
      <c r="Q10" s="251">
        <f t="shared" si="0"/>
        <v>7.3165138515501882E-2</v>
      </c>
      <c r="R10" s="251">
        <f t="shared" ref="R10:S10" si="1">$E$9*(1-$M$53/(R6*$H$53/1000))/($M$53/(R6*$H$53/1000))</f>
        <v>7.0021870466292727E-2</v>
      </c>
      <c r="S10" s="211">
        <f t="shared" si="1"/>
        <v>9.5172172132551552E-2</v>
      </c>
    </row>
    <row r="11" spans="1:19" x14ac:dyDescent="0.15">
      <c r="A11" s="16" t="s">
        <v>288</v>
      </c>
      <c r="E11" s="182">
        <v>5.6000000000000001E-2</v>
      </c>
      <c r="J11" s="16" t="s">
        <v>408</v>
      </c>
      <c r="K11" s="16">
        <f t="shared" ref="K11:Q13" si="2">$E$9*(1-$M$53/(K7*$H$53/1000))/($M$53/(K7*$H$53/1000))</f>
        <v>0.10771580886624205</v>
      </c>
      <c r="L11" s="16">
        <f t="shared" si="2"/>
        <v>9.9900400261980216E-2</v>
      </c>
      <c r="M11" s="16">
        <f t="shared" si="2"/>
        <v>9.3533296289473683E-2</v>
      </c>
      <c r="N11" s="16">
        <f t="shared" si="2"/>
        <v>9.319175727569326E-2</v>
      </c>
      <c r="O11" s="16">
        <f t="shared" si="2"/>
        <v>9.2480832321843398E-2</v>
      </c>
      <c r="P11" s="16">
        <f t="shared" si="2"/>
        <v>9.4292393720887685E-2</v>
      </c>
      <c r="Q11" s="251">
        <f t="shared" si="2"/>
        <v>8.4158000361177321E-2</v>
      </c>
      <c r="R11" s="251">
        <f t="shared" ref="R11:S11" si="3">$E$9*(1-$M$53/(R7*$H$53/1000))/($M$53/(R7*$H$53/1000))</f>
        <v>8.3243527886843027E-2</v>
      </c>
      <c r="S11" s="211">
        <f t="shared" si="3"/>
        <v>0.1197801892113186</v>
      </c>
    </row>
    <row r="12" spans="1:19" x14ac:dyDescent="0.15">
      <c r="A12" s="16" t="s">
        <v>296</v>
      </c>
      <c r="E12" s="192">
        <f>'Section 3'!U66</f>
        <v>1519293.839081866</v>
      </c>
      <c r="J12" s="16" t="s">
        <v>409</v>
      </c>
      <c r="K12" s="16">
        <f t="shared" si="2"/>
        <v>0.10790912126566587</v>
      </c>
      <c r="L12" s="16">
        <f t="shared" si="2"/>
        <v>0.10116370985318582</v>
      </c>
      <c r="M12" s="16">
        <f t="shared" si="2"/>
        <v>9.607070271876994E-2</v>
      </c>
      <c r="N12" s="16">
        <f t="shared" si="2"/>
        <v>9.5974479647779401E-2</v>
      </c>
      <c r="O12" s="16">
        <f t="shared" si="2"/>
        <v>9.5426019630067707E-2</v>
      </c>
      <c r="P12" s="16">
        <f t="shared" si="2"/>
        <v>9.6431398478625016E-2</v>
      </c>
      <c r="Q12" s="251">
        <f t="shared" si="2"/>
        <v>8.7736912253238139E-2</v>
      </c>
      <c r="R12" s="251">
        <f t="shared" ref="R12:S12" si="4">$E$9*(1-$M$53/(R8*$H$53/1000))/($M$53/(R8*$H$53/1000))</f>
        <v>8.7313871418216546E-2</v>
      </c>
      <c r="S12" s="211">
        <f t="shared" si="4"/>
        <v>0.12624225479691206</v>
      </c>
    </row>
    <row r="13" spans="1:19" x14ac:dyDescent="0.15">
      <c r="A13" s="16" t="s">
        <v>310</v>
      </c>
      <c r="E13" s="185">
        <f>Q53</f>
        <v>1519293.839081866</v>
      </c>
      <c r="J13" s="16" t="s">
        <v>410</v>
      </c>
      <c r="K13" s="16">
        <f t="shared" si="2"/>
        <v>0.1080475909576777</v>
      </c>
      <c r="L13" s="16">
        <f t="shared" si="2"/>
        <v>0.10208224348370226</v>
      </c>
      <c r="M13" s="16">
        <f t="shared" si="2"/>
        <v>9.7993671964524159E-2</v>
      </c>
      <c r="N13" s="16">
        <f t="shared" si="2"/>
        <v>9.7781387216611393E-2</v>
      </c>
      <c r="O13" s="16">
        <f t="shared" si="2"/>
        <v>9.7336303591084403E-2</v>
      </c>
      <c r="P13" s="16">
        <f t="shared" si="2"/>
        <v>9.8326334565335849E-2</v>
      </c>
      <c r="Q13" s="251">
        <f t="shared" si="2"/>
        <v>9.1269509183596526E-2</v>
      </c>
      <c r="R13" s="251">
        <f t="shared" ref="R13:S13" si="5">$E$9*(1-$M$53/(R9*$H$53/1000))/($M$53/(R9*$H$53/1000))</f>
        <v>9.0975690008630067E-2</v>
      </c>
      <c r="S13" s="211">
        <f t="shared" si="5"/>
        <v>0.13118369103473407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6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7">D19*(1+$E$6)</f>
        <v>61800</v>
      </c>
      <c r="E20" s="50"/>
      <c r="F20" s="50">
        <f>AVERAGE(D19:D20)</f>
        <v>60900</v>
      </c>
      <c r="G20" s="50">
        <f t="shared" ref="G20:G53" si="8">$E$7*$E$8</f>
        <v>2319.5998990911835</v>
      </c>
      <c r="H20" s="50">
        <f>$E$7*$E$8*(C20+1)</f>
        <v>4639.199798182367</v>
      </c>
      <c r="I20" s="176">
        <f t="shared" ref="I20:I57" si="9">H20/D20</f>
        <v>7.5067957899391052E-2</v>
      </c>
      <c r="J20" s="176"/>
      <c r="K20" s="181">
        <f t="shared" ref="K20:K58" si="10">D20*$E$9</f>
        <v>3708</v>
      </c>
      <c r="L20" s="181">
        <f t="shared" ref="L20:L58" si="11">K20*(11/24)*$E$11</f>
        <v>95.171999999999997</v>
      </c>
      <c r="M20" s="181">
        <f>M19*(1+$E$11)+(K20+L20)</f>
        <v>7702.3464000000004</v>
      </c>
      <c r="N20" s="50">
        <f t="shared" si="6"/>
        <v>6412.6079674777848</v>
      </c>
      <c r="O20" s="50">
        <f t="shared" ref="O20:O58" si="12">N20*(11/24)*$E$11</f>
        <v>164.59027116526315</v>
      </c>
      <c r="P20" s="50">
        <f>P19*(1+$E$11)+(N20+O20)</f>
        <v>13320.422840591649</v>
      </c>
      <c r="Q20" s="50">
        <f t="shared" ref="Q20:Q58" si="13">M20+P20</f>
        <v>21022.76924059165</v>
      </c>
    </row>
    <row r="21" spans="1:19" x14ac:dyDescent="0.15">
      <c r="A21" s="172">
        <f t="shared" ref="A21:C58" si="14">A20+1</f>
        <v>1989</v>
      </c>
      <c r="B21" s="50">
        <f t="shared" si="14"/>
        <v>32</v>
      </c>
      <c r="C21" s="50">
        <f t="shared" si="14"/>
        <v>2</v>
      </c>
      <c r="D21" s="50">
        <f t="shared" si="7"/>
        <v>63654</v>
      </c>
      <c r="E21" s="50"/>
      <c r="F21" s="50">
        <f>AVERAGE(D19:D21)</f>
        <v>61818</v>
      </c>
      <c r="G21" s="50">
        <f t="shared" si="8"/>
        <v>2319.5998990911835</v>
      </c>
      <c r="H21" s="50">
        <f t="shared" ref="H21:H53" si="15">$E$7*$E$8*(C21+1)</f>
        <v>6958.7996972735509</v>
      </c>
      <c r="I21" s="176">
        <f t="shared" si="9"/>
        <v>0.10932226878552095</v>
      </c>
      <c r="J21" s="176"/>
      <c r="K21" s="181">
        <f t="shared" si="10"/>
        <v>3819.24</v>
      </c>
      <c r="L21" s="181">
        <f t="shared" si="11"/>
        <v>98.027159999999995</v>
      </c>
      <c r="M21" s="181">
        <f>M20*(1+$E$11)+(K21+L21)</f>
        <v>12050.944958400001</v>
      </c>
      <c r="N21" s="50">
        <f t="shared" si="6"/>
        <v>6604.986206502118</v>
      </c>
      <c r="O21" s="50">
        <f t="shared" si="12"/>
        <v>169.52797930022103</v>
      </c>
      <c r="P21" s="50">
        <f t="shared" ref="P21:P58" si="16">P20*(1+$E$11)+(N21+O21)</f>
        <v>20840.88070546712</v>
      </c>
      <c r="Q21" s="50">
        <f t="shared" si="13"/>
        <v>32891.825663867123</v>
      </c>
    </row>
    <row r="22" spans="1:19" x14ac:dyDescent="0.15">
      <c r="A22" s="172">
        <f t="shared" si="14"/>
        <v>1990</v>
      </c>
      <c r="B22" s="50">
        <f t="shared" si="14"/>
        <v>33</v>
      </c>
      <c r="C22" s="50">
        <f t="shared" si="14"/>
        <v>3</v>
      </c>
      <c r="D22" s="50">
        <f t="shared" si="7"/>
        <v>65563.62</v>
      </c>
      <c r="E22" s="50"/>
      <c r="F22" s="50">
        <f>AVERAGE(D19:D22)</f>
        <v>62754.404999999999</v>
      </c>
      <c r="G22" s="50">
        <f t="shared" si="8"/>
        <v>2319.5998990911835</v>
      </c>
      <c r="H22" s="50">
        <f t="shared" si="15"/>
        <v>9278.399596364734</v>
      </c>
      <c r="I22" s="176">
        <f t="shared" si="9"/>
        <v>0.14151750004598182</v>
      </c>
      <c r="J22" s="176"/>
      <c r="K22" s="181">
        <f t="shared" si="10"/>
        <v>3933.8171999999995</v>
      </c>
      <c r="L22" s="181">
        <f t="shared" si="11"/>
        <v>100.96797479999999</v>
      </c>
      <c r="M22" s="181">
        <f t="shared" ref="M22:M58" si="17">M21*(1+$E$11)+(K22+L22)</f>
        <v>16760.583050870402</v>
      </c>
      <c r="N22" s="50">
        <f t="shared" si="6"/>
        <v>6803.1357926971814</v>
      </c>
      <c r="O22" s="50">
        <f t="shared" si="12"/>
        <v>174.61381867922765</v>
      </c>
      <c r="P22" s="50">
        <f t="shared" si="16"/>
        <v>28985.719636349688</v>
      </c>
      <c r="Q22" s="50">
        <f t="shared" si="13"/>
        <v>45746.302687220086</v>
      </c>
    </row>
    <row r="23" spans="1:19" x14ac:dyDescent="0.15">
      <c r="A23" s="172">
        <f t="shared" si="14"/>
        <v>1991</v>
      </c>
      <c r="B23" s="50">
        <f t="shared" si="14"/>
        <v>34</v>
      </c>
      <c r="C23" s="50">
        <f t="shared" si="14"/>
        <v>4</v>
      </c>
      <c r="D23" s="50">
        <f t="shared" si="7"/>
        <v>67530.528599999991</v>
      </c>
      <c r="E23" s="50"/>
      <c r="F23" s="50">
        <f>AVERAGE(D19:D23)</f>
        <v>63709.62971999999</v>
      </c>
      <c r="G23" s="50">
        <f t="shared" si="8"/>
        <v>2319.5998990911835</v>
      </c>
      <c r="H23" s="50">
        <f t="shared" si="15"/>
        <v>11597.999495455917</v>
      </c>
      <c r="I23" s="176">
        <f t="shared" si="9"/>
        <v>0.17174453889075464</v>
      </c>
      <c r="J23" s="176"/>
      <c r="K23" s="181">
        <f t="shared" si="10"/>
        <v>4051.8317159999992</v>
      </c>
      <c r="L23" s="181">
        <f t="shared" si="11"/>
        <v>103.99701404399998</v>
      </c>
      <c r="M23" s="181">
        <f t="shared" si="17"/>
        <v>21855.004431763144</v>
      </c>
      <c r="N23" s="50">
        <f t="shared" si="6"/>
        <v>7007.2298664780956</v>
      </c>
      <c r="O23" s="50">
        <f t="shared" si="12"/>
        <v>179.85223323960443</v>
      </c>
      <c r="P23" s="50">
        <f t="shared" si="16"/>
        <v>37796.002035702972</v>
      </c>
      <c r="Q23" s="50">
        <f t="shared" si="13"/>
        <v>59651.006467466112</v>
      </c>
    </row>
    <row r="24" spans="1:19" x14ac:dyDescent="0.15">
      <c r="A24" s="172">
        <f t="shared" si="14"/>
        <v>1992</v>
      </c>
      <c r="B24" s="50">
        <f t="shared" si="14"/>
        <v>35</v>
      </c>
      <c r="C24" s="50">
        <f t="shared" si="14"/>
        <v>5</v>
      </c>
      <c r="D24" s="50">
        <f t="shared" si="7"/>
        <v>69556.444457999998</v>
      </c>
      <c r="E24" s="50"/>
      <c r="F24" s="50">
        <f t="shared" ref="F24:F58" si="18">AVERAGE(D20:D24)</f>
        <v>65620.918611599991</v>
      </c>
      <c r="G24" s="50">
        <f t="shared" si="8"/>
        <v>2319.5998990911835</v>
      </c>
      <c r="H24" s="50">
        <f t="shared" si="15"/>
        <v>13917.599394547102</v>
      </c>
      <c r="I24" s="176">
        <f t="shared" si="9"/>
        <v>0.20009072492126753</v>
      </c>
      <c r="J24" s="176"/>
      <c r="K24" s="181">
        <f t="shared" si="10"/>
        <v>4173.3866674800001</v>
      </c>
      <c r="L24" s="181">
        <f t="shared" si="11"/>
        <v>107.11692446532</v>
      </c>
      <c r="M24" s="181">
        <f t="shared" si="17"/>
        <v>27359.388271887205</v>
      </c>
      <c r="N24" s="50">
        <f t="shared" si="6"/>
        <v>7217.4467624724393</v>
      </c>
      <c r="O24" s="50">
        <f t="shared" si="12"/>
        <v>185.24780023679259</v>
      </c>
      <c r="P24" s="50">
        <f t="shared" si="16"/>
        <v>47315.272712411577</v>
      </c>
      <c r="Q24" s="50">
        <f t="shared" si="13"/>
        <v>74674.660984298782</v>
      </c>
    </row>
    <row r="25" spans="1:19" x14ac:dyDescent="0.15">
      <c r="A25" s="172">
        <f t="shared" si="14"/>
        <v>1993</v>
      </c>
      <c r="B25" s="50">
        <f t="shared" si="14"/>
        <v>36</v>
      </c>
      <c r="C25" s="50">
        <f t="shared" si="14"/>
        <v>6</v>
      </c>
      <c r="D25" s="50">
        <f t="shared" si="7"/>
        <v>71643.137791739995</v>
      </c>
      <c r="E25" s="50"/>
      <c r="F25" s="50">
        <f t="shared" si="18"/>
        <v>67589.546169947993</v>
      </c>
      <c r="G25" s="50">
        <f t="shared" si="8"/>
        <v>2319.5998990911835</v>
      </c>
      <c r="H25" s="50">
        <f t="shared" si="15"/>
        <v>16237.199293638285</v>
      </c>
      <c r="I25" s="176">
        <f t="shared" si="9"/>
        <v>0.22663997968428362</v>
      </c>
      <c r="J25" s="176"/>
      <c r="K25" s="181">
        <f t="shared" si="10"/>
        <v>4298.5882675043995</v>
      </c>
      <c r="L25" s="181">
        <f t="shared" si="11"/>
        <v>110.33043219927958</v>
      </c>
      <c r="M25" s="181">
        <f t="shared" si="17"/>
        <v>33300.432714816568</v>
      </c>
      <c r="N25" s="50">
        <f t="shared" si="6"/>
        <v>7433.9701653466127</v>
      </c>
      <c r="O25" s="50">
        <f t="shared" si="12"/>
        <v>190.80523424389639</v>
      </c>
      <c r="P25" s="50">
        <f t="shared" si="16"/>
        <v>57589.703383897133</v>
      </c>
      <c r="Q25" s="50">
        <f t="shared" si="13"/>
        <v>90890.136098713701</v>
      </c>
    </row>
    <row r="26" spans="1:19" x14ac:dyDescent="0.15">
      <c r="A26" s="172">
        <f t="shared" si="14"/>
        <v>1994</v>
      </c>
      <c r="B26" s="50">
        <f t="shared" si="14"/>
        <v>37</v>
      </c>
      <c r="C26" s="50">
        <f t="shared" si="14"/>
        <v>7</v>
      </c>
      <c r="D26" s="50">
        <f t="shared" si="7"/>
        <v>73792.431925492201</v>
      </c>
      <c r="E26" s="50"/>
      <c r="F26" s="50">
        <f t="shared" si="18"/>
        <v>69617.23255504643</v>
      </c>
      <c r="G26" s="50">
        <f t="shared" si="8"/>
        <v>2319.5998990911835</v>
      </c>
      <c r="H26" s="50">
        <f t="shared" si="15"/>
        <v>18556.799192729468</v>
      </c>
      <c r="I26" s="176">
        <f t="shared" si="9"/>
        <v>0.25147293168852547</v>
      </c>
      <c r="J26" s="176"/>
      <c r="K26" s="181">
        <f t="shared" si="10"/>
        <v>4427.5459155295321</v>
      </c>
      <c r="L26" s="181">
        <f t="shared" si="11"/>
        <v>113.640345165258</v>
      </c>
      <c r="M26" s="181">
        <f t="shared" si="17"/>
        <v>39706.443207541088</v>
      </c>
      <c r="N26" s="50">
        <f t="shared" si="6"/>
        <v>7656.9892703070118</v>
      </c>
      <c r="O26" s="50">
        <f t="shared" si="12"/>
        <v>196.52939127121329</v>
      </c>
      <c r="P26" s="50">
        <f t="shared" si="16"/>
        <v>68668.245434973607</v>
      </c>
      <c r="Q26" s="50">
        <f t="shared" si="13"/>
        <v>108374.68864251469</v>
      </c>
    </row>
    <row r="27" spans="1:19" x14ac:dyDescent="0.15">
      <c r="A27" s="172">
        <f t="shared" si="14"/>
        <v>1995</v>
      </c>
      <c r="B27" s="50">
        <f t="shared" si="14"/>
        <v>38</v>
      </c>
      <c r="C27" s="50">
        <f t="shared" si="14"/>
        <v>8</v>
      </c>
      <c r="D27" s="50">
        <f t="shared" si="7"/>
        <v>76006.204883256971</v>
      </c>
      <c r="E27" s="50"/>
      <c r="F27" s="50">
        <f>AVERAGE(D23:D27)</f>
        <v>71705.749531697831</v>
      </c>
      <c r="G27" s="50">
        <f t="shared" si="8"/>
        <v>2319.5998990911835</v>
      </c>
      <c r="H27" s="50">
        <f t="shared" si="15"/>
        <v>20876.399091820651</v>
      </c>
      <c r="I27" s="176">
        <f t="shared" si="9"/>
        <v>0.27466703703843803</v>
      </c>
      <c r="J27" s="176"/>
      <c r="K27" s="181">
        <f t="shared" si="10"/>
        <v>4560.3722929954183</v>
      </c>
      <c r="L27" s="181">
        <f t="shared" si="11"/>
        <v>117.04955552021575</v>
      </c>
      <c r="M27" s="181">
        <f t="shared" si="17"/>
        <v>46607.425875679022</v>
      </c>
      <c r="N27" s="50">
        <f t="shared" si="6"/>
        <v>7886.6989484162223</v>
      </c>
      <c r="O27" s="50">
        <f t="shared" si="12"/>
        <v>202.4252730093497</v>
      </c>
      <c r="P27" s="50">
        <f t="shared" si="16"/>
        <v>80602.791400757706</v>
      </c>
      <c r="Q27" s="50">
        <f t="shared" si="13"/>
        <v>127210.21727643673</v>
      </c>
    </row>
    <row r="28" spans="1:19" x14ac:dyDescent="0.15">
      <c r="A28" s="172">
        <f t="shared" si="14"/>
        <v>1996</v>
      </c>
      <c r="B28" s="50">
        <f t="shared" si="14"/>
        <v>39</v>
      </c>
      <c r="C28" s="50">
        <f t="shared" si="14"/>
        <v>9</v>
      </c>
      <c r="D28" s="50">
        <f t="shared" si="7"/>
        <v>78286.391029754683</v>
      </c>
      <c r="E28" s="50"/>
      <c r="F28" s="50">
        <f t="shared" si="18"/>
        <v>73856.922017648772</v>
      </c>
      <c r="G28" s="50">
        <f t="shared" si="8"/>
        <v>2319.5998990911835</v>
      </c>
      <c r="H28" s="50">
        <f t="shared" si="15"/>
        <v>23195.998990911834</v>
      </c>
      <c r="I28" s="176">
        <f t="shared" si="9"/>
        <v>0.2962966958343452</v>
      </c>
      <c r="J28" s="176"/>
      <c r="K28" s="181">
        <f t="shared" si="10"/>
        <v>4697.183461785281</v>
      </c>
      <c r="L28" s="181">
        <f t="shared" si="11"/>
        <v>120.56104218582222</v>
      </c>
      <c r="M28" s="181">
        <f t="shared" si="17"/>
        <v>54035.186228688151</v>
      </c>
      <c r="N28" s="50">
        <f t="shared" si="6"/>
        <v>8123.2999168687093</v>
      </c>
      <c r="O28" s="50">
        <f t="shared" si="12"/>
        <v>208.49803119963022</v>
      </c>
      <c r="P28" s="50">
        <f t="shared" si="16"/>
        <v>93448.345667268484</v>
      </c>
      <c r="Q28" s="50">
        <f t="shared" si="13"/>
        <v>147483.53189595664</v>
      </c>
    </row>
    <row r="29" spans="1:19" x14ac:dyDescent="0.15">
      <c r="A29" s="172">
        <f t="shared" si="14"/>
        <v>1997</v>
      </c>
      <c r="B29" s="50">
        <f t="shared" si="14"/>
        <v>40</v>
      </c>
      <c r="C29" s="50">
        <f t="shared" si="14"/>
        <v>10</v>
      </c>
      <c r="D29" s="50">
        <f t="shared" si="7"/>
        <v>80634.982760647326</v>
      </c>
      <c r="E29" s="50"/>
      <c r="F29" s="50">
        <f t="shared" si="18"/>
        <v>76072.629678178229</v>
      </c>
      <c r="G29" s="50">
        <f t="shared" si="8"/>
        <v>2319.5998990911835</v>
      </c>
      <c r="H29" s="50">
        <f t="shared" si="15"/>
        <v>25515.598890003017</v>
      </c>
      <c r="I29" s="176">
        <f t="shared" si="9"/>
        <v>0.31643336448328124</v>
      </c>
      <c r="J29" s="176"/>
      <c r="K29" s="181">
        <f t="shared" si="10"/>
        <v>4838.0989656388392</v>
      </c>
      <c r="L29" s="181">
        <f t="shared" si="11"/>
        <v>124.17787345139688</v>
      </c>
      <c r="M29" s="181">
        <f t="shared" si="17"/>
        <v>62023.433496584927</v>
      </c>
      <c r="N29" s="50">
        <f t="shared" si="6"/>
        <v>8366.9989143747716</v>
      </c>
      <c r="O29" s="50">
        <f t="shared" si="12"/>
        <v>214.75297213561913</v>
      </c>
      <c r="P29" s="50">
        <f t="shared" si="16"/>
        <v>107263.20491114592</v>
      </c>
      <c r="Q29" s="50">
        <f t="shared" si="13"/>
        <v>169286.63840773085</v>
      </c>
    </row>
    <row r="30" spans="1:19" x14ac:dyDescent="0.15">
      <c r="A30" s="172">
        <f t="shared" si="14"/>
        <v>1998</v>
      </c>
      <c r="B30" s="50">
        <f t="shared" si="14"/>
        <v>41</v>
      </c>
      <c r="C30" s="50">
        <f t="shared" si="14"/>
        <v>11</v>
      </c>
      <c r="D30" s="50">
        <f t="shared" si="7"/>
        <v>83054.032243466747</v>
      </c>
      <c r="E30" s="50"/>
      <c r="F30" s="50">
        <f t="shared" si="18"/>
        <v>78354.808568523586</v>
      </c>
      <c r="G30" s="50">
        <f t="shared" si="8"/>
        <v>2319.5998990911835</v>
      </c>
      <c r="H30" s="50">
        <f t="shared" si="15"/>
        <v>27835.198789094204</v>
      </c>
      <c r="I30" s="176">
        <f t="shared" si="9"/>
        <v>0.33514566405996254</v>
      </c>
      <c r="J30" s="176"/>
      <c r="K30" s="181">
        <f t="shared" si="10"/>
        <v>4983.2419346080051</v>
      </c>
      <c r="L30" s="181">
        <f t="shared" si="11"/>
        <v>127.90320965493879</v>
      </c>
      <c r="M30" s="181">
        <f t="shared" si="17"/>
        <v>70607.89091665663</v>
      </c>
      <c r="N30" s="50">
        <f t="shared" si="6"/>
        <v>8618.008881806014</v>
      </c>
      <c r="O30" s="50">
        <f t="shared" si="12"/>
        <v>221.19556129968768</v>
      </c>
      <c r="P30" s="50">
        <f t="shared" si="16"/>
        <v>122109.1488292758</v>
      </c>
      <c r="Q30" s="50">
        <f t="shared" si="13"/>
        <v>192717.03974593244</v>
      </c>
    </row>
    <row r="31" spans="1:19" x14ac:dyDescent="0.15">
      <c r="A31" s="172">
        <f t="shared" si="14"/>
        <v>1999</v>
      </c>
      <c r="B31" s="50">
        <f t="shared" si="14"/>
        <v>42</v>
      </c>
      <c r="C31" s="50">
        <f t="shared" si="14"/>
        <v>12</v>
      </c>
      <c r="D31" s="50">
        <f t="shared" si="7"/>
        <v>85545.653210770746</v>
      </c>
      <c r="E31" s="50"/>
      <c r="F31" s="50">
        <f t="shared" si="18"/>
        <v>80705.452825579297</v>
      </c>
      <c r="G31" s="50">
        <f t="shared" si="8"/>
        <v>2319.5998990911835</v>
      </c>
      <c r="H31" s="50">
        <f t="shared" si="15"/>
        <v>30154.798688185387</v>
      </c>
      <c r="I31" s="176">
        <f t="shared" si="9"/>
        <v>0.35249948485271143</v>
      </c>
      <c r="J31" s="176"/>
      <c r="K31" s="181">
        <f t="shared" si="10"/>
        <v>5132.7391926462442</v>
      </c>
      <c r="L31" s="181">
        <f t="shared" si="11"/>
        <v>131.74030594458694</v>
      </c>
      <c r="M31" s="181">
        <f t="shared" si="17"/>
        <v>79826.412306580241</v>
      </c>
      <c r="N31" s="50">
        <f t="shared" si="6"/>
        <v>8876.5491482601938</v>
      </c>
      <c r="O31" s="50">
        <f t="shared" si="12"/>
        <v>227.83142813867829</v>
      </c>
      <c r="P31" s="50">
        <f t="shared" si="16"/>
        <v>138051.64174011411</v>
      </c>
      <c r="Q31" s="50">
        <f t="shared" si="13"/>
        <v>217878.05404669436</v>
      </c>
    </row>
    <row r="32" spans="1:19" x14ac:dyDescent="0.15">
      <c r="A32" s="172">
        <f t="shared" si="14"/>
        <v>2000</v>
      </c>
      <c r="B32" s="50">
        <f t="shared" si="14"/>
        <v>43</v>
      </c>
      <c r="C32" s="50">
        <f t="shared" si="14"/>
        <v>13</v>
      </c>
      <c r="D32" s="50">
        <f t="shared" si="7"/>
        <v>88112.022807093876</v>
      </c>
      <c r="E32" s="50"/>
      <c r="F32" s="50">
        <f t="shared" si="18"/>
        <v>83126.616410346673</v>
      </c>
      <c r="G32" s="50">
        <f t="shared" si="8"/>
        <v>2319.5998990911835</v>
      </c>
      <c r="H32" s="50">
        <f t="shared" si="15"/>
        <v>32474.39858727657</v>
      </c>
      <c r="I32" s="176">
        <f t="shared" si="9"/>
        <v>0.36855808722464223</v>
      </c>
      <c r="J32" s="176"/>
      <c r="K32" s="181">
        <f t="shared" si="10"/>
        <v>5286.7213684256321</v>
      </c>
      <c r="L32" s="181">
        <f t="shared" si="11"/>
        <v>135.69251512292456</v>
      </c>
      <c r="M32" s="181">
        <f t="shared" si="17"/>
        <v>89719.105279297291</v>
      </c>
      <c r="N32" s="50">
        <f t="shared" si="6"/>
        <v>9142.8456227080005</v>
      </c>
      <c r="O32" s="50">
        <f t="shared" si="12"/>
        <v>234.66637098283869</v>
      </c>
      <c r="P32" s="50">
        <f t="shared" si="16"/>
        <v>155160.04567125134</v>
      </c>
      <c r="Q32" s="50">
        <f t="shared" si="13"/>
        <v>244879.15095054865</v>
      </c>
    </row>
    <row r="33" spans="1:17" x14ac:dyDescent="0.15">
      <c r="A33" s="172">
        <f t="shared" si="14"/>
        <v>2001</v>
      </c>
      <c r="B33" s="50">
        <f t="shared" si="14"/>
        <v>44</v>
      </c>
      <c r="C33" s="50">
        <f t="shared" si="14"/>
        <v>14</v>
      </c>
      <c r="D33" s="50">
        <f t="shared" si="7"/>
        <v>90755.383491306697</v>
      </c>
      <c r="E33" s="50"/>
      <c r="F33" s="50">
        <f t="shared" si="18"/>
        <v>85620.414902657067</v>
      </c>
      <c r="G33" s="50">
        <f t="shared" si="8"/>
        <v>2319.5998990911835</v>
      </c>
      <c r="H33" s="50">
        <f t="shared" si="15"/>
        <v>34793.998486367753</v>
      </c>
      <c r="I33" s="176">
        <f t="shared" si="9"/>
        <v>0.38338219891606329</v>
      </c>
      <c r="J33" s="176"/>
      <c r="K33" s="181">
        <f t="shared" si="10"/>
        <v>5445.3230094784012</v>
      </c>
      <c r="L33" s="181">
        <f t="shared" si="11"/>
        <v>139.76329057661229</v>
      </c>
      <c r="M33" s="181">
        <f t="shared" si="17"/>
        <v>100328.46147499296</v>
      </c>
      <c r="N33" s="50">
        <f t="shared" si="6"/>
        <v>9417.1309913892419</v>
      </c>
      <c r="O33" s="50">
        <f t="shared" si="12"/>
        <v>241.70636211232386</v>
      </c>
      <c r="P33" s="50">
        <f t="shared" si="16"/>
        <v>173507.84558234297</v>
      </c>
      <c r="Q33" s="50">
        <f t="shared" si="13"/>
        <v>273836.30705733591</v>
      </c>
    </row>
    <row r="34" spans="1:17" x14ac:dyDescent="0.15">
      <c r="A34" s="172">
        <f t="shared" si="14"/>
        <v>2002</v>
      </c>
      <c r="B34" s="50">
        <f t="shared" si="14"/>
        <v>45</v>
      </c>
      <c r="C34" s="50">
        <f t="shared" si="14"/>
        <v>15</v>
      </c>
      <c r="D34" s="50">
        <f t="shared" si="7"/>
        <v>93478.044996045894</v>
      </c>
      <c r="E34" s="50"/>
      <c r="F34" s="50">
        <f t="shared" si="18"/>
        <v>88189.027349736789</v>
      </c>
      <c r="G34" s="50">
        <f t="shared" si="8"/>
        <v>2319.5998990911835</v>
      </c>
      <c r="H34" s="50">
        <f t="shared" si="15"/>
        <v>37113.598385458936</v>
      </c>
      <c r="I34" s="176">
        <f t="shared" si="9"/>
        <v>0.39703010890983903</v>
      </c>
      <c r="J34" s="176"/>
      <c r="K34" s="181">
        <f t="shared" si="10"/>
        <v>5608.6826997627531</v>
      </c>
      <c r="L34" s="181">
        <f t="shared" si="11"/>
        <v>143.95618929391065</v>
      </c>
      <c r="M34" s="181">
        <f t="shared" si="17"/>
        <v>111699.49420664924</v>
      </c>
      <c r="N34" s="50">
        <f t="shared" si="6"/>
        <v>9699.6449211309173</v>
      </c>
      <c r="O34" s="50">
        <f t="shared" si="12"/>
        <v>248.95755297569352</v>
      </c>
      <c r="P34" s="50">
        <f t="shared" si="16"/>
        <v>193172.88740906082</v>
      </c>
      <c r="Q34" s="50">
        <f t="shared" si="13"/>
        <v>304872.38161571004</v>
      </c>
    </row>
    <row r="35" spans="1:17" x14ac:dyDescent="0.15">
      <c r="A35" s="172">
        <f t="shared" si="14"/>
        <v>2003</v>
      </c>
      <c r="B35" s="50">
        <f t="shared" si="14"/>
        <v>46</v>
      </c>
      <c r="C35" s="50">
        <f t="shared" si="14"/>
        <v>16</v>
      </c>
      <c r="D35" s="50">
        <f t="shared" si="7"/>
        <v>96282.386345927269</v>
      </c>
      <c r="E35" s="50"/>
      <c r="F35" s="50">
        <f t="shared" si="18"/>
        <v>90834.69817022889</v>
      </c>
      <c r="G35" s="50">
        <f t="shared" si="8"/>
        <v>2319.5998990911835</v>
      </c>
      <c r="H35" s="50">
        <f t="shared" si="15"/>
        <v>39433.198284550119</v>
      </c>
      <c r="I35" s="176">
        <f t="shared" si="9"/>
        <v>0.40955775797738253</v>
      </c>
      <c r="J35" s="176"/>
      <c r="K35" s="181">
        <f t="shared" si="10"/>
        <v>5776.9431807556357</v>
      </c>
      <c r="L35" s="181">
        <f t="shared" si="11"/>
        <v>148.27487497272799</v>
      </c>
      <c r="M35" s="181">
        <f t="shared" si="17"/>
        <v>123879.88393794995</v>
      </c>
      <c r="N35" s="50">
        <f t="shared" si="6"/>
        <v>9990.6342687648448</v>
      </c>
      <c r="O35" s="50">
        <f t="shared" si="12"/>
        <v>256.42627956496432</v>
      </c>
      <c r="P35" s="50">
        <f t="shared" si="16"/>
        <v>214237.62965229806</v>
      </c>
      <c r="Q35" s="50">
        <f t="shared" si="13"/>
        <v>338117.51359024801</v>
      </c>
    </row>
    <row r="36" spans="1:17" x14ac:dyDescent="0.15">
      <c r="A36" s="172">
        <f t="shared" si="14"/>
        <v>2004</v>
      </c>
      <c r="B36" s="50">
        <f t="shared" si="14"/>
        <v>47</v>
      </c>
      <c r="C36" s="50">
        <f t="shared" si="14"/>
        <v>17</v>
      </c>
      <c r="D36" s="50">
        <f t="shared" si="7"/>
        <v>99170.857936305096</v>
      </c>
      <c r="E36" s="50"/>
      <c r="F36" s="50">
        <f t="shared" si="18"/>
        <v>93559.739115335775</v>
      </c>
      <c r="G36" s="50">
        <f t="shared" si="8"/>
        <v>2319.5998990911835</v>
      </c>
      <c r="H36" s="50">
        <f t="shared" si="15"/>
        <v>41752.798183641302</v>
      </c>
      <c r="I36" s="176">
        <f t="shared" si="9"/>
        <v>0.42101882601901108</v>
      </c>
      <c r="J36" s="176"/>
      <c r="K36" s="181">
        <f t="shared" si="10"/>
        <v>5950.2514761783059</v>
      </c>
      <c r="L36" s="181">
        <f t="shared" si="11"/>
        <v>152.72312122190985</v>
      </c>
      <c r="M36" s="181">
        <f t="shared" si="17"/>
        <v>136920.13203587537</v>
      </c>
      <c r="N36" s="50">
        <f t="shared" si="6"/>
        <v>10290.353296827792</v>
      </c>
      <c r="O36" s="50">
        <f t="shared" si="12"/>
        <v>264.11906795191334</v>
      </c>
      <c r="P36" s="50">
        <f t="shared" si="16"/>
        <v>236789.40927760646</v>
      </c>
      <c r="Q36" s="50">
        <f t="shared" si="13"/>
        <v>373709.54131348187</v>
      </c>
    </row>
    <row r="37" spans="1:17" x14ac:dyDescent="0.15">
      <c r="A37" s="172">
        <f t="shared" si="14"/>
        <v>2005</v>
      </c>
      <c r="B37" s="50">
        <f t="shared" si="14"/>
        <v>48</v>
      </c>
      <c r="C37" s="50">
        <f t="shared" si="14"/>
        <v>18</v>
      </c>
      <c r="D37" s="50">
        <f t="shared" si="7"/>
        <v>102145.98367439426</v>
      </c>
      <c r="E37" s="50"/>
      <c r="F37" s="50">
        <f t="shared" si="18"/>
        <v>96366.531288795843</v>
      </c>
      <c r="G37" s="50">
        <f t="shared" si="8"/>
        <v>2319.5998990911835</v>
      </c>
      <c r="H37" s="50">
        <f t="shared" si="15"/>
        <v>44072.398082732485</v>
      </c>
      <c r="I37" s="176">
        <f t="shared" si="9"/>
        <v>0.43146481630858741</v>
      </c>
      <c r="J37" s="176"/>
      <c r="K37" s="181">
        <f t="shared" si="10"/>
        <v>6128.7590204636554</v>
      </c>
      <c r="L37" s="181">
        <f t="shared" si="11"/>
        <v>157.30481485856714</v>
      </c>
      <c r="M37" s="181">
        <f t="shared" si="17"/>
        <v>150873.72326520662</v>
      </c>
      <c r="N37" s="50">
        <f t="shared" si="6"/>
        <v>10599.063895732626</v>
      </c>
      <c r="O37" s="50">
        <f t="shared" si="12"/>
        <v>272.04263999047072</v>
      </c>
      <c r="P37" s="50">
        <f t="shared" si="16"/>
        <v>260920.72273287553</v>
      </c>
      <c r="Q37" s="50">
        <f t="shared" si="13"/>
        <v>411794.44599808217</v>
      </c>
    </row>
    <row r="38" spans="1:17" x14ac:dyDescent="0.1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7"/>
        <v>105210.36318462608</v>
      </c>
      <c r="E38" s="50"/>
      <c r="F38" s="50">
        <f t="shared" si="18"/>
        <v>99257.527227459723</v>
      </c>
      <c r="G38" s="50">
        <f t="shared" si="8"/>
        <v>2319.5998990911835</v>
      </c>
      <c r="H38" s="50">
        <f t="shared" si="15"/>
        <v>46391.997981823668</v>
      </c>
      <c r="I38" s="176">
        <f t="shared" si="9"/>
        <v>0.44094513674868413</v>
      </c>
      <c r="J38" s="176"/>
      <c r="K38" s="181">
        <f t="shared" si="10"/>
        <v>6312.6217910775649</v>
      </c>
      <c r="L38" s="181">
        <f t="shared" si="11"/>
        <v>162.02395930432417</v>
      </c>
      <c r="M38" s="181">
        <f t="shared" si="17"/>
        <v>165797.29751844009</v>
      </c>
      <c r="N38" s="50">
        <f t="shared" si="6"/>
        <v>10917.035812604605</v>
      </c>
      <c r="O38" s="50">
        <f t="shared" si="12"/>
        <v>280.20391919018482</v>
      </c>
      <c r="P38" s="50">
        <f t="shared" si="16"/>
        <v>286729.52293771139</v>
      </c>
      <c r="Q38" s="50">
        <f t="shared" si="13"/>
        <v>452526.8204561515</v>
      </c>
    </row>
    <row r="39" spans="1:17" x14ac:dyDescent="0.1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7"/>
        <v>108366.67408016487</v>
      </c>
      <c r="E39" s="50"/>
      <c r="F39" s="50">
        <f t="shared" si="18"/>
        <v>102235.25304428351</v>
      </c>
      <c r="G39" s="50">
        <f t="shared" si="8"/>
        <v>2319.5998990911835</v>
      </c>
      <c r="H39" s="50">
        <f t="shared" si="15"/>
        <v>48711.597880914851</v>
      </c>
      <c r="I39" s="176">
        <f t="shared" si="9"/>
        <v>0.44950717823894981</v>
      </c>
      <c r="J39" s="176"/>
      <c r="K39" s="181">
        <f t="shared" si="10"/>
        <v>6502.0004448098916</v>
      </c>
      <c r="L39" s="181">
        <f t="shared" si="11"/>
        <v>166.88467808345388</v>
      </c>
      <c r="M39" s="181">
        <f t="shared" si="17"/>
        <v>181750.83130236607</v>
      </c>
      <c r="N39" s="50">
        <f t="shared" si="6"/>
        <v>11244.546886982744</v>
      </c>
      <c r="O39" s="50">
        <f t="shared" si="12"/>
        <v>288.61003676589041</v>
      </c>
      <c r="P39" s="50">
        <f t="shared" si="16"/>
        <v>314319.53314597183</v>
      </c>
      <c r="Q39" s="50">
        <f t="shared" si="13"/>
        <v>496070.36444833793</v>
      </c>
    </row>
    <row r="40" spans="1:17" x14ac:dyDescent="0.1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7"/>
        <v>111617.67430256982</v>
      </c>
      <c r="E40" s="50"/>
      <c r="F40" s="50">
        <f t="shared" si="18"/>
        <v>105302.31063561203</v>
      </c>
      <c r="G40" s="50">
        <f t="shared" si="8"/>
        <v>2319.5998990911835</v>
      </c>
      <c r="H40" s="50">
        <f t="shared" si="15"/>
        <v>51031.197780006034</v>
      </c>
      <c r="I40" s="176">
        <f t="shared" si="9"/>
        <v>0.45719639025690684</v>
      </c>
      <c r="J40" s="176"/>
      <c r="K40" s="181">
        <f t="shared" si="10"/>
        <v>6697.0604581541893</v>
      </c>
      <c r="L40" s="181">
        <f t="shared" si="11"/>
        <v>171.89121842595753</v>
      </c>
      <c r="M40" s="181">
        <f t="shared" si="17"/>
        <v>198797.82953187873</v>
      </c>
      <c r="N40" s="50">
        <f t="shared" si="6"/>
        <v>11581.883293592227</v>
      </c>
      <c r="O40" s="50">
        <f t="shared" si="12"/>
        <v>297.26833786886721</v>
      </c>
      <c r="P40" s="50">
        <f t="shared" si="16"/>
        <v>343800.57863360737</v>
      </c>
      <c r="Q40" s="50">
        <f t="shared" si="13"/>
        <v>542598.40816548606</v>
      </c>
    </row>
    <row r="41" spans="1:17" x14ac:dyDescent="0.1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7"/>
        <v>114966.20453164692</v>
      </c>
      <c r="E41" s="50"/>
      <c r="F41" s="50">
        <f t="shared" si="18"/>
        <v>108461.37995468038</v>
      </c>
      <c r="G41" s="50">
        <f t="shared" si="8"/>
        <v>2319.5998990911835</v>
      </c>
      <c r="H41" s="50">
        <f t="shared" si="15"/>
        <v>53350.797679097217</v>
      </c>
      <c r="I41" s="176">
        <f t="shared" si="9"/>
        <v>0.4640563537470811</v>
      </c>
      <c r="J41" s="176"/>
      <c r="K41" s="181">
        <f t="shared" si="10"/>
        <v>6897.9722718988151</v>
      </c>
      <c r="L41" s="181">
        <f t="shared" si="11"/>
        <v>177.04795497873624</v>
      </c>
      <c r="M41" s="181">
        <f t="shared" si="17"/>
        <v>217005.52821254151</v>
      </c>
      <c r="N41" s="50">
        <f t="shared" si="6"/>
        <v>11929.339792399993</v>
      </c>
      <c r="O41" s="50">
        <f t="shared" si="12"/>
        <v>306.18638800493312</v>
      </c>
      <c r="P41" s="50">
        <f t="shared" si="16"/>
        <v>375288.93721749436</v>
      </c>
      <c r="Q41" s="50">
        <f t="shared" si="13"/>
        <v>592294.46543003584</v>
      </c>
    </row>
    <row r="42" spans="1:17" x14ac:dyDescent="0.1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7"/>
        <v>118415.19066759633</v>
      </c>
      <c r="E42" s="50"/>
      <c r="F42" s="50">
        <f t="shared" si="18"/>
        <v>111715.2213533208</v>
      </c>
      <c r="G42" s="50">
        <f t="shared" si="8"/>
        <v>2319.5998990911835</v>
      </c>
      <c r="H42" s="50">
        <f t="shared" si="15"/>
        <v>55670.397578188407</v>
      </c>
      <c r="I42" s="176">
        <f t="shared" si="9"/>
        <v>0.47012885141114169</v>
      </c>
      <c r="J42" s="176"/>
      <c r="K42" s="181">
        <f t="shared" si="10"/>
        <v>7104.9114400557792</v>
      </c>
      <c r="L42" s="181">
        <f t="shared" si="11"/>
        <v>182.35939362809833</v>
      </c>
      <c r="M42" s="181">
        <f t="shared" si="17"/>
        <v>236445.10862612771</v>
      </c>
      <c r="N42" s="50">
        <f t="shared" si="6"/>
        <v>12287.219986171993</v>
      </c>
      <c r="O42" s="50">
        <f t="shared" si="12"/>
        <v>315.37197964508118</v>
      </c>
      <c r="P42" s="50">
        <f t="shared" si="16"/>
        <v>408907.70966749114</v>
      </c>
      <c r="Q42" s="50">
        <f t="shared" si="13"/>
        <v>645352.81829361885</v>
      </c>
    </row>
    <row r="43" spans="1:17" x14ac:dyDescent="0.1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7"/>
        <v>121967.64638762422</v>
      </c>
      <c r="E43" s="50"/>
      <c r="F43" s="50">
        <f t="shared" si="18"/>
        <v>115066.67799392043</v>
      </c>
      <c r="G43" s="50">
        <f t="shared" si="8"/>
        <v>2319.5998990911835</v>
      </c>
      <c r="H43" s="50">
        <f t="shared" si="15"/>
        <v>57989.99747727959</v>
      </c>
      <c r="I43" s="176">
        <f t="shared" si="9"/>
        <v>0.47545393548861414</v>
      </c>
      <c r="J43" s="176"/>
      <c r="K43" s="181">
        <f t="shared" si="10"/>
        <v>7318.0587832574529</v>
      </c>
      <c r="L43" s="181">
        <f t="shared" si="11"/>
        <v>187.83017543694129</v>
      </c>
      <c r="M43" s="181">
        <f t="shared" si="17"/>
        <v>257191.92366788525</v>
      </c>
      <c r="N43" s="50">
        <f t="shared" si="6"/>
        <v>12655.836585757153</v>
      </c>
      <c r="O43" s="50">
        <f t="shared" si="12"/>
        <v>324.8331390344336</v>
      </c>
      <c r="P43" s="50">
        <f t="shared" si="16"/>
        <v>444787.21113366226</v>
      </c>
      <c r="Q43" s="50">
        <f t="shared" si="13"/>
        <v>701979.13480154751</v>
      </c>
    </row>
    <row r="44" spans="1:17" x14ac:dyDescent="0.1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7"/>
        <v>125626.67577925295</v>
      </c>
      <c r="E44" s="50"/>
      <c r="F44" s="50">
        <f t="shared" si="18"/>
        <v>118518.67833373803</v>
      </c>
      <c r="G44" s="50">
        <f t="shared" si="8"/>
        <v>2319.5998990911835</v>
      </c>
      <c r="H44" s="50">
        <f t="shared" si="15"/>
        <v>60309.597376370773</v>
      </c>
      <c r="I44" s="176">
        <f t="shared" si="9"/>
        <v>0.48006999311471721</v>
      </c>
      <c r="J44" s="176"/>
      <c r="K44" s="181">
        <f t="shared" si="10"/>
        <v>7537.6005467551768</v>
      </c>
      <c r="L44" s="181">
        <f t="shared" si="11"/>
        <v>193.46508070004955</v>
      </c>
      <c r="M44" s="181">
        <f t="shared" si="17"/>
        <v>279325.73702074209</v>
      </c>
      <c r="N44" s="50">
        <f t="shared" si="6"/>
        <v>13035.511683329869</v>
      </c>
      <c r="O44" s="50">
        <f t="shared" si="12"/>
        <v>334.5781332054666</v>
      </c>
      <c r="P44" s="50">
        <f t="shared" si="16"/>
        <v>483065.38477368274</v>
      </c>
      <c r="Q44" s="50">
        <f t="shared" si="13"/>
        <v>762391.12179442483</v>
      </c>
    </row>
    <row r="45" spans="1:17" x14ac:dyDescent="0.1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7"/>
        <v>129395.47605263055</v>
      </c>
      <c r="E45" s="50"/>
      <c r="F45" s="50">
        <f t="shared" si="18"/>
        <v>122074.2386837502</v>
      </c>
      <c r="G45" s="50">
        <f t="shared" si="8"/>
        <v>2319.5998990911835</v>
      </c>
      <c r="H45" s="50">
        <f t="shared" si="15"/>
        <v>62629.197275461956</v>
      </c>
      <c r="I45" s="176">
        <f t="shared" si="9"/>
        <v>0.48401380933896054</v>
      </c>
      <c r="J45" s="176"/>
      <c r="K45" s="181">
        <f t="shared" si="10"/>
        <v>7763.7285631578325</v>
      </c>
      <c r="L45" s="181">
        <f t="shared" si="11"/>
        <v>199.26903312105105</v>
      </c>
      <c r="M45" s="181">
        <f t="shared" si="17"/>
        <v>302930.97589018254</v>
      </c>
      <c r="N45" s="50">
        <f t="shared" si="6"/>
        <v>13426.577033829766</v>
      </c>
      <c r="O45" s="50">
        <f t="shared" si="12"/>
        <v>344.61547720163065</v>
      </c>
      <c r="P45" s="50">
        <f t="shared" si="16"/>
        <v>523888.2388320404</v>
      </c>
      <c r="Q45" s="50">
        <f t="shared" si="13"/>
        <v>826819.21472222288</v>
      </c>
    </row>
    <row r="46" spans="1:17" x14ac:dyDescent="0.1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7"/>
        <v>133277.34033420947</v>
      </c>
      <c r="E46" s="50"/>
      <c r="F46" s="50">
        <f t="shared" si="18"/>
        <v>125736.46584426271</v>
      </c>
      <c r="G46" s="50">
        <f t="shared" si="8"/>
        <v>2319.5998990911835</v>
      </c>
      <c r="H46" s="50">
        <f t="shared" si="15"/>
        <v>64948.797174553139</v>
      </c>
      <c r="I46" s="176">
        <f t="shared" si="9"/>
        <v>0.48732062788532521</v>
      </c>
      <c r="J46" s="176"/>
      <c r="K46" s="181">
        <f t="shared" si="10"/>
        <v>7996.6404200525676</v>
      </c>
      <c r="L46" s="181">
        <f t="shared" si="11"/>
        <v>205.24710411468257</v>
      </c>
      <c r="M46" s="181">
        <f t="shared" si="17"/>
        <v>328096.99806420004</v>
      </c>
      <c r="N46" s="50">
        <f t="shared" si="6"/>
        <v>13829.374344844658</v>
      </c>
      <c r="O46" s="50">
        <f t="shared" si="12"/>
        <v>354.95394151767954</v>
      </c>
      <c r="P46" s="50">
        <f t="shared" si="16"/>
        <v>567410.30849299708</v>
      </c>
      <c r="Q46" s="50">
        <f t="shared" si="13"/>
        <v>895507.30655719712</v>
      </c>
    </row>
    <row r="47" spans="1:17" x14ac:dyDescent="0.1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7"/>
        <v>137275.66054423575</v>
      </c>
      <c r="E47" s="50"/>
      <c r="F47" s="50">
        <f t="shared" si="18"/>
        <v>129508.55981959058</v>
      </c>
      <c r="G47" s="50">
        <f t="shared" si="8"/>
        <v>2319.5998990911835</v>
      </c>
      <c r="H47" s="50">
        <f t="shared" si="15"/>
        <v>67268.397073644315</v>
      </c>
      <c r="I47" s="176">
        <f t="shared" si="9"/>
        <v>0.49002420973212307</v>
      </c>
      <c r="J47" s="176"/>
      <c r="K47" s="181">
        <f t="shared" si="10"/>
        <v>8236.539632654145</v>
      </c>
      <c r="L47" s="181">
        <f t="shared" si="11"/>
        <v>211.40451723812305</v>
      </c>
      <c r="M47" s="181">
        <f t="shared" si="17"/>
        <v>354918.37410568754</v>
      </c>
      <c r="N47" s="50">
        <f t="shared" si="6"/>
        <v>14244.255575189998</v>
      </c>
      <c r="O47" s="50">
        <f t="shared" si="12"/>
        <v>365.60255976320991</v>
      </c>
      <c r="P47" s="50">
        <f t="shared" si="16"/>
        <v>613795.14390355814</v>
      </c>
      <c r="Q47" s="50">
        <f t="shared" si="13"/>
        <v>968713.51800924563</v>
      </c>
    </row>
    <row r="48" spans="1:17" x14ac:dyDescent="0.1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7"/>
        <v>141393.93036056284</v>
      </c>
      <c r="E48" s="50"/>
      <c r="F48" s="50">
        <f t="shared" si="18"/>
        <v>133393.8166141783</v>
      </c>
      <c r="G48" s="50">
        <f t="shared" si="8"/>
        <v>2319.5998990911835</v>
      </c>
      <c r="H48" s="50">
        <f t="shared" si="15"/>
        <v>69587.996972735506</v>
      </c>
      <c r="I48" s="176">
        <f t="shared" si="9"/>
        <v>0.4921568895870001</v>
      </c>
      <c r="J48" s="176"/>
      <c r="K48" s="181">
        <f t="shared" si="10"/>
        <v>8483.6358216337703</v>
      </c>
      <c r="L48" s="181">
        <f t="shared" si="11"/>
        <v>217.74665275526675</v>
      </c>
      <c r="M48" s="181">
        <f t="shared" si="17"/>
        <v>383495.18552999513</v>
      </c>
      <c r="N48" s="50">
        <f t="shared" si="6"/>
        <v>14671.5832424457</v>
      </c>
      <c r="O48" s="50">
        <f t="shared" si="12"/>
        <v>376.57063655610631</v>
      </c>
      <c r="P48" s="50">
        <f t="shared" si="16"/>
        <v>663215.82584115933</v>
      </c>
      <c r="Q48" s="50">
        <f t="shared" si="13"/>
        <v>1046711.0113711545</v>
      </c>
    </row>
    <row r="49" spans="1:20" x14ac:dyDescent="0.1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7"/>
        <v>145635.74827137974</v>
      </c>
      <c r="E49" s="50"/>
      <c r="F49" s="50">
        <f t="shared" si="18"/>
        <v>137395.63111260367</v>
      </c>
      <c r="G49" s="50">
        <f t="shared" si="8"/>
        <v>2319.5998990911835</v>
      </c>
      <c r="H49" s="50">
        <f t="shared" si="15"/>
        <v>71907.596871826681</v>
      </c>
      <c r="I49" s="176">
        <f t="shared" si="9"/>
        <v>0.49374963033000002</v>
      </c>
      <c r="J49" s="176"/>
      <c r="K49" s="181">
        <f t="shared" si="10"/>
        <v>8738.1448962827835</v>
      </c>
      <c r="L49" s="181">
        <f t="shared" si="11"/>
        <v>224.27905233792478</v>
      </c>
      <c r="M49" s="181">
        <f t="shared" si="17"/>
        <v>413933.33986829559</v>
      </c>
      <c r="N49" s="50">
        <f t="shared" si="6"/>
        <v>15111.730739719073</v>
      </c>
      <c r="O49" s="50">
        <f t="shared" si="12"/>
        <v>387.86775565278953</v>
      </c>
      <c r="P49" s="50">
        <f t="shared" si="16"/>
        <v>715855.51058363612</v>
      </c>
      <c r="Q49" s="50">
        <f t="shared" si="13"/>
        <v>1129788.8504519318</v>
      </c>
    </row>
    <row r="50" spans="1:20" x14ac:dyDescent="0.1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7"/>
        <v>150004.82071952114</v>
      </c>
      <c r="E50" s="50"/>
      <c r="F50" s="50">
        <f t="shared" si="18"/>
        <v>141517.50004598178</v>
      </c>
      <c r="G50" s="50">
        <f t="shared" si="8"/>
        <v>2319.5998990911835</v>
      </c>
      <c r="H50" s="50">
        <f t="shared" si="15"/>
        <v>74227.196770917872</v>
      </c>
      <c r="I50" s="176">
        <f t="shared" si="9"/>
        <v>0.49483207549514563</v>
      </c>
      <c r="J50" s="176"/>
      <c r="K50" s="181">
        <f t="shared" si="10"/>
        <v>9000.289243171268</v>
      </c>
      <c r="L50" s="181">
        <f t="shared" si="11"/>
        <v>231.00742390806252</v>
      </c>
      <c r="M50" s="181">
        <f t="shared" si="17"/>
        <v>446344.90356799948</v>
      </c>
      <c r="N50" s="50">
        <f t="shared" si="6"/>
        <v>15565.082661910646</v>
      </c>
      <c r="O50" s="50">
        <f t="shared" si="12"/>
        <v>399.50378832237328</v>
      </c>
      <c r="P50" s="50">
        <f t="shared" si="16"/>
        <v>771908.00562655274</v>
      </c>
      <c r="Q50" s="50">
        <f t="shared" si="13"/>
        <v>1218252.9091945523</v>
      </c>
    </row>
    <row r="51" spans="1:20" x14ac:dyDescent="0.1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7"/>
        <v>154504.96534110678</v>
      </c>
      <c r="E51" s="50"/>
      <c r="F51" s="50">
        <f t="shared" si="18"/>
        <v>145763.02504736124</v>
      </c>
      <c r="G51" s="50">
        <f t="shared" si="8"/>
        <v>2319.5998990911835</v>
      </c>
      <c r="H51" s="50">
        <f t="shared" si="15"/>
        <v>76546.796670009062</v>
      </c>
      <c r="I51" s="176">
        <f t="shared" si="9"/>
        <v>0.49543259985861066</v>
      </c>
      <c r="J51" s="176"/>
      <c r="K51" s="181">
        <f t="shared" si="10"/>
        <v>9270.2979204664061</v>
      </c>
      <c r="L51" s="181">
        <f t="shared" si="11"/>
        <v>237.93764662530444</v>
      </c>
      <c r="M51" s="181">
        <f t="shared" si="17"/>
        <v>480848.45373489923</v>
      </c>
      <c r="N51" s="50">
        <f t="shared" si="6"/>
        <v>16032.035141767967</v>
      </c>
      <c r="O51" s="50">
        <f t="shared" si="12"/>
        <v>411.48890197204446</v>
      </c>
      <c r="P51" s="50">
        <f t="shared" si="16"/>
        <v>831578.37798537978</v>
      </c>
      <c r="Q51" s="50">
        <f t="shared" si="13"/>
        <v>1312426.8317202791</v>
      </c>
    </row>
    <row r="52" spans="1:20" x14ac:dyDescent="0.1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7"/>
        <v>159140.11430133999</v>
      </c>
      <c r="E52" s="50"/>
      <c r="F52" s="50">
        <f t="shared" si="18"/>
        <v>150135.91579878208</v>
      </c>
      <c r="G52" s="50">
        <f t="shared" si="8"/>
        <v>2319.5998990911835</v>
      </c>
      <c r="H52" s="50">
        <f t="shared" si="15"/>
        <v>78866.396569100238</v>
      </c>
      <c r="I52" s="176">
        <f t="shared" si="9"/>
        <v>0.49557835819925744</v>
      </c>
      <c r="J52" s="176"/>
      <c r="K52" s="181">
        <f t="shared" si="10"/>
        <v>9548.4068580803996</v>
      </c>
      <c r="L52" s="181">
        <f t="shared" si="11"/>
        <v>245.07577602406357</v>
      </c>
      <c r="M52" s="181">
        <f t="shared" si="17"/>
        <v>517569.44977815804</v>
      </c>
      <c r="N52" s="50">
        <f t="shared" si="6"/>
        <v>16512.996196021006</v>
      </c>
      <c r="O52" s="50">
        <f t="shared" si="12"/>
        <v>423.8335690312058</v>
      </c>
      <c r="P52" s="50">
        <f t="shared" si="16"/>
        <v>895083.59691761329</v>
      </c>
      <c r="Q52" s="50">
        <f t="shared" si="13"/>
        <v>1412653.0466957714</v>
      </c>
    </row>
    <row r="53" spans="1:20" s="211" customFormat="1" x14ac:dyDescent="0.15">
      <c r="A53" s="202">
        <f t="shared" si="14"/>
        <v>2021</v>
      </c>
      <c r="B53" s="203">
        <f t="shared" si="14"/>
        <v>64</v>
      </c>
      <c r="C53" s="203">
        <f t="shared" si="14"/>
        <v>34</v>
      </c>
      <c r="D53" s="203">
        <f t="shared" si="7"/>
        <v>163914.31773038019</v>
      </c>
      <c r="E53" s="203"/>
      <c r="F53" s="203">
        <f t="shared" si="18"/>
        <v>154639.99327274557</v>
      </c>
      <c r="G53" s="203">
        <f t="shared" si="8"/>
        <v>2319.5998990911835</v>
      </c>
      <c r="H53" s="203">
        <f t="shared" si="15"/>
        <v>81185.996468191428</v>
      </c>
      <c r="I53" s="204">
        <f t="shared" si="9"/>
        <v>0.49529533229508882</v>
      </c>
      <c r="J53" s="204"/>
      <c r="K53" s="205">
        <f t="shared" si="10"/>
        <v>9834.8590638228106</v>
      </c>
      <c r="L53" s="205">
        <f t="shared" si="11"/>
        <v>252.42804930478547</v>
      </c>
      <c r="M53" s="205">
        <f t="shared" si="17"/>
        <v>556640.62607886258</v>
      </c>
      <c r="N53" s="203">
        <f t="shared" si="6"/>
        <v>17008.386081901637</v>
      </c>
      <c r="O53" s="203">
        <f t="shared" si="12"/>
        <v>436.54857610214202</v>
      </c>
      <c r="P53" s="203">
        <f t="shared" si="16"/>
        <v>962653.21300300339</v>
      </c>
      <c r="Q53" s="203">
        <f t="shared" si="13"/>
        <v>1519293.839081866</v>
      </c>
    </row>
    <row r="54" spans="1:20" x14ac:dyDescent="0.15">
      <c r="A54" s="172">
        <f t="shared" si="14"/>
        <v>2022</v>
      </c>
      <c r="B54" s="50">
        <f t="shared" si="14"/>
        <v>65</v>
      </c>
      <c r="C54" s="50">
        <f t="shared" si="14"/>
        <v>35</v>
      </c>
      <c r="D54" s="50">
        <f t="shared" si="7"/>
        <v>168831.74726229161</v>
      </c>
      <c r="E54" s="50"/>
      <c r="F54" s="50">
        <f t="shared" si="18"/>
        <v>159279.19307092793</v>
      </c>
      <c r="G54" s="50">
        <v>0</v>
      </c>
      <c r="H54" s="50">
        <v>0</v>
      </c>
      <c r="I54" s="176">
        <f t="shared" si="9"/>
        <v>0</v>
      </c>
      <c r="J54" s="176"/>
      <c r="K54" s="181">
        <f t="shared" si="10"/>
        <v>10129.904835737496</v>
      </c>
      <c r="L54" s="181">
        <f t="shared" si="11"/>
        <v>260.00089078392909</v>
      </c>
      <c r="M54" s="181">
        <f t="shared" si="17"/>
        <v>598202.40686580027</v>
      </c>
      <c r="N54" s="50">
        <f t="shared" si="6"/>
        <v>17518.637664358685</v>
      </c>
      <c r="O54" s="50">
        <f t="shared" si="12"/>
        <v>449.6450333852062</v>
      </c>
      <c r="P54" s="50">
        <f t="shared" si="16"/>
        <v>1034530.0756289155</v>
      </c>
      <c r="Q54" s="50">
        <f t="shared" si="13"/>
        <v>1632732.4824947156</v>
      </c>
    </row>
    <row r="55" spans="1:20" x14ac:dyDescent="0.15">
      <c r="A55" s="172">
        <f t="shared" si="14"/>
        <v>2023</v>
      </c>
      <c r="B55" s="50">
        <f t="shared" si="14"/>
        <v>66</v>
      </c>
      <c r="C55" s="50">
        <f t="shared" si="14"/>
        <v>36</v>
      </c>
      <c r="D55" s="50">
        <f t="shared" si="7"/>
        <v>173896.69968016035</v>
      </c>
      <c r="E55" s="50"/>
      <c r="F55" s="50">
        <f t="shared" si="18"/>
        <v>164057.56886305579</v>
      </c>
      <c r="G55" s="50">
        <v>0</v>
      </c>
      <c r="H55" s="50">
        <v>0</v>
      </c>
      <c r="I55" s="176">
        <f t="shared" si="9"/>
        <v>0</v>
      </c>
      <c r="J55" s="176"/>
      <c r="K55" s="181">
        <f t="shared" si="10"/>
        <v>10433.801980809621</v>
      </c>
      <c r="L55" s="181">
        <f t="shared" si="11"/>
        <v>267.80091750744691</v>
      </c>
      <c r="M55" s="181">
        <f t="shared" si="17"/>
        <v>642403.34454860212</v>
      </c>
      <c r="N55" s="50">
        <f t="shared" si="6"/>
        <v>18044.196794289444</v>
      </c>
      <c r="O55" s="50">
        <f t="shared" si="12"/>
        <v>463.13438438676241</v>
      </c>
      <c r="P55" s="50">
        <f t="shared" si="16"/>
        <v>1110971.0910428108</v>
      </c>
      <c r="Q55" s="50">
        <f t="shared" si="13"/>
        <v>1753374.4355914129</v>
      </c>
    </row>
    <row r="56" spans="1:20" x14ac:dyDescent="0.15">
      <c r="A56" s="172">
        <f t="shared" si="14"/>
        <v>2024</v>
      </c>
      <c r="B56" s="50">
        <f t="shared" si="14"/>
        <v>67</v>
      </c>
      <c r="C56" s="50">
        <f t="shared" si="14"/>
        <v>37</v>
      </c>
      <c r="D56" s="50">
        <f t="shared" si="7"/>
        <v>179113.60067056518</v>
      </c>
      <c r="E56" s="50"/>
      <c r="F56" s="50">
        <f t="shared" si="18"/>
        <v>168979.29592894745</v>
      </c>
      <c r="G56" s="50">
        <v>0</v>
      </c>
      <c r="H56" s="50">
        <v>0</v>
      </c>
      <c r="I56" s="176">
        <f t="shared" si="9"/>
        <v>0</v>
      </c>
      <c r="J56" s="176"/>
      <c r="K56" s="181">
        <f t="shared" si="10"/>
        <v>10746.816040233911</v>
      </c>
      <c r="L56" s="181">
        <f t="shared" si="11"/>
        <v>275.83494503267036</v>
      </c>
      <c r="M56" s="181">
        <f t="shared" si="17"/>
        <v>689400.58282859041</v>
      </c>
      <c r="N56" s="50">
        <f t="shared" si="6"/>
        <v>18585.522698118129</v>
      </c>
      <c r="O56" s="50">
        <f t="shared" si="12"/>
        <v>477.02841591836528</v>
      </c>
      <c r="P56" s="50">
        <f t="shared" si="16"/>
        <v>1192248.0232552448</v>
      </c>
      <c r="Q56" s="50">
        <f t="shared" si="13"/>
        <v>1881648.6060838352</v>
      </c>
    </row>
    <row r="57" spans="1:20" x14ac:dyDescent="0.15">
      <c r="A57" s="172">
        <f t="shared" si="14"/>
        <v>2025</v>
      </c>
      <c r="B57" s="50">
        <f t="shared" si="14"/>
        <v>68</v>
      </c>
      <c r="C57" s="50">
        <f t="shared" si="14"/>
        <v>38</v>
      </c>
      <c r="D57" s="50">
        <f t="shared" si="7"/>
        <v>184487.00869068215</v>
      </c>
      <c r="E57" s="50"/>
      <c r="F57" s="50">
        <f t="shared" si="18"/>
        <v>174048.67480681589</v>
      </c>
      <c r="G57" s="50">
        <v>0</v>
      </c>
      <c r="H57" s="50">
        <v>0</v>
      </c>
      <c r="I57" s="176">
        <f t="shared" si="9"/>
        <v>0</v>
      </c>
      <c r="J57" s="176"/>
      <c r="K57" s="181">
        <f t="shared" si="10"/>
        <v>11069.22052144093</v>
      </c>
      <c r="L57" s="181">
        <f t="shared" si="11"/>
        <v>284.10999338365053</v>
      </c>
      <c r="M57" s="181">
        <f t="shared" si="17"/>
        <v>739360.34598181606</v>
      </c>
      <c r="N57" s="50">
        <f t="shared" si="6"/>
        <v>19143.088379061675</v>
      </c>
      <c r="O57" s="50">
        <f t="shared" si="12"/>
        <v>491.33926839591635</v>
      </c>
      <c r="P57" s="50">
        <f t="shared" si="16"/>
        <v>1278648.3402049963</v>
      </c>
      <c r="Q57" s="50">
        <f t="shared" si="13"/>
        <v>2018008.6861868124</v>
      </c>
    </row>
    <row r="58" spans="1:20" x14ac:dyDescent="0.15">
      <c r="A58" s="172">
        <f t="shared" si="14"/>
        <v>2026</v>
      </c>
      <c r="B58" s="50">
        <f t="shared" si="14"/>
        <v>69</v>
      </c>
      <c r="C58" s="50">
        <f t="shared" si="14"/>
        <v>39</v>
      </c>
      <c r="D58" s="50">
        <f t="shared" si="7"/>
        <v>190021.61895140263</v>
      </c>
      <c r="E58" s="50"/>
      <c r="F58" s="50">
        <f t="shared" si="18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10"/>
        <v>11401.297137084157</v>
      </c>
      <c r="L58" s="181">
        <f t="shared" si="11"/>
        <v>292.63329318516003</v>
      </c>
      <c r="M58" s="181">
        <f t="shared" si="17"/>
        <v>792458.45578706719</v>
      </c>
      <c r="N58" s="50">
        <f t="shared" si="6"/>
        <v>19717.381030433527</v>
      </c>
      <c r="O58" s="50">
        <f t="shared" si="12"/>
        <v>506.07944644779388</v>
      </c>
      <c r="P58" s="50">
        <f t="shared" si="16"/>
        <v>1370476.1077333575</v>
      </c>
      <c r="Q58" s="50">
        <f t="shared" si="13"/>
        <v>2162934.5635204245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honeticPr fontId="21" type="noConversion"/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61" t="s">
        <v>63</v>
      </c>
      <c r="Q14" s="261"/>
      <c r="R14" s="261"/>
      <c r="S14" s="38"/>
      <c r="T14" s="262" t="s">
        <v>64</v>
      </c>
      <c r="U14" s="262"/>
      <c r="V14" s="262"/>
      <c r="W14" s="262"/>
      <c r="X14" s="39" t="s">
        <v>65</v>
      </c>
      <c r="Y14" s="63" t="s">
        <v>66</v>
      </c>
      <c r="Z14" s="263" t="s">
        <v>67</v>
      </c>
      <c r="AA14" s="263"/>
      <c r="AB14" s="263"/>
      <c r="AC14" s="263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61" t="s">
        <v>63</v>
      </c>
      <c r="Q14" s="261"/>
      <c r="R14" s="261"/>
      <c r="S14" s="38"/>
      <c r="T14" s="262" t="s">
        <v>64</v>
      </c>
      <c r="U14" s="262"/>
      <c r="V14" s="262"/>
      <c r="W14" s="262"/>
      <c r="X14" s="39" t="s">
        <v>65</v>
      </c>
      <c r="Y14" s="63" t="s">
        <v>66</v>
      </c>
      <c r="Z14" s="263" t="s">
        <v>67</v>
      </c>
      <c r="AA14" s="263"/>
      <c r="AB14" s="263"/>
      <c r="AC14" s="263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61" t="s">
        <v>63</v>
      </c>
      <c r="Q14" s="261"/>
      <c r="R14" s="261"/>
      <c r="S14" s="38"/>
      <c r="T14" s="262" t="s">
        <v>64</v>
      </c>
      <c r="U14" s="262"/>
      <c r="V14" s="262"/>
      <c r="W14" s="262"/>
      <c r="X14" s="39" t="s">
        <v>65</v>
      </c>
      <c r="Y14" s="63" t="s">
        <v>66</v>
      </c>
      <c r="Z14" s="263" t="s">
        <v>67</v>
      </c>
      <c r="AA14" s="263"/>
      <c r="AB14" s="263"/>
      <c r="AC14" s="263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2.1640625" bestFit="1" customWidth="1"/>
    <col min="12" max="12" width="21.8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1.83203125" bestFit="1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1.83203125" bestFit="1" customWidth="1"/>
    <col min="33" max="33" width="37.1640625" bestFit="1" customWidth="1"/>
    <col min="34" max="34" width="32" bestFit="1" customWidth="1"/>
    <col min="35" max="35" width="31.6640625" bestFit="1" customWidth="1"/>
    <col min="36" max="36" width="22.1640625" bestFit="1" customWidth="1"/>
    <col min="37" max="37" width="21.83203125" bestFit="1" customWidth="1"/>
    <col min="38" max="39" width="31.83203125" bestFit="1" customWidth="1"/>
    <col min="40" max="43" width="41.5" bestFit="1" customWidth="1"/>
    <col min="46" max="46" width="37.1640625" hidden="1" customWidth="1"/>
    <col min="47" max="47" width="32" hidden="1" customWidth="1"/>
    <col min="48" max="48" width="31.6640625" hidden="1" customWidth="1"/>
    <col min="49" max="49" width="22.1640625" hidden="1" customWidth="1"/>
    <col min="50" max="50" width="21.83203125" hidden="1" customWidth="1"/>
    <col min="51" max="52" width="31.83203125" hidden="1" customWidth="1"/>
    <col min="53" max="56" width="41.5" hidden="1" customWidth="1"/>
  </cols>
  <sheetData>
    <row r="1" spans="1:56" ht="25" thickBot="1" x14ac:dyDescent="0.35">
      <c r="A1" s="86" t="s">
        <v>196</v>
      </c>
      <c r="H1" s="264" t="s">
        <v>297</v>
      </c>
      <c r="I1" s="265"/>
      <c r="J1" s="265"/>
      <c r="K1" s="265"/>
      <c r="L1" s="265"/>
      <c r="M1" s="265"/>
      <c r="N1" s="265"/>
      <c r="O1" s="265"/>
      <c r="P1" s="265"/>
      <c r="Q1" s="265"/>
      <c r="R1" s="266"/>
      <c r="T1" s="264" t="s">
        <v>298</v>
      </c>
      <c r="U1" s="265"/>
      <c r="V1" s="265"/>
      <c r="W1" s="265"/>
      <c r="X1" s="265"/>
      <c r="Y1" s="265"/>
      <c r="Z1" s="265"/>
      <c r="AA1" s="265"/>
      <c r="AB1" s="265"/>
      <c r="AC1" s="265"/>
      <c r="AD1" s="266"/>
      <c r="AG1" s="264" t="s">
        <v>306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6"/>
      <c r="AT1" s="264" t="s">
        <v>307</v>
      </c>
      <c r="AU1" s="265"/>
      <c r="AV1" s="265"/>
      <c r="AW1" s="265"/>
      <c r="AX1" s="265"/>
      <c r="AY1" s="265"/>
      <c r="AZ1" s="265"/>
      <c r="BA1" s="265"/>
      <c r="BB1" s="265"/>
      <c r="BC1" s="265"/>
      <c r="BD1" s="266"/>
    </row>
    <row r="2" spans="1:56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9" x14ac:dyDescent="0.25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9" x14ac:dyDescent="0.25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9" x14ac:dyDescent="0.25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20" thickBot="1" x14ac:dyDescent="0.3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6" thickBot="1" x14ac:dyDescent="0.25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6" thickBot="1" x14ac:dyDescent="0.25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6" thickBot="1" x14ac:dyDescent="0.25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6" thickBot="1" x14ac:dyDescent="0.25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6" thickBot="1" x14ac:dyDescent="0.25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8"/>
  <sheetViews>
    <sheetView topLeftCell="E31" zoomScale="60" zoomScaleNormal="60" workbookViewId="0">
      <selection activeCell="Q72" sqref="Q7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5" width="41.5" bestFit="1" customWidth="1"/>
    <col min="16" max="16" width="37.5" bestFit="1" customWidth="1"/>
    <col min="17" max="17" width="43" bestFit="1" customWidth="1"/>
    <col min="18" max="18" width="43.6640625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3.6640625" customWidth="1"/>
    <col min="33" max="33" width="36.5" bestFit="1" customWidth="1"/>
    <col min="34" max="34" width="30" bestFit="1" customWidth="1"/>
    <col min="35" max="35" width="29.5" bestFit="1" customWidth="1"/>
    <col min="36" max="36" width="21.33203125" bestFit="1" customWidth="1"/>
    <col min="37" max="37" width="20.83203125" bestFit="1" customWidth="1"/>
    <col min="38" max="39" width="29.6640625" bestFit="1" customWidth="1"/>
    <col min="40" max="42" width="41.5" bestFit="1" customWidth="1"/>
    <col min="43" max="43" width="43.6640625" customWidth="1"/>
    <col min="44" max="44" width="17.1640625" style="13" customWidth="1"/>
    <col min="45" max="45" width="15.6640625" style="13" customWidth="1"/>
    <col min="46" max="57" width="37.1640625" customWidth="1"/>
  </cols>
  <sheetData>
    <row r="1" spans="1:57" ht="25" thickBot="1" x14ac:dyDescent="0.35">
      <c r="A1" s="86" t="s">
        <v>196</v>
      </c>
      <c r="H1" s="264" t="s">
        <v>297</v>
      </c>
      <c r="I1" s="265"/>
      <c r="J1" s="265"/>
      <c r="K1" s="265"/>
      <c r="L1" s="265"/>
      <c r="M1" s="265"/>
      <c r="N1" s="265"/>
      <c r="O1" s="265"/>
      <c r="P1" s="265"/>
      <c r="Q1" s="265"/>
      <c r="R1" s="266"/>
      <c r="T1" s="264" t="s">
        <v>393</v>
      </c>
      <c r="U1" s="265"/>
      <c r="V1" s="265"/>
      <c r="W1" s="265"/>
      <c r="X1" s="265"/>
      <c r="Y1" s="265"/>
      <c r="Z1" s="265"/>
      <c r="AA1" s="265"/>
      <c r="AB1" s="265"/>
      <c r="AC1" s="265"/>
      <c r="AD1" s="266"/>
      <c r="AG1" s="264" t="s">
        <v>394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6"/>
      <c r="AR1" s="219"/>
      <c r="AS1" s="219"/>
      <c r="AT1" s="264" t="s">
        <v>308</v>
      </c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6"/>
    </row>
    <row r="2" spans="1:57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9" x14ac:dyDescent="0.25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9" x14ac:dyDescent="0.25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9" x14ac:dyDescent="0.25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20" thickBot="1" x14ac:dyDescent="0.3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0.32397756420044199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6" thickBot="1" x14ac:dyDescent="0.25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6" thickBot="1" x14ac:dyDescent="0.25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6" thickBot="1" x14ac:dyDescent="0.25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20"/>
      <c r="AS62" s="22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6" thickBot="1" x14ac:dyDescent="0.25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22"/>
      <c r="AS63" s="22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6" thickBot="1" x14ac:dyDescent="0.25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24"/>
      <c r="AS64" s="224"/>
      <c r="AT64" s="111" t="s">
        <v>249</v>
      </c>
      <c r="AU64" s="166">
        <f>SUMPRODUCT(AU62:BD62,AU63:BD63)</f>
        <v>26.327691063005766</v>
      </c>
    </row>
    <row r="65" spans="8:43" ht="16" thickBot="1" x14ac:dyDescent="0.25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43" ht="16" thickBot="1" x14ac:dyDescent="0.25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  <row r="68" spans="8:43" x14ac:dyDescent="0.2">
      <c r="I68" s="116">
        <f>I62/$I$65</f>
        <v>0.97828752151039677</v>
      </c>
      <c r="J68" s="116">
        <f>J62/$I$65</f>
        <v>1.0373000851591472</v>
      </c>
      <c r="K68" s="116">
        <f t="shared" ref="K68:R68" si="10">K62/$I$65</f>
        <v>0.92370240002849913</v>
      </c>
      <c r="L68" s="116">
        <f t="shared" si="10"/>
        <v>0.97947972111607051</v>
      </c>
      <c r="M68" s="116">
        <f t="shared" si="10"/>
        <v>0.99634273038693744</v>
      </c>
      <c r="N68" s="116">
        <f t="shared" si="10"/>
        <v>1.0225508363434166</v>
      </c>
      <c r="O68" s="116">
        <f t="shared" si="10"/>
        <v>1.0186270774468298</v>
      </c>
      <c r="P68" s="116">
        <f t="shared" si="10"/>
        <v>1.0079121963282982</v>
      </c>
      <c r="Q68" s="116">
        <f t="shared" si="10"/>
        <v>1.0577455246176837</v>
      </c>
      <c r="R68" s="116">
        <f t="shared" si="10"/>
        <v>0.98849252012864097</v>
      </c>
      <c r="U68" s="116">
        <f>U62/$U$65</f>
        <v>0.97030418670253205</v>
      </c>
      <c r="V68" s="116">
        <f t="shared" ref="V68:AD68" si="11">V62/$U$65</f>
        <v>1.0459940135921422</v>
      </c>
      <c r="W68" s="116">
        <f t="shared" si="11"/>
        <v>0.90060650949796506</v>
      </c>
      <c r="X68" s="116">
        <f t="shared" si="11"/>
        <v>0.97077255334302837</v>
      </c>
      <c r="Y68" s="116">
        <f t="shared" si="11"/>
        <v>0.99427898595015674</v>
      </c>
      <c r="Z68" s="116">
        <f t="shared" si="11"/>
        <v>1.0261494462785041</v>
      </c>
      <c r="AA68" s="116">
        <f t="shared" si="11"/>
        <v>1.0259423453997747</v>
      </c>
      <c r="AB68" s="116">
        <f t="shared" si="11"/>
        <v>1.0067232589038508</v>
      </c>
      <c r="AC68" s="116">
        <f t="shared" si="11"/>
        <v>1.0850894775840119</v>
      </c>
      <c r="AD68" s="116">
        <f t="shared" si="11"/>
        <v>0.98255977221188817</v>
      </c>
      <c r="AH68" s="116">
        <f>AH62/$AH$65</f>
        <v>0.97863791821462454</v>
      </c>
      <c r="AI68" s="116">
        <f t="shared" ref="AI68:AQ68" si="12">AI62/$AH$65</f>
        <v>1.0375842347873854</v>
      </c>
      <c r="AJ68" s="116">
        <f t="shared" si="12"/>
        <v>0.92370949455088502</v>
      </c>
      <c r="AK68" s="116">
        <f t="shared" si="12"/>
        <v>0.97969745926317908</v>
      </c>
      <c r="AL68" s="116">
        <f t="shared" si="12"/>
        <v>0.99658469255371906</v>
      </c>
      <c r="AM68" s="116">
        <f t="shared" si="12"/>
        <v>1.0229612930026377</v>
      </c>
      <c r="AN68" s="116">
        <f t="shared" si="12"/>
        <v>1.0184337132990695</v>
      </c>
      <c r="AO68" s="116">
        <f t="shared" si="12"/>
        <v>1.0084046434316967</v>
      </c>
      <c r="AP68" s="116">
        <f t="shared" si="12"/>
        <v>1.0562866190353657</v>
      </c>
      <c r="AQ68" s="116">
        <f t="shared" si="12"/>
        <v>0.98885653396246054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"/>
  <sheetData>
    <row r="1" spans="1:1" x14ac:dyDescent="0.2">
      <c r="A1" t="s">
        <v>250</v>
      </c>
    </row>
    <row r="2" spans="1:1" x14ac:dyDescent="0.2">
      <c r="A2" t="s">
        <v>251</v>
      </c>
    </row>
    <row r="3" spans="1:1" x14ac:dyDescent="0.2">
      <c r="A3" t="s">
        <v>252</v>
      </c>
    </row>
    <row r="4" spans="1:1" x14ac:dyDescent="0.2">
      <c r="A4" t="s">
        <v>253</v>
      </c>
    </row>
    <row r="5" spans="1:1" x14ac:dyDescent="0.2">
      <c r="A5" t="s">
        <v>254</v>
      </c>
    </row>
    <row r="6" spans="1:1" x14ac:dyDescent="0.2">
      <c r="A6" t="s">
        <v>255</v>
      </c>
    </row>
    <row r="7" spans="1:1" x14ac:dyDescent="0.2">
      <c r="A7" t="s">
        <v>256</v>
      </c>
    </row>
    <row r="8" spans="1:1" x14ac:dyDescent="0.2">
      <c r="A8" t="s">
        <v>257</v>
      </c>
    </row>
    <row r="9" spans="1:1" x14ac:dyDescent="0.2">
      <c r="A9" t="s">
        <v>258</v>
      </c>
    </row>
    <row r="10" spans="1:1" x14ac:dyDescent="0.2">
      <c r="A10" t="s">
        <v>259</v>
      </c>
    </row>
    <row r="11" spans="1:1" x14ac:dyDescent="0.2">
      <c r="A11" t="s">
        <v>260</v>
      </c>
    </row>
    <row r="12" spans="1:1" x14ac:dyDescent="0.2">
      <c r="A12" t="s">
        <v>261</v>
      </c>
    </row>
    <row r="13" spans="1:1" x14ac:dyDescent="0.2">
      <c r="A13" t="s">
        <v>262</v>
      </c>
    </row>
    <row r="14" spans="1:1" x14ac:dyDescent="0.2">
      <c r="A14" t="s">
        <v>263</v>
      </c>
    </row>
    <row r="15" spans="1:1" x14ac:dyDescent="0.2">
      <c r="A15" t="s">
        <v>264</v>
      </c>
    </row>
    <row r="18" spans="1:1" x14ac:dyDescent="0.2">
      <c r="A18" t="s">
        <v>265</v>
      </c>
    </row>
    <row r="19" spans="1:1" x14ac:dyDescent="0.2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topLeftCell="G1" zoomScale="69" zoomScaleNormal="90" workbookViewId="0">
      <selection activeCell="G15" sqref="G15"/>
    </sheetView>
  </sheetViews>
  <sheetFormatPr baseColWidth="10" defaultRowHeight="15" x14ac:dyDescent="0.2"/>
  <cols>
    <col min="1" max="1" width="23.5" bestFit="1" customWidth="1"/>
    <col min="2" max="2" width="21.33203125" customWidth="1"/>
    <col min="3" max="3" width="10.1640625" customWidth="1"/>
    <col min="4" max="4" width="20.6640625" customWidth="1"/>
    <col min="5" max="5" width="95.83203125" customWidth="1"/>
    <col min="6" max="6" width="19" customWidth="1"/>
    <col min="7" max="7" width="19.83203125" bestFit="1" customWidth="1"/>
    <col min="8" max="8" width="15.1640625" bestFit="1" customWidth="1"/>
    <col min="9" max="9" width="20.1640625" bestFit="1" customWidth="1"/>
    <col min="10" max="10" width="29.1640625" bestFit="1" customWidth="1"/>
    <col min="11" max="11" width="14.6640625" bestFit="1" customWidth="1"/>
    <col min="12" max="12" width="20.5" bestFit="1" customWidth="1"/>
    <col min="13" max="13" width="29.1640625" bestFit="1" customWidth="1"/>
    <col min="14" max="14" width="30.5" bestFit="1" customWidth="1"/>
    <col min="15" max="15" width="26.1640625" bestFit="1" customWidth="1"/>
    <col min="16" max="16" width="22.33203125" bestFit="1" customWidth="1"/>
    <col min="17" max="17" width="22.5" bestFit="1" customWidth="1"/>
    <col min="18" max="18" width="23.6640625" bestFit="1" customWidth="1"/>
    <col min="19" max="19" width="32.5" bestFit="1" customWidth="1"/>
  </cols>
  <sheetData>
    <row r="1" spans="1:20" ht="16" thickBot="1" x14ac:dyDescent="0.25"/>
    <row r="2" spans="1:20" ht="16" thickBot="1" x14ac:dyDescent="0.25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50" t="s">
        <v>399</v>
      </c>
    </row>
    <row r="3" spans="1:20" x14ac:dyDescent="0.2">
      <c r="A3" s="226">
        <v>1</v>
      </c>
      <c r="B3" s="75">
        <v>65</v>
      </c>
      <c r="C3" s="75" t="s">
        <v>26</v>
      </c>
      <c r="D3" s="227">
        <v>1.4999999999999999E-2</v>
      </c>
      <c r="E3" s="75" t="s">
        <v>326</v>
      </c>
      <c r="F3" s="75">
        <v>35</v>
      </c>
      <c r="G3" s="228">
        <f>'Section 4_1'!D53</f>
        <v>163914.31773038019</v>
      </c>
      <c r="H3" s="228">
        <f>'Section 4_1'!F53</f>
        <v>154639.99327274557</v>
      </c>
      <c r="I3" s="228">
        <f>'Section 4_1'!H53</f>
        <v>81185.996468191428</v>
      </c>
      <c r="J3" s="227">
        <f>'Section 4_1'!I53</f>
        <v>0.49529533229508882</v>
      </c>
      <c r="K3" s="229">
        <f>'Section 4_1'!T62</f>
        <v>13.446401820403024</v>
      </c>
      <c r="L3" s="228">
        <f>'Section 4_1'!T63</f>
        <v>1091659.5307011227</v>
      </c>
      <c r="M3" s="228">
        <f>'Section 4_1'!M53</f>
        <v>463867.18839905225</v>
      </c>
      <c r="N3" s="228">
        <f>'Section 4_1'!P53</f>
        <v>627792.34230207035</v>
      </c>
      <c r="O3" s="228">
        <f>'Section 4_1'!Q53</f>
        <v>1091659.5307011227</v>
      </c>
      <c r="P3" s="227">
        <f>'Section 4_1'!E9</f>
        <v>0.05</v>
      </c>
      <c r="Q3" s="230">
        <f>'Section 4_1'!E10</f>
        <v>6.7669406028563278E-2</v>
      </c>
      <c r="R3" s="231">
        <f t="shared" ref="R3:R8" si="0">P3+Q3</f>
        <v>0.11766940602856328</v>
      </c>
      <c r="S3" s="207"/>
    </row>
    <row r="4" spans="1:20" x14ac:dyDescent="0.2">
      <c r="A4" s="23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3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4">
        <f t="shared" si="0"/>
        <v>0.1331456056591466</v>
      </c>
      <c r="S4" s="207">
        <f>(R4/$R$3-1)</f>
        <v>0.13152271395698723</v>
      </c>
    </row>
    <row r="5" spans="1:20" x14ac:dyDescent="0.2">
      <c r="A5" s="23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3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4">
        <f t="shared" si="0"/>
        <v>0.13042819471713285</v>
      </c>
      <c r="S5" s="207">
        <f t="shared" ref="S5:S22" si="1">(R5/$R$3-1)</f>
        <v>0.10842910760909663</v>
      </c>
    </row>
    <row r="6" spans="1:20" x14ac:dyDescent="0.2">
      <c r="A6" s="232">
        <v>4</v>
      </c>
      <c r="B6" s="13">
        <v>65</v>
      </c>
      <c r="C6" s="235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3">
        <f>'Section 3'!U65</f>
        <v>18.713742580928024</v>
      </c>
      <c r="L6" s="220">
        <f>'Section 3'!U66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">
      <c r="A7" s="23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3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4">
        <f t="shared" si="0"/>
        <v>0.12810450000000001</v>
      </c>
      <c r="S7" s="207">
        <f t="shared" si="1"/>
        <v>8.8681453604887661E-2</v>
      </c>
    </row>
    <row r="8" spans="1:20" x14ac:dyDescent="0.2">
      <c r="A8" s="23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3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4">
        <f t="shared" si="0"/>
        <v>0.13534980000000002</v>
      </c>
      <c r="S8" s="207">
        <f t="shared" si="1"/>
        <v>0.15025480766976052</v>
      </c>
    </row>
    <row r="9" spans="1:20" x14ac:dyDescent="0.2">
      <c r="A9" s="23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3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4">
        <f>P9+Q9</f>
        <v>0.12302359380484781</v>
      </c>
      <c r="S9" s="207">
        <f t="shared" si="1"/>
        <v>4.5501952945907087E-2</v>
      </c>
    </row>
    <row r="10" spans="1:20" x14ac:dyDescent="0.2">
      <c r="A10" s="23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3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4">
        <f>P10+Q10</f>
        <v>0.14720329467785903</v>
      </c>
      <c r="S10" s="207">
        <f t="shared" si="1"/>
        <v>0.25099037758486387</v>
      </c>
    </row>
    <row r="11" spans="1:20" x14ac:dyDescent="0.2">
      <c r="A11" s="23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3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4">
        <f>P11+Q11</f>
        <v>0.13534980000000002</v>
      </c>
      <c r="S11" s="207">
        <f t="shared" si="1"/>
        <v>0.15025480766976052</v>
      </c>
    </row>
    <row r="12" spans="1:20" x14ac:dyDescent="0.2">
      <c r="A12" s="23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3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4">
        <f t="shared" ref="R12:R14" si="2">P12+Q12</f>
        <v>0.13342900000000002</v>
      </c>
      <c r="S12" s="207">
        <f t="shared" si="1"/>
        <v>0.13393110837672806</v>
      </c>
    </row>
    <row r="13" spans="1:20" x14ac:dyDescent="0.2">
      <c r="A13" s="23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3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4">
        <f t="shared" si="2"/>
        <v>0.13427060000000002</v>
      </c>
      <c r="S13" s="207">
        <f t="shared" si="1"/>
        <v>0.14108334979958115</v>
      </c>
    </row>
    <row r="14" spans="1:20" x14ac:dyDescent="0.2">
      <c r="A14" s="23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3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4">
        <f t="shared" si="2"/>
        <v>0.13285759</v>
      </c>
      <c r="S14" s="207">
        <f t="shared" si="1"/>
        <v>0.12907504579185103</v>
      </c>
    </row>
    <row r="15" spans="1:20" x14ac:dyDescent="0.2">
      <c r="A15" s="23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3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4">
        <f>P15+Q15</f>
        <v>0.13997599193027938</v>
      </c>
      <c r="S15" s="207">
        <f t="shared" si="1"/>
        <v>0.18956997111297857</v>
      </c>
    </row>
    <row r="16" spans="1:20" x14ac:dyDescent="0.2">
      <c r="A16" s="23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3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4">
        <f>P16+Q16</f>
        <v>0.12138022821807981</v>
      </c>
      <c r="S16" s="207">
        <f t="shared" si="1"/>
        <v>3.1535998308819257E-2</v>
      </c>
    </row>
    <row r="17" spans="1:19" x14ac:dyDescent="0.2">
      <c r="A17" s="23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3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4">
        <f>P17+Q17</f>
        <v>0.10969105934783718</v>
      </c>
      <c r="S17" s="207">
        <f>(R17/$R$3-1)</f>
        <v>-6.7803067509233594E-2</v>
      </c>
    </row>
    <row r="18" spans="1:19" x14ac:dyDescent="0.2">
      <c r="A18" s="232" t="s">
        <v>386</v>
      </c>
      <c r="B18" s="13">
        <v>65</v>
      </c>
      <c r="C18" s="13" t="s">
        <v>26</v>
      </c>
      <c r="D18" s="71">
        <v>1.4999999999999999E-2</v>
      </c>
      <c r="E18" s="13" t="s">
        <v>388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3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4">
        <f t="shared" ref="R18:R22" si="3">P18+Q18</f>
        <v>0.11992174710623472</v>
      </c>
      <c r="S18" s="207">
        <f t="shared" si="1"/>
        <v>1.9141263253463769E-2</v>
      </c>
    </row>
    <row r="19" spans="1:19" x14ac:dyDescent="0.2">
      <c r="A19" s="232" t="s">
        <v>387</v>
      </c>
      <c r="B19" s="13">
        <v>65</v>
      </c>
      <c r="C19" s="13" t="s">
        <v>26</v>
      </c>
      <c r="D19" s="71">
        <v>1.4999999999999999E-2</v>
      </c>
      <c r="E19" s="13" t="s">
        <v>389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3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4">
        <f t="shared" si="3"/>
        <v>0.12197863225978979</v>
      </c>
      <c r="S19" s="207">
        <f t="shared" si="1"/>
        <v>3.6621466672318137E-2</v>
      </c>
    </row>
    <row r="20" spans="1:19" s="80" customFormat="1" x14ac:dyDescent="0.2">
      <c r="A20" s="242">
        <v>12</v>
      </c>
      <c r="B20" s="141">
        <v>65</v>
      </c>
      <c r="C20" s="141" t="s">
        <v>337</v>
      </c>
      <c r="D20" s="243">
        <v>0.01</v>
      </c>
      <c r="E20" s="141" t="s">
        <v>390</v>
      </c>
      <c r="F20" s="141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54123.99764546095</v>
      </c>
      <c r="J20" s="243">
        <f>'Section 4_12'!I53</f>
        <v>0.33019688819672588</v>
      </c>
      <c r="K20" s="245">
        <f>'Section 3'!I65</f>
        <v>14.904383170342655</v>
      </c>
      <c r="L20" s="244">
        <f>'Section 4_12'!E12</f>
        <v>806684.79961867363</v>
      </c>
      <c r="M20" s="244">
        <f>'Section 4_12'!M53</f>
        <v>463867.18839905225</v>
      </c>
      <c r="N20" s="244">
        <f>'Section 4_12'!P53</f>
        <v>342817.61121962144</v>
      </c>
      <c r="O20" s="244">
        <f>'Section 4_12'!Q53</f>
        <v>806684.79961867374</v>
      </c>
      <c r="P20" s="243">
        <f>'Section 4_12'!E9</f>
        <v>0.05</v>
      </c>
      <c r="Q20" s="246">
        <f>'Section 4_12'!E10</f>
        <v>3.6952129811421895E-2</v>
      </c>
      <c r="R20" s="247">
        <f t="shared" si="3"/>
        <v>8.6952129811421891E-2</v>
      </c>
      <c r="S20" s="207">
        <f t="shared" si="1"/>
        <v>-0.26104726159393565</v>
      </c>
    </row>
    <row r="21" spans="1:19" x14ac:dyDescent="0.2">
      <c r="A21" s="267" t="s">
        <v>395</v>
      </c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9"/>
      <c r="S21" s="207"/>
    </row>
    <row r="22" spans="1:19" ht="16" thickBot="1" x14ac:dyDescent="0.25">
      <c r="A22" s="237" t="s">
        <v>396</v>
      </c>
      <c r="B22" s="69">
        <v>65</v>
      </c>
      <c r="C22" s="69" t="s">
        <v>337</v>
      </c>
      <c r="D22" s="74">
        <v>1.4999999999999999E-2</v>
      </c>
      <c r="E22" s="69" t="s">
        <v>397</v>
      </c>
      <c r="F22" s="69">
        <v>35</v>
      </c>
      <c r="G22" s="238">
        <f>'Section 4_13_2'!D53</f>
        <v>163914.31773038019</v>
      </c>
      <c r="H22" s="238">
        <f>'Section 4_13_2'!F53</f>
        <v>154639.99327274557</v>
      </c>
      <c r="I22" s="238">
        <f>'Section 4_13_2'!H53</f>
        <v>81185.996468191428</v>
      </c>
      <c r="J22" s="239">
        <f>'Section 4_13_2'!I53</f>
        <v>0.49529533229508882</v>
      </c>
      <c r="K22" s="240">
        <f>'Section 3'!AH65</f>
        <v>15.71919976036995</v>
      </c>
      <c r="L22" s="238">
        <f>'Section 3'!AH66</f>
        <v>1276178.8962281905</v>
      </c>
      <c r="M22" s="238">
        <f>'Section 4_13_2'!M53</f>
        <v>463867.18839905225</v>
      </c>
      <c r="N22" s="238">
        <f>'Section 4_13_2'!P53</f>
        <v>812311.70782913826</v>
      </c>
      <c r="O22" s="238">
        <f>'Section 4_13_2'!Q53</f>
        <v>1276178.8962281905</v>
      </c>
      <c r="P22" s="239">
        <f>'Section 4_13_2'!E9</f>
        <v>0.05</v>
      </c>
      <c r="Q22" s="239">
        <f>'Section 4_13_2'!E10</f>
        <v>8.7558651284721692E-2</v>
      </c>
      <c r="R22" s="241">
        <f t="shared" si="3"/>
        <v>0.13755865128472169</v>
      </c>
      <c r="S22" s="207">
        <f t="shared" si="1"/>
        <v>0.16902647788780767</v>
      </c>
    </row>
    <row r="23" spans="1:19" x14ac:dyDescent="0.2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3" x14ac:dyDescent="0.15"/>
  <cols>
    <col min="1" max="1" width="11.5" style="16"/>
    <col min="2" max="2" width="10.6640625" style="16" bestFit="1" customWidth="1"/>
    <col min="3" max="3" width="28.5" style="16" bestFit="1" customWidth="1"/>
    <col min="4" max="4" width="16.5" style="16" bestFit="1" customWidth="1"/>
    <col min="5" max="5" width="11.33203125" style="16" bestFit="1" customWidth="1"/>
    <col min="6" max="6" width="14.5" style="16" bestFit="1" customWidth="1"/>
    <col min="7" max="7" width="18.5" style="16" bestFit="1" customWidth="1"/>
    <col min="8" max="8" width="14.5" style="16" bestFit="1" customWidth="1"/>
    <col min="9" max="9" width="25.5" style="16" bestFit="1" customWidth="1"/>
    <col min="10" max="10" width="13.6640625" style="16" customWidth="1"/>
    <col min="11" max="11" width="22.1640625" style="16" bestFit="1" customWidth="1"/>
    <col min="12" max="12" width="25.5" style="16" bestFit="1" customWidth="1"/>
    <col min="13" max="13" width="23.83203125" style="16" bestFit="1" customWidth="1"/>
    <col min="14" max="14" width="23.33203125" style="16" bestFit="1" customWidth="1"/>
    <col min="15" max="15" width="25.5" style="16" bestFit="1" customWidth="1"/>
    <col min="16" max="17" width="25" style="16" bestFit="1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327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">
      <c r="A10" s="16" t="s">
        <v>225</v>
      </c>
      <c r="E10" s="249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">
      <c r="E14" s="27"/>
      <c r="S14" s="158">
        <f t="shared" si="0"/>
        <v>11</v>
      </c>
      <c r="T14" s="208">
        <v>0.51434818820147454</v>
      </c>
    </row>
    <row r="15" spans="1:20" ht="15" x14ac:dyDescent="0.2">
      <c r="S15" s="158">
        <f t="shared" si="0"/>
        <v>12</v>
      </c>
      <c r="T15" s="208">
        <v>0.48049886559347232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13.446401820403024</v>
      </c>
    </row>
    <row r="63" spans="1:20" ht="16" thickBot="1" x14ac:dyDescent="0.25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>
      <selection activeCell="Q63" sqref="Q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334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">
      <c r="E14" s="27"/>
      <c r="S14" s="158">
        <f t="shared" si="0"/>
        <v>11</v>
      </c>
      <c r="T14" s="208">
        <v>0.54882922633558784</v>
      </c>
    </row>
    <row r="15" spans="1:20" ht="15" x14ac:dyDescent="0.2">
      <c r="S15" s="158">
        <f t="shared" si="0"/>
        <v>12</v>
      </c>
      <c r="T15" s="208">
        <v>0.52021783150799605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15.214909080778602</v>
      </c>
    </row>
    <row r="63" spans="1:20" ht="16" thickBot="1" x14ac:dyDescent="0.25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"/>
  <sheetData>
    <row r="1" spans="1:1" ht="18" x14ac:dyDescent="0.2">
      <c r="A1" s="15" t="s">
        <v>335</v>
      </c>
    </row>
    <row r="3" spans="1:1" x14ac:dyDescent="0.2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"/>
  <sheetData>
    <row r="1" spans="1:1" ht="18" x14ac:dyDescent="0.2">
      <c r="A1" s="15" t="s">
        <v>339</v>
      </c>
    </row>
    <row r="3" spans="1:1" x14ac:dyDescent="0.2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63" sqref="U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4.6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1" ht="18" x14ac:dyDescent="0.2">
      <c r="A1" s="15" t="s">
        <v>343</v>
      </c>
    </row>
    <row r="2" spans="1:21" ht="19" thickBot="1" x14ac:dyDescent="0.25">
      <c r="A2" s="15"/>
    </row>
    <row r="3" spans="1:21" ht="16" thickBot="1" x14ac:dyDescent="0.25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6" thickBot="1" x14ac:dyDescent="0.25">
      <c r="S63" s="157" t="s">
        <v>329</v>
      </c>
      <c r="T63" s="209">
        <v>14.638838166892095</v>
      </c>
      <c r="U63" s="209">
        <v>15.466787698552865</v>
      </c>
    </row>
    <row r="64" spans="1:21" ht="16" thickBot="1" x14ac:dyDescent="0.25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62" sqref="T6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6" sqref="E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5.332031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2" width="34.1640625" style="16" customWidth="1"/>
    <col min="23" max="23" width="35.6640625" style="16" customWidth="1"/>
    <col min="24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3" ht="18" x14ac:dyDescent="0.2">
      <c r="A1" s="15" t="s">
        <v>364</v>
      </c>
    </row>
    <row r="2" spans="1:23" ht="19" thickBot="1" x14ac:dyDescent="0.25">
      <c r="A2" s="15"/>
      <c r="S2" s="16" t="s">
        <v>372</v>
      </c>
    </row>
    <row r="3" spans="1:23" ht="16" thickBot="1" x14ac:dyDescent="0.25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6" thickBot="1" x14ac:dyDescent="0.25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6" thickBot="1" x14ac:dyDescent="0.25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F1" zoomScaleNormal="100" workbookViewId="0">
      <selection activeCell="G22" sqref="G2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377</v>
      </c>
    </row>
    <row r="3" spans="1:18" x14ac:dyDescent="0.15">
      <c r="A3" s="16" t="s">
        <v>50</v>
      </c>
      <c r="E3" s="27">
        <v>1992</v>
      </c>
      <c r="G3" s="16" t="s">
        <v>379</v>
      </c>
    </row>
    <row r="4" spans="1:18" x14ac:dyDescent="0.15">
      <c r="A4" s="16" t="s">
        <v>54</v>
      </c>
      <c r="E4" s="27">
        <v>35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F48</f>
        <v>133393.8166141783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E9*(1-M48/E12)/(M48/E12)</f>
        <v>8.9975991930279359E-2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4_9_1'!H48</f>
        <v>894668.64991746005</v>
      </c>
    </row>
    <row r="13" spans="1:18" x14ac:dyDescent="0.15">
      <c r="A13" s="16" t="s">
        <v>378</v>
      </c>
      <c r="E13" s="185">
        <f>Q48</f>
        <v>894668.6499174597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15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15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15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15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15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15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15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15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15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15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15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15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15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15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15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15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15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15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15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15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15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15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15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15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15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15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15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15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15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15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15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15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15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15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15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15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15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15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15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K1" zoomScaleNormal="100" workbookViewId="0">
      <selection activeCell="E4" sqref="E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380</v>
      </c>
    </row>
    <row r="3" spans="1:18" x14ac:dyDescent="0.15">
      <c r="A3" s="16" t="s">
        <v>50</v>
      </c>
      <c r="E3" s="27">
        <v>1982</v>
      </c>
      <c r="G3" s="16" t="s">
        <v>379</v>
      </c>
    </row>
    <row r="4" spans="1:18" x14ac:dyDescent="0.15">
      <c r="A4" s="16" t="s">
        <v>54</v>
      </c>
      <c r="E4" s="27">
        <v>25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F58</f>
        <v>179270.13505102036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E9*(1-M58/E12)/(M58/E12)</f>
        <v>7.1380228218079808E-2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4_9_2'!H58</f>
        <v>1603146.4702796894</v>
      </c>
    </row>
    <row r="13" spans="1:18" x14ac:dyDescent="0.15">
      <c r="A13" s="16" t="s">
        <v>381</v>
      </c>
      <c r="E13" s="185">
        <f>Q58</f>
        <v>1603146.4702796889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15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15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15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15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15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15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15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15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15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15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15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15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15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15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15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15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15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15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15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15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15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15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15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15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15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15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15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15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15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15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15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15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15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15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15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15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15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15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15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topLeftCell="H1" zoomScaleNormal="100" workbookViewId="0">
      <selection activeCell="G2" sqref="G2:G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P3" s="251" t="s">
        <v>401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">
      <c r="A5" s="16" t="s">
        <v>219</v>
      </c>
      <c r="E5" s="174">
        <v>60000</v>
      </c>
      <c r="P5" s="16" t="s">
        <v>402</v>
      </c>
      <c r="S5" s="158">
        <f t="shared" ref="S5:S58" si="0">S4+1</f>
        <v>2</v>
      </c>
      <c r="T5" s="208">
        <v>0.88869030834939222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">
      <c r="E14" s="27"/>
      <c r="S14" s="158">
        <f t="shared" si="0"/>
        <v>11</v>
      </c>
      <c r="T14" s="208">
        <v>0.49217838007688658</v>
      </c>
    </row>
    <row r="15" spans="1:20" ht="15" x14ac:dyDescent="0.2">
      <c r="S15" s="158">
        <f t="shared" si="0"/>
        <v>12</v>
      </c>
      <c r="T15" s="208">
        <v>0.45605176457334473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12.534694530017957</v>
      </c>
    </row>
    <row r="63" spans="1:20" ht="16" thickBot="1" x14ac:dyDescent="0.25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K1" zoomScaleNormal="100" workbookViewId="0">
      <selection activeCell="Q5" sqref="Q5:Q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211" t="s">
        <v>50</v>
      </c>
      <c r="B3" s="211"/>
      <c r="C3" s="211"/>
      <c r="D3" s="211"/>
      <c r="E3" s="248">
        <v>2001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0.94575070173750808</v>
      </c>
    </row>
    <row r="5" spans="1:20" ht="15" x14ac:dyDescent="0.2">
      <c r="A5" s="16" t="s">
        <v>219</v>
      </c>
      <c r="E5" s="174">
        <v>60000</v>
      </c>
      <c r="Q5" s="251" t="s">
        <v>403</v>
      </c>
      <c r="S5" s="158">
        <f t="shared" ref="S5:S58" si="0">S4+1</f>
        <v>2</v>
      </c>
      <c r="T5" s="208">
        <v>0.89408683853270221</v>
      </c>
    </row>
    <row r="6" spans="1:20" ht="15" x14ac:dyDescent="0.2">
      <c r="A6" s="16" t="s">
        <v>278</v>
      </c>
      <c r="E6" s="173">
        <v>0.03</v>
      </c>
      <c r="Q6" s="16" t="s">
        <v>404</v>
      </c>
      <c r="S6" s="158">
        <f t="shared" si="0"/>
        <v>3</v>
      </c>
      <c r="T6" s="208">
        <v>0.8448473137654563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">
      <c r="E14" s="27"/>
      <c r="S14" s="158">
        <f t="shared" si="0"/>
        <v>11</v>
      </c>
      <c r="T14" s="208">
        <v>0.52168405785315775</v>
      </c>
    </row>
    <row r="15" spans="1:20" ht="15" x14ac:dyDescent="0.2">
      <c r="S15" s="158">
        <f t="shared" si="0"/>
        <v>12</v>
      </c>
      <c r="T15" s="208">
        <v>0.48837548776829459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">
      <c r="A19" s="16">
        <f>E3</f>
        <v>2001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">
      <c r="A20" s="172">
        <f>A19+1</f>
        <v>2002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">
      <c r="A21" s="172">
        <f t="shared" ref="A21:C36" si="10">A20+1</f>
        <v>2003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">
      <c r="A22" s="172">
        <f t="shared" si="10"/>
        <v>2004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">
      <c r="A23" s="172">
        <f t="shared" si="10"/>
        <v>2005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">
      <c r="A24" s="172">
        <f t="shared" si="10"/>
        <v>2006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">
      <c r="A25" s="172">
        <f t="shared" si="10"/>
        <v>2007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">
      <c r="A26" s="172">
        <f t="shared" si="10"/>
        <v>2008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">
      <c r="A27" s="172">
        <f t="shared" si="10"/>
        <v>2009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">
      <c r="A28" s="172">
        <f t="shared" si="10"/>
        <v>2010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">
      <c r="A29" s="172">
        <f t="shared" si="10"/>
        <v>2011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">
      <c r="A30" s="172">
        <f t="shared" si="10"/>
        <v>2012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">
      <c r="A31" s="172">
        <f t="shared" si="10"/>
        <v>2013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">
      <c r="A32" s="172">
        <f t="shared" si="10"/>
        <v>2014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">
      <c r="A33" s="172">
        <f t="shared" si="10"/>
        <v>2015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">
      <c r="A34" s="172">
        <f t="shared" si="10"/>
        <v>2016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">
      <c r="A35" s="172">
        <f t="shared" si="10"/>
        <v>2017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">
      <c r="A36" s="172">
        <f t="shared" si="10"/>
        <v>2018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">
      <c r="A37" s="172">
        <f t="shared" ref="A37:C52" si="14">A36+1</f>
        <v>2019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">
      <c r="A38" s="172">
        <f t="shared" si="14"/>
        <v>2020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">
      <c r="A39" s="172">
        <f t="shared" si="14"/>
        <v>2021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">
      <c r="A40" s="172">
        <f t="shared" si="14"/>
        <v>2022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">
      <c r="A41" s="172">
        <f t="shared" si="14"/>
        <v>2023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">
      <c r="A42" s="172">
        <f t="shared" si="14"/>
        <v>2024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">
      <c r="A43" s="172">
        <f t="shared" si="14"/>
        <v>2025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">
      <c r="A44" s="172">
        <f t="shared" si="14"/>
        <v>2026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">
      <c r="A45" s="172">
        <f t="shared" si="14"/>
        <v>2027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">
      <c r="A46" s="172">
        <f t="shared" si="14"/>
        <v>2028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">
      <c r="A47" s="172">
        <f t="shared" si="14"/>
        <v>2029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">
      <c r="A48" s="172">
        <f t="shared" si="14"/>
        <v>2030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">
      <c r="A49" s="172">
        <f t="shared" si="14"/>
        <v>2031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">
      <c r="A50" s="172">
        <f t="shared" si="14"/>
        <v>2032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">
      <c r="A51" s="172">
        <f t="shared" si="14"/>
        <v>2033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">
      <c r="A52" s="172">
        <f t="shared" si="14"/>
        <v>2034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">
      <c r="A53" s="202">
        <f t="shared" ref="A53:C58" si="15">A52+1</f>
        <v>2035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">
      <c r="A54" s="172">
        <f t="shared" si="15"/>
        <v>2036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2037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2038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2039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2040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13.703782937459213</v>
      </c>
    </row>
    <row r="63" spans="1:20" ht="16" thickBot="1" x14ac:dyDescent="0.25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topLeftCell="J1" zoomScaleNormal="100" workbookViewId="0">
      <selection activeCell="G3" sqref="G3:G5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2016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0.94640042802839019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">
      <c r="A6" s="16" t="s">
        <v>278</v>
      </c>
      <c r="E6" s="173">
        <v>0.03</v>
      </c>
      <c r="Q6" s="16" t="s">
        <v>405</v>
      </c>
      <c r="S6" s="158">
        <f t="shared" si="0"/>
        <v>3</v>
      </c>
      <c r="T6" s="208">
        <v>0.84671252319871337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">
      <c r="E14" s="27"/>
      <c r="S14" s="158">
        <f t="shared" si="0"/>
        <v>11</v>
      </c>
      <c r="T14" s="208">
        <v>0.52787884196577284</v>
      </c>
    </row>
    <row r="15" spans="1:20" ht="15" x14ac:dyDescent="0.2">
      <c r="S15" s="158">
        <f t="shared" si="0"/>
        <v>12</v>
      </c>
      <c r="T15" s="208">
        <v>0.49509286979219891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">
      <c r="A19" s="16">
        <f>E3</f>
        <v>2016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">
      <c r="A20" s="172">
        <f>A19+1</f>
        <v>2017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">
      <c r="A21" s="172">
        <f t="shared" ref="A21:C36" si="10">A20+1</f>
        <v>2018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">
      <c r="A22" s="172">
        <f t="shared" si="10"/>
        <v>2019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">
      <c r="A23" s="172">
        <f t="shared" si="10"/>
        <v>2020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">
      <c r="A24" s="172">
        <f t="shared" si="10"/>
        <v>2021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">
      <c r="A25" s="172">
        <f t="shared" si="10"/>
        <v>2022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">
      <c r="A26" s="172">
        <f t="shared" si="10"/>
        <v>2023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">
      <c r="A27" s="172">
        <f t="shared" si="10"/>
        <v>2024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">
      <c r="A28" s="172">
        <f t="shared" si="10"/>
        <v>2025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">
      <c r="A29" s="172">
        <f t="shared" si="10"/>
        <v>2026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">
      <c r="A30" s="172">
        <f t="shared" si="10"/>
        <v>2027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">
      <c r="A31" s="172">
        <f t="shared" si="10"/>
        <v>2028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">
      <c r="A32" s="172">
        <f t="shared" si="10"/>
        <v>2029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">
      <c r="A33" s="172">
        <f t="shared" si="10"/>
        <v>2030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">
      <c r="A34" s="172">
        <f t="shared" si="10"/>
        <v>2031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">
      <c r="A35" s="172">
        <f t="shared" si="10"/>
        <v>2032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">
      <c r="A36" s="172">
        <f t="shared" si="10"/>
        <v>2033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">
      <c r="A37" s="172">
        <f t="shared" ref="A37:C52" si="14">A36+1</f>
        <v>2034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">
      <c r="A38" s="172">
        <f t="shared" si="14"/>
        <v>2035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">
      <c r="A39" s="172">
        <f t="shared" si="14"/>
        <v>2036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">
      <c r="A40" s="172">
        <f t="shared" si="14"/>
        <v>2037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">
      <c r="A41" s="172">
        <f t="shared" si="14"/>
        <v>2038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">
      <c r="A42" s="172">
        <f t="shared" si="14"/>
        <v>2039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">
      <c r="A43" s="172">
        <f t="shared" si="14"/>
        <v>2040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">
      <c r="A44" s="172">
        <f t="shared" si="14"/>
        <v>2041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">
      <c r="A45" s="172">
        <f t="shared" si="14"/>
        <v>2042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">
      <c r="A46" s="172">
        <f t="shared" si="14"/>
        <v>2043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">
      <c r="A47" s="172">
        <f t="shared" si="14"/>
        <v>2044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">
      <c r="A48" s="172">
        <f t="shared" si="14"/>
        <v>2045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">
      <c r="A49" s="172">
        <f t="shared" si="14"/>
        <v>2046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">
      <c r="A50" s="172">
        <f t="shared" si="14"/>
        <v>2047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">
      <c r="A51" s="172">
        <f t="shared" si="14"/>
        <v>2048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">
      <c r="A52" s="172">
        <f t="shared" si="14"/>
        <v>2049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">
      <c r="A53" s="202">
        <f t="shared" ref="A53:C58" si="15">A52+1</f>
        <v>2050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">
      <c r="A54" s="172">
        <f t="shared" si="15"/>
        <v>2051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2052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2053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2054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2055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6" thickBot="1" x14ac:dyDescent="0.25">
      <c r="S62" s="157" t="s">
        <v>329</v>
      </c>
      <c r="T62" s="209">
        <v>13.93882877653151</v>
      </c>
    </row>
    <row r="63" spans="1:20" ht="16" thickBot="1" x14ac:dyDescent="0.25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topLeftCell="M1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392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0.01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3.6952129811421895E-2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4_12'!H53</f>
        <v>806684.79961867363</v>
      </c>
    </row>
    <row r="13" spans="1:18" x14ac:dyDescent="0.15">
      <c r="A13" s="16" t="s">
        <v>378</v>
      </c>
      <c r="E13" s="185">
        <f>Q53</f>
        <v>806684.79961867374</v>
      </c>
    </row>
    <row r="14" spans="1:18" x14ac:dyDescent="0.15">
      <c r="E14" s="27"/>
    </row>
    <row r="16" spans="1:18" x14ac:dyDescent="0.1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topLeftCell="F1" workbookViewId="0">
      <selection activeCell="B2" sqref="B2"/>
    </sheetView>
  </sheetViews>
  <sheetFormatPr baseColWidth="10" defaultRowHeight="15" x14ac:dyDescent="0.2"/>
  <cols>
    <col min="1" max="1" width="18.1640625" bestFit="1" customWidth="1"/>
  </cols>
  <sheetData>
    <row r="1" spans="1:9" x14ac:dyDescent="0.2">
      <c r="A1" s="225" t="s">
        <v>395</v>
      </c>
      <c r="B1" t="s">
        <v>400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zoomScale="86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398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8.7558651284721692E-2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3'!AH66</f>
        <v>1276178.8962281905</v>
      </c>
    </row>
    <row r="13" spans="1:18" x14ac:dyDescent="0.15">
      <c r="A13" s="16" t="s">
        <v>378</v>
      </c>
      <c r="E13" s="185">
        <f>Q53</f>
        <v>1276178.8962281905</v>
      </c>
    </row>
    <row r="14" spans="1:18" x14ac:dyDescent="0.15">
      <c r="E14" s="27"/>
    </row>
    <row r="16" spans="1:18" x14ac:dyDescent="0.15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F58" sqref="F58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71" t="s">
        <v>9</v>
      </c>
      <c r="B1" s="271"/>
      <c r="D1" s="271" t="s">
        <v>9</v>
      </c>
      <c r="E1" s="271"/>
      <c r="F1" s="271"/>
      <c r="H1" s="270" t="s">
        <v>4</v>
      </c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G1" s="270" t="s">
        <v>7</v>
      </c>
      <c r="AH1" s="270"/>
      <c r="AI1" s="270"/>
      <c r="AJ1" s="270"/>
      <c r="AK1" s="270"/>
      <c r="AL1" s="270"/>
      <c r="AM1" s="270"/>
      <c r="AN1" s="270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0"/>
      <c r="BI1" s="270"/>
    </row>
    <row r="2" spans="1:61" x14ac:dyDescent="0.2">
      <c r="A2" s="271" t="s">
        <v>2</v>
      </c>
      <c r="B2" s="271"/>
      <c r="D2" s="271" t="s">
        <v>3</v>
      </c>
      <c r="E2" s="271"/>
      <c r="F2" s="271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71" t="s">
        <v>8</v>
      </c>
      <c r="B1" s="271"/>
      <c r="D1" s="271" t="s">
        <v>8</v>
      </c>
      <c r="E1" s="271"/>
      <c r="F1" s="271"/>
      <c r="H1" s="270" t="s">
        <v>4</v>
      </c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G1" s="270" t="s">
        <v>7</v>
      </c>
      <c r="AH1" s="270"/>
      <c r="AI1" s="270"/>
      <c r="AJ1" s="270"/>
      <c r="AK1" s="270"/>
      <c r="AL1" s="270"/>
      <c r="AM1" s="270"/>
      <c r="AN1" s="270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0"/>
      <c r="BI1" s="270"/>
    </row>
    <row r="2" spans="1:61" x14ac:dyDescent="0.2">
      <c r="A2" s="271" t="s">
        <v>2</v>
      </c>
      <c r="B2" s="271"/>
      <c r="D2" s="271" t="s">
        <v>3</v>
      </c>
      <c r="E2" s="271"/>
      <c r="F2" s="271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">
      <c r="E103" s="9"/>
    </row>
    <row r="104" spans="1:61" x14ac:dyDescent="0.2">
      <c r="E104" s="9"/>
    </row>
    <row r="105" spans="1:61" x14ac:dyDescent="0.2">
      <c r="E105" s="9"/>
    </row>
    <row r="106" spans="1:61" x14ac:dyDescent="0.2">
      <c r="E106" s="9"/>
    </row>
    <row r="107" spans="1:61" x14ac:dyDescent="0.2">
      <c r="E107" s="9"/>
    </row>
    <row r="108" spans="1:61" x14ac:dyDescent="0.2">
      <c r="E108" s="9"/>
    </row>
    <row r="109" spans="1:61" x14ac:dyDescent="0.2">
      <c r="E109" s="9"/>
    </row>
    <row r="110" spans="1:61" x14ac:dyDescent="0.2">
      <c r="E110" s="9"/>
    </row>
    <row r="111" spans="1:61" x14ac:dyDescent="0.2">
      <c r="E111" s="9"/>
    </row>
    <row r="112" spans="1:61" x14ac:dyDescent="0.2">
      <c r="E112" s="9"/>
    </row>
    <row r="113" spans="5:5" x14ac:dyDescent="0.2">
      <c r="E113" s="9"/>
    </row>
    <row r="114" spans="5:5" x14ac:dyDescent="0.2">
      <c r="E114" s="9"/>
    </row>
    <row r="115" spans="5:5" x14ac:dyDescent="0.2">
      <c r="E115" s="9"/>
    </row>
    <row r="116" spans="5:5" x14ac:dyDescent="0.2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112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119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120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121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2">
      <c r="A1" s="76" t="s">
        <v>122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77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77" t="s">
        <v>115</v>
      </c>
      <c r="E6" s="16">
        <v>60</v>
      </c>
    </row>
    <row r="7" spans="1:115" ht="12.75" customHeight="1" x14ac:dyDescent="0.15">
      <c r="A7" s="77" t="s">
        <v>116</v>
      </c>
      <c r="E7" s="16">
        <v>115</v>
      </c>
    </row>
    <row r="8" spans="1:115" ht="12.75" customHeight="1" x14ac:dyDescent="0.15">
      <c r="A8" s="77" t="s">
        <v>117</v>
      </c>
      <c r="E8" s="16">
        <v>2014</v>
      </c>
    </row>
    <row r="9" spans="1:115" ht="12.75" customHeight="1" x14ac:dyDescent="0.15">
      <c r="A9" s="77" t="s">
        <v>118</v>
      </c>
      <c r="E9" s="16">
        <v>2125</v>
      </c>
    </row>
    <row r="10" spans="1:115" ht="12.75" customHeight="1" x14ac:dyDescent="0.15">
      <c r="A10" s="77"/>
    </row>
    <row r="11" spans="1:115" ht="12.75" customHeight="1" x14ac:dyDescent="0.15">
      <c r="B11" s="78" t="s">
        <v>5</v>
      </c>
      <c r="C11" s="78"/>
      <c r="D11" s="78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15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15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15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15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15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15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15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15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15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15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15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15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15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15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15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15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15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15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15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15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15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15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15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15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15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15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15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15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15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15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15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15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15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15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15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15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15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15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15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15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15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15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125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15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15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15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15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15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15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15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15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15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15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15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15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15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15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15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15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15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15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15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15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15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15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15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15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15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15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15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15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15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15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15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15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15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15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15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15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15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15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15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124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15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15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15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15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15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15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15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15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15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15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15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15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15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15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15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15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15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15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15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15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15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15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15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15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15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15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15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15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15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15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15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15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15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15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15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15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15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15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15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15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15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126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15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15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15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15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15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15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15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15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15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15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15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15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15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15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15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15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15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15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15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15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15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15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15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15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15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15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15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15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15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15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15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15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15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15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15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15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15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127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15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15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15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15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15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15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15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15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15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15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15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15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15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15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15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15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15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15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15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15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15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15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15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15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15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15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15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15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15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15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15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15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15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15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15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15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15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15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15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15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15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15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15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15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15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15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15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15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15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15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15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15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15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128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15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15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15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15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15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15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15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15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15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15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15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15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15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15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15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15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15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15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15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15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15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15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15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15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15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15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15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15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15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15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15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15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15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15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15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15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15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15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15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15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15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15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15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15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15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15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15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15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15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15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15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15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"/>
  <sheetData>
    <row r="1" spans="1:115" x14ac:dyDescent="0.2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3.8699760909175684E-3</v>
      </c>
      <c r="DE21" s="169">
        <f>DD21*(1-'Table de mortalité H'!$AC52)</f>
        <v>3.8312763300083928E-3</v>
      </c>
      <c r="DF21" s="169">
        <f>DE21*(1-'Table de mortalité H'!$AC52)</f>
        <v>3.7929635667083086E-3</v>
      </c>
      <c r="DG21" s="169">
        <f>DF21*(1-'Table de mortalité H'!$AC52)</f>
        <v>3.7550339310412255E-3</v>
      </c>
      <c r="DH21" s="169">
        <f>DG21*(1-'Table de mortalité H'!$AC52)</f>
        <v>3.7174835917308134E-3</v>
      </c>
      <c r="DI21" s="169">
        <f>DH21*(1-'Table de mortalité H'!$AC52)</f>
        <v>3.6803087558135053E-3</v>
      </c>
      <c r="DJ21" s="169">
        <f>DI21*(1-'Table de mortalité H'!$AC52)</f>
        <v>3.6435056682553703E-3</v>
      </c>
      <c r="DK21" s="169">
        <f>DJ21*(1-'Table de mortalité H'!$AC52)</f>
        <v>3.6070706115728167E-3</v>
      </c>
    </row>
    <row r="22" spans="1:115" x14ac:dyDescent="0.2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"/>
  <sheetData>
    <row r="1" spans="1:115" x14ac:dyDescent="0.2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 x14ac:dyDescent="0.2">
      <c r="A1" t="s">
        <v>226</v>
      </c>
    </row>
    <row r="3" spans="1:23" x14ac:dyDescent="0.2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">
      <c r="C6" t="s">
        <v>136</v>
      </c>
    </row>
    <row r="7" spans="1:23" x14ac:dyDescent="0.2">
      <c r="H7" t="s">
        <v>231</v>
      </c>
      <c r="I7" t="s">
        <v>228</v>
      </c>
      <c r="J7" s="110">
        <v>0.02</v>
      </c>
    </row>
    <row r="8" spans="1:23" x14ac:dyDescent="0.2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6" thickBot="1" x14ac:dyDescent="0.25"/>
    <row r="11" spans="1:23" ht="16" thickBot="1" x14ac:dyDescent="0.25">
      <c r="B11" s="111" t="s">
        <v>140</v>
      </c>
      <c r="C11" s="112" t="str">
        <f>CONCATENATE(C3,"-",F3,"-M")</f>
        <v>ICA-Privée-MI-M</v>
      </c>
      <c r="D11" s="272" t="s">
        <v>235</v>
      </c>
      <c r="E11" s="273"/>
      <c r="F11" s="273"/>
      <c r="G11" s="273"/>
      <c r="H11" s="273"/>
      <c r="I11" s="273"/>
      <c r="J11" s="273"/>
      <c r="K11" s="274"/>
      <c r="N11" t="s">
        <v>140</v>
      </c>
      <c r="O11" t="str">
        <f>CONCATENATE(C3,"-",F3,"-F")</f>
        <v>ICA-Privée-MI-F</v>
      </c>
      <c r="P11" s="272" t="s">
        <v>236</v>
      </c>
      <c r="Q11" s="273"/>
      <c r="R11" s="273"/>
      <c r="S11" s="273"/>
      <c r="T11" s="273"/>
      <c r="U11" s="273"/>
      <c r="V11" s="273"/>
      <c r="W11" s="274"/>
    </row>
    <row r="12" spans="1:23" x14ac:dyDescent="0.2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 x14ac:dyDescent="0.2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6" thickBot="1" x14ac:dyDescent="0.25">
      <c r="J2" s="95" t="s">
        <v>147</v>
      </c>
      <c r="K2" s="150">
        <v>1</v>
      </c>
      <c r="L2" s="13"/>
      <c r="M2" s="13"/>
      <c r="N2" s="13"/>
    </row>
    <row r="3" spans="1:14" x14ac:dyDescent="0.2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6" thickBot="1" x14ac:dyDescent="0.25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6" thickBot="1" x14ac:dyDescent="0.25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6" thickBot="1" x14ac:dyDescent="0.25">
      <c r="J7" s="145" t="s">
        <v>150</v>
      </c>
      <c r="K7" s="151">
        <v>1</v>
      </c>
      <c r="L7" s="13"/>
      <c r="M7" s="13"/>
      <c r="N7" s="13"/>
    </row>
    <row r="8" spans="1:14" x14ac:dyDescent="0.2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6" thickBot="1" x14ac:dyDescent="0.25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6" thickBot="1" x14ac:dyDescent="0.25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">
      <c r="F11" s="80"/>
      <c r="J11" s="146" t="s">
        <v>165</v>
      </c>
      <c r="K11" s="150">
        <v>0</v>
      </c>
      <c r="L11" s="13"/>
      <c r="M11" s="13"/>
      <c r="N11" s="13"/>
    </row>
    <row r="12" spans="1:14" ht="16" thickBot="1" x14ac:dyDescent="0.25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7" x14ac:dyDescent="0.2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"/>
  <cols>
    <col min="2" max="2" width="26.5" customWidth="1"/>
    <col min="3" max="3" width="18.5" customWidth="1"/>
    <col min="4" max="4" width="14" customWidth="1"/>
    <col min="5" max="5" width="18.1640625" customWidth="1"/>
    <col min="6" max="6" width="16.6640625" customWidth="1"/>
    <col min="7" max="7" width="11.33203125" customWidth="1"/>
    <col min="8" max="8" width="10.5" customWidth="1"/>
    <col min="12" max="12" width="16" customWidth="1"/>
    <col min="13" max="13" width="18.5" customWidth="1"/>
  </cols>
  <sheetData>
    <row r="1" spans="2:14" ht="16" thickBot="1" x14ac:dyDescent="0.25"/>
    <row r="2" spans="2:14" x14ac:dyDescent="0.2">
      <c r="B2" s="93" t="s">
        <v>146</v>
      </c>
      <c r="C2" s="149">
        <f>'Probabilités de décès'!K1</f>
        <v>1</v>
      </c>
    </row>
    <row r="3" spans="2:14" x14ac:dyDescent="0.2">
      <c r="B3" s="95" t="s">
        <v>147</v>
      </c>
      <c r="C3" s="150">
        <f>'Probabilités de décès'!K2</f>
        <v>1</v>
      </c>
    </row>
    <row r="4" spans="2:14" x14ac:dyDescent="0.2">
      <c r="B4" s="95" t="s">
        <v>145</v>
      </c>
      <c r="C4" s="150" t="str">
        <f>'Probabilités de décès'!K3</f>
        <v>Taux constant</v>
      </c>
    </row>
    <row r="5" spans="2:14" x14ac:dyDescent="0.2">
      <c r="B5" s="95" t="s">
        <v>179</v>
      </c>
      <c r="C5" s="150" t="str">
        <f>'Probabilités de décès'!K4</f>
        <v>Aucun</v>
      </c>
    </row>
    <row r="6" spans="2:14" x14ac:dyDescent="0.2">
      <c r="B6" s="95" t="s">
        <v>148</v>
      </c>
      <c r="C6" s="132"/>
    </row>
    <row r="7" spans="2:14" x14ac:dyDescent="0.2">
      <c r="B7" s="145" t="s">
        <v>149</v>
      </c>
      <c r="C7" s="150">
        <f>'Probabilités de décès'!K6</f>
        <v>0</v>
      </c>
    </row>
    <row r="8" spans="2:14" x14ac:dyDescent="0.2">
      <c r="B8" s="145" t="s">
        <v>150</v>
      </c>
      <c r="C8" s="151">
        <f>'Probabilités de décès'!K7</f>
        <v>1</v>
      </c>
    </row>
    <row r="9" spans="2:14" x14ac:dyDescent="0.2">
      <c r="B9" s="146" t="s">
        <v>151</v>
      </c>
      <c r="C9" s="152"/>
    </row>
    <row r="10" spans="2:14" x14ac:dyDescent="0.2">
      <c r="B10" s="145" t="s">
        <v>152</v>
      </c>
      <c r="C10" s="150">
        <f>'Probabilités de décès'!K9</f>
        <v>0</v>
      </c>
    </row>
    <row r="11" spans="2:14" x14ac:dyDescent="0.2">
      <c r="B11" s="145" t="s">
        <v>153</v>
      </c>
      <c r="C11" s="151">
        <f>'Probabilités de décès'!K10</f>
        <v>0.6</v>
      </c>
    </row>
    <row r="12" spans="2:14" x14ac:dyDescent="0.2">
      <c r="B12" s="146" t="s">
        <v>165</v>
      </c>
      <c r="C12" s="150">
        <f>'Probabilités de décès'!K11</f>
        <v>0</v>
      </c>
    </row>
    <row r="13" spans="2:14" ht="16" thickBot="1" x14ac:dyDescent="0.25">
      <c r="B13" s="147" t="s">
        <v>195</v>
      </c>
      <c r="C13" s="153">
        <f>'Probabilités de décès'!K12</f>
        <v>0.6</v>
      </c>
    </row>
    <row r="14" spans="2:14" ht="16" thickBot="1" x14ac:dyDescent="0.25"/>
    <row r="15" spans="2:14" ht="16" thickBot="1" x14ac:dyDescent="0.25">
      <c r="B15" s="275" t="s">
        <v>141</v>
      </c>
      <c r="C15" s="276"/>
      <c r="D15" s="276"/>
      <c r="E15" s="276"/>
      <c r="F15" s="276"/>
      <c r="G15" s="276"/>
      <c r="H15" s="277"/>
      <c r="J15" s="275" t="s">
        <v>41</v>
      </c>
      <c r="K15" s="276"/>
      <c r="L15" s="276"/>
      <c r="M15" s="276"/>
      <c r="N15" s="277"/>
    </row>
    <row r="17" spans="2:14" ht="17" x14ac:dyDescent="0.2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391</v>
      </c>
    </row>
    <row r="18" spans="2:14" x14ac:dyDescent="0.2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">
      <c r="D87" s="81"/>
      <c r="E87" s="81"/>
      <c r="L87" s="81"/>
      <c r="M87" s="81"/>
    </row>
    <row r="88" spans="2:14" x14ac:dyDescent="0.2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"/>
  <cols>
    <col min="3" max="3" width="14.6640625" customWidth="1"/>
    <col min="7" max="7" width="12" bestFit="1" customWidth="1"/>
    <col min="16" max="16" width="16.1640625" customWidth="1"/>
    <col min="17" max="17" width="19.6640625" customWidth="1"/>
    <col min="18" max="18" width="19" customWidth="1"/>
    <col min="21" max="21" width="14.5" customWidth="1"/>
    <col min="22" max="22" width="17.83203125" customWidth="1"/>
    <col min="23" max="23" width="16.83203125" customWidth="1"/>
    <col min="24" max="24" width="20.83203125" customWidth="1"/>
    <col min="29" max="29" width="17.5" customWidth="1"/>
    <col min="30" max="30" width="21.33203125" customWidth="1"/>
    <col min="31" max="31" width="18.5" customWidth="1"/>
  </cols>
  <sheetData>
    <row r="1" spans="1:33" x14ac:dyDescent="0.2">
      <c r="A1" t="s">
        <v>268</v>
      </c>
    </row>
    <row r="2" spans="1:33" ht="16" thickBot="1" x14ac:dyDescent="0.25"/>
    <row r="3" spans="1:33" ht="16" thickBot="1" x14ac:dyDescent="0.25">
      <c r="B3" s="111" t="s">
        <v>170</v>
      </c>
      <c r="C3" s="112"/>
      <c r="D3" s="129">
        <f ca="1">IF('Autres hypothèses'!C12=0,S5,VA!AF5)</f>
        <v>13.93882877653151</v>
      </c>
      <c r="N3" s="275" t="s">
        <v>178</v>
      </c>
      <c r="O3" s="276"/>
      <c r="P3" s="276"/>
      <c r="Q3" s="276"/>
      <c r="R3" s="276"/>
      <c r="S3" s="277"/>
      <c r="U3" s="275" t="s">
        <v>184</v>
      </c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7"/>
    </row>
    <row r="4" spans="1:33" ht="16" thickBot="1" x14ac:dyDescent="0.25">
      <c r="U4" s="83" t="s">
        <v>185</v>
      </c>
    </row>
    <row r="5" spans="1:33" ht="16" thickBot="1" x14ac:dyDescent="0.25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6" thickBot="1" x14ac:dyDescent="0.25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Tristan Métivier-Dionne</cp:lastModifiedBy>
  <cp:lastPrinted>2021-11-07T23:10:42Z</cp:lastPrinted>
  <dcterms:created xsi:type="dcterms:W3CDTF">2021-10-27T23:50:58Z</dcterms:created>
  <dcterms:modified xsi:type="dcterms:W3CDTF">2021-11-24T18:24:30Z</dcterms:modified>
</cp:coreProperties>
</file>