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stanmetivier-dionne/Desktop/TP-RR/"/>
    </mc:Choice>
  </mc:AlternateContent>
  <xr:revisionPtr revIDLastSave="0" documentId="13_ncr:1_{1A6E96E6-489A-754C-AA44-D03AF8599E3F}" xr6:coauthVersionLast="47" xr6:coauthVersionMax="47" xr10:uidLastSave="{00000000-0000-0000-0000-000000000000}"/>
  <bookViews>
    <workbookView xWindow="0" yWindow="460" windowWidth="28800" windowHeight="17040" tabRatio="734" firstSheet="16" activeTab="24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7" i="39" l="1"/>
  <c r="T63" i="50"/>
  <c r="H50" i="46"/>
  <c r="T63" i="46"/>
  <c r="H53" i="40"/>
  <c r="T63" i="40"/>
  <c r="T6" i="39"/>
  <c r="S6" i="39"/>
  <c r="S22" i="39"/>
  <c r="S5" i="39"/>
  <c r="S7" i="39"/>
  <c r="S8" i="39"/>
  <c r="S9" i="39"/>
  <c r="S10" i="39"/>
  <c r="S11" i="39"/>
  <c r="S12" i="39"/>
  <c r="S13" i="39"/>
  <c r="S14" i="39"/>
  <c r="S15" i="39"/>
  <c r="S16" i="39"/>
  <c r="S20" i="39"/>
  <c r="S4" i="39"/>
  <c r="E8" i="54"/>
  <c r="E12" i="54"/>
  <c r="E10" i="54" s="1"/>
  <c r="E3" i="40"/>
  <c r="R22" i="39"/>
  <c r="Q22" i="39"/>
  <c r="P22" i="39"/>
  <c r="O22" i="39"/>
  <c r="N22" i="39"/>
  <c r="M22" i="39"/>
  <c r="L22" i="39"/>
  <c r="K22" i="39"/>
  <c r="E10" i="55"/>
  <c r="E13" i="55"/>
  <c r="E8" i="55"/>
  <c r="H53" i="55" s="1"/>
  <c r="I22" i="39" s="1"/>
  <c r="H53" i="36"/>
  <c r="I53" i="36"/>
  <c r="E12" i="55"/>
  <c r="H20" i="37"/>
  <c r="H22" i="39"/>
  <c r="G22" i="39"/>
  <c r="E8" i="50"/>
  <c r="E8" i="51"/>
  <c r="E8" i="52"/>
  <c r="H52" i="54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N7" i="30"/>
  <c r="M20" i="39"/>
  <c r="P20" i="39"/>
  <c r="H20" i="39"/>
  <c r="G20" i="39"/>
  <c r="H50" i="54"/>
  <c r="H51" i="54"/>
  <c r="G49" i="54"/>
  <c r="G50" i="54"/>
  <c r="G53" i="54"/>
  <c r="C21" i="54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20" i="54"/>
  <c r="K19" i="54"/>
  <c r="F19" i="54"/>
  <c r="D19" i="54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M19" i="39"/>
  <c r="J19" i="39"/>
  <c r="I19" i="39"/>
  <c r="H19" i="39"/>
  <c r="G19" i="39"/>
  <c r="P18" i="39"/>
  <c r="M18" i="39"/>
  <c r="K18" i="39"/>
  <c r="J18" i="39"/>
  <c r="I18" i="39"/>
  <c r="H18" i="39"/>
  <c r="G18" i="39"/>
  <c r="P17" i="39"/>
  <c r="M17" i="39"/>
  <c r="L17" i="39"/>
  <c r="K17" i="39"/>
  <c r="J17" i="39"/>
  <c r="I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E10" i="40"/>
  <c r="E11" i="47"/>
  <c r="E10" i="46"/>
  <c r="Q10" i="39" s="1"/>
  <c r="E10" i="45"/>
  <c r="Q9" i="39" s="1"/>
  <c r="E10" i="4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G52" i="54" l="1"/>
  <c r="H53" i="54"/>
  <c r="H49" i="54"/>
  <c r="G51" i="54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R3" i="39"/>
  <c r="F20" i="47"/>
  <c r="K15" i="39"/>
  <c r="R4" i="39"/>
  <c r="K5" i="39"/>
  <c r="F19" i="45"/>
  <c r="R10" i="39"/>
  <c r="K19" i="45"/>
  <c r="L19" i="45" s="1"/>
  <c r="R9" i="39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F21" i="44"/>
  <c r="F22" i="44"/>
  <c r="K21" i="44"/>
  <c r="L21" i="44" s="1"/>
  <c r="M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I20" i="39" l="1"/>
  <c r="L19" i="55"/>
  <c r="M19" i="55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M21" i="44"/>
  <c r="D23" i="44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L20" i="39" l="1"/>
  <c r="D22" i="55"/>
  <c r="K21" i="55"/>
  <c r="L21" i="55" s="1"/>
  <c r="F22" i="55"/>
  <c r="M20" i="55"/>
  <c r="F21" i="55"/>
  <c r="K21" i="54"/>
  <c r="L21" i="54" s="1"/>
  <c r="D22" i="54"/>
  <c r="F21" i="54"/>
  <c r="M20" i="54"/>
  <c r="M20" i="52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D48" i="35"/>
  <c r="D49" i="35" s="1"/>
  <c r="D50" i="35" s="1"/>
  <c r="D51" i="35" s="1"/>
  <c r="K21" i="49"/>
  <c r="L21" i="49" s="1"/>
  <c r="D22" i="49"/>
  <c r="M20" i="49"/>
  <c r="M20" i="48"/>
  <c r="K23" i="48"/>
  <c r="L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M22" i="44"/>
  <c r="D24" i="44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D22" i="36"/>
  <c r="L21" i="36"/>
  <c r="K20" i="36"/>
  <c r="L20" i="36" s="1"/>
  <c r="F19" i="36"/>
  <c r="K19" i="36"/>
  <c r="L19" i="36" s="1"/>
  <c r="K45" i="35"/>
  <c r="L45" i="35" s="1"/>
  <c r="K29" i="35"/>
  <c r="L29" i="35" s="1"/>
  <c r="K17" i="35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24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3" i="35"/>
  <c r="F25" i="35"/>
  <c r="F21" i="35"/>
  <c r="F47" i="35"/>
  <c r="F43" i="35"/>
  <c r="F39" i="35"/>
  <c r="F35" i="35"/>
  <c r="F31" i="35"/>
  <c r="F27" i="35"/>
  <c r="F22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P13" i="33"/>
  <c r="D13" i="33"/>
  <c r="M21" i="55" l="1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1" i="46"/>
  <c r="F51" i="35"/>
  <c r="D52" i="35"/>
  <c r="K51" i="35"/>
  <c r="L51" i="35" s="1"/>
  <c r="D23" i="49"/>
  <c r="K22" i="49"/>
  <c r="L22" i="49" s="1"/>
  <c r="F22" i="49"/>
  <c r="M21" i="49"/>
  <c r="F23" i="49"/>
  <c r="K24" i="48"/>
  <c r="L24" i="48" s="1"/>
  <c r="D25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D25" i="44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K22" i="36"/>
  <c r="L22" i="36" s="1"/>
  <c r="D23" i="36"/>
  <c r="M19" i="36"/>
  <c r="L17" i="35"/>
  <c r="M17" i="35" s="1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D15" i="33"/>
  <c r="D14" i="33"/>
  <c r="P14" i="33"/>
  <c r="M22" i="55" l="1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M22" i="49"/>
  <c r="K23" i="49"/>
  <c r="L23" i="49" s="1"/>
  <c r="D24" i="49"/>
  <c r="F24" i="49" s="1"/>
  <c r="M22" i="48"/>
  <c r="K25" i="48"/>
  <c r="L25" i="48" s="1"/>
  <c r="D26" i="48"/>
  <c r="F25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M24" i="44"/>
  <c r="D26" i="44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4" i="55" l="1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H17" i="35"/>
  <c r="I17" i="35" s="1"/>
  <c r="H51" i="35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24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D25" i="49"/>
  <c r="K24" i="49"/>
  <c r="L24" i="49" s="1"/>
  <c r="F25" i="49"/>
  <c r="F26" i="48"/>
  <c r="K26" i="48"/>
  <c r="L26" i="48" s="1"/>
  <c r="D27" i="48"/>
  <c r="F27" i="48" s="1"/>
  <c r="M23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D27" i="44"/>
  <c r="K26" i="44"/>
  <c r="L26" i="44" s="1"/>
  <c r="F26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M24" i="55" l="1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D26" i="49"/>
  <c r="K25" i="49"/>
  <c r="L25" i="49" s="1"/>
  <c r="M24" i="49"/>
  <c r="F26" i="49"/>
  <c r="M24" i="48"/>
  <c r="K27" i="48"/>
  <c r="L27" i="48" s="1"/>
  <c r="D28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F28" i="44"/>
  <c r="M26" i="44"/>
  <c r="D28" i="44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U63" i="38" l="1"/>
  <c r="D27" i="55"/>
  <c r="K26" i="55"/>
  <c r="L26" i="55" s="1"/>
  <c r="M25" i="55"/>
  <c r="D27" i="54"/>
  <c r="K26" i="54"/>
  <c r="L26" i="54" s="1"/>
  <c r="F27" i="54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M25" i="49"/>
  <c r="K26" i="49"/>
  <c r="L26" i="49" s="1"/>
  <c r="D27" i="49"/>
  <c r="F27" i="49" s="1"/>
  <c r="K28" i="48"/>
  <c r="L28" i="48" s="1"/>
  <c r="D29" i="48"/>
  <c r="F28" i="48"/>
  <c r="M25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D29" i="44"/>
  <c r="K28" i="44"/>
  <c r="L28" i="44" s="1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D18" i="33"/>
  <c r="P17" i="33"/>
  <c r="I66" i="38" l="1"/>
  <c r="E12" i="36" s="1"/>
  <c r="E10" i="36" s="1"/>
  <c r="Q5" i="39" s="1"/>
  <c r="R5" i="39" s="1"/>
  <c r="N21" i="36"/>
  <c r="O21" i="36" s="1"/>
  <c r="N22" i="36"/>
  <c r="O22" i="36" s="1"/>
  <c r="N25" i="36"/>
  <c r="O25" i="36" s="1"/>
  <c r="U66" i="38"/>
  <c r="M26" i="55"/>
  <c r="K27" i="55"/>
  <c r="L27" i="55" s="1"/>
  <c r="D28" i="55"/>
  <c r="F27" i="55"/>
  <c r="F28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D28" i="49"/>
  <c r="M26" i="49"/>
  <c r="M26" i="48"/>
  <c r="K29" i="48"/>
  <c r="L29" i="48" s="1"/>
  <c r="D30" i="48"/>
  <c r="F29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D30" i="44"/>
  <c r="K29" i="44"/>
  <c r="L29" i="44" s="1"/>
  <c r="F29" i="44"/>
  <c r="M28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N26" i="36" l="1"/>
  <c r="O26" i="36" s="1"/>
  <c r="N24" i="36"/>
  <c r="O24" i="36" s="1"/>
  <c r="N19" i="36"/>
  <c r="O19" i="36" s="1"/>
  <c r="P19" i="36" s="1"/>
  <c r="P20" i="36" s="1"/>
  <c r="N23" i="36"/>
  <c r="O23" i="36" s="1"/>
  <c r="N20" i="36"/>
  <c r="O20" i="36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D29" i="49"/>
  <c r="K28" i="49"/>
  <c r="L28" i="49" s="1"/>
  <c r="F28" i="49"/>
  <c r="K30" i="48"/>
  <c r="L30" i="48" s="1"/>
  <c r="D31" i="48"/>
  <c r="F30" i="48"/>
  <c r="M27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K30" i="44"/>
  <c r="L30" i="44" s="1"/>
  <c r="M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Q19" i="36" l="1"/>
  <c r="P21" i="36"/>
  <c r="Q20" i="36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AD26" i="32"/>
  <c r="D30" i="49"/>
  <c r="K29" i="49"/>
  <c r="L29" i="49" s="1"/>
  <c r="M28" i="49"/>
  <c r="F29" i="49"/>
  <c r="K31" i="48"/>
  <c r="L31" i="48" s="1"/>
  <c r="D32" i="48"/>
  <c r="M28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D32" i="44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M26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19" i="33"/>
  <c r="D20" i="33"/>
  <c r="R6" i="39" l="1"/>
  <c r="P22" i="36"/>
  <c r="Q21" i="36"/>
  <c r="M29" i="55"/>
  <c r="D31" i="55"/>
  <c r="K30" i="55"/>
  <c r="L30" i="55" s="1"/>
  <c r="D31" i="54"/>
  <c r="K30" i="54"/>
  <c r="L30" i="54" s="1"/>
  <c r="F31" i="54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M29" i="49"/>
  <c r="K30" i="49"/>
  <c r="L30" i="49" s="1"/>
  <c r="D31" i="49"/>
  <c r="F30" i="49"/>
  <c r="M29" i="48"/>
  <c r="K32" i="48"/>
  <c r="L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D33" i="44"/>
  <c r="F33" i="44" s="1"/>
  <c r="K32" i="44"/>
  <c r="L32" i="44" s="1"/>
  <c r="F32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K30" i="36"/>
  <c r="L30" i="36" s="1"/>
  <c r="N30" i="36"/>
  <c r="O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0" i="33"/>
  <c r="P21" i="33"/>
  <c r="P23" i="36" l="1"/>
  <c r="Q22" i="36"/>
  <c r="M30" i="55"/>
  <c r="K31" i="55"/>
  <c r="L31" i="55" s="1"/>
  <c r="D32" i="55"/>
  <c r="F31" i="55"/>
  <c r="M30" i="54"/>
  <c r="D32" i="54"/>
  <c r="K31" i="54"/>
  <c r="L31" i="54" s="1"/>
  <c r="F32" i="54"/>
  <c r="D32" i="52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K31" i="49"/>
  <c r="L31" i="49" s="1"/>
  <c r="D32" i="49"/>
  <c r="F32" i="49" s="1"/>
  <c r="M30" i="49"/>
  <c r="F31" i="49"/>
  <c r="K33" i="48"/>
  <c r="L33" i="48" s="1"/>
  <c r="D34" i="48"/>
  <c r="M30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M32" i="44"/>
  <c r="D34" i="44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D32" i="36"/>
  <c r="K31" i="36"/>
  <c r="L31" i="36" s="1"/>
  <c r="N31" i="36"/>
  <c r="O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P24" i="36" l="1"/>
  <c r="Q23" i="36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M31" i="49"/>
  <c r="D33" i="49"/>
  <c r="K32" i="49"/>
  <c r="L32" i="49" s="1"/>
  <c r="K34" i="48"/>
  <c r="L34" i="48" s="1"/>
  <c r="D35" i="48"/>
  <c r="F35" i="48" s="1"/>
  <c r="F34" i="48"/>
  <c r="M31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K34" i="44"/>
  <c r="L34" i="44" s="1"/>
  <c r="F34" i="44"/>
  <c r="M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M29" i="36"/>
  <c r="N32" i="36"/>
  <c r="O32" i="36" s="1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P25" i="36" l="1"/>
  <c r="Q24" i="36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M32" i="49"/>
  <c r="D34" i="49"/>
  <c r="K33" i="49"/>
  <c r="L33" i="49" s="1"/>
  <c r="F33" i="49"/>
  <c r="M32" i="48"/>
  <c r="K35" i="48"/>
  <c r="L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M34" i="44"/>
  <c r="D36" i="44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M30" i="36"/>
  <c r="K33" i="36"/>
  <c r="L33" i="36" s="1"/>
  <c r="N33" i="36"/>
  <c r="O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26" i="36" l="1"/>
  <c r="Q25" i="36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D35" i="49"/>
  <c r="K34" i="49"/>
  <c r="L34" i="49" s="1"/>
  <c r="F34" i="49"/>
  <c r="M33" i="49"/>
  <c r="K36" i="48"/>
  <c r="L36" i="48" s="1"/>
  <c r="D37" i="48"/>
  <c r="F36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D37" i="44"/>
  <c r="K36" i="44"/>
  <c r="L36" i="44" s="1"/>
  <c r="F36" i="44"/>
  <c r="F37" i="44"/>
  <c r="M35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M31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D24" i="33"/>
  <c r="P23" i="33"/>
  <c r="P27" i="36" l="1"/>
  <c r="Q26" i="36"/>
  <c r="D36" i="55"/>
  <c r="K35" i="55"/>
  <c r="L35" i="55" s="1"/>
  <c r="F35" i="55"/>
  <c r="M34" i="55"/>
  <c r="D36" i="54"/>
  <c r="K35" i="54"/>
  <c r="L35" i="54" s="1"/>
  <c r="M34" i="54"/>
  <c r="F35" i="54"/>
  <c r="D36" i="52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M34" i="49"/>
  <c r="D36" i="49"/>
  <c r="K35" i="49"/>
  <c r="L35" i="49" s="1"/>
  <c r="F35" i="49"/>
  <c r="D38" i="48"/>
  <c r="K37" i="48"/>
  <c r="L37" i="48" s="1"/>
  <c r="F38" i="48"/>
  <c r="F37" i="48"/>
  <c r="M34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K37" i="44"/>
  <c r="L37" i="44" s="1"/>
  <c r="M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2" i="32"/>
  <c r="Y32" i="32" s="1"/>
  <c r="W31" i="32"/>
  <c r="U31" i="34"/>
  <c r="D36" i="36"/>
  <c r="F36" i="36" s="1"/>
  <c r="N35" i="36"/>
  <c r="O35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28" i="36" l="1"/>
  <c r="Q27" i="36"/>
  <c r="K36" i="55"/>
  <c r="L36" i="55" s="1"/>
  <c r="D37" i="55"/>
  <c r="F37" i="55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M35" i="49"/>
  <c r="K36" i="49"/>
  <c r="L36" i="49" s="1"/>
  <c r="D37" i="49"/>
  <c r="F36" i="49"/>
  <c r="M35" i="48"/>
  <c r="D39" i="48"/>
  <c r="K38" i="48"/>
  <c r="L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M37" i="44"/>
  <c r="D39" i="44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M33" i="36"/>
  <c r="K36" i="36"/>
  <c r="L36" i="36" s="1"/>
  <c r="N36" i="36"/>
  <c r="O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29" i="36" l="1"/>
  <c r="Q28" i="36"/>
  <c r="M36" i="55"/>
  <c r="D38" i="55"/>
  <c r="K37" i="55"/>
  <c r="L37" i="55" s="1"/>
  <c r="K37" i="54"/>
  <c r="L37" i="54" s="1"/>
  <c r="D38" i="54"/>
  <c r="M36" i="54"/>
  <c r="D38" i="52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D38" i="49"/>
  <c r="F37" i="49"/>
  <c r="M36" i="49"/>
  <c r="D40" i="48"/>
  <c r="K39" i="48"/>
  <c r="L39" i="48" s="1"/>
  <c r="F39" i="48"/>
  <c r="F40" i="48"/>
  <c r="M36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M38" i="44"/>
  <c r="D40" i="44"/>
  <c r="K39" i="44"/>
  <c r="L39" i="44" s="1"/>
  <c r="F39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K37" i="36"/>
  <c r="L37" i="36" s="1"/>
  <c r="D38" i="36"/>
  <c r="N37" i="36"/>
  <c r="O37" i="36" s="1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P30" i="36" l="1"/>
  <c r="Q29" i="36"/>
  <c r="M37" i="55"/>
  <c r="D39" i="55"/>
  <c r="K38" i="55"/>
  <c r="L38" i="55" s="1"/>
  <c r="F38" i="55"/>
  <c r="F39" i="55"/>
  <c r="M37" i="54"/>
  <c r="D39" i="54"/>
  <c r="K38" i="54"/>
  <c r="L38" i="54" s="1"/>
  <c r="F38" i="54"/>
  <c r="D39" i="52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D39" i="49"/>
  <c r="K38" i="49"/>
  <c r="L38" i="49" s="1"/>
  <c r="F38" i="49"/>
  <c r="M37" i="48"/>
  <c r="D41" i="48"/>
  <c r="K40" i="48"/>
  <c r="L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D41" i="44"/>
  <c r="K40" i="44"/>
  <c r="L40" i="44" s="1"/>
  <c r="F40" i="44"/>
  <c r="F41" i="44"/>
  <c r="M39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31" i="36" l="1"/>
  <c r="Q30" i="36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D40" i="49"/>
  <c r="K39" i="49"/>
  <c r="L39" i="49" s="1"/>
  <c r="F39" i="49"/>
  <c r="M38" i="49"/>
  <c r="D42" i="48"/>
  <c r="F42" i="48" s="1"/>
  <c r="K41" i="48"/>
  <c r="L41" i="48" s="1"/>
  <c r="F41" i="48"/>
  <c r="M38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D42" i="44"/>
  <c r="K41" i="44"/>
  <c r="L41" i="44" s="1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N39" i="36"/>
  <c r="O39" i="36" s="1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2" i="36" l="1"/>
  <c r="Q31" i="36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K42" i="44"/>
  <c r="L42" i="44" s="1"/>
  <c r="D43" i="44"/>
  <c r="F42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P27" i="33"/>
  <c r="D28" i="33"/>
  <c r="P33" i="36" l="1"/>
  <c r="Q32" i="36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M40" i="49"/>
  <c r="K41" i="49"/>
  <c r="L41" i="49" s="1"/>
  <c r="D42" i="49"/>
  <c r="F42" i="49"/>
  <c r="D44" i="48"/>
  <c r="K43" i="48"/>
  <c r="L43" i="48" s="1"/>
  <c r="F43" i="48"/>
  <c r="F44" i="48"/>
  <c r="M40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K43" i="44"/>
  <c r="L43" i="44" s="1"/>
  <c r="D44" i="44"/>
  <c r="M42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T37" i="34"/>
  <c r="K41" i="36"/>
  <c r="L41" i="36" s="1"/>
  <c r="N41" i="36"/>
  <c r="O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34" i="36" l="1"/>
  <c r="Q33" i="36"/>
  <c r="M41" i="55"/>
  <c r="K42" i="55"/>
  <c r="L42" i="55" s="1"/>
  <c r="D43" i="55"/>
  <c r="F43" i="55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D43" i="49"/>
  <c r="K42" i="49"/>
  <c r="L42" i="49" s="1"/>
  <c r="M41" i="49"/>
  <c r="M41" i="48"/>
  <c r="D45" i="48"/>
  <c r="K44" i="48"/>
  <c r="L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M43" i="44"/>
  <c r="F45" i="44"/>
  <c r="F44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P35" i="36" l="1"/>
  <c r="Q34" i="36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D44" i="49"/>
  <c r="K43" i="49"/>
  <c r="L43" i="49" s="1"/>
  <c r="F43" i="49"/>
  <c r="M42" i="49"/>
  <c r="D46" i="48"/>
  <c r="K45" i="48"/>
  <c r="L45" i="48" s="1"/>
  <c r="F45" i="48"/>
  <c r="F46" i="48"/>
  <c r="M42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K45" i="44"/>
  <c r="L45" i="44" s="1"/>
  <c r="D46" i="44"/>
  <c r="M44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6" i="36" l="1"/>
  <c r="Q35" i="36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M43" i="49"/>
  <c r="K44" i="49"/>
  <c r="L44" i="49" s="1"/>
  <c r="D45" i="49"/>
  <c r="F44" i="49"/>
  <c r="M43" i="48"/>
  <c r="D47" i="48"/>
  <c r="K46" i="48"/>
  <c r="L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K46" i="44"/>
  <c r="L46" i="44" s="1"/>
  <c r="D47" i="44"/>
  <c r="F46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K44" i="36"/>
  <c r="L44" i="36" s="1"/>
  <c r="N44" i="36"/>
  <c r="O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37" i="36" l="1"/>
  <c r="Q36" i="36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K45" i="49"/>
  <c r="L45" i="49" s="1"/>
  <c r="D46" i="49"/>
  <c r="F45" i="49"/>
  <c r="M44" i="49"/>
  <c r="D48" i="48"/>
  <c r="K47" i="48"/>
  <c r="L47" i="48" s="1"/>
  <c r="F47" i="48"/>
  <c r="M44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K47" i="44"/>
  <c r="L47" i="44" s="1"/>
  <c r="D48" i="44"/>
  <c r="M46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P38" i="36" l="1"/>
  <c r="Q37" i="36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K48" i="44"/>
  <c r="L48" i="44" s="1"/>
  <c r="D49" i="44"/>
  <c r="F49" i="44" s="1"/>
  <c r="F48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P39" i="36" l="1"/>
  <c r="Q38" i="36"/>
  <c r="K47" i="55"/>
  <c r="L47" i="55" s="1"/>
  <c r="D48" i="55"/>
  <c r="F47" i="55"/>
  <c r="M46" i="55"/>
  <c r="D48" i="54"/>
  <c r="K47" i="54"/>
  <c r="L47" i="54" s="1"/>
  <c r="M46" i="54"/>
  <c r="F48" i="54"/>
  <c r="M46" i="52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D48" i="49"/>
  <c r="K47" i="49"/>
  <c r="L47" i="49" s="1"/>
  <c r="F47" i="49"/>
  <c r="D50" i="48"/>
  <c r="K49" i="48"/>
  <c r="L49" i="48" s="1"/>
  <c r="F50" i="48"/>
  <c r="F49" i="48"/>
  <c r="M46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K49" i="44"/>
  <c r="L49" i="44" s="1"/>
  <c r="D50" i="44"/>
  <c r="M48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3" i="33"/>
  <c r="D32" i="33"/>
  <c r="P40" i="36" l="1"/>
  <c r="Q39" i="36"/>
  <c r="M47" i="55"/>
  <c r="D49" i="55"/>
  <c r="K48" i="55"/>
  <c r="L48" i="55" s="1"/>
  <c r="F48" i="55"/>
  <c r="F49" i="55"/>
  <c r="H46" i="54"/>
  <c r="I46" i="54" s="1"/>
  <c r="G45" i="54"/>
  <c r="H42" i="54"/>
  <c r="I42" i="54" s="1"/>
  <c r="G41" i="54"/>
  <c r="H38" i="54"/>
  <c r="I38" i="54" s="1"/>
  <c r="G37" i="54"/>
  <c r="H47" i="54"/>
  <c r="I47" i="54" s="1"/>
  <c r="G46" i="54"/>
  <c r="H43" i="54"/>
  <c r="I43" i="54" s="1"/>
  <c r="G42" i="54"/>
  <c r="H39" i="54"/>
  <c r="I39" i="54" s="1"/>
  <c r="G38" i="54"/>
  <c r="H35" i="54"/>
  <c r="I35" i="54" s="1"/>
  <c r="H48" i="54"/>
  <c r="G47" i="54"/>
  <c r="H44" i="54"/>
  <c r="I44" i="54" s="1"/>
  <c r="G43" i="54"/>
  <c r="H40" i="54"/>
  <c r="I40" i="54" s="1"/>
  <c r="G39" i="54"/>
  <c r="H41" i="54"/>
  <c r="I41" i="54" s="1"/>
  <c r="G40" i="54"/>
  <c r="H37" i="54"/>
  <c r="I37" i="54" s="1"/>
  <c r="G36" i="54"/>
  <c r="H34" i="54"/>
  <c r="I34" i="54" s="1"/>
  <c r="G33" i="54"/>
  <c r="H30" i="54"/>
  <c r="I30" i="54" s="1"/>
  <c r="G29" i="54"/>
  <c r="H26" i="54"/>
  <c r="I26" i="54" s="1"/>
  <c r="G25" i="54"/>
  <c r="H22" i="54"/>
  <c r="I22" i="54" s="1"/>
  <c r="G21" i="54"/>
  <c r="H45" i="54"/>
  <c r="I45" i="54" s="1"/>
  <c r="G44" i="54"/>
  <c r="G34" i="54"/>
  <c r="H31" i="54"/>
  <c r="I31" i="54" s="1"/>
  <c r="G30" i="54"/>
  <c r="H27" i="54"/>
  <c r="I27" i="54" s="1"/>
  <c r="G26" i="54"/>
  <c r="H23" i="54"/>
  <c r="I23" i="54" s="1"/>
  <c r="G22" i="54"/>
  <c r="H19" i="54"/>
  <c r="I19" i="54" s="1"/>
  <c r="G48" i="54"/>
  <c r="H32" i="54"/>
  <c r="I32" i="54" s="1"/>
  <c r="G31" i="54"/>
  <c r="H28" i="54"/>
  <c r="I28" i="54" s="1"/>
  <c r="G27" i="54"/>
  <c r="H24" i="54"/>
  <c r="I24" i="54" s="1"/>
  <c r="G23" i="54"/>
  <c r="H20" i="54"/>
  <c r="I20" i="54" s="1"/>
  <c r="G19" i="54"/>
  <c r="H25" i="54"/>
  <c r="I25" i="54" s="1"/>
  <c r="G24" i="54"/>
  <c r="H36" i="54"/>
  <c r="I36" i="54" s="1"/>
  <c r="H29" i="54"/>
  <c r="I29" i="54" s="1"/>
  <c r="G28" i="54"/>
  <c r="H33" i="54"/>
  <c r="I33" i="54" s="1"/>
  <c r="G32" i="54"/>
  <c r="G35" i="54"/>
  <c r="H21" i="54"/>
  <c r="I21" i="54" s="1"/>
  <c r="G20" i="54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F50" i="44"/>
  <c r="M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M46" i="37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D34" i="33"/>
  <c r="P33" i="33"/>
  <c r="P41" i="36" l="1"/>
  <c r="Q40" i="36"/>
  <c r="H52" i="55"/>
  <c r="G51" i="55"/>
  <c r="H48" i="55"/>
  <c r="G47" i="55"/>
  <c r="H44" i="55"/>
  <c r="I44" i="55" s="1"/>
  <c r="G43" i="55"/>
  <c r="H40" i="55"/>
  <c r="I40" i="55" s="1"/>
  <c r="G52" i="55"/>
  <c r="H49" i="55"/>
  <c r="I49" i="55" s="1"/>
  <c r="G48" i="55"/>
  <c r="H45" i="55"/>
  <c r="I45" i="55" s="1"/>
  <c r="G44" i="55"/>
  <c r="H41" i="55"/>
  <c r="I41" i="55" s="1"/>
  <c r="G40" i="55"/>
  <c r="H37" i="55"/>
  <c r="I37" i="55" s="1"/>
  <c r="G36" i="55"/>
  <c r="G53" i="55"/>
  <c r="H50" i="55"/>
  <c r="G49" i="55"/>
  <c r="H46" i="55"/>
  <c r="I46" i="55" s="1"/>
  <c r="G45" i="55"/>
  <c r="H42" i="55"/>
  <c r="I42" i="55" s="1"/>
  <c r="G41" i="55"/>
  <c r="H38" i="55"/>
  <c r="I38" i="55" s="1"/>
  <c r="G37" i="55"/>
  <c r="H47" i="55"/>
  <c r="I47" i="55" s="1"/>
  <c r="G46" i="55"/>
  <c r="H39" i="55"/>
  <c r="I39" i="55" s="1"/>
  <c r="G38" i="55"/>
  <c r="H33" i="55"/>
  <c r="I33" i="55" s="1"/>
  <c r="G32" i="55"/>
  <c r="H29" i="55"/>
  <c r="I29" i="55" s="1"/>
  <c r="G28" i="55"/>
  <c r="H25" i="55"/>
  <c r="I25" i="55" s="1"/>
  <c r="G24" i="55"/>
  <c r="H51" i="55"/>
  <c r="G50" i="55"/>
  <c r="G39" i="55"/>
  <c r="H34" i="55"/>
  <c r="I34" i="55" s="1"/>
  <c r="G33" i="55"/>
  <c r="H30" i="55"/>
  <c r="I30" i="55" s="1"/>
  <c r="G29" i="55"/>
  <c r="H26" i="55"/>
  <c r="I26" i="55" s="1"/>
  <c r="G25" i="55"/>
  <c r="H22" i="55"/>
  <c r="I22" i="55" s="1"/>
  <c r="G21" i="55"/>
  <c r="H35" i="55"/>
  <c r="I35" i="55" s="1"/>
  <c r="G34" i="55"/>
  <c r="H31" i="55"/>
  <c r="I31" i="55" s="1"/>
  <c r="G30" i="55"/>
  <c r="H27" i="55"/>
  <c r="I27" i="55" s="1"/>
  <c r="G26" i="55"/>
  <c r="H23" i="55"/>
  <c r="I23" i="55" s="1"/>
  <c r="G22" i="55"/>
  <c r="H28" i="55"/>
  <c r="I28" i="55" s="1"/>
  <c r="G27" i="55"/>
  <c r="H20" i="55"/>
  <c r="I20" i="55" s="1"/>
  <c r="G19" i="55"/>
  <c r="H24" i="55"/>
  <c r="I24" i="55" s="1"/>
  <c r="H19" i="55"/>
  <c r="I19" i="55" s="1"/>
  <c r="H43" i="55"/>
  <c r="I43" i="55" s="1"/>
  <c r="H32" i="55"/>
  <c r="I32" i="55" s="1"/>
  <c r="G31" i="55"/>
  <c r="H21" i="55"/>
  <c r="I21" i="55" s="1"/>
  <c r="G20" i="55"/>
  <c r="G42" i="55"/>
  <c r="G35" i="55"/>
  <c r="H36" i="55"/>
  <c r="I36" i="55" s="1"/>
  <c r="G23" i="55"/>
  <c r="D50" i="55"/>
  <c r="K49" i="55"/>
  <c r="L49" i="55" s="1"/>
  <c r="M48" i="55"/>
  <c r="I49" i="54"/>
  <c r="D50" i="54"/>
  <c r="K49" i="54"/>
  <c r="L49" i="54" s="1"/>
  <c r="I48" i="54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M50" i="44"/>
  <c r="K51" i="44"/>
  <c r="L51" i="44" s="1"/>
  <c r="D52" i="44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L15" i="39" l="1"/>
  <c r="E10" i="48"/>
  <c r="P42" i="36"/>
  <c r="Q41" i="36"/>
  <c r="K50" i="55"/>
  <c r="L50" i="55" s="1"/>
  <c r="D51" i="55"/>
  <c r="F50" i="55"/>
  <c r="M49" i="55"/>
  <c r="I50" i="55"/>
  <c r="I48" i="55"/>
  <c r="I51" i="55"/>
  <c r="F50" i="54"/>
  <c r="M49" i="54"/>
  <c r="D51" i="54"/>
  <c r="K50" i="54"/>
  <c r="L50" i="54" s="1"/>
  <c r="I50" i="54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D51" i="49"/>
  <c r="K50" i="49"/>
  <c r="L50" i="49" s="1"/>
  <c r="F51" i="49"/>
  <c r="M49" i="49"/>
  <c r="F50" i="49"/>
  <c r="M49" i="48"/>
  <c r="D53" i="48"/>
  <c r="K52" i="48"/>
  <c r="L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M51" i="44"/>
  <c r="F53" i="44"/>
  <c r="F52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M47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3" i="36" l="1"/>
  <c r="Q42" i="36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N50" i="54"/>
  <c r="O50" i="54" s="1"/>
  <c r="Q20" i="39"/>
  <c r="R20" i="39" s="1"/>
  <c r="N19" i="55"/>
  <c r="N20" i="55"/>
  <c r="O20" i="55" s="1"/>
  <c r="N21" i="55"/>
  <c r="O21" i="55" s="1"/>
  <c r="N22" i="55"/>
  <c r="O22" i="55" s="1"/>
  <c r="N23" i="55"/>
  <c r="O23" i="55" s="1"/>
  <c r="N24" i="55"/>
  <c r="O24" i="55" s="1"/>
  <c r="N25" i="55"/>
  <c r="O25" i="55" s="1"/>
  <c r="N26" i="55"/>
  <c r="O26" i="55" s="1"/>
  <c r="N27" i="55"/>
  <c r="O27" i="55" s="1"/>
  <c r="N28" i="55"/>
  <c r="O28" i="55" s="1"/>
  <c r="N29" i="55"/>
  <c r="O29" i="55" s="1"/>
  <c r="N30" i="55"/>
  <c r="O30" i="55" s="1"/>
  <c r="N31" i="55"/>
  <c r="O31" i="55" s="1"/>
  <c r="N32" i="55"/>
  <c r="O32" i="55" s="1"/>
  <c r="N33" i="55"/>
  <c r="O33" i="55" s="1"/>
  <c r="N34" i="55"/>
  <c r="O34" i="55" s="1"/>
  <c r="N35" i="55"/>
  <c r="O35" i="55" s="1"/>
  <c r="N36" i="55"/>
  <c r="O36" i="55" s="1"/>
  <c r="N37" i="55"/>
  <c r="O37" i="55" s="1"/>
  <c r="N38" i="55"/>
  <c r="O38" i="55" s="1"/>
  <c r="N39" i="55"/>
  <c r="O39" i="55" s="1"/>
  <c r="N40" i="55"/>
  <c r="O40" i="55" s="1"/>
  <c r="N41" i="55"/>
  <c r="O41" i="55" s="1"/>
  <c r="N42" i="55"/>
  <c r="O42" i="55" s="1"/>
  <c r="N43" i="55"/>
  <c r="O43" i="55" s="1"/>
  <c r="N44" i="55"/>
  <c r="O44" i="55" s="1"/>
  <c r="N45" i="55"/>
  <c r="O45" i="55" s="1"/>
  <c r="N46" i="55"/>
  <c r="O46" i="55" s="1"/>
  <c r="N47" i="55"/>
  <c r="O47" i="55" s="1"/>
  <c r="N48" i="55"/>
  <c r="O48" i="55" s="1"/>
  <c r="N49" i="55"/>
  <c r="O49" i="55" s="1"/>
  <c r="N50" i="55"/>
  <c r="O50" i="55" s="1"/>
  <c r="K51" i="55"/>
  <c r="L51" i="55" s="1"/>
  <c r="N51" i="55"/>
  <c r="O51" i="55" s="1"/>
  <c r="D52" i="55"/>
  <c r="M50" i="55"/>
  <c r="F52" i="55"/>
  <c r="F51" i="55"/>
  <c r="K51" i="54"/>
  <c r="L51" i="54" s="1"/>
  <c r="N51" i="54"/>
  <c r="O51" i="54" s="1"/>
  <c r="I51" i="54"/>
  <c r="D52" i="54"/>
  <c r="F52" i="54"/>
  <c r="N19" i="54"/>
  <c r="N20" i="54"/>
  <c r="O20" i="54" s="1"/>
  <c r="N21" i="54"/>
  <c r="O21" i="54" s="1"/>
  <c r="N22" i="54"/>
  <c r="O22" i="54" s="1"/>
  <c r="N23" i="54"/>
  <c r="O23" i="54" s="1"/>
  <c r="N24" i="54"/>
  <c r="O24" i="54" s="1"/>
  <c r="N25" i="54"/>
  <c r="O25" i="54" s="1"/>
  <c r="N26" i="54"/>
  <c r="O26" i="54" s="1"/>
  <c r="N27" i="54"/>
  <c r="O27" i="54" s="1"/>
  <c r="N28" i="54"/>
  <c r="O28" i="54" s="1"/>
  <c r="N29" i="54"/>
  <c r="O29" i="54" s="1"/>
  <c r="N30" i="54"/>
  <c r="O30" i="54" s="1"/>
  <c r="N31" i="54"/>
  <c r="O31" i="54" s="1"/>
  <c r="N32" i="54"/>
  <c r="O32" i="54" s="1"/>
  <c r="N33" i="54"/>
  <c r="O33" i="54" s="1"/>
  <c r="N34" i="54"/>
  <c r="O34" i="54" s="1"/>
  <c r="N35" i="54"/>
  <c r="O35" i="54" s="1"/>
  <c r="N36" i="54"/>
  <c r="O36" i="54" s="1"/>
  <c r="N37" i="54"/>
  <c r="O37" i="54" s="1"/>
  <c r="N38" i="54"/>
  <c r="O38" i="54" s="1"/>
  <c r="N39" i="54"/>
  <c r="O39" i="54" s="1"/>
  <c r="N40" i="54"/>
  <c r="O40" i="54" s="1"/>
  <c r="N41" i="54"/>
  <c r="O41" i="54" s="1"/>
  <c r="N42" i="54"/>
  <c r="O42" i="54" s="1"/>
  <c r="N43" i="54"/>
  <c r="O43" i="54" s="1"/>
  <c r="N44" i="54"/>
  <c r="O44" i="54" s="1"/>
  <c r="N45" i="54"/>
  <c r="O45" i="54" s="1"/>
  <c r="N46" i="54"/>
  <c r="O46" i="54" s="1"/>
  <c r="N47" i="54"/>
  <c r="O47" i="54" s="1"/>
  <c r="N48" i="54"/>
  <c r="O48" i="54" s="1"/>
  <c r="N49" i="54"/>
  <c r="O49" i="54" s="1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M50" i="49"/>
  <c r="K51" i="49"/>
  <c r="L51" i="49" s="1"/>
  <c r="D52" i="49"/>
  <c r="D54" i="48"/>
  <c r="K53" i="48"/>
  <c r="L53" i="48" s="1"/>
  <c r="N53" i="48"/>
  <c r="O53" i="48" s="1"/>
  <c r="F53" i="48"/>
  <c r="M50" i="48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K53" i="44"/>
  <c r="L53" i="44" s="1"/>
  <c r="D54" i="44"/>
  <c r="M52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P20" i="48" l="1"/>
  <c r="Q19" i="48"/>
  <c r="P44" i="36"/>
  <c r="Q43" i="36"/>
  <c r="M51" i="55"/>
  <c r="D53" i="55"/>
  <c r="K52" i="55"/>
  <c r="L52" i="55" s="1"/>
  <c r="N52" i="55"/>
  <c r="O52" i="55" s="1"/>
  <c r="I52" i="55"/>
  <c r="F53" i="55"/>
  <c r="O19" i="55"/>
  <c r="P19" i="55" s="1"/>
  <c r="K52" i="54"/>
  <c r="L52" i="54" s="1"/>
  <c r="N52" i="54"/>
  <c r="O52" i="54" s="1"/>
  <c r="I52" i="54"/>
  <c r="D53" i="54"/>
  <c r="M51" i="54"/>
  <c r="O19" i="54"/>
  <c r="P19" i="54" s="1"/>
  <c r="F53" i="54"/>
  <c r="F53" i="50"/>
  <c r="H17" i="39" s="1"/>
  <c r="K52" i="52"/>
  <c r="L52" i="52" s="1"/>
  <c r="D53" i="52"/>
  <c r="F52" i="52"/>
  <c r="F53" i="52"/>
  <c r="M51" i="52"/>
  <c r="M51" i="51"/>
  <c r="K52" i="51"/>
  <c r="L52" i="51" s="1"/>
  <c r="D53" i="51"/>
  <c r="F53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F54" i="44"/>
  <c r="M53" i="44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K52" i="36"/>
  <c r="L52" i="36" s="1"/>
  <c r="N52" i="36"/>
  <c r="O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45" i="36" l="1"/>
  <c r="Q44" i="36"/>
  <c r="P21" i="48"/>
  <c r="Q20" i="48"/>
  <c r="P20" i="55"/>
  <c r="Q19" i="55"/>
  <c r="N53" i="55"/>
  <c r="O53" i="55" s="1"/>
  <c r="D54" i="55"/>
  <c r="K53" i="55"/>
  <c r="L53" i="55" s="1"/>
  <c r="I53" i="55"/>
  <c r="J22" i="39" s="1"/>
  <c r="F54" i="55"/>
  <c r="M52" i="55"/>
  <c r="P20" i="54"/>
  <c r="Q19" i="54"/>
  <c r="M52" i="54"/>
  <c r="N53" i="54"/>
  <c r="O53" i="54" s="1"/>
  <c r="I53" i="54"/>
  <c r="J20" i="39" s="1"/>
  <c r="D54" i="54"/>
  <c r="K53" i="54"/>
  <c r="L53" i="54" s="1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K53" i="36"/>
  <c r="L53" i="36" s="1"/>
  <c r="D54" i="36"/>
  <c r="N53" i="36"/>
  <c r="O53" i="36" s="1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P22" i="48" l="1"/>
  <c r="Q21" i="48"/>
  <c r="P46" i="36"/>
  <c r="Q45" i="36"/>
  <c r="M53" i="55"/>
  <c r="D55" i="55"/>
  <c r="K54" i="55"/>
  <c r="L54" i="55" s="1"/>
  <c r="N54" i="55"/>
  <c r="O54" i="55" s="1"/>
  <c r="I54" i="55"/>
  <c r="P21" i="55"/>
  <c r="Q20" i="55"/>
  <c r="M53" i="54"/>
  <c r="D55" i="54"/>
  <c r="K54" i="54"/>
  <c r="L54" i="54" s="1"/>
  <c r="N54" i="54"/>
  <c r="O54" i="54" s="1"/>
  <c r="I54" i="54"/>
  <c r="F54" i="54"/>
  <c r="F55" i="54"/>
  <c r="P21" i="54"/>
  <c r="Q20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F54" i="49"/>
  <c r="F55" i="49"/>
  <c r="M53" i="49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I50" i="46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I56" i="44"/>
  <c r="F56" i="44"/>
  <c r="F57" i="44"/>
  <c r="T64" i="44"/>
  <c r="I54" i="44"/>
  <c r="M55" i="44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7" i="33"/>
  <c r="P38" i="33"/>
  <c r="P47" i="36" l="1"/>
  <c r="Q46" i="36"/>
  <c r="P23" i="48"/>
  <c r="Q22" i="48"/>
  <c r="K55" i="55"/>
  <c r="L55" i="55" s="1"/>
  <c r="N55" i="55"/>
  <c r="O55" i="55" s="1"/>
  <c r="I55" i="55"/>
  <c r="D56" i="55"/>
  <c r="F55" i="55"/>
  <c r="M54" i="55"/>
  <c r="P22" i="55"/>
  <c r="Q21" i="55"/>
  <c r="P22" i="54"/>
  <c r="Q21" i="54"/>
  <c r="M54" i="54"/>
  <c r="K55" i="54"/>
  <c r="L55" i="54" s="1"/>
  <c r="N55" i="54"/>
  <c r="O55" i="54" s="1"/>
  <c r="I55" i="54"/>
  <c r="D56" i="54"/>
  <c r="E12" i="50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Q44" i="37"/>
  <c r="P45" i="37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E10" i="50" l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P48" i="36"/>
  <c r="Q47" i="36"/>
  <c r="M55" i="55"/>
  <c r="K56" i="55"/>
  <c r="L56" i="55" s="1"/>
  <c r="N56" i="55"/>
  <c r="O56" i="55" s="1"/>
  <c r="I56" i="55"/>
  <c r="D57" i="55"/>
  <c r="F56" i="55"/>
  <c r="P23" i="55"/>
  <c r="Q22" i="55"/>
  <c r="F57" i="55"/>
  <c r="M55" i="54"/>
  <c r="K56" i="54"/>
  <c r="L56" i="54" s="1"/>
  <c r="N56" i="54"/>
  <c r="O56" i="54" s="1"/>
  <c r="I56" i="54"/>
  <c r="D57" i="54"/>
  <c r="F56" i="54"/>
  <c r="F57" i="54"/>
  <c r="P23" i="54"/>
  <c r="Q22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Q45" i="37"/>
  <c r="P46" i="37"/>
  <c r="H6" i="39"/>
  <c r="E8" i="37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K58" i="44"/>
  <c r="L58" i="44" s="1"/>
  <c r="D59" i="44"/>
  <c r="N58" i="44"/>
  <c r="O58" i="44" s="1"/>
  <c r="I58" i="44"/>
  <c r="F58" i="44"/>
  <c r="F59" i="44"/>
  <c r="M57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M53" i="36"/>
  <c r="M5" i="39" s="1"/>
  <c r="K56" i="36"/>
  <c r="L56" i="36" s="1"/>
  <c r="N56" i="36"/>
  <c r="O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P39" i="33"/>
  <c r="D39" i="33"/>
  <c r="Q17" i="39" l="1"/>
  <c r="R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49" i="36"/>
  <c r="Q48" i="36"/>
  <c r="P25" i="48"/>
  <c r="Q24" i="48"/>
  <c r="N57" i="55"/>
  <c r="O57" i="55" s="1"/>
  <c r="I57" i="55"/>
  <c r="D58" i="55"/>
  <c r="K57" i="55"/>
  <c r="L57" i="55" s="1"/>
  <c r="M56" i="55"/>
  <c r="P24" i="55"/>
  <c r="Q23" i="55"/>
  <c r="P24" i="54"/>
  <c r="Q23" i="54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Q46" i="37"/>
  <c r="P47" i="37"/>
  <c r="M54" i="37"/>
  <c r="P58" i="47"/>
  <c r="D58" i="49"/>
  <c r="G16" i="39" s="1"/>
  <c r="K57" i="49"/>
  <c r="L57" i="49" s="1"/>
  <c r="M56" i="49"/>
  <c r="F57" i="49"/>
  <c r="M56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O19" i="50" l="1"/>
  <c r="P19" i="50" s="1"/>
  <c r="Q21" i="44"/>
  <c r="P22" i="44"/>
  <c r="P26" i="48"/>
  <c r="Q25" i="48"/>
  <c r="P50" i="36"/>
  <c r="Q49" i="36"/>
  <c r="P25" i="55"/>
  <c r="Q24" i="55"/>
  <c r="K58" i="55"/>
  <c r="L58" i="55" s="1"/>
  <c r="N58" i="55"/>
  <c r="O58" i="55" s="1"/>
  <c r="I58" i="55"/>
  <c r="F58" i="55"/>
  <c r="M57" i="55"/>
  <c r="M57" i="54"/>
  <c r="K58" i="54"/>
  <c r="L58" i="54" s="1"/>
  <c r="N58" i="54"/>
  <c r="O58" i="54" s="1"/>
  <c r="I58" i="54"/>
  <c r="F58" i="54"/>
  <c r="P25" i="54"/>
  <c r="Q24" i="54"/>
  <c r="I58" i="52"/>
  <c r="K58" i="52"/>
  <c r="L58" i="52" s="1"/>
  <c r="M57" i="52"/>
  <c r="I58" i="51"/>
  <c r="K58" i="51"/>
  <c r="L58" i="51" s="1"/>
  <c r="F58" i="51"/>
  <c r="M57" i="51"/>
  <c r="M58" i="50"/>
  <c r="Q47" i="37"/>
  <c r="P48" i="37"/>
  <c r="K58" i="49"/>
  <c r="L58" i="49" s="1"/>
  <c r="M57" i="49"/>
  <c r="F58" i="49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M59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Q19" i="50" l="1"/>
  <c r="P20" i="50"/>
  <c r="P23" i="44"/>
  <c r="Q22" i="44"/>
  <c r="P51" i="36"/>
  <c r="Q50" i="36"/>
  <c r="P27" i="48"/>
  <c r="Q26" i="48"/>
  <c r="P26" i="55"/>
  <c r="Q25" i="55"/>
  <c r="M58" i="55"/>
  <c r="P26" i="54"/>
  <c r="Q25" i="54"/>
  <c r="M58" i="54"/>
  <c r="M58" i="52"/>
  <c r="M58" i="51"/>
  <c r="Q48" i="37"/>
  <c r="P49" i="37"/>
  <c r="Q58" i="45"/>
  <c r="H16" i="39"/>
  <c r="E8" i="49"/>
  <c r="M58" i="49"/>
  <c r="M16" i="39" s="1"/>
  <c r="M58" i="48"/>
  <c r="Q59" i="47"/>
  <c r="M58" i="46"/>
  <c r="Q58" i="46" s="1"/>
  <c r="Q57" i="46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P21" i="50" l="1"/>
  <c r="Q20" i="50"/>
  <c r="P24" i="44"/>
  <c r="Q23" i="44"/>
  <c r="P28" i="48"/>
  <c r="Q27" i="48"/>
  <c r="P52" i="36"/>
  <c r="Q51" i="36"/>
  <c r="P27" i="55"/>
  <c r="Q26" i="55"/>
  <c r="P27" i="54"/>
  <c r="Q26" i="54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2" i="50" l="1"/>
  <c r="Q21" i="50"/>
  <c r="Q24" i="44"/>
  <c r="P25" i="44"/>
  <c r="P53" i="36"/>
  <c r="Q52" i="36"/>
  <c r="P29" i="48"/>
  <c r="Q28" i="48"/>
  <c r="P28" i="55"/>
  <c r="Q27" i="55"/>
  <c r="P28" i="54"/>
  <c r="Q27" i="54"/>
  <c r="Q50" i="37"/>
  <c r="P51" i="37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P42" i="33"/>
  <c r="D43" i="33"/>
  <c r="P23" i="50" l="1"/>
  <c r="Q22" i="50"/>
  <c r="Q25" i="44"/>
  <c r="P26" i="44"/>
  <c r="P30" i="48"/>
  <c r="Q29" i="48"/>
  <c r="L16" i="39"/>
  <c r="E10" i="49"/>
  <c r="N5" i="39"/>
  <c r="P54" i="36"/>
  <c r="Q53" i="36"/>
  <c r="P29" i="55"/>
  <c r="Q28" i="55"/>
  <c r="P29" i="54"/>
  <c r="Q28" i="54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P24" i="50" l="1"/>
  <c r="Q23" i="50"/>
  <c r="Q26" i="44"/>
  <c r="P27" i="44"/>
  <c r="E13" i="36"/>
  <c r="O5" i="39"/>
  <c r="P55" i="36"/>
  <c r="Q54" i="36"/>
  <c r="Q16" i="39"/>
  <c r="R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P30" i="55"/>
  <c r="Q29" i="55"/>
  <c r="P30" i="54"/>
  <c r="Q29" i="54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Q24" i="50" l="1"/>
  <c r="P25" i="50"/>
  <c r="P28" i="44"/>
  <c r="Q27" i="44"/>
  <c r="P56" i="36"/>
  <c r="Q55" i="36"/>
  <c r="P32" i="48"/>
  <c r="Q31" i="48"/>
  <c r="Q19" i="49"/>
  <c r="P20" i="49"/>
  <c r="P31" i="55"/>
  <c r="Q30" i="55"/>
  <c r="P31" i="54"/>
  <c r="Q30" i="54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Q25" i="50" l="1"/>
  <c r="P26" i="50"/>
  <c r="P29" i="44"/>
  <c r="Q28" i="44"/>
  <c r="P33" i="48"/>
  <c r="Q32" i="48"/>
  <c r="Q20" i="49"/>
  <c r="P21" i="49"/>
  <c r="P57" i="36"/>
  <c r="Q56" i="36"/>
  <c r="P32" i="55"/>
  <c r="Q31" i="55"/>
  <c r="P32" i="54"/>
  <c r="Q31" i="54"/>
  <c r="Q54" i="37"/>
  <c r="P55" i="37"/>
  <c r="O6" i="39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6" i="33"/>
  <c r="P45" i="33"/>
  <c r="P27" i="50" l="1"/>
  <c r="Q26" i="50"/>
  <c r="P30" i="44"/>
  <c r="Q29" i="44"/>
  <c r="Q21" i="49"/>
  <c r="P22" i="49"/>
  <c r="P58" i="36"/>
  <c r="Q58" i="36" s="1"/>
  <c r="Q57" i="36"/>
  <c r="P34" i="48"/>
  <c r="Q33" i="48"/>
  <c r="P33" i="55"/>
  <c r="Q32" i="55"/>
  <c r="P33" i="54"/>
  <c r="Q32" i="54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P28" i="50" l="1"/>
  <c r="Q27" i="50"/>
  <c r="Q30" i="44"/>
  <c r="P31" i="44"/>
  <c r="Q22" i="49"/>
  <c r="P23" i="49"/>
  <c r="P35" i="48"/>
  <c r="Q34" i="48"/>
  <c r="P34" i="55"/>
  <c r="Q33" i="55"/>
  <c r="P34" i="54"/>
  <c r="Q33" i="54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P29" i="50" l="1"/>
  <c r="Q28" i="50"/>
  <c r="Q31" i="44"/>
  <c r="P32" i="44"/>
  <c r="P36" i="48"/>
  <c r="Q35" i="48"/>
  <c r="Q23" i="49"/>
  <c r="P24" i="49"/>
  <c r="P35" i="55"/>
  <c r="Q34" i="55"/>
  <c r="P35" i="54"/>
  <c r="Q34" i="54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P30" i="50" l="1"/>
  <c r="Q29" i="50"/>
  <c r="Q32" i="44"/>
  <c r="P33" i="44"/>
  <c r="Q24" i="49"/>
  <c r="P25" i="49"/>
  <c r="P37" i="48"/>
  <c r="Q36" i="48"/>
  <c r="P36" i="55"/>
  <c r="Q35" i="55"/>
  <c r="P36" i="54"/>
  <c r="Q35" i="54"/>
  <c r="AC41" i="34"/>
  <c r="X42" i="34"/>
  <c r="Z42" i="34" s="1"/>
  <c r="AC41" i="32"/>
  <c r="X42" i="32"/>
  <c r="Z42" i="32" s="1"/>
  <c r="F48" i="33"/>
  <c r="E48" i="33"/>
  <c r="P49" i="33"/>
  <c r="D49" i="33"/>
  <c r="P31" i="50" l="1"/>
  <c r="Q30" i="50"/>
  <c r="P34" i="44"/>
  <c r="Q33" i="44"/>
  <c r="P26" i="49"/>
  <c r="Q25" i="49"/>
  <c r="P38" i="48"/>
  <c r="Q37" i="48"/>
  <c r="P37" i="55"/>
  <c r="Q36" i="55"/>
  <c r="P37" i="54"/>
  <c r="Q36" i="54"/>
  <c r="AA42" i="34"/>
  <c r="AB42" i="34" s="1"/>
  <c r="AA42" i="32"/>
  <c r="AB42" i="32" s="1"/>
  <c r="E49" i="33"/>
  <c r="F49" i="33"/>
  <c r="R49" i="33"/>
  <c r="Q49" i="33"/>
  <c r="C51" i="33"/>
  <c r="O51" i="33"/>
  <c r="P50" i="33"/>
  <c r="P32" i="50" l="1"/>
  <c r="Q31" i="50"/>
  <c r="Q34" i="44"/>
  <c r="P35" i="44"/>
  <c r="P39" i="48"/>
  <c r="Q38" i="48"/>
  <c r="Q26" i="49"/>
  <c r="P27" i="49"/>
  <c r="P38" i="55"/>
  <c r="Q37" i="55"/>
  <c r="P38" i="54"/>
  <c r="Q37" i="54"/>
  <c r="AC42" i="34"/>
  <c r="X43" i="34"/>
  <c r="Z43" i="34" s="1"/>
  <c r="AC42" i="32"/>
  <c r="X43" i="32"/>
  <c r="Z43" i="32" s="1"/>
  <c r="R50" i="33"/>
  <c r="Q50" i="33"/>
  <c r="O52" i="33"/>
  <c r="C52" i="33"/>
  <c r="D50" i="33"/>
  <c r="P33" i="50" l="1"/>
  <c r="Q32" i="50"/>
  <c r="P36" i="44"/>
  <c r="Q35" i="44"/>
  <c r="Q27" i="49"/>
  <c r="P28" i="49"/>
  <c r="P40" i="48"/>
  <c r="Q39" i="48"/>
  <c r="P39" i="55"/>
  <c r="Q38" i="55"/>
  <c r="P39" i="54"/>
  <c r="Q38" i="54"/>
  <c r="AA43" i="34"/>
  <c r="AB43" i="34" s="1"/>
  <c r="AA43" i="32"/>
  <c r="AB43" i="32" s="1"/>
  <c r="F50" i="33"/>
  <c r="E50" i="33"/>
  <c r="D51" i="33"/>
  <c r="P51" i="33"/>
  <c r="P34" i="50" l="1"/>
  <c r="Q33" i="50"/>
  <c r="P37" i="44"/>
  <c r="Q36" i="44"/>
  <c r="P41" i="48"/>
  <c r="Q40" i="48"/>
  <c r="P29" i="49"/>
  <c r="Q28" i="49"/>
  <c r="P40" i="55"/>
  <c r="Q39" i="55"/>
  <c r="P40" i="54"/>
  <c r="Q39" i="54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5" i="50" l="1"/>
  <c r="Q34" i="50"/>
  <c r="Q37" i="44"/>
  <c r="P38" i="44"/>
  <c r="P30" i="49"/>
  <c r="Q29" i="49"/>
  <c r="P42" i="48"/>
  <c r="Q41" i="48"/>
  <c r="P41" i="55"/>
  <c r="Q40" i="55"/>
  <c r="P41" i="54"/>
  <c r="Q40" i="54"/>
  <c r="AA44" i="34"/>
  <c r="AB44" i="34" s="1"/>
  <c r="AA44" i="32"/>
  <c r="AB44" i="32" s="1"/>
  <c r="F52" i="33"/>
  <c r="E52" i="33"/>
  <c r="O54" i="33"/>
  <c r="C54" i="33"/>
  <c r="P52" i="33"/>
  <c r="P53" i="33"/>
  <c r="P36" i="50" l="1"/>
  <c r="Q35" i="50"/>
  <c r="P39" i="44"/>
  <c r="Q38" i="44"/>
  <c r="P43" i="48"/>
  <c r="Q42" i="48"/>
  <c r="P31" i="49"/>
  <c r="Q30" i="49"/>
  <c r="P42" i="55"/>
  <c r="Q41" i="55"/>
  <c r="P42" i="54"/>
  <c r="Q41" i="54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37" i="50" l="1"/>
  <c r="Q36" i="50"/>
  <c r="P40" i="44"/>
  <c r="Q39" i="44"/>
  <c r="P32" i="49"/>
  <c r="Q31" i="49"/>
  <c r="P44" i="48"/>
  <c r="Q43" i="48"/>
  <c r="P43" i="55"/>
  <c r="Q42" i="55"/>
  <c r="P43" i="54"/>
  <c r="Q42" i="54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P38" i="50" l="1"/>
  <c r="Q37" i="50"/>
  <c r="Q40" i="44"/>
  <c r="P41" i="44"/>
  <c r="P45" i="48"/>
  <c r="Q44" i="48"/>
  <c r="P33" i="49"/>
  <c r="Q32" i="49"/>
  <c r="P44" i="55"/>
  <c r="Q43" i="55"/>
  <c r="P44" i="54"/>
  <c r="Q43" i="54"/>
  <c r="AC45" i="34"/>
  <c r="X46" i="34"/>
  <c r="Z46" i="34" s="1"/>
  <c r="AC45" i="32"/>
  <c r="X46" i="32"/>
  <c r="Z46" i="32" s="1"/>
  <c r="R54" i="33"/>
  <c r="Q54" i="33"/>
  <c r="P55" i="33"/>
  <c r="P39" i="50" l="1"/>
  <c r="Q38" i="50"/>
  <c r="P42" i="44"/>
  <c r="Q41" i="44"/>
  <c r="P34" i="49"/>
  <c r="Q33" i="49"/>
  <c r="P46" i="48"/>
  <c r="Q45" i="48"/>
  <c r="P45" i="55"/>
  <c r="Q44" i="55"/>
  <c r="P45" i="54"/>
  <c r="Q44" i="54"/>
  <c r="AA46" i="34"/>
  <c r="AB46" i="34" s="1"/>
  <c r="AA46" i="32"/>
  <c r="AB46" i="32" s="1"/>
  <c r="R55" i="33"/>
  <c r="Q55" i="33"/>
  <c r="E55" i="33"/>
  <c r="F55" i="33"/>
  <c r="C57" i="33"/>
  <c r="O57" i="33"/>
  <c r="D56" i="33"/>
  <c r="P40" i="50" l="1"/>
  <c r="Q39" i="50"/>
  <c r="P43" i="44"/>
  <c r="Q42" i="44"/>
  <c r="P47" i="48"/>
  <c r="Q46" i="48"/>
  <c r="Q34" i="49"/>
  <c r="P35" i="49"/>
  <c r="P46" i="55"/>
  <c r="Q45" i="55"/>
  <c r="P46" i="54"/>
  <c r="Q45" i="54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1" i="50" l="1"/>
  <c r="Q40" i="50"/>
  <c r="Q43" i="44"/>
  <c r="P44" i="44"/>
  <c r="Q35" i="49"/>
  <c r="P36" i="49"/>
  <c r="P48" i="48"/>
  <c r="Q47" i="48"/>
  <c r="P47" i="55"/>
  <c r="Q46" i="55"/>
  <c r="P47" i="54"/>
  <c r="Q46" i="54"/>
  <c r="AA47" i="34"/>
  <c r="AB47" i="34" s="1"/>
  <c r="AA47" i="32"/>
  <c r="AB47" i="32" s="1"/>
  <c r="R56" i="33"/>
  <c r="Q56" i="33"/>
  <c r="P57" i="33"/>
  <c r="P42" i="50" l="1"/>
  <c r="Q41" i="50"/>
  <c r="Q44" i="44"/>
  <c r="P45" i="44"/>
  <c r="N15" i="39"/>
  <c r="P49" i="48"/>
  <c r="Q48" i="48"/>
  <c r="Q36" i="49"/>
  <c r="P37" i="49"/>
  <c r="P48" i="55"/>
  <c r="Q47" i="55"/>
  <c r="P48" i="54"/>
  <c r="Q47" i="54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3" i="50" l="1"/>
  <c r="Q42" i="50"/>
  <c r="P46" i="44"/>
  <c r="Q45" i="44"/>
  <c r="O15" i="39"/>
  <c r="E13" i="48"/>
  <c r="P50" i="48"/>
  <c r="Q49" i="48"/>
  <c r="P38" i="49"/>
  <c r="Q37" i="49"/>
  <c r="P49" i="55"/>
  <c r="Q48" i="55"/>
  <c r="P49" i="54"/>
  <c r="Q48" i="54"/>
  <c r="AA48" i="34"/>
  <c r="AB48" i="34" s="1"/>
  <c r="AA48" i="32"/>
  <c r="AB48" i="32" s="1"/>
  <c r="R58" i="33"/>
  <c r="Q58" i="33"/>
  <c r="C60" i="33"/>
  <c r="O60" i="33"/>
  <c r="D58" i="33"/>
  <c r="P44" i="50" l="1"/>
  <c r="Q43" i="50"/>
  <c r="P47" i="44"/>
  <c r="Q46" i="44"/>
  <c r="P51" i="48"/>
  <c r="Q50" i="48"/>
  <c r="P39" i="49"/>
  <c r="Q38" i="49"/>
  <c r="P50" i="55"/>
  <c r="Q49" i="55"/>
  <c r="P50" i="54"/>
  <c r="Q49" i="54"/>
  <c r="AC48" i="34"/>
  <c r="X49" i="34"/>
  <c r="Z49" i="34" s="1"/>
  <c r="AC48" i="32"/>
  <c r="X49" i="32"/>
  <c r="Z49" i="32" s="1"/>
  <c r="F58" i="33"/>
  <c r="E58" i="33"/>
  <c r="D59" i="33"/>
  <c r="P59" i="33"/>
  <c r="P45" i="50" l="1"/>
  <c r="Q44" i="50"/>
  <c r="Q47" i="44"/>
  <c r="P48" i="44"/>
  <c r="Q39" i="49"/>
  <c r="P40" i="49"/>
  <c r="P52" i="48"/>
  <c r="Q51" i="48"/>
  <c r="P51" i="55"/>
  <c r="Q50" i="55"/>
  <c r="P51" i="54"/>
  <c r="Q50" i="54"/>
  <c r="AA49" i="34"/>
  <c r="AB49" i="34" s="1"/>
  <c r="AA49" i="32"/>
  <c r="AB49" i="32" s="1"/>
  <c r="E59" i="33"/>
  <c r="F59" i="33"/>
  <c r="R59" i="33"/>
  <c r="Q59" i="33"/>
  <c r="O61" i="33"/>
  <c r="C61" i="33"/>
  <c r="D60" i="33"/>
  <c r="P46" i="50" l="1"/>
  <c r="Q45" i="50"/>
  <c r="Q48" i="44"/>
  <c r="P49" i="44"/>
  <c r="P53" i="48"/>
  <c r="Q52" i="48"/>
  <c r="P41" i="49"/>
  <c r="Q40" i="49"/>
  <c r="P52" i="55"/>
  <c r="Q51" i="55"/>
  <c r="P52" i="54"/>
  <c r="Q51" i="54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47" i="50" l="1"/>
  <c r="Q46" i="50"/>
  <c r="P50" i="44"/>
  <c r="Q49" i="44"/>
  <c r="P42" i="49"/>
  <c r="Q41" i="49"/>
  <c r="P54" i="48"/>
  <c r="Q53" i="48"/>
  <c r="P53" i="55"/>
  <c r="Q52" i="55"/>
  <c r="P53" i="54"/>
  <c r="N20" i="39" s="1"/>
  <c r="Q52" i="54"/>
  <c r="AA50" i="34"/>
  <c r="AB50" i="34" s="1"/>
  <c r="AA50" i="32"/>
  <c r="AB50" i="32" s="1"/>
  <c r="R60" i="33"/>
  <c r="Q60" i="33"/>
  <c r="P61" i="33"/>
  <c r="P48" i="50" l="1"/>
  <c r="Q47" i="50"/>
  <c r="Q50" i="44"/>
  <c r="P51" i="44"/>
  <c r="P55" i="48"/>
  <c r="Q54" i="48"/>
  <c r="P43" i="49"/>
  <c r="Q42" i="49"/>
  <c r="P54" i="55"/>
  <c r="Q53" i="55"/>
  <c r="P54" i="54"/>
  <c r="Q53" i="54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P49" i="50" l="1"/>
  <c r="Q48" i="50"/>
  <c r="O20" i="39"/>
  <c r="E13" i="54"/>
  <c r="Q51" i="44"/>
  <c r="P52" i="44"/>
  <c r="Q43" i="49"/>
  <c r="P44" i="49"/>
  <c r="P56" i="48"/>
  <c r="Q55" i="48"/>
  <c r="P55" i="55"/>
  <c r="Q54" i="55"/>
  <c r="P55" i="54"/>
  <c r="Q54" i="54"/>
  <c r="AA51" i="34"/>
  <c r="AB51" i="34" s="1"/>
  <c r="AA51" i="32"/>
  <c r="AB51" i="32" s="1"/>
  <c r="F62" i="33"/>
  <c r="E62" i="33"/>
  <c r="O64" i="33"/>
  <c r="C64" i="33"/>
  <c r="P62" i="33"/>
  <c r="D63" i="33"/>
  <c r="P50" i="50" l="1"/>
  <c r="Q49" i="50"/>
  <c r="Q52" i="44"/>
  <c r="P53" i="44"/>
  <c r="P57" i="48"/>
  <c r="Q56" i="48"/>
  <c r="P45" i="49"/>
  <c r="Q44" i="49"/>
  <c r="P56" i="55"/>
  <c r="Q55" i="55"/>
  <c r="P56" i="54"/>
  <c r="Q55" i="54"/>
  <c r="AC51" i="34"/>
  <c r="X52" i="34"/>
  <c r="Z52" i="34" s="1"/>
  <c r="AC51" i="32"/>
  <c r="X52" i="32"/>
  <c r="Z52" i="32" s="1"/>
  <c r="R62" i="33"/>
  <c r="Q62" i="33"/>
  <c r="P63" i="33"/>
  <c r="P51" i="50" l="1"/>
  <c r="Q50" i="50"/>
  <c r="P54" i="44"/>
  <c r="Q53" i="44"/>
  <c r="P46" i="49"/>
  <c r="Q45" i="49"/>
  <c r="P58" i="48"/>
  <c r="Q58" i="48" s="1"/>
  <c r="Q57" i="48"/>
  <c r="P57" i="55"/>
  <c r="Q56" i="55"/>
  <c r="P57" i="54"/>
  <c r="Q56" i="54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2" i="50" l="1"/>
  <c r="Q51" i="50"/>
  <c r="P55" i="44"/>
  <c r="Q54" i="44"/>
  <c r="E14" i="44" s="1"/>
  <c r="P47" i="49"/>
  <c r="Q46" i="49"/>
  <c r="P58" i="55"/>
  <c r="Q58" i="55" s="1"/>
  <c r="Q57" i="55"/>
  <c r="P58" i="54"/>
  <c r="Q58" i="54" s="1"/>
  <c r="Q57" i="54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P64" i="33"/>
  <c r="D65" i="33"/>
  <c r="P53" i="50" l="1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N17" i="39" l="1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E13" i="50" l="1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D68" i="33"/>
  <c r="P66" i="33"/>
  <c r="D67" i="33"/>
  <c r="Q55" i="50" l="1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P57" i="50" l="1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7" i="50" l="1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4" i="49" l="1"/>
  <c r="Q53" i="49"/>
  <c r="AA56" i="34"/>
  <c r="AB56" i="34" s="1"/>
  <c r="AA56" i="32"/>
  <c r="AB56" i="32" s="1"/>
  <c r="S62" i="33"/>
  <c r="T63" i="33"/>
  <c r="G56" i="33"/>
  <c r="H57" i="33"/>
  <c r="Q54" i="49" l="1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Y9" i="30" s="1"/>
  <c r="Y10" i="30" s="1"/>
  <c r="Y11" i="30" s="1"/>
  <c r="Y12" i="30" s="1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N9" i="30" l="1"/>
  <c r="N10" i="30" s="1"/>
  <c r="N11" i="30" s="1"/>
  <c r="N12" i="30" s="1"/>
  <c r="N13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Y13" i="30" l="1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Y17" i="30" l="1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N24" i="30" l="1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Y25" i="30" l="1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N32" i="30" s="1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Y32" i="30" l="1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Y45" i="30" l="1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N67" i="30" s="1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2" i="15"/>
  <c r="D71" i="15"/>
  <c r="R67" i="30" l="1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9" i="15"/>
  <c r="D14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H16" i="15"/>
  <c r="D20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21" i="15"/>
  <c r="D15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H17" i="15"/>
  <c r="D22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23" i="15"/>
  <c r="D16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H18" i="15"/>
  <c r="D24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17" i="15"/>
  <c r="D25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18" i="15"/>
  <c r="H19" i="15"/>
  <c r="D26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24" i="15"/>
  <c r="D30" i="15"/>
  <c r="H31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51" i="15"/>
  <c r="D64" i="15"/>
  <c r="D53" i="15"/>
  <c r="D58" i="15"/>
  <c r="D49" i="15"/>
  <c r="D60" i="15"/>
  <c r="D62" i="15"/>
  <c r="D44" i="15"/>
  <c r="D47" i="15"/>
  <c r="D54" i="15"/>
  <c r="D39" i="15"/>
  <c r="D46" i="15"/>
  <c r="D48" i="15"/>
  <c r="D59" i="15"/>
  <c r="H25" i="15"/>
  <c r="D43" i="15"/>
  <c r="D41" i="15"/>
  <c r="H27" i="15"/>
  <c r="D56" i="15"/>
  <c r="D42" i="15"/>
  <c r="D31" i="15"/>
  <c r="D61" i="15"/>
  <c r="D52" i="15"/>
  <c r="D63" i="15"/>
  <c r="D40" i="15"/>
  <c r="D57" i="15"/>
  <c r="D55" i="15"/>
  <c r="D50" i="15"/>
  <c r="D45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72" i="15"/>
  <c r="H33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53" i="15"/>
  <c r="H47" i="15"/>
  <c r="H34" i="15"/>
  <c r="H49" i="15"/>
  <c r="H66" i="15"/>
  <c r="H67" i="15"/>
  <c r="H51" i="15"/>
  <c r="H28" i="15"/>
  <c r="H56" i="15"/>
  <c r="H63" i="15"/>
  <c r="H64" i="15"/>
  <c r="H61" i="15"/>
  <c r="H69" i="15"/>
  <c r="H54" i="15"/>
  <c r="H57" i="15"/>
  <c r="H68" i="15"/>
  <c r="H50" i="15"/>
  <c r="H65" i="15"/>
  <c r="H70" i="15"/>
  <c r="H58" i="15"/>
  <c r="H55" i="15"/>
  <c r="H52" i="15"/>
  <c r="H60" i="15"/>
  <c r="H62" i="15"/>
  <c r="H48" i="15"/>
  <c r="D32" i="15"/>
  <c r="H71" i="15"/>
  <c r="H59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D33" i="15"/>
  <c r="H36" i="15"/>
  <c r="H29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H37" i="15"/>
  <c r="D34" i="15"/>
  <c r="H30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H42" i="15"/>
  <c r="D35" i="15"/>
  <c r="H38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39" i="15"/>
  <c r="H43" i="15"/>
  <c r="D36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8" i="15"/>
  <c r="D37" i="15"/>
  <c r="H40" i="15"/>
  <c r="H41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6" i="15"/>
  <c r="H45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AF5" i="30"/>
  <c r="E12" i="51" l="1"/>
  <c r="E10" i="51" s="1"/>
  <c r="L18" i="39"/>
  <c r="AQ63" i="38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H65" i="38"/>
  <c r="AH63" i="38"/>
  <c r="AH66" i="38" s="1"/>
  <c r="L19" i="39"/>
  <c r="P21" i="51"/>
  <c r="Q20" i="51"/>
  <c r="I61" i="6"/>
  <c r="U61" i="6"/>
  <c r="E10" i="52" l="1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N33" i="52" l="1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2" l="1"/>
  <c r="P21" i="52" s="1"/>
  <c r="Q19" i="52"/>
  <c r="P24" i="51"/>
  <c r="Q23" i="51"/>
  <c r="M20" i="34"/>
  <c r="N19" i="34"/>
  <c r="M20" i="32"/>
  <c r="Q20" i="52" l="1"/>
  <c r="P22" i="52"/>
  <c r="Q21" i="52"/>
  <c r="P25" i="51"/>
  <c r="Q24" i="51"/>
  <c r="N20" i="32"/>
  <c r="M21" i="32"/>
  <c r="N20" i="34"/>
  <c r="M21" i="34"/>
  <c r="P23" i="52" l="1"/>
  <c r="Q22" i="52"/>
  <c r="P26" i="51"/>
  <c r="Q25" i="51"/>
  <c r="M22" i="34"/>
  <c r="N21" i="34"/>
  <c r="M22" i="32"/>
  <c r="N21" i="32"/>
  <c r="P24" i="52" l="1"/>
  <c r="Q23" i="52"/>
  <c r="Q26" i="51"/>
  <c r="P27" i="51"/>
  <c r="M23" i="32"/>
  <c r="N22" i="32"/>
  <c r="M23" i="34"/>
  <c r="N22" i="34"/>
  <c r="Q24" i="52" l="1"/>
  <c r="P25" i="52"/>
  <c r="P28" i="51"/>
  <c r="Q27" i="51"/>
  <c r="N23" i="34"/>
  <c r="M24" i="34"/>
  <c r="N23" i="32"/>
  <c r="M24" i="32"/>
  <c r="Q25" i="52" l="1"/>
  <c r="P26" i="52"/>
  <c r="Q28" i="51"/>
  <c r="P29" i="51"/>
  <c r="N24" i="32"/>
  <c r="M25" i="32"/>
  <c r="N24" i="34"/>
  <c r="M25" i="34"/>
  <c r="P27" i="52" l="1"/>
  <c r="Q26" i="52"/>
  <c r="Q29" i="51"/>
  <c r="P30" i="51"/>
  <c r="M26" i="34"/>
  <c r="N25" i="34"/>
  <c r="N25" i="32"/>
  <c r="M26" i="32"/>
  <c r="P28" i="52" l="1"/>
  <c r="Q27" i="52"/>
  <c r="P31" i="51"/>
  <c r="Q30" i="51"/>
  <c r="M27" i="32"/>
  <c r="N26" i="32"/>
  <c r="M27" i="34"/>
  <c r="N26" i="34"/>
  <c r="P29" i="52" l="1"/>
  <c r="Q28" i="52"/>
  <c r="P32" i="51"/>
  <c r="Q31" i="51"/>
  <c r="M28" i="34"/>
  <c r="N27" i="34"/>
  <c r="N27" i="32"/>
  <c r="M28" i="32"/>
  <c r="P30" i="52" l="1"/>
  <c r="Q29" i="52"/>
  <c r="Q32" i="51"/>
  <c r="P33" i="51"/>
  <c r="N28" i="32"/>
  <c r="M29" i="32"/>
  <c r="M29" i="34"/>
  <c r="N28" i="34"/>
  <c r="P31" i="52" l="1"/>
  <c r="Q30" i="52"/>
  <c r="P34" i="51"/>
  <c r="Q33" i="51"/>
  <c r="N29" i="34"/>
  <c r="M30" i="34"/>
  <c r="N29" i="32"/>
  <c r="M30" i="32"/>
  <c r="P32" i="52" l="1"/>
  <c r="Q31" i="52"/>
  <c r="P35" i="51"/>
  <c r="Q34" i="51"/>
  <c r="N30" i="32"/>
  <c r="M31" i="32"/>
  <c r="N30" i="34"/>
  <c r="M31" i="34"/>
  <c r="P33" i="52" l="1"/>
  <c r="Q32" i="52"/>
  <c r="Q35" i="51"/>
  <c r="P36" i="51"/>
  <c r="N31" i="34"/>
  <c r="M32" i="34"/>
  <c r="M32" i="32"/>
  <c r="N31" i="32"/>
  <c r="P34" i="52" l="1"/>
  <c r="Q33" i="52"/>
  <c r="Q36" i="51"/>
  <c r="P37" i="51"/>
  <c r="N32" i="32"/>
  <c r="M33" i="32"/>
  <c r="N32" i="34"/>
  <c r="M33" i="34"/>
  <c r="P35" i="52" l="1"/>
  <c r="Q34" i="52"/>
  <c r="Q37" i="51"/>
  <c r="P38" i="51"/>
  <c r="N33" i="34"/>
  <c r="M34" i="34"/>
  <c r="N33" i="32"/>
  <c r="M34" i="32"/>
  <c r="P36" i="52" l="1"/>
  <c r="Q35" i="52"/>
  <c r="Q38" i="51"/>
  <c r="P39" i="51"/>
  <c r="N34" i="32"/>
  <c r="M35" i="32"/>
  <c r="N34" i="34"/>
  <c r="M35" i="34"/>
  <c r="P37" i="52" l="1"/>
  <c r="Q36" i="52"/>
  <c r="Q39" i="51"/>
  <c r="P40" i="51"/>
  <c r="N35" i="34"/>
  <c r="M36" i="34"/>
  <c r="N35" i="32"/>
  <c r="M36" i="32"/>
  <c r="P38" i="52" l="1"/>
  <c r="Q37" i="52"/>
  <c r="P41" i="51"/>
  <c r="Q40" i="51"/>
  <c r="M37" i="32"/>
  <c r="N36" i="32"/>
  <c r="M37" i="34"/>
  <c r="N36" i="34"/>
  <c r="Q38" i="52" l="1"/>
  <c r="P39" i="52"/>
  <c r="Q41" i="51"/>
  <c r="P42" i="51"/>
  <c r="M38" i="34"/>
  <c r="N37" i="34"/>
  <c r="N37" i="32"/>
  <c r="M38" i="32"/>
  <c r="P40" i="52" l="1"/>
  <c r="Q39" i="52"/>
  <c r="Q42" i="51"/>
  <c r="P43" i="51"/>
  <c r="M39" i="32"/>
  <c r="N38" i="32"/>
  <c r="M39" i="34"/>
  <c r="N38" i="34"/>
  <c r="P41" i="52" l="1"/>
  <c r="Q40" i="52"/>
  <c r="P44" i="51"/>
  <c r="Q43" i="51"/>
  <c r="M40" i="34"/>
  <c r="N39" i="34"/>
  <c r="M40" i="32"/>
  <c r="N39" i="32"/>
  <c r="P42" i="52" l="1"/>
  <c r="Q41" i="52"/>
  <c r="P45" i="51"/>
  <c r="Q44" i="51"/>
  <c r="M41" i="32"/>
  <c r="N40" i="32"/>
  <c r="M41" i="34"/>
  <c r="N40" i="34"/>
  <c r="P43" i="52" l="1"/>
  <c r="Q42" i="52"/>
  <c r="P46" i="51"/>
  <c r="Q45" i="51"/>
  <c r="M42" i="34"/>
  <c r="N41" i="34"/>
  <c r="M42" i="32"/>
  <c r="N41" i="32"/>
  <c r="Q43" i="52" l="1"/>
  <c r="P44" i="52"/>
  <c r="Q46" i="51"/>
  <c r="P47" i="51"/>
  <c r="N42" i="32"/>
  <c r="M43" i="32"/>
  <c r="N42" i="34"/>
  <c r="M43" i="34"/>
  <c r="P45" i="52" l="1"/>
  <c r="Q44" i="52"/>
  <c r="Q47" i="51"/>
  <c r="P48" i="51"/>
  <c r="N43" i="34"/>
  <c r="M44" i="34"/>
  <c r="M44" i="32"/>
  <c r="N43" i="32"/>
  <c r="P46" i="52" l="1"/>
  <c r="Q45" i="52"/>
  <c r="Q48" i="51"/>
  <c r="P49" i="51"/>
  <c r="M45" i="32"/>
  <c r="N44" i="32"/>
  <c r="N44" i="34"/>
  <c r="M45" i="34"/>
  <c r="P47" i="52" l="1"/>
  <c r="Q46" i="52"/>
  <c r="Q49" i="51"/>
  <c r="P50" i="51"/>
  <c r="N45" i="34"/>
  <c r="M46" i="34"/>
  <c r="M46" i="32"/>
  <c r="N45" i="32"/>
  <c r="P48" i="52" l="1"/>
  <c r="Q47" i="52"/>
  <c r="P51" i="51"/>
  <c r="Q50" i="51"/>
  <c r="M47" i="32"/>
  <c r="N46" i="32"/>
  <c r="N46" i="34"/>
  <c r="M47" i="34"/>
  <c r="P49" i="52" l="1"/>
  <c r="Q48" i="52"/>
  <c r="Q51" i="51"/>
  <c r="P52" i="51"/>
  <c r="N47" i="34"/>
  <c r="M48" i="34"/>
  <c r="N47" i="32"/>
  <c r="M48" i="32"/>
  <c r="P50" i="52" l="1"/>
  <c r="Q49" i="52"/>
  <c r="P53" i="51"/>
  <c r="N18" i="39" s="1"/>
  <c r="Q52" i="51"/>
  <c r="M49" i="32"/>
  <c r="N48" i="32"/>
  <c r="N48" i="34"/>
  <c r="M49" i="34"/>
  <c r="P51" i="52" l="1"/>
  <c r="Q50" i="52"/>
  <c r="Q53" i="51"/>
  <c r="P54" i="51"/>
  <c r="N49" i="34"/>
  <c r="M50" i="34"/>
  <c r="N49" i="32"/>
  <c r="M50" i="32"/>
  <c r="E13" i="51" l="1"/>
  <c r="O18" i="39"/>
  <c r="P52" i="52"/>
  <c r="Q51" i="52"/>
  <c r="Q54" i="51"/>
  <c r="P55" i="51"/>
  <c r="M51" i="32"/>
  <c r="N50" i="32"/>
  <c r="N50" i="34"/>
  <c r="M51" i="34"/>
  <c r="P53" i="52" l="1"/>
  <c r="Q52" i="52"/>
  <c r="P56" i="51"/>
  <c r="Q55" i="51"/>
  <c r="N51" i="34"/>
  <c r="M52" i="34"/>
  <c r="N51" i="32"/>
  <c r="M52" i="32"/>
  <c r="N19" i="39" l="1"/>
  <c r="Q53" i="52"/>
  <c r="E13" i="52" s="1"/>
  <c r="P54" i="52"/>
  <c r="P57" i="51"/>
  <c r="Q56" i="51"/>
  <c r="N52" i="32"/>
  <c r="M53" i="32"/>
  <c r="N52" i="34"/>
  <c r="M53" i="34"/>
  <c r="O19" i="39" l="1"/>
  <c r="Q54" i="52"/>
  <c r="P55" i="52"/>
  <c r="P58" i="51"/>
  <c r="Q58" i="51" s="1"/>
  <c r="Q57" i="51"/>
  <c r="M54" i="34"/>
  <c r="N53" i="34"/>
  <c r="M54" i="32"/>
  <c r="N53" i="32"/>
  <c r="P56" i="52" l="1"/>
  <c r="Q55" i="52"/>
  <c r="N54" i="32"/>
  <c r="M55" i="32"/>
  <c r="M55" i="34"/>
  <c r="N54" i="34"/>
  <c r="P57" i="52" l="1"/>
  <c r="Q56" i="52"/>
  <c r="M56" i="34"/>
  <c r="N55" i="34"/>
  <c r="N55" i="32"/>
  <c r="M56" i="32"/>
  <c r="P58" i="52" l="1"/>
  <c r="Q58" i="52" s="1"/>
  <c r="Q57" i="52"/>
  <c r="N56" i="32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<sst xmlns="http://schemas.openxmlformats.org/spreadsheetml/2006/main" count="1708" uniqueCount="408">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</sst>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1023938</xdr:colOff>
      <xdr:row>12</xdr:row>
      <xdr:rowOff>70673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1324928</xdr:colOff>
      <xdr:row>12</xdr:row>
      <xdr:rowOff>148779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opLeftCell="D1" zoomScaleNormal="100" workbookViewId="0">
      <selection activeCell="X17" sqref="X17"/>
    </sheetView>
  </sheetViews>
  <sheetFormatPr baseColWidth="10" defaultRowHeight="15" x14ac:dyDescent="0.2"/>
  <cols>
    <col min="3" max="3" width="11.6640625" bestFit="1" customWidth="1"/>
    <col min="4" max="4" width="10.1640625" bestFit="1" customWidth="1"/>
    <col min="5" max="5" width="8.33203125" bestFit="1" customWidth="1"/>
    <col min="6" max="6" width="5.1640625" bestFit="1" customWidth="1"/>
    <col min="7" max="7" width="4.33203125" bestFit="1" customWidth="1"/>
    <col min="8" max="8" width="9.33203125" bestFit="1" customWidth="1"/>
    <col min="9" max="9" width="12.6640625" bestFit="1" customWidth="1"/>
    <col min="10" max="10" width="11.6640625" bestFit="1" customWidth="1"/>
    <col min="11" max="11" width="13.5" bestFit="1" customWidth="1"/>
    <col min="12" max="12" width="21.5" bestFit="1" customWidth="1"/>
    <col min="13" max="13" width="40.33203125" customWidth="1"/>
    <col min="14" max="15" width="21.5" customWidth="1"/>
    <col min="16" max="16" width="24.5" bestFit="1" customWidth="1"/>
    <col min="17" max="17" width="26.6640625" bestFit="1" customWidth="1"/>
    <col min="18" max="18" width="26.6640625" customWidth="1"/>
    <col min="19" max="19" width="24.33203125" bestFit="1" customWidth="1"/>
    <col min="21" max="21" width="18.33203125" bestFit="1" customWidth="1"/>
  </cols>
  <sheetData>
    <row r="1" spans="1:23" ht="16" thickBot="1" x14ac:dyDescent="0.25"/>
    <row r="2" spans="1:23" ht="16" thickBot="1" x14ac:dyDescent="0.25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2" t="s">
        <v>275</v>
      </c>
      <c r="V19" s="253"/>
    </row>
    <row r="20" spans="1:23" x14ac:dyDescent="0.2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2"/>
      <c r="V20" s="253"/>
    </row>
    <row r="21" spans="1:23" x14ac:dyDescent="0.2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2"/>
      <c r="V21" s="253"/>
    </row>
    <row r="22" spans="1:23" ht="16" thickBot="1" x14ac:dyDescent="0.25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4"/>
      <c r="V22" s="255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3" x14ac:dyDescent="0.15"/>
  <cols>
    <col min="1" max="2" width="11.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1.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27.83203125" style="16" customWidth="1"/>
    <col min="27" max="27" width="11.5" style="16"/>
    <col min="28" max="28" width="11.5" style="20" customWidth="1"/>
    <col min="29" max="31" width="12.33203125" style="16" customWidth="1"/>
    <col min="32" max="32" width="4.5" style="16" customWidth="1"/>
    <col min="33" max="265" width="11.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1.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1.5" style="16"/>
    <col min="284" max="284" width="11.5" style="16" customWidth="1"/>
    <col min="285" max="287" width="12.33203125" style="16" customWidth="1"/>
    <col min="288" max="288" width="4.5" style="16" customWidth="1"/>
    <col min="289" max="521" width="11.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1.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1.5" style="16"/>
    <col min="540" max="540" width="11.5" style="16" customWidth="1"/>
    <col min="541" max="543" width="12.33203125" style="16" customWidth="1"/>
    <col min="544" max="544" width="4.5" style="16" customWidth="1"/>
    <col min="545" max="777" width="11.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1.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1.5" style="16"/>
    <col min="796" max="796" width="11.5" style="16" customWidth="1"/>
    <col min="797" max="799" width="12.33203125" style="16" customWidth="1"/>
    <col min="800" max="800" width="4.5" style="16" customWidth="1"/>
    <col min="801" max="1033" width="11.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1.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1.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1.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1.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1.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1.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1.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1.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1.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1.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1.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1.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1.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1.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1.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1.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1.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1.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1.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1.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1.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1.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1.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1.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1.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1.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1.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1.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1.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1.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1.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1.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1.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1.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1.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1.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1.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1.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1.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1.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1.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1.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1.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1.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1.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1.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1.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1.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1.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1.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1.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1.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1.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1.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1.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1.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1.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1.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1.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1.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1.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1.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1.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1.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1.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1.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1.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1.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1.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1.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1.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1.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1.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1.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1.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1.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1.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1.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1.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1.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1.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1.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1.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1.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1.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1.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1.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1.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1.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1.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1.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1.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1.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1.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1.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1.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1.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1.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1.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1.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1.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1.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1.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1.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1.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1.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1.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1.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1.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1.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1.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1.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1.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1.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1.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1.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1.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1.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1.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1.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1.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1.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1.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1.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1.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1.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1.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1.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1.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1.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1.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1.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1.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1.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1.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1.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1.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1.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1.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1.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1.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1.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1.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1.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1.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1.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1.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1.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1.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1.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1.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1.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1.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1.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1.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1.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1.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1.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1.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1.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1.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1.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1.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1.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1.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1.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1.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1.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1.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1.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1.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1.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1.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1.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1.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1.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1.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1.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1.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1.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topLeftCell="G18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276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F51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80">
        <v>0.05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E12" s="27"/>
    </row>
    <row r="14" spans="1:19" x14ac:dyDescent="0.15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15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15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15">
      <c r="A17" s="16">
        <f>E3</f>
        <v>2022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15">
      <c r="A18" s="172">
        <f>A17+1</f>
        <v>2023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15">
      <c r="A19" s="172">
        <f t="shared" ref="A19:A56" si="7">A18+1</f>
        <v>2024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15">
      <c r="A20" s="172">
        <f t="shared" si="7"/>
        <v>2025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15">
      <c r="A21" s="172">
        <f t="shared" si="7"/>
        <v>2026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15">
      <c r="A22" s="172">
        <f t="shared" si="7"/>
        <v>2027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 t="shared" ref="F22:F56" si="14"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15">
      <c r="A23" s="172">
        <f t="shared" si="7"/>
        <v>2028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 t="shared" si="14"/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15">
      <c r="A24" s="172">
        <f t="shared" si="7"/>
        <v>2029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 t="shared" si="14"/>
        <v>69617.23255504643</v>
      </c>
      <c r="G24" s="50">
        <f t="shared" si="10"/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15">
      <c r="A25" s="172">
        <f t="shared" si="7"/>
        <v>2030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15">
      <c r="A26" s="172">
        <f t="shared" si="7"/>
        <v>2031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si="14"/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15">
      <c r="A27" s="172">
        <f t="shared" si="7"/>
        <v>2032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15">
      <c r="A28" s="172">
        <f t="shared" si="7"/>
        <v>2033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15">
      <c r="A29" s="172">
        <f t="shared" si="7"/>
        <v>2034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15">
      <c r="A30" s="172">
        <f t="shared" si="7"/>
        <v>2035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15">
      <c r="A31" s="172">
        <f t="shared" si="7"/>
        <v>2036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15">
      <c r="A32" s="172">
        <f t="shared" si="7"/>
        <v>2037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15">
      <c r="A33" s="172">
        <f t="shared" si="7"/>
        <v>2038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15">
      <c r="A34" s="172">
        <f t="shared" si="7"/>
        <v>2039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15">
      <c r="A35" s="172">
        <f t="shared" si="7"/>
        <v>2040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15">
      <c r="A36" s="172">
        <f t="shared" si="7"/>
        <v>2041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15">
      <c r="A37" s="172">
        <f t="shared" si="7"/>
        <v>2042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15">
      <c r="A38" s="172">
        <f t="shared" si="7"/>
        <v>2043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15">
      <c r="A39" s="172">
        <f t="shared" si="7"/>
        <v>2044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15">
      <c r="A40" s="172">
        <f t="shared" si="7"/>
        <v>2045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15">
      <c r="A41" s="172">
        <f t="shared" si="7"/>
        <v>2046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15">
      <c r="A42" s="172">
        <f t="shared" si="7"/>
        <v>2047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15">
      <c r="A43" s="172">
        <f t="shared" si="7"/>
        <v>2048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15">
      <c r="A44" s="172">
        <f t="shared" si="7"/>
        <v>2049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15">
      <c r="A45" s="172">
        <f t="shared" si="7"/>
        <v>2050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15">
      <c r="A46" s="172">
        <f t="shared" si="7"/>
        <v>2051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15">
      <c r="A47" s="172">
        <f t="shared" si="7"/>
        <v>2052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15">
      <c r="A48" s="172">
        <f t="shared" si="7"/>
        <v>2053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15">
      <c r="A49" s="172">
        <f t="shared" si="7"/>
        <v>2054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15">
      <c r="A50" s="172">
        <f t="shared" si="7"/>
        <v>2055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15">
      <c r="A51" s="202">
        <f t="shared" si="7"/>
        <v>2056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15">
      <c r="A52" s="172">
        <f t="shared" si="7"/>
        <v>2057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15">
      <c r="A53" s="172">
        <f t="shared" si="7"/>
        <v>2058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15">
      <c r="A54" s="172">
        <f t="shared" si="7"/>
        <v>2059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15">
      <c r="A55" s="172">
        <f t="shared" si="7"/>
        <v>2060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15">
      <c r="A56" s="172">
        <f t="shared" si="7"/>
        <v>2061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15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15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topLeftCell="A25" zoomScaleNormal="100" workbookViewId="0">
      <selection activeCell="H54" sqref="H5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299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0.05</v>
      </c>
    </row>
    <row r="10" spans="1:19" x14ac:dyDescent="0.15">
      <c r="A10" s="16" t="s">
        <v>225</v>
      </c>
      <c r="E10" s="193">
        <f>E9*(1-M53/E12)/(M53/E12)</f>
        <v>8.0428194717132862E-2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295</v>
      </c>
      <c r="E12" s="192">
        <f>'Section 3'!I66</f>
        <v>1210027.1994280107</v>
      </c>
    </row>
    <row r="13" spans="1:19" x14ac:dyDescent="0.15">
      <c r="A13" s="16" t="s">
        <v>310</v>
      </c>
      <c r="E13" s="185">
        <f>Q53</f>
        <v>1210027.1994280107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1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15">
      <c r="A21" s="172">
        <f t="shared" ref="A21:C58" si="9">A20+1</f>
        <v>2024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15">
      <c r="A22" s="172">
        <f t="shared" si="9"/>
        <v>2025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15">
      <c r="A23" s="172">
        <f t="shared" si="9"/>
        <v>2026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15">
      <c r="A24" s="172">
        <f t="shared" si="9"/>
        <v>2027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15">
      <c r="A25" s="172">
        <f t="shared" si="9"/>
        <v>2028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15">
      <c r="A26" s="172">
        <f t="shared" si="9"/>
        <v>2029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15">
      <c r="A27" s="172">
        <f t="shared" si="9"/>
        <v>2030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15">
      <c r="A28" s="172">
        <f t="shared" si="9"/>
        <v>2031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15">
      <c r="A29" s="172">
        <f t="shared" si="9"/>
        <v>2032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15">
      <c r="A30" s="172">
        <f t="shared" si="9"/>
        <v>2033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15">
      <c r="A31" s="172">
        <f t="shared" si="9"/>
        <v>2034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15">
      <c r="A32" s="172">
        <f t="shared" si="9"/>
        <v>2035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15">
      <c r="A33" s="172">
        <f t="shared" si="9"/>
        <v>2036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15">
      <c r="A34" s="172">
        <f t="shared" si="9"/>
        <v>2037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15">
      <c r="A35" s="172">
        <f t="shared" si="9"/>
        <v>2038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15">
      <c r="A36" s="172">
        <f t="shared" si="9"/>
        <v>2039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15">
      <c r="A37" s="172">
        <f t="shared" si="9"/>
        <v>2040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15">
      <c r="A38" s="172">
        <f t="shared" si="9"/>
        <v>2041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15">
      <c r="A39" s="172">
        <f t="shared" si="9"/>
        <v>2042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15">
      <c r="A40" s="172">
        <f t="shared" si="9"/>
        <v>2043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15">
      <c r="A41" s="172">
        <f t="shared" si="9"/>
        <v>2044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15">
      <c r="A42" s="172">
        <f t="shared" si="9"/>
        <v>2045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15">
      <c r="A43" s="172">
        <f t="shared" si="9"/>
        <v>2046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15">
      <c r="A44" s="172">
        <f t="shared" si="9"/>
        <v>2047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15">
      <c r="A45" s="172">
        <f t="shared" si="9"/>
        <v>2048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15">
      <c r="A46" s="172">
        <f t="shared" si="9"/>
        <v>2049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15">
      <c r="A47" s="172">
        <f t="shared" si="9"/>
        <v>2050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15">
      <c r="A48" s="172">
        <f t="shared" si="9"/>
        <v>2051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15">
      <c r="A49" s="172">
        <f t="shared" si="9"/>
        <v>2052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15">
      <c r="A50" s="172">
        <f t="shared" si="9"/>
        <v>2053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15">
      <c r="A51" s="172">
        <f t="shared" si="9"/>
        <v>2054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15">
      <c r="A52" s="172">
        <f t="shared" si="9"/>
        <v>2055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15">
      <c r="A53" s="202">
        <f t="shared" si="9"/>
        <v>2056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15">
      <c r="A54" s="172">
        <f t="shared" si="9"/>
        <v>2057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15">
      <c r="A55" s="172">
        <f t="shared" si="9"/>
        <v>2058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15">
      <c r="A56" s="172">
        <f t="shared" si="9"/>
        <v>2059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15">
      <c r="A57" s="172">
        <f t="shared" si="9"/>
        <v>2060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15">
      <c r="A58" s="172">
        <f t="shared" si="9"/>
        <v>2061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E12" sqref="E1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9" width="14.33203125" style="16" customWidth="1"/>
    <col min="20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19" ht="18" x14ac:dyDescent="0.2">
      <c r="A1" s="15" t="s">
        <v>300</v>
      </c>
    </row>
    <row r="3" spans="1:19" x14ac:dyDescent="0.15">
      <c r="A3" s="16" t="s">
        <v>50</v>
      </c>
      <c r="E3" s="27">
        <v>2022</v>
      </c>
    </row>
    <row r="4" spans="1:19" x14ac:dyDescent="0.15">
      <c r="A4" s="16" t="s">
        <v>54</v>
      </c>
      <c r="E4" s="27">
        <v>30</v>
      </c>
    </row>
    <row r="5" spans="1:19" x14ac:dyDescent="0.15">
      <c r="A5" s="16" t="s">
        <v>219</v>
      </c>
      <c r="E5" s="174">
        <v>60000</v>
      </c>
    </row>
    <row r="6" spans="1:19" x14ac:dyDescent="0.15">
      <c r="A6" s="16" t="s">
        <v>278</v>
      </c>
      <c r="E6" s="173">
        <v>0.03</v>
      </c>
    </row>
    <row r="7" spans="1:19" x14ac:dyDescent="0.15">
      <c r="A7" s="16" t="s">
        <v>277</v>
      </c>
      <c r="E7" s="32">
        <v>1.4999999999999999E-2</v>
      </c>
    </row>
    <row r="8" spans="1:19" x14ac:dyDescent="0.15">
      <c r="A8" s="16" t="s">
        <v>279</v>
      </c>
      <c r="E8" s="175">
        <f>F53</f>
        <v>154639.99327274557</v>
      </c>
    </row>
    <row r="9" spans="1:19" x14ac:dyDescent="0.15">
      <c r="A9" s="16" t="s">
        <v>99</v>
      </c>
      <c r="E9" s="180">
        <v>0.06</v>
      </c>
    </row>
    <row r="10" spans="1:19" x14ac:dyDescent="0.15">
      <c r="A10" s="16" t="s">
        <v>225</v>
      </c>
      <c r="E10" s="193">
        <f>E9*(1-M53/E12)/(M53/E12)</f>
        <v>0.10376388296889619</v>
      </c>
    </row>
    <row r="11" spans="1:19" x14ac:dyDescent="0.15">
      <c r="A11" s="16" t="s">
        <v>288</v>
      </c>
      <c r="E11" s="182">
        <v>5.6000000000000001E-2</v>
      </c>
    </row>
    <row r="12" spans="1:19" x14ac:dyDescent="0.15">
      <c r="A12" s="16" t="s">
        <v>296</v>
      </c>
      <c r="E12" s="192">
        <f>'Section 3'!U66</f>
        <v>1519293.839081866</v>
      </c>
    </row>
    <row r="13" spans="1:19" x14ac:dyDescent="0.15">
      <c r="A13" s="16" t="s">
        <v>310</v>
      </c>
      <c r="E13" s="185">
        <f>Q53</f>
        <v>1519293.839081866</v>
      </c>
    </row>
    <row r="14" spans="1:19" x14ac:dyDescent="0.15">
      <c r="E14" s="27"/>
    </row>
    <row r="16" spans="1:19" x14ac:dyDescent="0.15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15">
      <c r="A19" s="16">
        <f>E3</f>
        <v>2022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15">
      <c r="A20" s="172">
        <f>A19+1</f>
        <v>2023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>$E$7*$E$8*(C20+1)</f>
        <v>4639.199798182367</v>
      </c>
      <c r="I20" s="176">
        <f t="shared" ref="I20:I57" si="3">H20/D20</f>
        <v>7.5067957899391052E-2</v>
      </c>
      <c r="J20" s="176"/>
      <c r="K20" s="181">
        <f t="shared" ref="K20:K58" si="4">D20*$E$9</f>
        <v>3708</v>
      </c>
      <c r="L20" s="181">
        <f t="shared" ref="L20:L58" si="5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6">N20*(11/24)*$E$11</f>
        <v>164.59027116526315</v>
      </c>
      <c r="P20" s="50">
        <f>P19*(1+$E$11)+(N20+O20)</f>
        <v>13320.422840591649</v>
      </c>
      <c r="Q20" s="50">
        <f t="shared" ref="Q20:Q58" si="7">M20+P20</f>
        <v>21022.76924059165</v>
      </c>
    </row>
    <row r="21" spans="1:19" x14ac:dyDescent="0.15">
      <c r="A21" s="172">
        <f t="shared" ref="A21:C58" si="8">A20+1</f>
        <v>2024</v>
      </c>
      <c r="B21" s="50">
        <f t="shared" si="8"/>
        <v>32</v>
      </c>
      <c r="C21" s="50">
        <f t="shared" si="8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ref="H21:H53" si="9">$E$7*$E$8*(C21+1)</f>
        <v>6958.7996972735509</v>
      </c>
      <c r="I21" s="176">
        <f t="shared" si="3"/>
        <v>0.10932226878552095</v>
      </c>
      <c r="J21" s="176"/>
      <c r="K21" s="181">
        <f t="shared" si="4"/>
        <v>3819.24</v>
      </c>
      <c r="L21" s="181">
        <f t="shared" si="5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6"/>
        <v>169.52797930022103</v>
      </c>
      <c r="P21" s="50">
        <f t="shared" ref="P21:P58" si="10">P20*(1+$E$11)+(N21+O21)</f>
        <v>20840.88070546712</v>
      </c>
      <c r="Q21" s="50">
        <f t="shared" si="7"/>
        <v>32891.825663867123</v>
      </c>
    </row>
    <row r="22" spans="1:19" x14ac:dyDescent="0.15">
      <c r="A22" s="172">
        <f t="shared" si="8"/>
        <v>2025</v>
      </c>
      <c r="B22" s="50">
        <f t="shared" si="8"/>
        <v>33</v>
      </c>
      <c r="C22" s="50">
        <f t="shared" si="8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9"/>
        <v>9278.399596364734</v>
      </c>
      <c r="I22" s="176">
        <f t="shared" si="3"/>
        <v>0.14151750004598182</v>
      </c>
      <c r="J22" s="176"/>
      <c r="K22" s="181">
        <f t="shared" si="4"/>
        <v>3933.8171999999995</v>
      </c>
      <c r="L22" s="181">
        <f t="shared" si="5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6"/>
        <v>174.61381867922765</v>
      </c>
      <c r="P22" s="50">
        <f t="shared" si="10"/>
        <v>28985.719636349688</v>
      </c>
      <c r="Q22" s="50">
        <f t="shared" si="7"/>
        <v>45746.302687220086</v>
      </c>
    </row>
    <row r="23" spans="1:19" x14ac:dyDescent="0.15">
      <c r="A23" s="172">
        <f t="shared" si="8"/>
        <v>2026</v>
      </c>
      <c r="B23" s="50">
        <f t="shared" si="8"/>
        <v>34</v>
      </c>
      <c r="C23" s="50">
        <f t="shared" si="8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9"/>
        <v>11597.999495455917</v>
      </c>
      <c r="I23" s="176">
        <f t="shared" si="3"/>
        <v>0.17174453889075464</v>
      </c>
      <c r="J23" s="176"/>
      <c r="K23" s="181">
        <f t="shared" si="4"/>
        <v>4051.8317159999992</v>
      </c>
      <c r="L23" s="181">
        <f t="shared" si="5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6"/>
        <v>179.85223323960443</v>
      </c>
      <c r="P23" s="50">
        <f t="shared" si="10"/>
        <v>37796.002035702972</v>
      </c>
      <c r="Q23" s="50">
        <f t="shared" si="7"/>
        <v>59651.006467466112</v>
      </c>
    </row>
    <row r="24" spans="1:19" x14ac:dyDescent="0.15">
      <c r="A24" s="172">
        <f t="shared" si="8"/>
        <v>2027</v>
      </c>
      <c r="B24" s="50">
        <f t="shared" si="8"/>
        <v>35</v>
      </c>
      <c r="C24" s="50">
        <f t="shared" si="8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9"/>
        <v>13917.599394547102</v>
      </c>
      <c r="I24" s="176">
        <f t="shared" si="3"/>
        <v>0.20009072492126753</v>
      </c>
      <c r="J24" s="176"/>
      <c r="K24" s="181">
        <f t="shared" si="4"/>
        <v>4173.3866674800001</v>
      </c>
      <c r="L24" s="181">
        <f t="shared" si="5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6"/>
        <v>185.24780023679259</v>
      </c>
      <c r="P24" s="50">
        <f t="shared" si="10"/>
        <v>47315.272712411577</v>
      </c>
      <c r="Q24" s="50">
        <f t="shared" si="7"/>
        <v>74674.660984298782</v>
      </c>
    </row>
    <row r="25" spans="1:19" x14ac:dyDescent="0.15">
      <c r="A25" s="172">
        <f t="shared" si="8"/>
        <v>2028</v>
      </c>
      <c r="B25" s="50">
        <f t="shared" si="8"/>
        <v>36</v>
      </c>
      <c r="C25" s="50">
        <f t="shared" si="8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9"/>
        <v>16237.199293638285</v>
      </c>
      <c r="I25" s="176">
        <f t="shared" si="3"/>
        <v>0.22663997968428362</v>
      </c>
      <c r="J25" s="176"/>
      <c r="K25" s="181">
        <f t="shared" si="4"/>
        <v>4298.5882675043995</v>
      </c>
      <c r="L25" s="181">
        <f t="shared" si="5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6"/>
        <v>190.80523424389639</v>
      </c>
      <c r="P25" s="50">
        <f t="shared" si="10"/>
        <v>57589.703383897133</v>
      </c>
      <c r="Q25" s="50">
        <f t="shared" si="7"/>
        <v>90890.136098713701</v>
      </c>
    </row>
    <row r="26" spans="1:19" x14ac:dyDescent="0.15">
      <c r="A26" s="172">
        <f t="shared" si="8"/>
        <v>2029</v>
      </c>
      <c r="B26" s="50">
        <f t="shared" si="8"/>
        <v>37</v>
      </c>
      <c r="C26" s="50">
        <f t="shared" si="8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9"/>
        <v>18556.799192729468</v>
      </c>
      <c r="I26" s="176">
        <f t="shared" si="3"/>
        <v>0.25147293168852547</v>
      </c>
      <c r="J26" s="176"/>
      <c r="K26" s="181">
        <f t="shared" si="4"/>
        <v>4427.5459155295321</v>
      </c>
      <c r="L26" s="181">
        <f t="shared" si="5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6"/>
        <v>196.52939127121329</v>
      </c>
      <c r="P26" s="50">
        <f t="shared" si="10"/>
        <v>68668.245434973607</v>
      </c>
      <c r="Q26" s="50">
        <f t="shared" si="7"/>
        <v>108374.68864251469</v>
      </c>
    </row>
    <row r="27" spans="1:19" x14ac:dyDescent="0.15">
      <c r="A27" s="172">
        <f t="shared" si="8"/>
        <v>2030</v>
      </c>
      <c r="B27" s="50">
        <f t="shared" si="8"/>
        <v>38</v>
      </c>
      <c r="C27" s="50">
        <f t="shared" si="8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9"/>
        <v>20876.399091820651</v>
      </c>
      <c r="I27" s="176">
        <f t="shared" si="3"/>
        <v>0.27466703703843803</v>
      </c>
      <c r="J27" s="176"/>
      <c r="K27" s="181">
        <f t="shared" si="4"/>
        <v>4560.3722929954183</v>
      </c>
      <c r="L27" s="181">
        <f t="shared" si="5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6"/>
        <v>202.4252730093497</v>
      </c>
      <c r="P27" s="50">
        <f t="shared" si="10"/>
        <v>80602.791400757706</v>
      </c>
      <c r="Q27" s="50">
        <f t="shared" si="7"/>
        <v>127210.21727643673</v>
      </c>
    </row>
    <row r="28" spans="1:19" x14ac:dyDescent="0.15">
      <c r="A28" s="172">
        <f t="shared" si="8"/>
        <v>2031</v>
      </c>
      <c r="B28" s="50">
        <f t="shared" si="8"/>
        <v>39</v>
      </c>
      <c r="C28" s="50">
        <f t="shared" si="8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9"/>
        <v>23195.998990911834</v>
      </c>
      <c r="I28" s="176">
        <f t="shared" si="3"/>
        <v>0.2962966958343452</v>
      </c>
      <c r="J28" s="176"/>
      <c r="K28" s="181">
        <f t="shared" si="4"/>
        <v>4697.183461785281</v>
      </c>
      <c r="L28" s="181">
        <f t="shared" si="5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6"/>
        <v>208.49803119963022</v>
      </c>
      <c r="P28" s="50">
        <f t="shared" si="10"/>
        <v>93448.345667268484</v>
      </c>
      <c r="Q28" s="50">
        <f t="shared" si="7"/>
        <v>147483.53189595664</v>
      </c>
    </row>
    <row r="29" spans="1:19" x14ac:dyDescent="0.15">
      <c r="A29" s="172">
        <f t="shared" si="8"/>
        <v>2032</v>
      </c>
      <c r="B29" s="50">
        <f t="shared" si="8"/>
        <v>40</v>
      </c>
      <c r="C29" s="50">
        <f t="shared" si="8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9"/>
        <v>25515.598890003017</v>
      </c>
      <c r="I29" s="176">
        <f t="shared" si="3"/>
        <v>0.31643336448328124</v>
      </c>
      <c r="J29" s="176"/>
      <c r="K29" s="181">
        <f t="shared" si="4"/>
        <v>4838.0989656388392</v>
      </c>
      <c r="L29" s="181">
        <f t="shared" si="5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6"/>
        <v>214.75297213561913</v>
      </c>
      <c r="P29" s="50">
        <f t="shared" si="10"/>
        <v>107263.20491114592</v>
      </c>
      <c r="Q29" s="50">
        <f t="shared" si="7"/>
        <v>169286.63840773085</v>
      </c>
    </row>
    <row r="30" spans="1:19" x14ac:dyDescent="0.15">
      <c r="A30" s="172">
        <f t="shared" si="8"/>
        <v>2033</v>
      </c>
      <c r="B30" s="50">
        <f t="shared" si="8"/>
        <v>41</v>
      </c>
      <c r="C30" s="50">
        <f t="shared" si="8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9"/>
        <v>27835.198789094204</v>
      </c>
      <c r="I30" s="176">
        <f t="shared" si="3"/>
        <v>0.33514566405996254</v>
      </c>
      <c r="J30" s="176"/>
      <c r="K30" s="181">
        <f t="shared" si="4"/>
        <v>4983.2419346080051</v>
      </c>
      <c r="L30" s="181">
        <f t="shared" si="5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6"/>
        <v>221.19556129968768</v>
      </c>
      <c r="P30" s="50">
        <f t="shared" si="10"/>
        <v>122109.1488292758</v>
      </c>
      <c r="Q30" s="50">
        <f t="shared" si="7"/>
        <v>192717.03974593244</v>
      </c>
    </row>
    <row r="31" spans="1:19" x14ac:dyDescent="0.15">
      <c r="A31" s="172">
        <f t="shared" si="8"/>
        <v>2034</v>
      </c>
      <c r="B31" s="50">
        <f t="shared" si="8"/>
        <v>42</v>
      </c>
      <c r="C31" s="50">
        <f t="shared" si="8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9"/>
        <v>30154.798688185387</v>
      </c>
      <c r="I31" s="176">
        <f t="shared" si="3"/>
        <v>0.35249948485271143</v>
      </c>
      <c r="J31" s="176"/>
      <c r="K31" s="181">
        <f t="shared" si="4"/>
        <v>5132.7391926462442</v>
      </c>
      <c r="L31" s="181">
        <f t="shared" si="5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6"/>
        <v>227.83142813867829</v>
      </c>
      <c r="P31" s="50">
        <f t="shared" si="10"/>
        <v>138051.64174011411</v>
      </c>
      <c r="Q31" s="50">
        <f t="shared" si="7"/>
        <v>217878.05404669436</v>
      </c>
    </row>
    <row r="32" spans="1:19" x14ac:dyDescent="0.15">
      <c r="A32" s="172">
        <f t="shared" si="8"/>
        <v>2035</v>
      </c>
      <c r="B32" s="50">
        <f t="shared" si="8"/>
        <v>43</v>
      </c>
      <c r="C32" s="50">
        <f t="shared" si="8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9"/>
        <v>32474.39858727657</v>
      </c>
      <c r="I32" s="176">
        <f t="shared" si="3"/>
        <v>0.36855808722464223</v>
      </c>
      <c r="J32" s="176"/>
      <c r="K32" s="181">
        <f t="shared" si="4"/>
        <v>5286.7213684256321</v>
      </c>
      <c r="L32" s="181">
        <f t="shared" si="5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6"/>
        <v>234.66637098283869</v>
      </c>
      <c r="P32" s="50">
        <f t="shared" si="10"/>
        <v>155160.04567125134</v>
      </c>
      <c r="Q32" s="50">
        <f t="shared" si="7"/>
        <v>244879.15095054865</v>
      </c>
    </row>
    <row r="33" spans="1:17" x14ac:dyDescent="0.15">
      <c r="A33" s="172">
        <f t="shared" si="8"/>
        <v>2036</v>
      </c>
      <c r="B33" s="50">
        <f t="shared" si="8"/>
        <v>44</v>
      </c>
      <c r="C33" s="50">
        <f t="shared" si="8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9"/>
        <v>34793.998486367753</v>
      </c>
      <c r="I33" s="176">
        <f t="shared" si="3"/>
        <v>0.38338219891606329</v>
      </c>
      <c r="J33" s="176"/>
      <c r="K33" s="181">
        <f t="shared" si="4"/>
        <v>5445.3230094784012</v>
      </c>
      <c r="L33" s="181">
        <f t="shared" si="5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6"/>
        <v>241.70636211232386</v>
      </c>
      <c r="P33" s="50">
        <f t="shared" si="10"/>
        <v>173507.84558234297</v>
      </c>
      <c r="Q33" s="50">
        <f t="shared" si="7"/>
        <v>273836.30705733591</v>
      </c>
    </row>
    <row r="34" spans="1:17" x14ac:dyDescent="0.15">
      <c r="A34" s="172">
        <f t="shared" si="8"/>
        <v>2037</v>
      </c>
      <c r="B34" s="50">
        <f t="shared" si="8"/>
        <v>45</v>
      </c>
      <c r="C34" s="50">
        <f t="shared" si="8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9"/>
        <v>37113.598385458936</v>
      </c>
      <c r="I34" s="176">
        <f t="shared" si="3"/>
        <v>0.39703010890983903</v>
      </c>
      <c r="J34" s="176"/>
      <c r="K34" s="181">
        <f t="shared" si="4"/>
        <v>5608.6826997627531</v>
      </c>
      <c r="L34" s="181">
        <f t="shared" si="5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6"/>
        <v>248.95755297569352</v>
      </c>
      <c r="P34" s="50">
        <f t="shared" si="10"/>
        <v>193172.88740906082</v>
      </c>
      <c r="Q34" s="50">
        <f t="shared" si="7"/>
        <v>304872.38161571004</v>
      </c>
    </row>
    <row r="35" spans="1:17" x14ac:dyDescent="0.15">
      <c r="A35" s="172">
        <f t="shared" si="8"/>
        <v>2038</v>
      </c>
      <c r="B35" s="50">
        <f t="shared" si="8"/>
        <v>46</v>
      </c>
      <c r="C35" s="50">
        <f t="shared" si="8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9"/>
        <v>39433.198284550119</v>
      </c>
      <c r="I35" s="176">
        <f t="shared" si="3"/>
        <v>0.40955775797738253</v>
      </c>
      <c r="J35" s="176"/>
      <c r="K35" s="181">
        <f t="shared" si="4"/>
        <v>5776.9431807556357</v>
      </c>
      <c r="L35" s="181">
        <f t="shared" si="5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6"/>
        <v>256.42627956496432</v>
      </c>
      <c r="P35" s="50">
        <f t="shared" si="10"/>
        <v>214237.62965229806</v>
      </c>
      <c r="Q35" s="50">
        <f t="shared" si="7"/>
        <v>338117.51359024801</v>
      </c>
    </row>
    <row r="36" spans="1:17" x14ac:dyDescent="0.15">
      <c r="A36" s="172">
        <f t="shared" si="8"/>
        <v>2039</v>
      </c>
      <c r="B36" s="50">
        <f t="shared" si="8"/>
        <v>47</v>
      </c>
      <c r="C36" s="50">
        <f t="shared" si="8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9"/>
        <v>41752.798183641302</v>
      </c>
      <c r="I36" s="176">
        <f t="shared" si="3"/>
        <v>0.42101882601901108</v>
      </c>
      <c r="J36" s="176"/>
      <c r="K36" s="181">
        <f t="shared" si="4"/>
        <v>5950.2514761783059</v>
      </c>
      <c r="L36" s="181">
        <f t="shared" si="5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6"/>
        <v>264.11906795191334</v>
      </c>
      <c r="P36" s="50">
        <f t="shared" si="10"/>
        <v>236789.40927760646</v>
      </c>
      <c r="Q36" s="50">
        <f t="shared" si="7"/>
        <v>373709.54131348187</v>
      </c>
    </row>
    <row r="37" spans="1:17" x14ac:dyDescent="0.15">
      <c r="A37" s="172">
        <f t="shared" si="8"/>
        <v>2040</v>
      </c>
      <c r="B37" s="50">
        <f t="shared" si="8"/>
        <v>48</v>
      </c>
      <c r="C37" s="50">
        <f t="shared" si="8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9"/>
        <v>44072.398082732485</v>
      </c>
      <c r="I37" s="176">
        <f t="shared" si="3"/>
        <v>0.43146481630858741</v>
      </c>
      <c r="J37" s="176"/>
      <c r="K37" s="181">
        <f t="shared" si="4"/>
        <v>6128.7590204636554</v>
      </c>
      <c r="L37" s="181">
        <f t="shared" si="5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6"/>
        <v>272.04263999047072</v>
      </c>
      <c r="P37" s="50">
        <f t="shared" si="10"/>
        <v>260920.72273287553</v>
      </c>
      <c r="Q37" s="50">
        <f t="shared" si="7"/>
        <v>411794.44599808217</v>
      </c>
    </row>
    <row r="38" spans="1:17" x14ac:dyDescent="0.15">
      <c r="A38" s="172">
        <f t="shared" si="8"/>
        <v>2041</v>
      </c>
      <c r="B38" s="50">
        <f t="shared" si="8"/>
        <v>49</v>
      </c>
      <c r="C38" s="50">
        <f t="shared" si="8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9"/>
        <v>46391.997981823668</v>
      </c>
      <c r="I38" s="176">
        <f t="shared" si="3"/>
        <v>0.44094513674868413</v>
      </c>
      <c r="J38" s="176"/>
      <c r="K38" s="181">
        <f t="shared" si="4"/>
        <v>6312.6217910775649</v>
      </c>
      <c r="L38" s="181">
        <f t="shared" si="5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6"/>
        <v>280.20391919018482</v>
      </c>
      <c r="P38" s="50">
        <f t="shared" si="10"/>
        <v>286729.52293771139</v>
      </c>
      <c r="Q38" s="50">
        <f t="shared" si="7"/>
        <v>452526.8204561515</v>
      </c>
    </row>
    <row r="39" spans="1:17" x14ac:dyDescent="0.15">
      <c r="A39" s="172">
        <f t="shared" si="8"/>
        <v>2042</v>
      </c>
      <c r="B39" s="50">
        <f t="shared" si="8"/>
        <v>50</v>
      </c>
      <c r="C39" s="50">
        <f t="shared" si="8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9"/>
        <v>48711.597880914851</v>
      </c>
      <c r="I39" s="176">
        <f t="shared" si="3"/>
        <v>0.44950717823894981</v>
      </c>
      <c r="J39" s="176"/>
      <c r="K39" s="181">
        <f t="shared" si="4"/>
        <v>6502.0004448098916</v>
      </c>
      <c r="L39" s="181">
        <f t="shared" si="5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6"/>
        <v>288.61003676589041</v>
      </c>
      <c r="P39" s="50">
        <f t="shared" si="10"/>
        <v>314319.53314597183</v>
      </c>
      <c r="Q39" s="50">
        <f t="shared" si="7"/>
        <v>496070.36444833793</v>
      </c>
    </row>
    <row r="40" spans="1:17" x14ac:dyDescent="0.15">
      <c r="A40" s="172">
        <f t="shared" si="8"/>
        <v>2043</v>
      </c>
      <c r="B40" s="50">
        <f t="shared" si="8"/>
        <v>51</v>
      </c>
      <c r="C40" s="50">
        <f t="shared" si="8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9"/>
        <v>51031.197780006034</v>
      </c>
      <c r="I40" s="176">
        <f t="shared" si="3"/>
        <v>0.45719639025690684</v>
      </c>
      <c r="J40" s="176"/>
      <c r="K40" s="181">
        <f t="shared" si="4"/>
        <v>6697.0604581541893</v>
      </c>
      <c r="L40" s="181">
        <f t="shared" si="5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6"/>
        <v>297.26833786886721</v>
      </c>
      <c r="P40" s="50">
        <f t="shared" si="10"/>
        <v>343800.57863360737</v>
      </c>
      <c r="Q40" s="50">
        <f t="shared" si="7"/>
        <v>542598.40816548606</v>
      </c>
    </row>
    <row r="41" spans="1:17" x14ac:dyDescent="0.15">
      <c r="A41" s="172">
        <f t="shared" si="8"/>
        <v>2044</v>
      </c>
      <c r="B41" s="50">
        <f t="shared" si="8"/>
        <v>52</v>
      </c>
      <c r="C41" s="50">
        <f t="shared" si="8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9"/>
        <v>53350.797679097217</v>
      </c>
      <c r="I41" s="176">
        <f t="shared" si="3"/>
        <v>0.4640563537470811</v>
      </c>
      <c r="J41" s="176"/>
      <c r="K41" s="181">
        <f t="shared" si="4"/>
        <v>6897.9722718988151</v>
      </c>
      <c r="L41" s="181">
        <f t="shared" si="5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6"/>
        <v>306.18638800493312</v>
      </c>
      <c r="P41" s="50">
        <f t="shared" si="10"/>
        <v>375288.93721749436</v>
      </c>
      <c r="Q41" s="50">
        <f t="shared" si="7"/>
        <v>592294.46543003584</v>
      </c>
    </row>
    <row r="42" spans="1:17" x14ac:dyDescent="0.15">
      <c r="A42" s="172">
        <f t="shared" si="8"/>
        <v>2045</v>
      </c>
      <c r="B42" s="50">
        <f t="shared" si="8"/>
        <v>53</v>
      </c>
      <c r="C42" s="50">
        <f t="shared" si="8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9"/>
        <v>55670.397578188407</v>
      </c>
      <c r="I42" s="176">
        <f t="shared" si="3"/>
        <v>0.47012885141114169</v>
      </c>
      <c r="J42" s="176"/>
      <c r="K42" s="181">
        <f t="shared" si="4"/>
        <v>7104.9114400557792</v>
      </c>
      <c r="L42" s="181">
        <f t="shared" si="5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6"/>
        <v>315.37197964508118</v>
      </c>
      <c r="P42" s="50">
        <f t="shared" si="10"/>
        <v>408907.70966749114</v>
      </c>
      <c r="Q42" s="50">
        <f t="shared" si="7"/>
        <v>645352.81829361885</v>
      </c>
    </row>
    <row r="43" spans="1:17" x14ac:dyDescent="0.15">
      <c r="A43" s="172">
        <f t="shared" si="8"/>
        <v>2046</v>
      </c>
      <c r="B43" s="50">
        <f t="shared" si="8"/>
        <v>54</v>
      </c>
      <c r="C43" s="50">
        <f t="shared" si="8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9"/>
        <v>57989.99747727959</v>
      </c>
      <c r="I43" s="176">
        <f t="shared" si="3"/>
        <v>0.47545393548861414</v>
      </c>
      <c r="J43" s="176"/>
      <c r="K43" s="181">
        <f t="shared" si="4"/>
        <v>7318.0587832574529</v>
      </c>
      <c r="L43" s="181">
        <f t="shared" si="5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6"/>
        <v>324.8331390344336</v>
      </c>
      <c r="P43" s="50">
        <f t="shared" si="10"/>
        <v>444787.21113366226</v>
      </c>
      <c r="Q43" s="50">
        <f t="shared" si="7"/>
        <v>701979.13480154751</v>
      </c>
    </row>
    <row r="44" spans="1:17" x14ac:dyDescent="0.15">
      <c r="A44" s="172">
        <f t="shared" si="8"/>
        <v>2047</v>
      </c>
      <c r="B44" s="50">
        <f t="shared" si="8"/>
        <v>55</v>
      </c>
      <c r="C44" s="50">
        <f t="shared" si="8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9"/>
        <v>60309.597376370773</v>
      </c>
      <c r="I44" s="176">
        <f t="shared" si="3"/>
        <v>0.48006999311471721</v>
      </c>
      <c r="J44" s="176"/>
      <c r="K44" s="181">
        <f t="shared" si="4"/>
        <v>7537.6005467551768</v>
      </c>
      <c r="L44" s="181">
        <f t="shared" si="5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6"/>
        <v>334.5781332054666</v>
      </c>
      <c r="P44" s="50">
        <f t="shared" si="10"/>
        <v>483065.38477368274</v>
      </c>
      <c r="Q44" s="50">
        <f t="shared" si="7"/>
        <v>762391.12179442483</v>
      </c>
    </row>
    <row r="45" spans="1:17" x14ac:dyDescent="0.15">
      <c r="A45" s="172">
        <f t="shared" si="8"/>
        <v>2048</v>
      </c>
      <c r="B45" s="50">
        <f t="shared" si="8"/>
        <v>56</v>
      </c>
      <c r="C45" s="50">
        <f t="shared" si="8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9"/>
        <v>62629.197275461956</v>
      </c>
      <c r="I45" s="176">
        <f t="shared" si="3"/>
        <v>0.48401380933896054</v>
      </c>
      <c r="J45" s="176"/>
      <c r="K45" s="181">
        <f t="shared" si="4"/>
        <v>7763.7285631578325</v>
      </c>
      <c r="L45" s="181">
        <f t="shared" si="5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6"/>
        <v>344.61547720163065</v>
      </c>
      <c r="P45" s="50">
        <f t="shared" si="10"/>
        <v>523888.2388320404</v>
      </c>
      <c r="Q45" s="50">
        <f t="shared" si="7"/>
        <v>826819.21472222288</v>
      </c>
    </row>
    <row r="46" spans="1:17" x14ac:dyDescent="0.15">
      <c r="A46" s="172">
        <f t="shared" si="8"/>
        <v>2049</v>
      </c>
      <c r="B46" s="50">
        <f t="shared" si="8"/>
        <v>57</v>
      </c>
      <c r="C46" s="50">
        <f t="shared" si="8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9"/>
        <v>64948.797174553139</v>
      </c>
      <c r="I46" s="176">
        <f t="shared" si="3"/>
        <v>0.48732062788532521</v>
      </c>
      <c r="J46" s="176"/>
      <c r="K46" s="181">
        <f t="shared" si="4"/>
        <v>7996.6404200525676</v>
      </c>
      <c r="L46" s="181">
        <f t="shared" si="5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6"/>
        <v>354.95394151767954</v>
      </c>
      <c r="P46" s="50">
        <f t="shared" si="10"/>
        <v>567410.30849299708</v>
      </c>
      <c r="Q46" s="50">
        <f t="shared" si="7"/>
        <v>895507.30655719712</v>
      </c>
    </row>
    <row r="47" spans="1:17" x14ac:dyDescent="0.15">
      <c r="A47" s="172">
        <f t="shared" si="8"/>
        <v>2050</v>
      </c>
      <c r="B47" s="50">
        <f t="shared" si="8"/>
        <v>58</v>
      </c>
      <c r="C47" s="50">
        <f t="shared" si="8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9"/>
        <v>67268.397073644315</v>
      </c>
      <c r="I47" s="176">
        <f t="shared" si="3"/>
        <v>0.49002420973212307</v>
      </c>
      <c r="J47" s="176"/>
      <c r="K47" s="181">
        <f t="shared" si="4"/>
        <v>8236.539632654145</v>
      </c>
      <c r="L47" s="181">
        <f t="shared" si="5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6"/>
        <v>365.60255976320991</v>
      </c>
      <c r="P47" s="50">
        <f t="shared" si="10"/>
        <v>613795.14390355814</v>
      </c>
      <c r="Q47" s="50">
        <f t="shared" si="7"/>
        <v>968713.51800924563</v>
      </c>
    </row>
    <row r="48" spans="1:17" x14ac:dyDescent="0.15">
      <c r="A48" s="172">
        <f t="shared" si="8"/>
        <v>2051</v>
      </c>
      <c r="B48" s="50">
        <f t="shared" si="8"/>
        <v>59</v>
      </c>
      <c r="C48" s="50">
        <f t="shared" si="8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9"/>
        <v>69587.996972735506</v>
      </c>
      <c r="I48" s="176">
        <f t="shared" si="3"/>
        <v>0.4921568895870001</v>
      </c>
      <c r="J48" s="176"/>
      <c r="K48" s="181">
        <f t="shared" si="4"/>
        <v>8483.6358216337703</v>
      </c>
      <c r="L48" s="181">
        <f t="shared" si="5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6"/>
        <v>376.57063655610631</v>
      </c>
      <c r="P48" s="50">
        <f t="shared" si="10"/>
        <v>663215.82584115933</v>
      </c>
      <c r="Q48" s="50">
        <f t="shared" si="7"/>
        <v>1046711.0113711545</v>
      </c>
    </row>
    <row r="49" spans="1:20" x14ac:dyDescent="0.15">
      <c r="A49" s="172">
        <f t="shared" si="8"/>
        <v>2052</v>
      </c>
      <c r="B49" s="50">
        <f t="shared" si="8"/>
        <v>60</v>
      </c>
      <c r="C49" s="50">
        <f t="shared" si="8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9"/>
        <v>71907.596871826681</v>
      </c>
      <c r="I49" s="176">
        <f t="shared" si="3"/>
        <v>0.49374963033000002</v>
      </c>
      <c r="J49" s="176"/>
      <c r="K49" s="181">
        <f t="shared" si="4"/>
        <v>8738.1448962827835</v>
      </c>
      <c r="L49" s="181">
        <f t="shared" si="5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6"/>
        <v>387.86775565278953</v>
      </c>
      <c r="P49" s="50">
        <f t="shared" si="10"/>
        <v>715855.51058363612</v>
      </c>
      <c r="Q49" s="50">
        <f t="shared" si="7"/>
        <v>1129788.8504519318</v>
      </c>
    </row>
    <row r="50" spans="1:20" x14ac:dyDescent="0.15">
      <c r="A50" s="172">
        <f t="shared" si="8"/>
        <v>2053</v>
      </c>
      <c r="B50" s="50">
        <f t="shared" si="8"/>
        <v>61</v>
      </c>
      <c r="C50" s="50">
        <f t="shared" si="8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9"/>
        <v>74227.196770917872</v>
      </c>
      <c r="I50" s="176">
        <f t="shared" si="3"/>
        <v>0.49483207549514563</v>
      </c>
      <c r="J50" s="176"/>
      <c r="K50" s="181">
        <f t="shared" si="4"/>
        <v>9000.289243171268</v>
      </c>
      <c r="L50" s="181">
        <f t="shared" si="5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6"/>
        <v>399.50378832237328</v>
      </c>
      <c r="P50" s="50">
        <f t="shared" si="10"/>
        <v>771908.00562655274</v>
      </c>
      <c r="Q50" s="50">
        <f t="shared" si="7"/>
        <v>1218252.9091945523</v>
      </c>
    </row>
    <row r="51" spans="1:20" x14ac:dyDescent="0.15">
      <c r="A51" s="172">
        <f t="shared" si="8"/>
        <v>2054</v>
      </c>
      <c r="B51" s="50">
        <f t="shared" si="8"/>
        <v>62</v>
      </c>
      <c r="C51" s="50">
        <f t="shared" si="8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9"/>
        <v>76546.796670009062</v>
      </c>
      <c r="I51" s="176">
        <f t="shared" si="3"/>
        <v>0.49543259985861066</v>
      </c>
      <c r="J51" s="176"/>
      <c r="K51" s="181">
        <f t="shared" si="4"/>
        <v>9270.2979204664061</v>
      </c>
      <c r="L51" s="181">
        <f t="shared" si="5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6"/>
        <v>411.48890197204446</v>
      </c>
      <c r="P51" s="50">
        <f t="shared" si="10"/>
        <v>831578.37798537978</v>
      </c>
      <c r="Q51" s="50">
        <f t="shared" si="7"/>
        <v>1312426.8317202791</v>
      </c>
    </row>
    <row r="52" spans="1:20" x14ac:dyDescent="0.15">
      <c r="A52" s="172">
        <f t="shared" si="8"/>
        <v>2055</v>
      </c>
      <c r="B52" s="50">
        <f t="shared" si="8"/>
        <v>63</v>
      </c>
      <c r="C52" s="50">
        <f t="shared" si="8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9"/>
        <v>78866.396569100238</v>
      </c>
      <c r="I52" s="176">
        <f t="shared" si="3"/>
        <v>0.49557835819925744</v>
      </c>
      <c r="J52" s="176"/>
      <c r="K52" s="181">
        <f t="shared" si="4"/>
        <v>9548.4068580803996</v>
      </c>
      <c r="L52" s="181">
        <f t="shared" si="5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6"/>
        <v>423.8335690312058</v>
      </c>
      <c r="P52" s="50">
        <f t="shared" si="10"/>
        <v>895083.59691761329</v>
      </c>
      <c r="Q52" s="50">
        <f t="shared" si="7"/>
        <v>1412653.0466957714</v>
      </c>
    </row>
    <row r="53" spans="1:20" s="211" customFormat="1" x14ac:dyDescent="0.15">
      <c r="A53" s="202">
        <f t="shared" si="8"/>
        <v>2056</v>
      </c>
      <c r="B53" s="203">
        <f t="shared" si="8"/>
        <v>64</v>
      </c>
      <c r="C53" s="203">
        <f t="shared" si="8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9"/>
        <v>81185.996468191428</v>
      </c>
      <c r="I53" s="204">
        <f t="shared" si="3"/>
        <v>0.49529533229508882</v>
      </c>
      <c r="J53" s="204"/>
      <c r="K53" s="205">
        <f t="shared" si="4"/>
        <v>9834.8590638228106</v>
      </c>
      <c r="L53" s="205">
        <f t="shared" si="5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6"/>
        <v>436.54857610214202</v>
      </c>
      <c r="P53" s="203">
        <f t="shared" si="10"/>
        <v>962653.21300300339</v>
      </c>
      <c r="Q53" s="203">
        <f t="shared" si="7"/>
        <v>1519293.839081866</v>
      </c>
    </row>
    <row r="54" spans="1:20" x14ac:dyDescent="0.15">
      <c r="A54" s="172">
        <f t="shared" si="8"/>
        <v>2057</v>
      </c>
      <c r="B54" s="50">
        <f t="shared" si="8"/>
        <v>65</v>
      </c>
      <c r="C54" s="50">
        <f t="shared" si="8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3"/>
        <v>0</v>
      </c>
      <c r="J54" s="176"/>
      <c r="K54" s="181">
        <f t="shared" si="4"/>
        <v>10129.904835737496</v>
      </c>
      <c r="L54" s="181">
        <f t="shared" si="5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6"/>
        <v>449.6450333852062</v>
      </c>
      <c r="P54" s="50">
        <f t="shared" si="10"/>
        <v>1034530.0756289155</v>
      </c>
      <c r="Q54" s="50">
        <f t="shared" si="7"/>
        <v>1632732.4824947156</v>
      </c>
    </row>
    <row r="55" spans="1:20" x14ac:dyDescent="0.15">
      <c r="A55" s="172">
        <f t="shared" si="8"/>
        <v>2058</v>
      </c>
      <c r="B55" s="50">
        <f t="shared" si="8"/>
        <v>66</v>
      </c>
      <c r="C55" s="50">
        <f t="shared" si="8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3"/>
        <v>0</v>
      </c>
      <c r="J55" s="176"/>
      <c r="K55" s="181">
        <f t="shared" si="4"/>
        <v>10433.801980809621</v>
      </c>
      <c r="L55" s="181">
        <f t="shared" si="5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6"/>
        <v>463.13438438676241</v>
      </c>
      <c r="P55" s="50">
        <f t="shared" si="10"/>
        <v>1110971.0910428108</v>
      </c>
      <c r="Q55" s="50">
        <f t="shared" si="7"/>
        <v>1753374.4355914129</v>
      </c>
    </row>
    <row r="56" spans="1:20" x14ac:dyDescent="0.15">
      <c r="A56" s="172">
        <f t="shared" si="8"/>
        <v>2059</v>
      </c>
      <c r="B56" s="50">
        <f t="shared" si="8"/>
        <v>67</v>
      </c>
      <c r="C56" s="50">
        <f t="shared" si="8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3"/>
        <v>0</v>
      </c>
      <c r="J56" s="176"/>
      <c r="K56" s="181">
        <f t="shared" si="4"/>
        <v>10746.816040233911</v>
      </c>
      <c r="L56" s="181">
        <f t="shared" si="5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6"/>
        <v>477.02841591836528</v>
      </c>
      <c r="P56" s="50">
        <f t="shared" si="10"/>
        <v>1192248.0232552448</v>
      </c>
      <c r="Q56" s="50">
        <f t="shared" si="7"/>
        <v>1881648.6060838352</v>
      </c>
    </row>
    <row r="57" spans="1:20" x14ac:dyDescent="0.15">
      <c r="A57" s="172">
        <f t="shared" si="8"/>
        <v>2060</v>
      </c>
      <c r="B57" s="50">
        <f t="shared" si="8"/>
        <v>68</v>
      </c>
      <c r="C57" s="50">
        <f t="shared" si="8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3"/>
        <v>0</v>
      </c>
      <c r="J57" s="176"/>
      <c r="K57" s="181">
        <f t="shared" si="4"/>
        <v>11069.22052144093</v>
      </c>
      <c r="L57" s="181">
        <f t="shared" si="5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6"/>
        <v>491.33926839591635</v>
      </c>
      <c r="P57" s="50">
        <f t="shared" si="10"/>
        <v>1278648.3402049963</v>
      </c>
      <c r="Q57" s="50">
        <f t="shared" si="7"/>
        <v>2018008.6861868124</v>
      </c>
    </row>
    <row r="58" spans="1:20" x14ac:dyDescent="0.15">
      <c r="A58" s="172">
        <f t="shared" si="8"/>
        <v>2061</v>
      </c>
      <c r="B58" s="50">
        <f t="shared" si="8"/>
        <v>69</v>
      </c>
      <c r="C58" s="50">
        <f t="shared" si="8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4"/>
        <v>11401.297137084157</v>
      </c>
      <c r="L58" s="181">
        <f t="shared" si="5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6"/>
        <v>506.07944644779388</v>
      </c>
      <c r="P58" s="50">
        <f t="shared" si="10"/>
        <v>1370476.1077333575</v>
      </c>
      <c r="Q58" s="50">
        <f t="shared" si="7"/>
        <v>2162934.5635204245</v>
      </c>
    </row>
    <row r="59" spans="1:20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D3"/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15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15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15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" style="16" customWidth="1"/>
    <col min="30" max="30" width="14.6640625" style="16" bestFit="1" customWidth="1"/>
    <col min="31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3" x14ac:dyDescent="0.15"/>
  <cols>
    <col min="1" max="2" width="10.83203125" style="16"/>
    <col min="3" max="4" width="12.5" style="16" customWidth="1"/>
    <col min="5" max="5" width="10.33203125" style="16" customWidth="1"/>
    <col min="6" max="6" width="9.33203125" style="16" customWidth="1"/>
    <col min="7" max="7" width="14.33203125" style="16" customWidth="1"/>
    <col min="8" max="8" width="18.33203125" style="16" customWidth="1"/>
    <col min="9" max="9" width="28.33203125" style="16" bestFit="1" customWidth="1"/>
    <col min="10" max="10" width="31.6640625" style="16" bestFit="1" customWidth="1"/>
    <col min="11" max="11" width="20.6640625" style="16" bestFit="1" customWidth="1"/>
    <col min="12" max="12" width="30.33203125" style="16" bestFit="1" customWidth="1"/>
    <col min="13" max="13" width="32.5" style="16" bestFit="1" customWidth="1"/>
    <col min="14" max="14" width="30.6640625" style="16" bestFit="1" customWidth="1"/>
    <col min="15" max="15" width="6.5" style="16" customWidth="1"/>
    <col min="16" max="18" width="10.83203125" style="16"/>
    <col min="19" max="19" width="3.6640625" style="16" customWidth="1"/>
    <col min="20" max="20" width="12.6640625" style="16" customWidth="1"/>
    <col min="21" max="21" width="13.33203125" style="16" customWidth="1"/>
    <col min="22" max="22" width="11.5" style="17" customWidth="1"/>
    <col min="23" max="23" width="11.5" style="18" customWidth="1"/>
    <col min="24" max="24" width="15.5" style="19" bestFit="1" customWidth="1"/>
    <col min="25" max="25" width="23.6640625" style="16" customWidth="1"/>
    <col min="26" max="26" width="19.6640625" style="16" customWidth="1"/>
    <col min="27" max="27" width="10.83203125" style="16"/>
    <col min="28" max="28" width="11.5" style="20" customWidth="1"/>
    <col min="29" max="29" width="15.1640625" style="16" customWidth="1"/>
    <col min="30" max="31" width="12.33203125" style="16" customWidth="1"/>
    <col min="32" max="32" width="4.5" style="16" customWidth="1"/>
    <col min="33" max="265" width="10.83203125" style="16"/>
    <col min="266" max="267" width="12.5" style="16" customWidth="1"/>
    <col min="268" max="268" width="10.33203125" style="16" customWidth="1"/>
    <col min="269" max="269" width="9.33203125" style="16" customWidth="1"/>
    <col min="270" max="270" width="14.33203125" style="16" customWidth="1"/>
    <col min="271" max="271" width="6.5" style="16" customWidth="1"/>
    <col min="272" max="274" width="10.83203125" style="16"/>
    <col min="275" max="275" width="3.6640625" style="16" customWidth="1"/>
    <col min="276" max="276" width="12.6640625" style="16" customWidth="1"/>
    <col min="277" max="277" width="13.33203125" style="16" customWidth="1"/>
    <col min="278" max="279" width="11.5" style="16" customWidth="1"/>
    <col min="280" max="280" width="15.5" style="16" bestFit="1" customWidth="1"/>
    <col min="281" max="281" width="15.5" style="16" customWidth="1"/>
    <col min="282" max="283" width="10.83203125" style="16"/>
    <col min="284" max="284" width="11.5" style="16" customWidth="1"/>
    <col min="285" max="287" width="12.33203125" style="16" customWidth="1"/>
    <col min="288" max="288" width="4.5" style="16" customWidth="1"/>
    <col min="289" max="521" width="10.83203125" style="16"/>
    <col min="522" max="523" width="12.5" style="16" customWidth="1"/>
    <col min="524" max="524" width="10.33203125" style="16" customWidth="1"/>
    <col min="525" max="525" width="9.33203125" style="16" customWidth="1"/>
    <col min="526" max="526" width="14.33203125" style="16" customWidth="1"/>
    <col min="527" max="527" width="6.5" style="16" customWidth="1"/>
    <col min="528" max="530" width="10.83203125" style="16"/>
    <col min="531" max="531" width="3.6640625" style="16" customWidth="1"/>
    <col min="532" max="532" width="12.6640625" style="16" customWidth="1"/>
    <col min="533" max="533" width="13.33203125" style="16" customWidth="1"/>
    <col min="534" max="535" width="11.5" style="16" customWidth="1"/>
    <col min="536" max="536" width="15.5" style="16" bestFit="1" customWidth="1"/>
    <col min="537" max="537" width="15.5" style="16" customWidth="1"/>
    <col min="538" max="539" width="10.83203125" style="16"/>
    <col min="540" max="540" width="11.5" style="16" customWidth="1"/>
    <col min="541" max="543" width="12.33203125" style="16" customWidth="1"/>
    <col min="544" max="544" width="4.5" style="16" customWidth="1"/>
    <col min="545" max="777" width="10.83203125" style="16"/>
    <col min="778" max="779" width="12.5" style="16" customWidth="1"/>
    <col min="780" max="780" width="10.33203125" style="16" customWidth="1"/>
    <col min="781" max="781" width="9.33203125" style="16" customWidth="1"/>
    <col min="782" max="782" width="14.33203125" style="16" customWidth="1"/>
    <col min="783" max="783" width="6.5" style="16" customWidth="1"/>
    <col min="784" max="786" width="10.83203125" style="16"/>
    <col min="787" max="787" width="3.6640625" style="16" customWidth="1"/>
    <col min="788" max="788" width="12.6640625" style="16" customWidth="1"/>
    <col min="789" max="789" width="13.33203125" style="16" customWidth="1"/>
    <col min="790" max="791" width="11.5" style="16" customWidth="1"/>
    <col min="792" max="792" width="15.5" style="16" bestFit="1" customWidth="1"/>
    <col min="793" max="793" width="15.5" style="16" customWidth="1"/>
    <col min="794" max="795" width="10.83203125" style="16"/>
    <col min="796" max="796" width="11.5" style="16" customWidth="1"/>
    <col min="797" max="799" width="12.33203125" style="16" customWidth="1"/>
    <col min="800" max="800" width="4.5" style="16" customWidth="1"/>
    <col min="801" max="1033" width="10.83203125" style="16"/>
    <col min="1034" max="1035" width="12.5" style="16" customWidth="1"/>
    <col min="1036" max="1036" width="10.33203125" style="16" customWidth="1"/>
    <col min="1037" max="1037" width="9.33203125" style="16" customWidth="1"/>
    <col min="1038" max="1038" width="14.33203125" style="16" customWidth="1"/>
    <col min="1039" max="1039" width="6.5" style="16" customWidth="1"/>
    <col min="1040" max="1042" width="10.83203125" style="16"/>
    <col min="1043" max="1043" width="3.6640625" style="16" customWidth="1"/>
    <col min="1044" max="1044" width="12.6640625" style="16" customWidth="1"/>
    <col min="1045" max="1045" width="13.33203125" style="16" customWidth="1"/>
    <col min="1046" max="1047" width="11.5" style="16" customWidth="1"/>
    <col min="1048" max="1048" width="15.5" style="16" bestFit="1" customWidth="1"/>
    <col min="1049" max="1049" width="15.5" style="16" customWidth="1"/>
    <col min="1050" max="1051" width="10.83203125" style="16"/>
    <col min="1052" max="1052" width="11.5" style="16" customWidth="1"/>
    <col min="1053" max="1055" width="12.33203125" style="16" customWidth="1"/>
    <col min="1056" max="1056" width="4.5" style="16" customWidth="1"/>
    <col min="1057" max="1289" width="10.83203125" style="16"/>
    <col min="1290" max="1291" width="12.5" style="16" customWidth="1"/>
    <col min="1292" max="1292" width="10.33203125" style="16" customWidth="1"/>
    <col min="1293" max="1293" width="9.33203125" style="16" customWidth="1"/>
    <col min="1294" max="1294" width="14.33203125" style="16" customWidth="1"/>
    <col min="1295" max="1295" width="6.5" style="16" customWidth="1"/>
    <col min="1296" max="1298" width="10.83203125" style="16"/>
    <col min="1299" max="1299" width="3.6640625" style="16" customWidth="1"/>
    <col min="1300" max="1300" width="12.6640625" style="16" customWidth="1"/>
    <col min="1301" max="1301" width="13.33203125" style="16" customWidth="1"/>
    <col min="1302" max="1303" width="11.5" style="16" customWidth="1"/>
    <col min="1304" max="1304" width="15.5" style="16" bestFit="1" customWidth="1"/>
    <col min="1305" max="1305" width="15.5" style="16" customWidth="1"/>
    <col min="1306" max="1307" width="10.83203125" style="16"/>
    <col min="1308" max="1308" width="11.5" style="16" customWidth="1"/>
    <col min="1309" max="1311" width="12.33203125" style="16" customWidth="1"/>
    <col min="1312" max="1312" width="4.5" style="16" customWidth="1"/>
    <col min="1313" max="1545" width="10.83203125" style="16"/>
    <col min="1546" max="1547" width="12.5" style="16" customWidth="1"/>
    <col min="1548" max="1548" width="10.33203125" style="16" customWidth="1"/>
    <col min="1549" max="1549" width="9.33203125" style="16" customWidth="1"/>
    <col min="1550" max="1550" width="14.33203125" style="16" customWidth="1"/>
    <col min="1551" max="1551" width="6.5" style="16" customWidth="1"/>
    <col min="1552" max="1554" width="10.83203125" style="16"/>
    <col min="1555" max="1555" width="3.6640625" style="16" customWidth="1"/>
    <col min="1556" max="1556" width="12.6640625" style="16" customWidth="1"/>
    <col min="1557" max="1557" width="13.33203125" style="16" customWidth="1"/>
    <col min="1558" max="1559" width="11.5" style="16" customWidth="1"/>
    <col min="1560" max="1560" width="15.5" style="16" bestFit="1" customWidth="1"/>
    <col min="1561" max="1561" width="15.5" style="16" customWidth="1"/>
    <col min="1562" max="1563" width="10.83203125" style="16"/>
    <col min="1564" max="1564" width="11.5" style="16" customWidth="1"/>
    <col min="1565" max="1567" width="12.33203125" style="16" customWidth="1"/>
    <col min="1568" max="1568" width="4.5" style="16" customWidth="1"/>
    <col min="1569" max="1801" width="10.83203125" style="16"/>
    <col min="1802" max="1803" width="12.5" style="16" customWidth="1"/>
    <col min="1804" max="1804" width="10.33203125" style="16" customWidth="1"/>
    <col min="1805" max="1805" width="9.33203125" style="16" customWidth="1"/>
    <col min="1806" max="1806" width="14.33203125" style="16" customWidth="1"/>
    <col min="1807" max="1807" width="6.5" style="16" customWidth="1"/>
    <col min="1808" max="1810" width="10.83203125" style="16"/>
    <col min="1811" max="1811" width="3.6640625" style="16" customWidth="1"/>
    <col min="1812" max="1812" width="12.6640625" style="16" customWidth="1"/>
    <col min="1813" max="1813" width="13.33203125" style="16" customWidth="1"/>
    <col min="1814" max="1815" width="11.5" style="16" customWidth="1"/>
    <col min="1816" max="1816" width="15.5" style="16" bestFit="1" customWidth="1"/>
    <col min="1817" max="1817" width="15.5" style="16" customWidth="1"/>
    <col min="1818" max="1819" width="10.83203125" style="16"/>
    <col min="1820" max="1820" width="11.5" style="16" customWidth="1"/>
    <col min="1821" max="1823" width="12.33203125" style="16" customWidth="1"/>
    <col min="1824" max="1824" width="4.5" style="16" customWidth="1"/>
    <col min="1825" max="2057" width="10.83203125" style="16"/>
    <col min="2058" max="2059" width="12.5" style="16" customWidth="1"/>
    <col min="2060" max="2060" width="10.33203125" style="16" customWidth="1"/>
    <col min="2061" max="2061" width="9.33203125" style="16" customWidth="1"/>
    <col min="2062" max="2062" width="14.33203125" style="16" customWidth="1"/>
    <col min="2063" max="2063" width="6.5" style="16" customWidth="1"/>
    <col min="2064" max="2066" width="10.83203125" style="16"/>
    <col min="2067" max="2067" width="3.6640625" style="16" customWidth="1"/>
    <col min="2068" max="2068" width="12.6640625" style="16" customWidth="1"/>
    <col min="2069" max="2069" width="13.33203125" style="16" customWidth="1"/>
    <col min="2070" max="2071" width="11.5" style="16" customWidth="1"/>
    <col min="2072" max="2072" width="15.5" style="16" bestFit="1" customWidth="1"/>
    <col min="2073" max="2073" width="15.5" style="16" customWidth="1"/>
    <col min="2074" max="2075" width="10.83203125" style="16"/>
    <col min="2076" max="2076" width="11.5" style="16" customWidth="1"/>
    <col min="2077" max="2079" width="12.33203125" style="16" customWidth="1"/>
    <col min="2080" max="2080" width="4.5" style="16" customWidth="1"/>
    <col min="2081" max="2313" width="10.83203125" style="16"/>
    <col min="2314" max="2315" width="12.5" style="16" customWidth="1"/>
    <col min="2316" max="2316" width="10.33203125" style="16" customWidth="1"/>
    <col min="2317" max="2317" width="9.33203125" style="16" customWidth="1"/>
    <col min="2318" max="2318" width="14.33203125" style="16" customWidth="1"/>
    <col min="2319" max="2319" width="6.5" style="16" customWidth="1"/>
    <col min="2320" max="2322" width="10.83203125" style="16"/>
    <col min="2323" max="2323" width="3.6640625" style="16" customWidth="1"/>
    <col min="2324" max="2324" width="12.6640625" style="16" customWidth="1"/>
    <col min="2325" max="2325" width="13.33203125" style="16" customWidth="1"/>
    <col min="2326" max="2327" width="11.5" style="16" customWidth="1"/>
    <col min="2328" max="2328" width="15.5" style="16" bestFit="1" customWidth="1"/>
    <col min="2329" max="2329" width="15.5" style="16" customWidth="1"/>
    <col min="2330" max="2331" width="10.83203125" style="16"/>
    <col min="2332" max="2332" width="11.5" style="16" customWidth="1"/>
    <col min="2333" max="2335" width="12.33203125" style="16" customWidth="1"/>
    <col min="2336" max="2336" width="4.5" style="16" customWidth="1"/>
    <col min="2337" max="2569" width="10.83203125" style="16"/>
    <col min="2570" max="2571" width="12.5" style="16" customWidth="1"/>
    <col min="2572" max="2572" width="10.33203125" style="16" customWidth="1"/>
    <col min="2573" max="2573" width="9.33203125" style="16" customWidth="1"/>
    <col min="2574" max="2574" width="14.33203125" style="16" customWidth="1"/>
    <col min="2575" max="2575" width="6.5" style="16" customWidth="1"/>
    <col min="2576" max="2578" width="10.83203125" style="16"/>
    <col min="2579" max="2579" width="3.6640625" style="16" customWidth="1"/>
    <col min="2580" max="2580" width="12.6640625" style="16" customWidth="1"/>
    <col min="2581" max="2581" width="13.33203125" style="16" customWidth="1"/>
    <col min="2582" max="2583" width="11.5" style="16" customWidth="1"/>
    <col min="2584" max="2584" width="15.5" style="16" bestFit="1" customWidth="1"/>
    <col min="2585" max="2585" width="15.5" style="16" customWidth="1"/>
    <col min="2586" max="2587" width="10.83203125" style="16"/>
    <col min="2588" max="2588" width="11.5" style="16" customWidth="1"/>
    <col min="2589" max="2591" width="12.33203125" style="16" customWidth="1"/>
    <col min="2592" max="2592" width="4.5" style="16" customWidth="1"/>
    <col min="2593" max="2825" width="10.83203125" style="16"/>
    <col min="2826" max="2827" width="12.5" style="16" customWidth="1"/>
    <col min="2828" max="2828" width="10.33203125" style="16" customWidth="1"/>
    <col min="2829" max="2829" width="9.33203125" style="16" customWidth="1"/>
    <col min="2830" max="2830" width="14.33203125" style="16" customWidth="1"/>
    <col min="2831" max="2831" width="6.5" style="16" customWidth="1"/>
    <col min="2832" max="2834" width="10.83203125" style="16"/>
    <col min="2835" max="2835" width="3.6640625" style="16" customWidth="1"/>
    <col min="2836" max="2836" width="12.6640625" style="16" customWidth="1"/>
    <col min="2837" max="2837" width="13.33203125" style="16" customWidth="1"/>
    <col min="2838" max="2839" width="11.5" style="16" customWidth="1"/>
    <col min="2840" max="2840" width="15.5" style="16" bestFit="1" customWidth="1"/>
    <col min="2841" max="2841" width="15.5" style="16" customWidth="1"/>
    <col min="2842" max="2843" width="10.83203125" style="16"/>
    <col min="2844" max="2844" width="11.5" style="16" customWidth="1"/>
    <col min="2845" max="2847" width="12.33203125" style="16" customWidth="1"/>
    <col min="2848" max="2848" width="4.5" style="16" customWidth="1"/>
    <col min="2849" max="3081" width="10.83203125" style="16"/>
    <col min="3082" max="3083" width="12.5" style="16" customWidth="1"/>
    <col min="3084" max="3084" width="10.33203125" style="16" customWidth="1"/>
    <col min="3085" max="3085" width="9.33203125" style="16" customWidth="1"/>
    <col min="3086" max="3086" width="14.33203125" style="16" customWidth="1"/>
    <col min="3087" max="3087" width="6.5" style="16" customWidth="1"/>
    <col min="3088" max="3090" width="10.83203125" style="16"/>
    <col min="3091" max="3091" width="3.6640625" style="16" customWidth="1"/>
    <col min="3092" max="3092" width="12.6640625" style="16" customWidth="1"/>
    <col min="3093" max="3093" width="13.33203125" style="16" customWidth="1"/>
    <col min="3094" max="3095" width="11.5" style="16" customWidth="1"/>
    <col min="3096" max="3096" width="15.5" style="16" bestFit="1" customWidth="1"/>
    <col min="3097" max="3097" width="15.5" style="16" customWidth="1"/>
    <col min="3098" max="3099" width="10.83203125" style="16"/>
    <col min="3100" max="3100" width="11.5" style="16" customWidth="1"/>
    <col min="3101" max="3103" width="12.33203125" style="16" customWidth="1"/>
    <col min="3104" max="3104" width="4.5" style="16" customWidth="1"/>
    <col min="3105" max="3337" width="10.83203125" style="16"/>
    <col min="3338" max="3339" width="12.5" style="16" customWidth="1"/>
    <col min="3340" max="3340" width="10.33203125" style="16" customWidth="1"/>
    <col min="3341" max="3341" width="9.33203125" style="16" customWidth="1"/>
    <col min="3342" max="3342" width="14.33203125" style="16" customWidth="1"/>
    <col min="3343" max="3343" width="6.5" style="16" customWidth="1"/>
    <col min="3344" max="3346" width="10.83203125" style="16"/>
    <col min="3347" max="3347" width="3.6640625" style="16" customWidth="1"/>
    <col min="3348" max="3348" width="12.6640625" style="16" customWidth="1"/>
    <col min="3349" max="3349" width="13.33203125" style="16" customWidth="1"/>
    <col min="3350" max="3351" width="11.5" style="16" customWidth="1"/>
    <col min="3352" max="3352" width="15.5" style="16" bestFit="1" customWidth="1"/>
    <col min="3353" max="3353" width="15.5" style="16" customWidth="1"/>
    <col min="3354" max="3355" width="10.83203125" style="16"/>
    <col min="3356" max="3356" width="11.5" style="16" customWidth="1"/>
    <col min="3357" max="3359" width="12.33203125" style="16" customWidth="1"/>
    <col min="3360" max="3360" width="4.5" style="16" customWidth="1"/>
    <col min="3361" max="3593" width="10.83203125" style="16"/>
    <col min="3594" max="3595" width="12.5" style="16" customWidth="1"/>
    <col min="3596" max="3596" width="10.33203125" style="16" customWidth="1"/>
    <col min="3597" max="3597" width="9.33203125" style="16" customWidth="1"/>
    <col min="3598" max="3598" width="14.33203125" style="16" customWidth="1"/>
    <col min="3599" max="3599" width="6.5" style="16" customWidth="1"/>
    <col min="3600" max="3602" width="10.83203125" style="16"/>
    <col min="3603" max="3603" width="3.6640625" style="16" customWidth="1"/>
    <col min="3604" max="3604" width="12.6640625" style="16" customWidth="1"/>
    <col min="3605" max="3605" width="13.33203125" style="16" customWidth="1"/>
    <col min="3606" max="3607" width="11.5" style="16" customWidth="1"/>
    <col min="3608" max="3608" width="15.5" style="16" bestFit="1" customWidth="1"/>
    <col min="3609" max="3609" width="15.5" style="16" customWidth="1"/>
    <col min="3610" max="3611" width="10.83203125" style="16"/>
    <col min="3612" max="3612" width="11.5" style="16" customWidth="1"/>
    <col min="3613" max="3615" width="12.33203125" style="16" customWidth="1"/>
    <col min="3616" max="3616" width="4.5" style="16" customWidth="1"/>
    <col min="3617" max="3849" width="10.83203125" style="16"/>
    <col min="3850" max="3851" width="12.5" style="16" customWidth="1"/>
    <col min="3852" max="3852" width="10.33203125" style="16" customWidth="1"/>
    <col min="3853" max="3853" width="9.33203125" style="16" customWidth="1"/>
    <col min="3854" max="3854" width="14.33203125" style="16" customWidth="1"/>
    <col min="3855" max="3855" width="6.5" style="16" customWidth="1"/>
    <col min="3856" max="3858" width="10.83203125" style="16"/>
    <col min="3859" max="3859" width="3.6640625" style="16" customWidth="1"/>
    <col min="3860" max="3860" width="12.6640625" style="16" customWidth="1"/>
    <col min="3861" max="3861" width="13.33203125" style="16" customWidth="1"/>
    <col min="3862" max="3863" width="11.5" style="16" customWidth="1"/>
    <col min="3864" max="3864" width="15.5" style="16" bestFit="1" customWidth="1"/>
    <col min="3865" max="3865" width="15.5" style="16" customWidth="1"/>
    <col min="3866" max="3867" width="10.83203125" style="16"/>
    <col min="3868" max="3868" width="11.5" style="16" customWidth="1"/>
    <col min="3869" max="3871" width="12.33203125" style="16" customWidth="1"/>
    <col min="3872" max="3872" width="4.5" style="16" customWidth="1"/>
    <col min="3873" max="4105" width="10.83203125" style="16"/>
    <col min="4106" max="4107" width="12.5" style="16" customWidth="1"/>
    <col min="4108" max="4108" width="10.33203125" style="16" customWidth="1"/>
    <col min="4109" max="4109" width="9.33203125" style="16" customWidth="1"/>
    <col min="4110" max="4110" width="14.33203125" style="16" customWidth="1"/>
    <col min="4111" max="4111" width="6.5" style="16" customWidth="1"/>
    <col min="4112" max="4114" width="10.83203125" style="16"/>
    <col min="4115" max="4115" width="3.6640625" style="16" customWidth="1"/>
    <col min="4116" max="4116" width="12.6640625" style="16" customWidth="1"/>
    <col min="4117" max="4117" width="13.33203125" style="16" customWidth="1"/>
    <col min="4118" max="4119" width="11.5" style="16" customWidth="1"/>
    <col min="4120" max="4120" width="15.5" style="16" bestFit="1" customWidth="1"/>
    <col min="4121" max="4121" width="15.5" style="16" customWidth="1"/>
    <col min="4122" max="4123" width="10.83203125" style="16"/>
    <col min="4124" max="4124" width="11.5" style="16" customWidth="1"/>
    <col min="4125" max="4127" width="12.33203125" style="16" customWidth="1"/>
    <col min="4128" max="4128" width="4.5" style="16" customWidth="1"/>
    <col min="4129" max="4361" width="10.83203125" style="16"/>
    <col min="4362" max="4363" width="12.5" style="16" customWidth="1"/>
    <col min="4364" max="4364" width="10.33203125" style="16" customWidth="1"/>
    <col min="4365" max="4365" width="9.33203125" style="16" customWidth="1"/>
    <col min="4366" max="4366" width="14.33203125" style="16" customWidth="1"/>
    <col min="4367" max="4367" width="6.5" style="16" customWidth="1"/>
    <col min="4368" max="4370" width="10.83203125" style="16"/>
    <col min="4371" max="4371" width="3.6640625" style="16" customWidth="1"/>
    <col min="4372" max="4372" width="12.6640625" style="16" customWidth="1"/>
    <col min="4373" max="4373" width="13.33203125" style="16" customWidth="1"/>
    <col min="4374" max="4375" width="11.5" style="16" customWidth="1"/>
    <col min="4376" max="4376" width="15.5" style="16" bestFit="1" customWidth="1"/>
    <col min="4377" max="4377" width="15.5" style="16" customWidth="1"/>
    <col min="4378" max="4379" width="10.83203125" style="16"/>
    <col min="4380" max="4380" width="11.5" style="16" customWidth="1"/>
    <col min="4381" max="4383" width="12.33203125" style="16" customWidth="1"/>
    <col min="4384" max="4384" width="4.5" style="16" customWidth="1"/>
    <col min="4385" max="4617" width="10.83203125" style="16"/>
    <col min="4618" max="4619" width="12.5" style="16" customWidth="1"/>
    <col min="4620" max="4620" width="10.33203125" style="16" customWidth="1"/>
    <col min="4621" max="4621" width="9.33203125" style="16" customWidth="1"/>
    <col min="4622" max="4622" width="14.33203125" style="16" customWidth="1"/>
    <col min="4623" max="4623" width="6.5" style="16" customWidth="1"/>
    <col min="4624" max="4626" width="10.83203125" style="16"/>
    <col min="4627" max="4627" width="3.6640625" style="16" customWidth="1"/>
    <col min="4628" max="4628" width="12.6640625" style="16" customWidth="1"/>
    <col min="4629" max="4629" width="13.33203125" style="16" customWidth="1"/>
    <col min="4630" max="4631" width="11.5" style="16" customWidth="1"/>
    <col min="4632" max="4632" width="15.5" style="16" bestFit="1" customWidth="1"/>
    <col min="4633" max="4633" width="15.5" style="16" customWidth="1"/>
    <col min="4634" max="4635" width="10.83203125" style="16"/>
    <col min="4636" max="4636" width="11.5" style="16" customWidth="1"/>
    <col min="4637" max="4639" width="12.33203125" style="16" customWidth="1"/>
    <col min="4640" max="4640" width="4.5" style="16" customWidth="1"/>
    <col min="4641" max="4873" width="10.83203125" style="16"/>
    <col min="4874" max="4875" width="12.5" style="16" customWidth="1"/>
    <col min="4876" max="4876" width="10.33203125" style="16" customWidth="1"/>
    <col min="4877" max="4877" width="9.33203125" style="16" customWidth="1"/>
    <col min="4878" max="4878" width="14.33203125" style="16" customWidth="1"/>
    <col min="4879" max="4879" width="6.5" style="16" customWidth="1"/>
    <col min="4880" max="4882" width="10.83203125" style="16"/>
    <col min="4883" max="4883" width="3.6640625" style="16" customWidth="1"/>
    <col min="4884" max="4884" width="12.6640625" style="16" customWidth="1"/>
    <col min="4885" max="4885" width="13.33203125" style="16" customWidth="1"/>
    <col min="4886" max="4887" width="11.5" style="16" customWidth="1"/>
    <col min="4888" max="4888" width="15.5" style="16" bestFit="1" customWidth="1"/>
    <col min="4889" max="4889" width="15.5" style="16" customWidth="1"/>
    <col min="4890" max="4891" width="10.83203125" style="16"/>
    <col min="4892" max="4892" width="11.5" style="16" customWidth="1"/>
    <col min="4893" max="4895" width="12.33203125" style="16" customWidth="1"/>
    <col min="4896" max="4896" width="4.5" style="16" customWidth="1"/>
    <col min="4897" max="5129" width="10.83203125" style="16"/>
    <col min="5130" max="5131" width="12.5" style="16" customWidth="1"/>
    <col min="5132" max="5132" width="10.33203125" style="16" customWidth="1"/>
    <col min="5133" max="5133" width="9.33203125" style="16" customWidth="1"/>
    <col min="5134" max="5134" width="14.33203125" style="16" customWidth="1"/>
    <col min="5135" max="5135" width="6.5" style="16" customWidth="1"/>
    <col min="5136" max="5138" width="10.83203125" style="16"/>
    <col min="5139" max="5139" width="3.6640625" style="16" customWidth="1"/>
    <col min="5140" max="5140" width="12.6640625" style="16" customWidth="1"/>
    <col min="5141" max="5141" width="13.33203125" style="16" customWidth="1"/>
    <col min="5142" max="5143" width="11.5" style="16" customWidth="1"/>
    <col min="5144" max="5144" width="15.5" style="16" bestFit="1" customWidth="1"/>
    <col min="5145" max="5145" width="15.5" style="16" customWidth="1"/>
    <col min="5146" max="5147" width="10.83203125" style="16"/>
    <col min="5148" max="5148" width="11.5" style="16" customWidth="1"/>
    <col min="5149" max="5151" width="12.33203125" style="16" customWidth="1"/>
    <col min="5152" max="5152" width="4.5" style="16" customWidth="1"/>
    <col min="5153" max="5385" width="10.83203125" style="16"/>
    <col min="5386" max="5387" width="12.5" style="16" customWidth="1"/>
    <col min="5388" max="5388" width="10.33203125" style="16" customWidth="1"/>
    <col min="5389" max="5389" width="9.33203125" style="16" customWidth="1"/>
    <col min="5390" max="5390" width="14.33203125" style="16" customWidth="1"/>
    <col min="5391" max="5391" width="6.5" style="16" customWidth="1"/>
    <col min="5392" max="5394" width="10.83203125" style="16"/>
    <col min="5395" max="5395" width="3.6640625" style="16" customWidth="1"/>
    <col min="5396" max="5396" width="12.6640625" style="16" customWidth="1"/>
    <col min="5397" max="5397" width="13.33203125" style="16" customWidth="1"/>
    <col min="5398" max="5399" width="11.5" style="16" customWidth="1"/>
    <col min="5400" max="5400" width="15.5" style="16" bestFit="1" customWidth="1"/>
    <col min="5401" max="5401" width="15.5" style="16" customWidth="1"/>
    <col min="5402" max="5403" width="10.83203125" style="16"/>
    <col min="5404" max="5404" width="11.5" style="16" customWidth="1"/>
    <col min="5405" max="5407" width="12.33203125" style="16" customWidth="1"/>
    <col min="5408" max="5408" width="4.5" style="16" customWidth="1"/>
    <col min="5409" max="5641" width="10.83203125" style="16"/>
    <col min="5642" max="5643" width="12.5" style="16" customWidth="1"/>
    <col min="5644" max="5644" width="10.33203125" style="16" customWidth="1"/>
    <col min="5645" max="5645" width="9.33203125" style="16" customWidth="1"/>
    <col min="5646" max="5646" width="14.33203125" style="16" customWidth="1"/>
    <col min="5647" max="5647" width="6.5" style="16" customWidth="1"/>
    <col min="5648" max="5650" width="10.83203125" style="16"/>
    <col min="5651" max="5651" width="3.6640625" style="16" customWidth="1"/>
    <col min="5652" max="5652" width="12.6640625" style="16" customWidth="1"/>
    <col min="5653" max="5653" width="13.33203125" style="16" customWidth="1"/>
    <col min="5654" max="5655" width="11.5" style="16" customWidth="1"/>
    <col min="5656" max="5656" width="15.5" style="16" bestFit="1" customWidth="1"/>
    <col min="5657" max="5657" width="15.5" style="16" customWidth="1"/>
    <col min="5658" max="5659" width="10.83203125" style="16"/>
    <col min="5660" max="5660" width="11.5" style="16" customWidth="1"/>
    <col min="5661" max="5663" width="12.33203125" style="16" customWidth="1"/>
    <col min="5664" max="5664" width="4.5" style="16" customWidth="1"/>
    <col min="5665" max="5897" width="10.83203125" style="16"/>
    <col min="5898" max="5899" width="12.5" style="16" customWidth="1"/>
    <col min="5900" max="5900" width="10.33203125" style="16" customWidth="1"/>
    <col min="5901" max="5901" width="9.33203125" style="16" customWidth="1"/>
    <col min="5902" max="5902" width="14.33203125" style="16" customWidth="1"/>
    <col min="5903" max="5903" width="6.5" style="16" customWidth="1"/>
    <col min="5904" max="5906" width="10.83203125" style="16"/>
    <col min="5907" max="5907" width="3.6640625" style="16" customWidth="1"/>
    <col min="5908" max="5908" width="12.6640625" style="16" customWidth="1"/>
    <col min="5909" max="5909" width="13.33203125" style="16" customWidth="1"/>
    <col min="5910" max="5911" width="11.5" style="16" customWidth="1"/>
    <col min="5912" max="5912" width="15.5" style="16" bestFit="1" customWidth="1"/>
    <col min="5913" max="5913" width="15.5" style="16" customWidth="1"/>
    <col min="5914" max="5915" width="10.83203125" style="16"/>
    <col min="5916" max="5916" width="11.5" style="16" customWidth="1"/>
    <col min="5917" max="5919" width="12.33203125" style="16" customWidth="1"/>
    <col min="5920" max="5920" width="4.5" style="16" customWidth="1"/>
    <col min="5921" max="6153" width="10.83203125" style="16"/>
    <col min="6154" max="6155" width="12.5" style="16" customWidth="1"/>
    <col min="6156" max="6156" width="10.33203125" style="16" customWidth="1"/>
    <col min="6157" max="6157" width="9.33203125" style="16" customWidth="1"/>
    <col min="6158" max="6158" width="14.33203125" style="16" customWidth="1"/>
    <col min="6159" max="6159" width="6.5" style="16" customWidth="1"/>
    <col min="6160" max="6162" width="10.83203125" style="16"/>
    <col min="6163" max="6163" width="3.6640625" style="16" customWidth="1"/>
    <col min="6164" max="6164" width="12.6640625" style="16" customWidth="1"/>
    <col min="6165" max="6165" width="13.33203125" style="16" customWidth="1"/>
    <col min="6166" max="6167" width="11.5" style="16" customWidth="1"/>
    <col min="6168" max="6168" width="15.5" style="16" bestFit="1" customWidth="1"/>
    <col min="6169" max="6169" width="15.5" style="16" customWidth="1"/>
    <col min="6170" max="6171" width="10.83203125" style="16"/>
    <col min="6172" max="6172" width="11.5" style="16" customWidth="1"/>
    <col min="6173" max="6175" width="12.33203125" style="16" customWidth="1"/>
    <col min="6176" max="6176" width="4.5" style="16" customWidth="1"/>
    <col min="6177" max="6409" width="10.83203125" style="16"/>
    <col min="6410" max="6411" width="12.5" style="16" customWidth="1"/>
    <col min="6412" max="6412" width="10.33203125" style="16" customWidth="1"/>
    <col min="6413" max="6413" width="9.33203125" style="16" customWidth="1"/>
    <col min="6414" max="6414" width="14.33203125" style="16" customWidth="1"/>
    <col min="6415" max="6415" width="6.5" style="16" customWidth="1"/>
    <col min="6416" max="6418" width="10.83203125" style="16"/>
    <col min="6419" max="6419" width="3.6640625" style="16" customWidth="1"/>
    <col min="6420" max="6420" width="12.6640625" style="16" customWidth="1"/>
    <col min="6421" max="6421" width="13.33203125" style="16" customWidth="1"/>
    <col min="6422" max="6423" width="11.5" style="16" customWidth="1"/>
    <col min="6424" max="6424" width="15.5" style="16" bestFit="1" customWidth="1"/>
    <col min="6425" max="6425" width="15.5" style="16" customWidth="1"/>
    <col min="6426" max="6427" width="10.83203125" style="16"/>
    <col min="6428" max="6428" width="11.5" style="16" customWidth="1"/>
    <col min="6429" max="6431" width="12.33203125" style="16" customWidth="1"/>
    <col min="6432" max="6432" width="4.5" style="16" customWidth="1"/>
    <col min="6433" max="6665" width="10.83203125" style="16"/>
    <col min="6666" max="6667" width="12.5" style="16" customWidth="1"/>
    <col min="6668" max="6668" width="10.33203125" style="16" customWidth="1"/>
    <col min="6669" max="6669" width="9.33203125" style="16" customWidth="1"/>
    <col min="6670" max="6670" width="14.33203125" style="16" customWidth="1"/>
    <col min="6671" max="6671" width="6.5" style="16" customWidth="1"/>
    <col min="6672" max="6674" width="10.83203125" style="16"/>
    <col min="6675" max="6675" width="3.6640625" style="16" customWidth="1"/>
    <col min="6676" max="6676" width="12.6640625" style="16" customWidth="1"/>
    <col min="6677" max="6677" width="13.33203125" style="16" customWidth="1"/>
    <col min="6678" max="6679" width="11.5" style="16" customWidth="1"/>
    <col min="6680" max="6680" width="15.5" style="16" bestFit="1" customWidth="1"/>
    <col min="6681" max="6681" width="15.5" style="16" customWidth="1"/>
    <col min="6682" max="6683" width="10.83203125" style="16"/>
    <col min="6684" max="6684" width="11.5" style="16" customWidth="1"/>
    <col min="6685" max="6687" width="12.33203125" style="16" customWidth="1"/>
    <col min="6688" max="6688" width="4.5" style="16" customWidth="1"/>
    <col min="6689" max="6921" width="10.83203125" style="16"/>
    <col min="6922" max="6923" width="12.5" style="16" customWidth="1"/>
    <col min="6924" max="6924" width="10.33203125" style="16" customWidth="1"/>
    <col min="6925" max="6925" width="9.33203125" style="16" customWidth="1"/>
    <col min="6926" max="6926" width="14.33203125" style="16" customWidth="1"/>
    <col min="6927" max="6927" width="6.5" style="16" customWidth="1"/>
    <col min="6928" max="6930" width="10.83203125" style="16"/>
    <col min="6931" max="6931" width="3.6640625" style="16" customWidth="1"/>
    <col min="6932" max="6932" width="12.6640625" style="16" customWidth="1"/>
    <col min="6933" max="6933" width="13.33203125" style="16" customWidth="1"/>
    <col min="6934" max="6935" width="11.5" style="16" customWidth="1"/>
    <col min="6936" max="6936" width="15.5" style="16" bestFit="1" customWidth="1"/>
    <col min="6937" max="6937" width="15.5" style="16" customWidth="1"/>
    <col min="6938" max="6939" width="10.83203125" style="16"/>
    <col min="6940" max="6940" width="11.5" style="16" customWidth="1"/>
    <col min="6941" max="6943" width="12.33203125" style="16" customWidth="1"/>
    <col min="6944" max="6944" width="4.5" style="16" customWidth="1"/>
    <col min="6945" max="7177" width="10.83203125" style="16"/>
    <col min="7178" max="7179" width="12.5" style="16" customWidth="1"/>
    <col min="7180" max="7180" width="10.33203125" style="16" customWidth="1"/>
    <col min="7181" max="7181" width="9.33203125" style="16" customWidth="1"/>
    <col min="7182" max="7182" width="14.33203125" style="16" customWidth="1"/>
    <col min="7183" max="7183" width="6.5" style="16" customWidth="1"/>
    <col min="7184" max="7186" width="10.83203125" style="16"/>
    <col min="7187" max="7187" width="3.6640625" style="16" customWidth="1"/>
    <col min="7188" max="7188" width="12.6640625" style="16" customWidth="1"/>
    <col min="7189" max="7189" width="13.33203125" style="16" customWidth="1"/>
    <col min="7190" max="7191" width="11.5" style="16" customWidth="1"/>
    <col min="7192" max="7192" width="15.5" style="16" bestFit="1" customWidth="1"/>
    <col min="7193" max="7193" width="15.5" style="16" customWidth="1"/>
    <col min="7194" max="7195" width="10.83203125" style="16"/>
    <col min="7196" max="7196" width="11.5" style="16" customWidth="1"/>
    <col min="7197" max="7199" width="12.33203125" style="16" customWidth="1"/>
    <col min="7200" max="7200" width="4.5" style="16" customWidth="1"/>
    <col min="7201" max="7433" width="10.83203125" style="16"/>
    <col min="7434" max="7435" width="12.5" style="16" customWidth="1"/>
    <col min="7436" max="7436" width="10.33203125" style="16" customWidth="1"/>
    <col min="7437" max="7437" width="9.33203125" style="16" customWidth="1"/>
    <col min="7438" max="7438" width="14.33203125" style="16" customWidth="1"/>
    <col min="7439" max="7439" width="6.5" style="16" customWidth="1"/>
    <col min="7440" max="7442" width="10.83203125" style="16"/>
    <col min="7443" max="7443" width="3.6640625" style="16" customWidth="1"/>
    <col min="7444" max="7444" width="12.6640625" style="16" customWidth="1"/>
    <col min="7445" max="7445" width="13.33203125" style="16" customWidth="1"/>
    <col min="7446" max="7447" width="11.5" style="16" customWidth="1"/>
    <col min="7448" max="7448" width="15.5" style="16" bestFit="1" customWidth="1"/>
    <col min="7449" max="7449" width="15.5" style="16" customWidth="1"/>
    <col min="7450" max="7451" width="10.83203125" style="16"/>
    <col min="7452" max="7452" width="11.5" style="16" customWidth="1"/>
    <col min="7453" max="7455" width="12.33203125" style="16" customWidth="1"/>
    <col min="7456" max="7456" width="4.5" style="16" customWidth="1"/>
    <col min="7457" max="7689" width="10.83203125" style="16"/>
    <col min="7690" max="7691" width="12.5" style="16" customWidth="1"/>
    <col min="7692" max="7692" width="10.33203125" style="16" customWidth="1"/>
    <col min="7693" max="7693" width="9.33203125" style="16" customWidth="1"/>
    <col min="7694" max="7694" width="14.33203125" style="16" customWidth="1"/>
    <col min="7695" max="7695" width="6.5" style="16" customWidth="1"/>
    <col min="7696" max="7698" width="10.83203125" style="16"/>
    <col min="7699" max="7699" width="3.6640625" style="16" customWidth="1"/>
    <col min="7700" max="7700" width="12.6640625" style="16" customWidth="1"/>
    <col min="7701" max="7701" width="13.33203125" style="16" customWidth="1"/>
    <col min="7702" max="7703" width="11.5" style="16" customWidth="1"/>
    <col min="7704" max="7704" width="15.5" style="16" bestFit="1" customWidth="1"/>
    <col min="7705" max="7705" width="15.5" style="16" customWidth="1"/>
    <col min="7706" max="7707" width="10.83203125" style="16"/>
    <col min="7708" max="7708" width="11.5" style="16" customWidth="1"/>
    <col min="7709" max="7711" width="12.33203125" style="16" customWidth="1"/>
    <col min="7712" max="7712" width="4.5" style="16" customWidth="1"/>
    <col min="7713" max="7945" width="10.83203125" style="16"/>
    <col min="7946" max="7947" width="12.5" style="16" customWidth="1"/>
    <col min="7948" max="7948" width="10.33203125" style="16" customWidth="1"/>
    <col min="7949" max="7949" width="9.33203125" style="16" customWidth="1"/>
    <col min="7950" max="7950" width="14.33203125" style="16" customWidth="1"/>
    <col min="7951" max="7951" width="6.5" style="16" customWidth="1"/>
    <col min="7952" max="7954" width="10.83203125" style="16"/>
    <col min="7955" max="7955" width="3.6640625" style="16" customWidth="1"/>
    <col min="7956" max="7956" width="12.6640625" style="16" customWidth="1"/>
    <col min="7957" max="7957" width="13.33203125" style="16" customWidth="1"/>
    <col min="7958" max="7959" width="11.5" style="16" customWidth="1"/>
    <col min="7960" max="7960" width="15.5" style="16" bestFit="1" customWidth="1"/>
    <col min="7961" max="7961" width="15.5" style="16" customWidth="1"/>
    <col min="7962" max="7963" width="10.83203125" style="16"/>
    <col min="7964" max="7964" width="11.5" style="16" customWidth="1"/>
    <col min="7965" max="7967" width="12.33203125" style="16" customWidth="1"/>
    <col min="7968" max="7968" width="4.5" style="16" customWidth="1"/>
    <col min="7969" max="8201" width="10.83203125" style="16"/>
    <col min="8202" max="8203" width="12.5" style="16" customWidth="1"/>
    <col min="8204" max="8204" width="10.33203125" style="16" customWidth="1"/>
    <col min="8205" max="8205" width="9.33203125" style="16" customWidth="1"/>
    <col min="8206" max="8206" width="14.33203125" style="16" customWidth="1"/>
    <col min="8207" max="8207" width="6.5" style="16" customWidth="1"/>
    <col min="8208" max="8210" width="10.83203125" style="16"/>
    <col min="8211" max="8211" width="3.6640625" style="16" customWidth="1"/>
    <col min="8212" max="8212" width="12.6640625" style="16" customWidth="1"/>
    <col min="8213" max="8213" width="13.33203125" style="16" customWidth="1"/>
    <col min="8214" max="8215" width="11.5" style="16" customWidth="1"/>
    <col min="8216" max="8216" width="15.5" style="16" bestFit="1" customWidth="1"/>
    <col min="8217" max="8217" width="15.5" style="16" customWidth="1"/>
    <col min="8218" max="8219" width="10.83203125" style="16"/>
    <col min="8220" max="8220" width="11.5" style="16" customWidth="1"/>
    <col min="8221" max="8223" width="12.33203125" style="16" customWidth="1"/>
    <col min="8224" max="8224" width="4.5" style="16" customWidth="1"/>
    <col min="8225" max="8457" width="10.83203125" style="16"/>
    <col min="8458" max="8459" width="12.5" style="16" customWidth="1"/>
    <col min="8460" max="8460" width="10.33203125" style="16" customWidth="1"/>
    <col min="8461" max="8461" width="9.33203125" style="16" customWidth="1"/>
    <col min="8462" max="8462" width="14.33203125" style="16" customWidth="1"/>
    <col min="8463" max="8463" width="6.5" style="16" customWidth="1"/>
    <col min="8464" max="8466" width="10.83203125" style="16"/>
    <col min="8467" max="8467" width="3.6640625" style="16" customWidth="1"/>
    <col min="8468" max="8468" width="12.6640625" style="16" customWidth="1"/>
    <col min="8469" max="8469" width="13.33203125" style="16" customWidth="1"/>
    <col min="8470" max="8471" width="11.5" style="16" customWidth="1"/>
    <col min="8472" max="8472" width="15.5" style="16" bestFit="1" customWidth="1"/>
    <col min="8473" max="8473" width="15.5" style="16" customWidth="1"/>
    <col min="8474" max="8475" width="10.83203125" style="16"/>
    <col min="8476" max="8476" width="11.5" style="16" customWidth="1"/>
    <col min="8477" max="8479" width="12.33203125" style="16" customWidth="1"/>
    <col min="8480" max="8480" width="4.5" style="16" customWidth="1"/>
    <col min="8481" max="8713" width="10.83203125" style="16"/>
    <col min="8714" max="8715" width="12.5" style="16" customWidth="1"/>
    <col min="8716" max="8716" width="10.33203125" style="16" customWidth="1"/>
    <col min="8717" max="8717" width="9.33203125" style="16" customWidth="1"/>
    <col min="8718" max="8718" width="14.33203125" style="16" customWidth="1"/>
    <col min="8719" max="8719" width="6.5" style="16" customWidth="1"/>
    <col min="8720" max="8722" width="10.83203125" style="16"/>
    <col min="8723" max="8723" width="3.6640625" style="16" customWidth="1"/>
    <col min="8724" max="8724" width="12.6640625" style="16" customWidth="1"/>
    <col min="8725" max="8725" width="13.33203125" style="16" customWidth="1"/>
    <col min="8726" max="8727" width="11.5" style="16" customWidth="1"/>
    <col min="8728" max="8728" width="15.5" style="16" bestFit="1" customWidth="1"/>
    <col min="8729" max="8729" width="15.5" style="16" customWidth="1"/>
    <col min="8730" max="8731" width="10.83203125" style="16"/>
    <col min="8732" max="8732" width="11.5" style="16" customWidth="1"/>
    <col min="8733" max="8735" width="12.33203125" style="16" customWidth="1"/>
    <col min="8736" max="8736" width="4.5" style="16" customWidth="1"/>
    <col min="8737" max="8969" width="10.83203125" style="16"/>
    <col min="8970" max="8971" width="12.5" style="16" customWidth="1"/>
    <col min="8972" max="8972" width="10.33203125" style="16" customWidth="1"/>
    <col min="8973" max="8973" width="9.33203125" style="16" customWidth="1"/>
    <col min="8974" max="8974" width="14.33203125" style="16" customWidth="1"/>
    <col min="8975" max="8975" width="6.5" style="16" customWidth="1"/>
    <col min="8976" max="8978" width="10.83203125" style="16"/>
    <col min="8979" max="8979" width="3.6640625" style="16" customWidth="1"/>
    <col min="8980" max="8980" width="12.6640625" style="16" customWidth="1"/>
    <col min="8981" max="8981" width="13.33203125" style="16" customWidth="1"/>
    <col min="8982" max="8983" width="11.5" style="16" customWidth="1"/>
    <col min="8984" max="8984" width="15.5" style="16" bestFit="1" customWidth="1"/>
    <col min="8985" max="8985" width="15.5" style="16" customWidth="1"/>
    <col min="8986" max="8987" width="10.83203125" style="16"/>
    <col min="8988" max="8988" width="11.5" style="16" customWidth="1"/>
    <col min="8989" max="8991" width="12.33203125" style="16" customWidth="1"/>
    <col min="8992" max="8992" width="4.5" style="16" customWidth="1"/>
    <col min="8993" max="9225" width="10.83203125" style="16"/>
    <col min="9226" max="9227" width="12.5" style="16" customWidth="1"/>
    <col min="9228" max="9228" width="10.33203125" style="16" customWidth="1"/>
    <col min="9229" max="9229" width="9.33203125" style="16" customWidth="1"/>
    <col min="9230" max="9230" width="14.33203125" style="16" customWidth="1"/>
    <col min="9231" max="9231" width="6.5" style="16" customWidth="1"/>
    <col min="9232" max="9234" width="10.83203125" style="16"/>
    <col min="9235" max="9235" width="3.6640625" style="16" customWidth="1"/>
    <col min="9236" max="9236" width="12.6640625" style="16" customWidth="1"/>
    <col min="9237" max="9237" width="13.33203125" style="16" customWidth="1"/>
    <col min="9238" max="9239" width="11.5" style="16" customWidth="1"/>
    <col min="9240" max="9240" width="15.5" style="16" bestFit="1" customWidth="1"/>
    <col min="9241" max="9241" width="15.5" style="16" customWidth="1"/>
    <col min="9242" max="9243" width="10.83203125" style="16"/>
    <col min="9244" max="9244" width="11.5" style="16" customWidth="1"/>
    <col min="9245" max="9247" width="12.33203125" style="16" customWidth="1"/>
    <col min="9248" max="9248" width="4.5" style="16" customWidth="1"/>
    <col min="9249" max="9481" width="10.83203125" style="16"/>
    <col min="9482" max="9483" width="12.5" style="16" customWidth="1"/>
    <col min="9484" max="9484" width="10.33203125" style="16" customWidth="1"/>
    <col min="9485" max="9485" width="9.33203125" style="16" customWidth="1"/>
    <col min="9486" max="9486" width="14.33203125" style="16" customWidth="1"/>
    <col min="9487" max="9487" width="6.5" style="16" customWidth="1"/>
    <col min="9488" max="9490" width="10.83203125" style="16"/>
    <col min="9491" max="9491" width="3.6640625" style="16" customWidth="1"/>
    <col min="9492" max="9492" width="12.6640625" style="16" customWidth="1"/>
    <col min="9493" max="9493" width="13.33203125" style="16" customWidth="1"/>
    <col min="9494" max="9495" width="11.5" style="16" customWidth="1"/>
    <col min="9496" max="9496" width="15.5" style="16" bestFit="1" customWidth="1"/>
    <col min="9497" max="9497" width="15.5" style="16" customWidth="1"/>
    <col min="9498" max="9499" width="10.83203125" style="16"/>
    <col min="9500" max="9500" width="11.5" style="16" customWidth="1"/>
    <col min="9501" max="9503" width="12.33203125" style="16" customWidth="1"/>
    <col min="9504" max="9504" width="4.5" style="16" customWidth="1"/>
    <col min="9505" max="9737" width="10.83203125" style="16"/>
    <col min="9738" max="9739" width="12.5" style="16" customWidth="1"/>
    <col min="9740" max="9740" width="10.33203125" style="16" customWidth="1"/>
    <col min="9741" max="9741" width="9.33203125" style="16" customWidth="1"/>
    <col min="9742" max="9742" width="14.33203125" style="16" customWidth="1"/>
    <col min="9743" max="9743" width="6.5" style="16" customWidth="1"/>
    <col min="9744" max="9746" width="10.83203125" style="16"/>
    <col min="9747" max="9747" width="3.6640625" style="16" customWidth="1"/>
    <col min="9748" max="9748" width="12.6640625" style="16" customWidth="1"/>
    <col min="9749" max="9749" width="13.33203125" style="16" customWidth="1"/>
    <col min="9750" max="9751" width="11.5" style="16" customWidth="1"/>
    <col min="9752" max="9752" width="15.5" style="16" bestFit="1" customWidth="1"/>
    <col min="9753" max="9753" width="15.5" style="16" customWidth="1"/>
    <col min="9754" max="9755" width="10.83203125" style="16"/>
    <col min="9756" max="9756" width="11.5" style="16" customWidth="1"/>
    <col min="9757" max="9759" width="12.33203125" style="16" customWidth="1"/>
    <col min="9760" max="9760" width="4.5" style="16" customWidth="1"/>
    <col min="9761" max="9993" width="10.83203125" style="16"/>
    <col min="9994" max="9995" width="12.5" style="16" customWidth="1"/>
    <col min="9996" max="9996" width="10.33203125" style="16" customWidth="1"/>
    <col min="9997" max="9997" width="9.33203125" style="16" customWidth="1"/>
    <col min="9998" max="9998" width="14.33203125" style="16" customWidth="1"/>
    <col min="9999" max="9999" width="6.5" style="16" customWidth="1"/>
    <col min="10000" max="10002" width="10.83203125" style="16"/>
    <col min="10003" max="10003" width="3.6640625" style="16" customWidth="1"/>
    <col min="10004" max="10004" width="12.6640625" style="16" customWidth="1"/>
    <col min="10005" max="10005" width="13.33203125" style="16" customWidth="1"/>
    <col min="10006" max="10007" width="11.5" style="16" customWidth="1"/>
    <col min="10008" max="10008" width="15.5" style="16" bestFit="1" customWidth="1"/>
    <col min="10009" max="10009" width="15.5" style="16" customWidth="1"/>
    <col min="10010" max="10011" width="10.83203125" style="16"/>
    <col min="10012" max="10012" width="11.5" style="16" customWidth="1"/>
    <col min="10013" max="10015" width="12.33203125" style="16" customWidth="1"/>
    <col min="10016" max="10016" width="4.5" style="16" customWidth="1"/>
    <col min="10017" max="10249" width="10.83203125" style="16"/>
    <col min="10250" max="10251" width="12.5" style="16" customWidth="1"/>
    <col min="10252" max="10252" width="10.33203125" style="16" customWidth="1"/>
    <col min="10253" max="10253" width="9.33203125" style="16" customWidth="1"/>
    <col min="10254" max="10254" width="14.33203125" style="16" customWidth="1"/>
    <col min="10255" max="10255" width="6.5" style="16" customWidth="1"/>
    <col min="10256" max="10258" width="10.83203125" style="16"/>
    <col min="10259" max="10259" width="3.6640625" style="16" customWidth="1"/>
    <col min="10260" max="10260" width="12.6640625" style="16" customWidth="1"/>
    <col min="10261" max="10261" width="13.33203125" style="16" customWidth="1"/>
    <col min="10262" max="10263" width="11.5" style="16" customWidth="1"/>
    <col min="10264" max="10264" width="15.5" style="16" bestFit="1" customWidth="1"/>
    <col min="10265" max="10265" width="15.5" style="16" customWidth="1"/>
    <col min="10266" max="10267" width="10.83203125" style="16"/>
    <col min="10268" max="10268" width="11.5" style="16" customWidth="1"/>
    <col min="10269" max="10271" width="12.33203125" style="16" customWidth="1"/>
    <col min="10272" max="10272" width="4.5" style="16" customWidth="1"/>
    <col min="10273" max="10505" width="10.83203125" style="16"/>
    <col min="10506" max="10507" width="12.5" style="16" customWidth="1"/>
    <col min="10508" max="10508" width="10.33203125" style="16" customWidth="1"/>
    <col min="10509" max="10509" width="9.33203125" style="16" customWidth="1"/>
    <col min="10510" max="10510" width="14.33203125" style="16" customWidth="1"/>
    <col min="10511" max="10511" width="6.5" style="16" customWidth="1"/>
    <col min="10512" max="10514" width="10.83203125" style="16"/>
    <col min="10515" max="10515" width="3.6640625" style="16" customWidth="1"/>
    <col min="10516" max="10516" width="12.6640625" style="16" customWidth="1"/>
    <col min="10517" max="10517" width="13.33203125" style="16" customWidth="1"/>
    <col min="10518" max="10519" width="11.5" style="16" customWidth="1"/>
    <col min="10520" max="10520" width="15.5" style="16" bestFit="1" customWidth="1"/>
    <col min="10521" max="10521" width="15.5" style="16" customWidth="1"/>
    <col min="10522" max="10523" width="10.83203125" style="16"/>
    <col min="10524" max="10524" width="11.5" style="16" customWidth="1"/>
    <col min="10525" max="10527" width="12.33203125" style="16" customWidth="1"/>
    <col min="10528" max="10528" width="4.5" style="16" customWidth="1"/>
    <col min="10529" max="10761" width="10.83203125" style="16"/>
    <col min="10762" max="10763" width="12.5" style="16" customWidth="1"/>
    <col min="10764" max="10764" width="10.33203125" style="16" customWidth="1"/>
    <col min="10765" max="10765" width="9.33203125" style="16" customWidth="1"/>
    <col min="10766" max="10766" width="14.33203125" style="16" customWidth="1"/>
    <col min="10767" max="10767" width="6.5" style="16" customWidth="1"/>
    <col min="10768" max="10770" width="10.83203125" style="16"/>
    <col min="10771" max="10771" width="3.6640625" style="16" customWidth="1"/>
    <col min="10772" max="10772" width="12.6640625" style="16" customWidth="1"/>
    <col min="10773" max="10773" width="13.33203125" style="16" customWidth="1"/>
    <col min="10774" max="10775" width="11.5" style="16" customWidth="1"/>
    <col min="10776" max="10776" width="15.5" style="16" bestFit="1" customWidth="1"/>
    <col min="10777" max="10777" width="15.5" style="16" customWidth="1"/>
    <col min="10778" max="10779" width="10.83203125" style="16"/>
    <col min="10780" max="10780" width="11.5" style="16" customWidth="1"/>
    <col min="10781" max="10783" width="12.33203125" style="16" customWidth="1"/>
    <col min="10784" max="10784" width="4.5" style="16" customWidth="1"/>
    <col min="10785" max="11017" width="10.83203125" style="16"/>
    <col min="11018" max="11019" width="12.5" style="16" customWidth="1"/>
    <col min="11020" max="11020" width="10.33203125" style="16" customWidth="1"/>
    <col min="11021" max="11021" width="9.33203125" style="16" customWidth="1"/>
    <col min="11022" max="11022" width="14.33203125" style="16" customWidth="1"/>
    <col min="11023" max="11023" width="6.5" style="16" customWidth="1"/>
    <col min="11024" max="11026" width="10.83203125" style="16"/>
    <col min="11027" max="11027" width="3.6640625" style="16" customWidth="1"/>
    <col min="11028" max="11028" width="12.6640625" style="16" customWidth="1"/>
    <col min="11029" max="11029" width="13.33203125" style="16" customWidth="1"/>
    <col min="11030" max="11031" width="11.5" style="16" customWidth="1"/>
    <col min="11032" max="11032" width="15.5" style="16" bestFit="1" customWidth="1"/>
    <col min="11033" max="11033" width="15.5" style="16" customWidth="1"/>
    <col min="11034" max="11035" width="10.83203125" style="16"/>
    <col min="11036" max="11036" width="11.5" style="16" customWidth="1"/>
    <col min="11037" max="11039" width="12.33203125" style="16" customWidth="1"/>
    <col min="11040" max="11040" width="4.5" style="16" customWidth="1"/>
    <col min="11041" max="11273" width="10.83203125" style="16"/>
    <col min="11274" max="11275" width="12.5" style="16" customWidth="1"/>
    <col min="11276" max="11276" width="10.33203125" style="16" customWidth="1"/>
    <col min="11277" max="11277" width="9.33203125" style="16" customWidth="1"/>
    <col min="11278" max="11278" width="14.33203125" style="16" customWidth="1"/>
    <col min="11279" max="11279" width="6.5" style="16" customWidth="1"/>
    <col min="11280" max="11282" width="10.83203125" style="16"/>
    <col min="11283" max="11283" width="3.6640625" style="16" customWidth="1"/>
    <col min="11284" max="11284" width="12.6640625" style="16" customWidth="1"/>
    <col min="11285" max="11285" width="13.33203125" style="16" customWidth="1"/>
    <col min="11286" max="11287" width="11.5" style="16" customWidth="1"/>
    <col min="11288" max="11288" width="15.5" style="16" bestFit="1" customWidth="1"/>
    <col min="11289" max="11289" width="15.5" style="16" customWidth="1"/>
    <col min="11290" max="11291" width="10.83203125" style="16"/>
    <col min="11292" max="11292" width="11.5" style="16" customWidth="1"/>
    <col min="11293" max="11295" width="12.33203125" style="16" customWidth="1"/>
    <col min="11296" max="11296" width="4.5" style="16" customWidth="1"/>
    <col min="11297" max="11529" width="10.83203125" style="16"/>
    <col min="11530" max="11531" width="12.5" style="16" customWidth="1"/>
    <col min="11532" max="11532" width="10.33203125" style="16" customWidth="1"/>
    <col min="11533" max="11533" width="9.33203125" style="16" customWidth="1"/>
    <col min="11534" max="11534" width="14.33203125" style="16" customWidth="1"/>
    <col min="11535" max="11535" width="6.5" style="16" customWidth="1"/>
    <col min="11536" max="11538" width="10.83203125" style="16"/>
    <col min="11539" max="11539" width="3.6640625" style="16" customWidth="1"/>
    <col min="11540" max="11540" width="12.6640625" style="16" customWidth="1"/>
    <col min="11541" max="11541" width="13.33203125" style="16" customWidth="1"/>
    <col min="11542" max="11543" width="11.5" style="16" customWidth="1"/>
    <col min="11544" max="11544" width="15.5" style="16" bestFit="1" customWidth="1"/>
    <col min="11545" max="11545" width="15.5" style="16" customWidth="1"/>
    <col min="11546" max="11547" width="10.83203125" style="16"/>
    <col min="11548" max="11548" width="11.5" style="16" customWidth="1"/>
    <col min="11549" max="11551" width="12.33203125" style="16" customWidth="1"/>
    <col min="11552" max="11552" width="4.5" style="16" customWidth="1"/>
    <col min="11553" max="11785" width="10.83203125" style="16"/>
    <col min="11786" max="11787" width="12.5" style="16" customWidth="1"/>
    <col min="11788" max="11788" width="10.33203125" style="16" customWidth="1"/>
    <col min="11789" max="11789" width="9.33203125" style="16" customWidth="1"/>
    <col min="11790" max="11790" width="14.33203125" style="16" customWidth="1"/>
    <col min="11791" max="11791" width="6.5" style="16" customWidth="1"/>
    <col min="11792" max="11794" width="10.83203125" style="16"/>
    <col min="11795" max="11795" width="3.6640625" style="16" customWidth="1"/>
    <col min="11796" max="11796" width="12.6640625" style="16" customWidth="1"/>
    <col min="11797" max="11797" width="13.33203125" style="16" customWidth="1"/>
    <col min="11798" max="11799" width="11.5" style="16" customWidth="1"/>
    <col min="11800" max="11800" width="15.5" style="16" bestFit="1" customWidth="1"/>
    <col min="11801" max="11801" width="15.5" style="16" customWidth="1"/>
    <col min="11802" max="11803" width="10.83203125" style="16"/>
    <col min="11804" max="11804" width="11.5" style="16" customWidth="1"/>
    <col min="11805" max="11807" width="12.33203125" style="16" customWidth="1"/>
    <col min="11808" max="11808" width="4.5" style="16" customWidth="1"/>
    <col min="11809" max="12041" width="10.83203125" style="16"/>
    <col min="12042" max="12043" width="12.5" style="16" customWidth="1"/>
    <col min="12044" max="12044" width="10.33203125" style="16" customWidth="1"/>
    <col min="12045" max="12045" width="9.33203125" style="16" customWidth="1"/>
    <col min="12046" max="12046" width="14.33203125" style="16" customWidth="1"/>
    <col min="12047" max="12047" width="6.5" style="16" customWidth="1"/>
    <col min="12048" max="12050" width="10.83203125" style="16"/>
    <col min="12051" max="12051" width="3.6640625" style="16" customWidth="1"/>
    <col min="12052" max="12052" width="12.6640625" style="16" customWidth="1"/>
    <col min="12053" max="12053" width="13.33203125" style="16" customWidth="1"/>
    <col min="12054" max="12055" width="11.5" style="16" customWidth="1"/>
    <col min="12056" max="12056" width="15.5" style="16" bestFit="1" customWidth="1"/>
    <col min="12057" max="12057" width="15.5" style="16" customWidth="1"/>
    <col min="12058" max="12059" width="10.83203125" style="16"/>
    <col min="12060" max="12060" width="11.5" style="16" customWidth="1"/>
    <col min="12061" max="12063" width="12.33203125" style="16" customWidth="1"/>
    <col min="12064" max="12064" width="4.5" style="16" customWidth="1"/>
    <col min="12065" max="12297" width="10.83203125" style="16"/>
    <col min="12298" max="12299" width="12.5" style="16" customWidth="1"/>
    <col min="12300" max="12300" width="10.33203125" style="16" customWidth="1"/>
    <col min="12301" max="12301" width="9.33203125" style="16" customWidth="1"/>
    <col min="12302" max="12302" width="14.33203125" style="16" customWidth="1"/>
    <col min="12303" max="12303" width="6.5" style="16" customWidth="1"/>
    <col min="12304" max="12306" width="10.83203125" style="16"/>
    <col min="12307" max="12307" width="3.6640625" style="16" customWidth="1"/>
    <col min="12308" max="12308" width="12.6640625" style="16" customWidth="1"/>
    <col min="12309" max="12309" width="13.33203125" style="16" customWidth="1"/>
    <col min="12310" max="12311" width="11.5" style="16" customWidth="1"/>
    <col min="12312" max="12312" width="15.5" style="16" bestFit="1" customWidth="1"/>
    <col min="12313" max="12313" width="15.5" style="16" customWidth="1"/>
    <col min="12314" max="12315" width="10.83203125" style="16"/>
    <col min="12316" max="12316" width="11.5" style="16" customWidth="1"/>
    <col min="12317" max="12319" width="12.33203125" style="16" customWidth="1"/>
    <col min="12320" max="12320" width="4.5" style="16" customWidth="1"/>
    <col min="12321" max="12553" width="10.83203125" style="16"/>
    <col min="12554" max="12555" width="12.5" style="16" customWidth="1"/>
    <col min="12556" max="12556" width="10.33203125" style="16" customWidth="1"/>
    <col min="12557" max="12557" width="9.33203125" style="16" customWidth="1"/>
    <col min="12558" max="12558" width="14.33203125" style="16" customWidth="1"/>
    <col min="12559" max="12559" width="6.5" style="16" customWidth="1"/>
    <col min="12560" max="12562" width="10.83203125" style="16"/>
    <col min="12563" max="12563" width="3.6640625" style="16" customWidth="1"/>
    <col min="12564" max="12564" width="12.6640625" style="16" customWidth="1"/>
    <col min="12565" max="12565" width="13.33203125" style="16" customWidth="1"/>
    <col min="12566" max="12567" width="11.5" style="16" customWidth="1"/>
    <col min="12568" max="12568" width="15.5" style="16" bestFit="1" customWidth="1"/>
    <col min="12569" max="12569" width="15.5" style="16" customWidth="1"/>
    <col min="12570" max="12571" width="10.83203125" style="16"/>
    <col min="12572" max="12572" width="11.5" style="16" customWidth="1"/>
    <col min="12573" max="12575" width="12.33203125" style="16" customWidth="1"/>
    <col min="12576" max="12576" width="4.5" style="16" customWidth="1"/>
    <col min="12577" max="12809" width="10.83203125" style="16"/>
    <col min="12810" max="12811" width="12.5" style="16" customWidth="1"/>
    <col min="12812" max="12812" width="10.33203125" style="16" customWidth="1"/>
    <col min="12813" max="12813" width="9.33203125" style="16" customWidth="1"/>
    <col min="12814" max="12814" width="14.33203125" style="16" customWidth="1"/>
    <col min="12815" max="12815" width="6.5" style="16" customWidth="1"/>
    <col min="12816" max="12818" width="10.83203125" style="16"/>
    <col min="12819" max="12819" width="3.6640625" style="16" customWidth="1"/>
    <col min="12820" max="12820" width="12.6640625" style="16" customWidth="1"/>
    <col min="12821" max="12821" width="13.33203125" style="16" customWidth="1"/>
    <col min="12822" max="12823" width="11.5" style="16" customWidth="1"/>
    <col min="12824" max="12824" width="15.5" style="16" bestFit="1" customWidth="1"/>
    <col min="12825" max="12825" width="15.5" style="16" customWidth="1"/>
    <col min="12826" max="12827" width="10.83203125" style="16"/>
    <col min="12828" max="12828" width="11.5" style="16" customWidth="1"/>
    <col min="12829" max="12831" width="12.33203125" style="16" customWidth="1"/>
    <col min="12832" max="12832" width="4.5" style="16" customWidth="1"/>
    <col min="12833" max="13065" width="10.83203125" style="16"/>
    <col min="13066" max="13067" width="12.5" style="16" customWidth="1"/>
    <col min="13068" max="13068" width="10.33203125" style="16" customWidth="1"/>
    <col min="13069" max="13069" width="9.33203125" style="16" customWidth="1"/>
    <col min="13070" max="13070" width="14.33203125" style="16" customWidth="1"/>
    <col min="13071" max="13071" width="6.5" style="16" customWidth="1"/>
    <col min="13072" max="13074" width="10.83203125" style="16"/>
    <col min="13075" max="13075" width="3.6640625" style="16" customWidth="1"/>
    <col min="13076" max="13076" width="12.6640625" style="16" customWidth="1"/>
    <col min="13077" max="13077" width="13.33203125" style="16" customWidth="1"/>
    <col min="13078" max="13079" width="11.5" style="16" customWidth="1"/>
    <col min="13080" max="13080" width="15.5" style="16" bestFit="1" customWidth="1"/>
    <col min="13081" max="13081" width="15.5" style="16" customWidth="1"/>
    <col min="13082" max="13083" width="10.83203125" style="16"/>
    <col min="13084" max="13084" width="11.5" style="16" customWidth="1"/>
    <col min="13085" max="13087" width="12.33203125" style="16" customWidth="1"/>
    <col min="13088" max="13088" width="4.5" style="16" customWidth="1"/>
    <col min="13089" max="13321" width="10.83203125" style="16"/>
    <col min="13322" max="13323" width="12.5" style="16" customWidth="1"/>
    <col min="13324" max="13324" width="10.33203125" style="16" customWidth="1"/>
    <col min="13325" max="13325" width="9.33203125" style="16" customWidth="1"/>
    <col min="13326" max="13326" width="14.33203125" style="16" customWidth="1"/>
    <col min="13327" max="13327" width="6.5" style="16" customWidth="1"/>
    <col min="13328" max="13330" width="10.83203125" style="16"/>
    <col min="13331" max="13331" width="3.6640625" style="16" customWidth="1"/>
    <col min="13332" max="13332" width="12.6640625" style="16" customWidth="1"/>
    <col min="13333" max="13333" width="13.33203125" style="16" customWidth="1"/>
    <col min="13334" max="13335" width="11.5" style="16" customWidth="1"/>
    <col min="13336" max="13336" width="15.5" style="16" bestFit="1" customWidth="1"/>
    <col min="13337" max="13337" width="15.5" style="16" customWidth="1"/>
    <col min="13338" max="13339" width="10.83203125" style="16"/>
    <col min="13340" max="13340" width="11.5" style="16" customWidth="1"/>
    <col min="13341" max="13343" width="12.33203125" style="16" customWidth="1"/>
    <col min="13344" max="13344" width="4.5" style="16" customWidth="1"/>
    <col min="13345" max="13577" width="10.83203125" style="16"/>
    <col min="13578" max="13579" width="12.5" style="16" customWidth="1"/>
    <col min="13580" max="13580" width="10.33203125" style="16" customWidth="1"/>
    <col min="13581" max="13581" width="9.33203125" style="16" customWidth="1"/>
    <col min="13582" max="13582" width="14.33203125" style="16" customWidth="1"/>
    <col min="13583" max="13583" width="6.5" style="16" customWidth="1"/>
    <col min="13584" max="13586" width="10.83203125" style="16"/>
    <col min="13587" max="13587" width="3.6640625" style="16" customWidth="1"/>
    <col min="13588" max="13588" width="12.6640625" style="16" customWidth="1"/>
    <col min="13589" max="13589" width="13.33203125" style="16" customWidth="1"/>
    <col min="13590" max="13591" width="11.5" style="16" customWidth="1"/>
    <col min="13592" max="13592" width="15.5" style="16" bestFit="1" customWidth="1"/>
    <col min="13593" max="13593" width="15.5" style="16" customWidth="1"/>
    <col min="13594" max="13595" width="10.83203125" style="16"/>
    <col min="13596" max="13596" width="11.5" style="16" customWidth="1"/>
    <col min="13597" max="13599" width="12.33203125" style="16" customWidth="1"/>
    <col min="13600" max="13600" width="4.5" style="16" customWidth="1"/>
    <col min="13601" max="13833" width="10.83203125" style="16"/>
    <col min="13834" max="13835" width="12.5" style="16" customWidth="1"/>
    <col min="13836" max="13836" width="10.33203125" style="16" customWidth="1"/>
    <col min="13837" max="13837" width="9.33203125" style="16" customWidth="1"/>
    <col min="13838" max="13838" width="14.33203125" style="16" customWidth="1"/>
    <col min="13839" max="13839" width="6.5" style="16" customWidth="1"/>
    <col min="13840" max="13842" width="10.83203125" style="16"/>
    <col min="13843" max="13843" width="3.6640625" style="16" customWidth="1"/>
    <col min="13844" max="13844" width="12.6640625" style="16" customWidth="1"/>
    <col min="13845" max="13845" width="13.33203125" style="16" customWidth="1"/>
    <col min="13846" max="13847" width="11.5" style="16" customWidth="1"/>
    <col min="13848" max="13848" width="15.5" style="16" bestFit="1" customWidth="1"/>
    <col min="13849" max="13849" width="15.5" style="16" customWidth="1"/>
    <col min="13850" max="13851" width="10.83203125" style="16"/>
    <col min="13852" max="13852" width="11.5" style="16" customWidth="1"/>
    <col min="13853" max="13855" width="12.33203125" style="16" customWidth="1"/>
    <col min="13856" max="13856" width="4.5" style="16" customWidth="1"/>
    <col min="13857" max="14089" width="10.83203125" style="16"/>
    <col min="14090" max="14091" width="12.5" style="16" customWidth="1"/>
    <col min="14092" max="14092" width="10.33203125" style="16" customWidth="1"/>
    <col min="14093" max="14093" width="9.33203125" style="16" customWidth="1"/>
    <col min="14094" max="14094" width="14.33203125" style="16" customWidth="1"/>
    <col min="14095" max="14095" width="6.5" style="16" customWidth="1"/>
    <col min="14096" max="14098" width="10.83203125" style="16"/>
    <col min="14099" max="14099" width="3.6640625" style="16" customWidth="1"/>
    <col min="14100" max="14100" width="12.6640625" style="16" customWidth="1"/>
    <col min="14101" max="14101" width="13.33203125" style="16" customWidth="1"/>
    <col min="14102" max="14103" width="11.5" style="16" customWidth="1"/>
    <col min="14104" max="14104" width="15.5" style="16" bestFit="1" customWidth="1"/>
    <col min="14105" max="14105" width="15.5" style="16" customWidth="1"/>
    <col min="14106" max="14107" width="10.83203125" style="16"/>
    <col min="14108" max="14108" width="11.5" style="16" customWidth="1"/>
    <col min="14109" max="14111" width="12.33203125" style="16" customWidth="1"/>
    <col min="14112" max="14112" width="4.5" style="16" customWidth="1"/>
    <col min="14113" max="14345" width="10.83203125" style="16"/>
    <col min="14346" max="14347" width="12.5" style="16" customWidth="1"/>
    <col min="14348" max="14348" width="10.33203125" style="16" customWidth="1"/>
    <col min="14349" max="14349" width="9.33203125" style="16" customWidth="1"/>
    <col min="14350" max="14350" width="14.33203125" style="16" customWidth="1"/>
    <col min="14351" max="14351" width="6.5" style="16" customWidth="1"/>
    <col min="14352" max="14354" width="10.83203125" style="16"/>
    <col min="14355" max="14355" width="3.6640625" style="16" customWidth="1"/>
    <col min="14356" max="14356" width="12.6640625" style="16" customWidth="1"/>
    <col min="14357" max="14357" width="13.33203125" style="16" customWidth="1"/>
    <col min="14358" max="14359" width="11.5" style="16" customWidth="1"/>
    <col min="14360" max="14360" width="15.5" style="16" bestFit="1" customWidth="1"/>
    <col min="14361" max="14361" width="15.5" style="16" customWidth="1"/>
    <col min="14362" max="14363" width="10.83203125" style="16"/>
    <col min="14364" max="14364" width="11.5" style="16" customWidth="1"/>
    <col min="14365" max="14367" width="12.33203125" style="16" customWidth="1"/>
    <col min="14368" max="14368" width="4.5" style="16" customWidth="1"/>
    <col min="14369" max="14601" width="10.83203125" style="16"/>
    <col min="14602" max="14603" width="12.5" style="16" customWidth="1"/>
    <col min="14604" max="14604" width="10.33203125" style="16" customWidth="1"/>
    <col min="14605" max="14605" width="9.33203125" style="16" customWidth="1"/>
    <col min="14606" max="14606" width="14.33203125" style="16" customWidth="1"/>
    <col min="14607" max="14607" width="6.5" style="16" customWidth="1"/>
    <col min="14608" max="14610" width="10.83203125" style="16"/>
    <col min="14611" max="14611" width="3.6640625" style="16" customWidth="1"/>
    <col min="14612" max="14612" width="12.6640625" style="16" customWidth="1"/>
    <col min="14613" max="14613" width="13.33203125" style="16" customWidth="1"/>
    <col min="14614" max="14615" width="11.5" style="16" customWidth="1"/>
    <col min="14616" max="14616" width="15.5" style="16" bestFit="1" customWidth="1"/>
    <col min="14617" max="14617" width="15.5" style="16" customWidth="1"/>
    <col min="14618" max="14619" width="10.83203125" style="16"/>
    <col min="14620" max="14620" width="11.5" style="16" customWidth="1"/>
    <col min="14621" max="14623" width="12.33203125" style="16" customWidth="1"/>
    <col min="14624" max="14624" width="4.5" style="16" customWidth="1"/>
    <col min="14625" max="14857" width="10.83203125" style="16"/>
    <col min="14858" max="14859" width="12.5" style="16" customWidth="1"/>
    <col min="14860" max="14860" width="10.33203125" style="16" customWidth="1"/>
    <col min="14861" max="14861" width="9.33203125" style="16" customWidth="1"/>
    <col min="14862" max="14862" width="14.33203125" style="16" customWidth="1"/>
    <col min="14863" max="14863" width="6.5" style="16" customWidth="1"/>
    <col min="14864" max="14866" width="10.83203125" style="16"/>
    <col min="14867" max="14867" width="3.6640625" style="16" customWidth="1"/>
    <col min="14868" max="14868" width="12.6640625" style="16" customWidth="1"/>
    <col min="14869" max="14869" width="13.33203125" style="16" customWidth="1"/>
    <col min="14870" max="14871" width="11.5" style="16" customWidth="1"/>
    <col min="14872" max="14872" width="15.5" style="16" bestFit="1" customWidth="1"/>
    <col min="14873" max="14873" width="15.5" style="16" customWidth="1"/>
    <col min="14874" max="14875" width="10.83203125" style="16"/>
    <col min="14876" max="14876" width="11.5" style="16" customWidth="1"/>
    <col min="14877" max="14879" width="12.33203125" style="16" customWidth="1"/>
    <col min="14880" max="14880" width="4.5" style="16" customWidth="1"/>
    <col min="14881" max="15113" width="10.83203125" style="16"/>
    <col min="15114" max="15115" width="12.5" style="16" customWidth="1"/>
    <col min="15116" max="15116" width="10.33203125" style="16" customWidth="1"/>
    <col min="15117" max="15117" width="9.33203125" style="16" customWidth="1"/>
    <col min="15118" max="15118" width="14.33203125" style="16" customWidth="1"/>
    <col min="15119" max="15119" width="6.5" style="16" customWidth="1"/>
    <col min="15120" max="15122" width="10.83203125" style="16"/>
    <col min="15123" max="15123" width="3.6640625" style="16" customWidth="1"/>
    <col min="15124" max="15124" width="12.6640625" style="16" customWidth="1"/>
    <col min="15125" max="15125" width="13.33203125" style="16" customWidth="1"/>
    <col min="15126" max="15127" width="11.5" style="16" customWidth="1"/>
    <col min="15128" max="15128" width="15.5" style="16" bestFit="1" customWidth="1"/>
    <col min="15129" max="15129" width="15.5" style="16" customWidth="1"/>
    <col min="15130" max="15131" width="10.83203125" style="16"/>
    <col min="15132" max="15132" width="11.5" style="16" customWidth="1"/>
    <col min="15133" max="15135" width="12.33203125" style="16" customWidth="1"/>
    <col min="15136" max="15136" width="4.5" style="16" customWidth="1"/>
    <col min="15137" max="15369" width="10.83203125" style="16"/>
    <col min="15370" max="15371" width="12.5" style="16" customWidth="1"/>
    <col min="15372" max="15372" width="10.33203125" style="16" customWidth="1"/>
    <col min="15373" max="15373" width="9.33203125" style="16" customWidth="1"/>
    <col min="15374" max="15374" width="14.33203125" style="16" customWidth="1"/>
    <col min="15375" max="15375" width="6.5" style="16" customWidth="1"/>
    <col min="15376" max="15378" width="10.83203125" style="16"/>
    <col min="15379" max="15379" width="3.6640625" style="16" customWidth="1"/>
    <col min="15380" max="15380" width="12.6640625" style="16" customWidth="1"/>
    <col min="15381" max="15381" width="13.33203125" style="16" customWidth="1"/>
    <col min="15382" max="15383" width="11.5" style="16" customWidth="1"/>
    <col min="15384" max="15384" width="15.5" style="16" bestFit="1" customWidth="1"/>
    <col min="15385" max="15385" width="15.5" style="16" customWidth="1"/>
    <col min="15386" max="15387" width="10.83203125" style="16"/>
    <col min="15388" max="15388" width="11.5" style="16" customWidth="1"/>
    <col min="15389" max="15391" width="12.33203125" style="16" customWidth="1"/>
    <col min="15392" max="15392" width="4.5" style="16" customWidth="1"/>
    <col min="15393" max="15625" width="10.83203125" style="16"/>
    <col min="15626" max="15627" width="12.5" style="16" customWidth="1"/>
    <col min="15628" max="15628" width="10.33203125" style="16" customWidth="1"/>
    <col min="15629" max="15629" width="9.33203125" style="16" customWidth="1"/>
    <col min="15630" max="15630" width="14.33203125" style="16" customWidth="1"/>
    <col min="15631" max="15631" width="6.5" style="16" customWidth="1"/>
    <col min="15632" max="15634" width="10.83203125" style="16"/>
    <col min="15635" max="15635" width="3.6640625" style="16" customWidth="1"/>
    <col min="15636" max="15636" width="12.6640625" style="16" customWidth="1"/>
    <col min="15637" max="15637" width="13.33203125" style="16" customWidth="1"/>
    <col min="15638" max="15639" width="11.5" style="16" customWidth="1"/>
    <col min="15640" max="15640" width="15.5" style="16" bestFit="1" customWidth="1"/>
    <col min="15641" max="15641" width="15.5" style="16" customWidth="1"/>
    <col min="15642" max="15643" width="10.83203125" style="16"/>
    <col min="15644" max="15644" width="11.5" style="16" customWidth="1"/>
    <col min="15645" max="15647" width="12.33203125" style="16" customWidth="1"/>
    <col min="15648" max="15648" width="4.5" style="16" customWidth="1"/>
    <col min="15649" max="15881" width="10.83203125" style="16"/>
    <col min="15882" max="15883" width="12.5" style="16" customWidth="1"/>
    <col min="15884" max="15884" width="10.33203125" style="16" customWidth="1"/>
    <col min="15885" max="15885" width="9.33203125" style="16" customWidth="1"/>
    <col min="15886" max="15886" width="14.33203125" style="16" customWidth="1"/>
    <col min="15887" max="15887" width="6.5" style="16" customWidth="1"/>
    <col min="15888" max="15890" width="10.83203125" style="16"/>
    <col min="15891" max="15891" width="3.6640625" style="16" customWidth="1"/>
    <col min="15892" max="15892" width="12.6640625" style="16" customWidth="1"/>
    <col min="15893" max="15893" width="13.33203125" style="16" customWidth="1"/>
    <col min="15894" max="15895" width="11.5" style="16" customWidth="1"/>
    <col min="15896" max="15896" width="15.5" style="16" bestFit="1" customWidth="1"/>
    <col min="15897" max="15897" width="15.5" style="16" customWidth="1"/>
    <col min="15898" max="15899" width="10.83203125" style="16"/>
    <col min="15900" max="15900" width="11.5" style="16" customWidth="1"/>
    <col min="15901" max="15903" width="12.33203125" style="16" customWidth="1"/>
    <col min="15904" max="15904" width="4.5" style="16" customWidth="1"/>
    <col min="15905" max="16137" width="10.83203125" style="16"/>
    <col min="16138" max="16139" width="12.5" style="16" customWidth="1"/>
    <col min="16140" max="16140" width="10.33203125" style="16" customWidth="1"/>
    <col min="16141" max="16141" width="9.33203125" style="16" customWidth="1"/>
    <col min="16142" max="16142" width="14.33203125" style="16" customWidth="1"/>
    <col min="16143" max="16143" width="6.5" style="16" customWidth="1"/>
    <col min="16144" max="16146" width="10.83203125" style="16"/>
    <col min="16147" max="16147" width="3.6640625" style="16" customWidth="1"/>
    <col min="16148" max="16148" width="12.6640625" style="16" customWidth="1"/>
    <col min="16149" max="16149" width="13.33203125" style="16" customWidth="1"/>
    <col min="16150" max="16151" width="11.5" style="16" customWidth="1"/>
    <col min="16152" max="16152" width="15.5" style="16" bestFit="1" customWidth="1"/>
    <col min="16153" max="16153" width="15.5" style="16" customWidth="1"/>
    <col min="16154" max="16155" width="10.83203125" style="16"/>
    <col min="16156" max="16156" width="11.5" style="16" customWidth="1"/>
    <col min="16157" max="16159" width="12.33203125" style="16" customWidth="1"/>
    <col min="16160" max="16160" width="4.5" style="16" customWidth="1"/>
    <col min="16161" max="16384" width="10.83203125" style="16"/>
  </cols>
  <sheetData>
    <row r="1" spans="1:37" ht="18" x14ac:dyDescent="0.2">
      <c r="A1" s="15" t="s">
        <v>45</v>
      </c>
    </row>
    <row r="2" spans="1:37" ht="16" x14ac:dyDescent="0.2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6" x14ac:dyDescent="0.2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">
      <c r="A4" s="16" t="s">
        <v>48</v>
      </c>
      <c r="Y4" t="s">
        <v>12</v>
      </c>
      <c r="AA4" s="10">
        <v>5.6000000000000001E-2</v>
      </c>
    </row>
    <row r="5" spans="1:37" ht="16" thickBot="1" x14ac:dyDescent="0.25">
      <c r="A5" s="16" t="s">
        <v>49</v>
      </c>
      <c r="Y5" t="s">
        <v>13</v>
      </c>
      <c r="AA5" s="10">
        <v>5.0999999999999997E-2</v>
      </c>
    </row>
    <row r="6" spans="1:37" ht="15" x14ac:dyDescent="0.2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15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15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4" thickBot="1" x14ac:dyDescent="0.2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15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15">
      <c r="A12" s="16" t="s">
        <v>58</v>
      </c>
      <c r="G12" s="37">
        <v>1</v>
      </c>
      <c r="H12" s="16" t="s">
        <v>59</v>
      </c>
    </row>
    <row r="13" spans="1:37" x14ac:dyDescent="0.15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15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15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15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15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15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15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15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15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15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15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15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15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15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15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15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15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15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15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15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15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15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15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15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15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15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15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15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15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15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15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15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15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15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15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15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15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15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15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15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15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15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15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15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15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15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15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15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15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15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15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2.1640625" bestFit="1" customWidth="1"/>
    <col min="12" max="12" width="21.8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1.83203125" bestFit="1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1.83203125" bestFit="1" customWidth="1"/>
    <col min="33" max="33" width="37.1640625" bestFit="1" customWidth="1"/>
    <col min="34" max="34" width="32" bestFit="1" customWidth="1"/>
    <col min="35" max="35" width="31.6640625" bestFit="1" customWidth="1"/>
    <col min="36" max="36" width="22.1640625" bestFit="1" customWidth="1"/>
    <col min="37" max="37" width="21.83203125" bestFit="1" customWidth="1"/>
    <col min="38" max="39" width="31.83203125" bestFit="1" customWidth="1"/>
    <col min="40" max="43" width="41.5" bestFit="1" customWidth="1"/>
    <col min="46" max="46" width="37.1640625" hidden="1" customWidth="1"/>
    <col min="47" max="47" width="32" hidden="1" customWidth="1"/>
    <col min="48" max="48" width="31.6640625" hidden="1" customWidth="1"/>
    <col min="49" max="49" width="22.1640625" hidden="1" customWidth="1"/>
    <col min="50" max="50" width="21.83203125" hidden="1" customWidth="1"/>
    <col min="51" max="52" width="31.83203125" hidden="1" customWidth="1"/>
    <col min="53" max="56" width="41.5" hidden="1" customWidth="1"/>
  </cols>
  <sheetData>
    <row r="1" spans="1:56" ht="25" thickBot="1" x14ac:dyDescent="0.35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298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306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T1" s="259" t="s">
        <v>307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1"/>
    </row>
    <row r="2" spans="1:56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9" x14ac:dyDescent="0.25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9" x14ac:dyDescent="0.25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9" x14ac:dyDescent="0.25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20" thickBot="1" x14ac:dyDescent="0.3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6" thickBot="1" x14ac:dyDescent="0.25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6" thickBot="1" x14ac:dyDescent="0.25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6" thickBot="1" x14ac:dyDescent="0.25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6" thickBot="1" x14ac:dyDescent="0.25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6" thickBot="1" x14ac:dyDescent="0.25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6"/>
  <sheetViews>
    <sheetView topLeftCell="AC1" zoomScale="53" zoomScaleNormal="60" workbookViewId="0">
      <selection activeCell="AQ3" sqref="AQ3:AQ62"/>
    </sheetView>
  </sheetViews>
  <sheetFormatPr baseColWidth="10" defaultRowHeight="15" x14ac:dyDescent="0.2"/>
  <cols>
    <col min="1" max="1" width="45.83203125" customWidth="1"/>
    <col min="2" max="2" width="13.6640625" bestFit="1" customWidth="1"/>
    <col min="8" max="8" width="36.5" bestFit="1" customWidth="1"/>
    <col min="9" max="9" width="29.1640625" bestFit="1" customWidth="1"/>
    <col min="10" max="10" width="28.5" bestFit="1" customWidth="1"/>
    <col min="11" max="11" width="21.33203125" bestFit="1" customWidth="1"/>
    <col min="12" max="12" width="19.33203125" bestFit="1" customWidth="1"/>
    <col min="13" max="14" width="28.83203125" bestFit="1" customWidth="1"/>
    <col min="15" max="15" width="41.5" bestFit="1" customWidth="1"/>
    <col min="16" max="17" width="37.5" bestFit="1" customWidth="1"/>
    <col min="18" max="18" width="43.6640625" customWidth="1"/>
    <col min="20" max="20" width="36.5" bestFit="1" customWidth="1"/>
    <col min="21" max="21" width="30" bestFit="1" customWidth="1"/>
    <col min="22" max="22" width="29.5" bestFit="1" customWidth="1"/>
    <col min="23" max="23" width="21.33203125" bestFit="1" customWidth="1"/>
    <col min="24" max="24" width="20.83203125" bestFit="1" customWidth="1"/>
    <col min="25" max="26" width="29.6640625" bestFit="1" customWidth="1"/>
    <col min="27" max="29" width="41.5" bestFit="1" customWidth="1"/>
    <col min="30" max="30" width="43.6640625" customWidth="1"/>
    <col min="33" max="33" width="36.5" bestFit="1" customWidth="1"/>
    <col min="34" max="34" width="30" bestFit="1" customWidth="1"/>
    <col min="35" max="35" width="29.5" bestFit="1" customWidth="1"/>
    <col min="36" max="36" width="21.33203125" bestFit="1" customWidth="1"/>
    <col min="37" max="37" width="20.83203125" bestFit="1" customWidth="1"/>
    <col min="38" max="39" width="29.6640625" bestFit="1" customWidth="1"/>
    <col min="40" max="42" width="41.5" bestFit="1" customWidth="1"/>
    <col min="43" max="43" width="43.6640625" customWidth="1"/>
    <col min="44" max="44" width="17.1640625" style="13" customWidth="1"/>
    <col min="45" max="45" width="15.6640625" style="13" customWidth="1"/>
    <col min="46" max="57" width="37.1640625" customWidth="1"/>
  </cols>
  <sheetData>
    <row r="1" spans="1:57" ht="25" thickBot="1" x14ac:dyDescent="0.35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395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396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R1" s="219"/>
      <c r="AS1" s="219"/>
      <c r="AT1" s="259" t="s">
        <v>308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0"/>
      <c r="BE1" s="261"/>
    </row>
    <row r="2" spans="1:57" ht="16" thickBot="1" x14ac:dyDescent="0.25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9" x14ac:dyDescent="0.25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9" x14ac:dyDescent="0.25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9" x14ac:dyDescent="0.25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20" thickBot="1" x14ac:dyDescent="0.3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6" thickBot="1" x14ac:dyDescent="0.25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6" thickBot="1" x14ac:dyDescent="0.25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6" thickBot="1" x14ac:dyDescent="0.25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20"/>
      <c r="AS62" s="22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6" thickBot="1" x14ac:dyDescent="0.25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22"/>
      <c r="AS63" s="22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6" thickBot="1" x14ac:dyDescent="0.25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24"/>
      <c r="AS64" s="224"/>
      <c r="AT64" s="111" t="s">
        <v>249</v>
      </c>
      <c r="AU64" s="166">
        <f>SUMPRODUCT(AU62:BD62,AU63:BD63)</f>
        <v>26.327691063005766</v>
      </c>
    </row>
    <row r="65" spans="8:34" ht="16" thickBot="1" x14ac:dyDescent="0.25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34" ht="16" thickBot="1" x14ac:dyDescent="0.25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"/>
  <sheetData>
    <row r="1" spans="1:1" x14ac:dyDescent="0.2">
      <c r="A1" t="s">
        <v>250</v>
      </c>
    </row>
    <row r="2" spans="1:1" x14ac:dyDescent="0.2">
      <c r="A2" t="s">
        <v>251</v>
      </c>
    </row>
    <row r="3" spans="1:1" x14ac:dyDescent="0.2">
      <c r="A3" t="s">
        <v>252</v>
      </c>
    </row>
    <row r="4" spans="1:1" x14ac:dyDescent="0.2">
      <c r="A4" t="s">
        <v>253</v>
      </c>
    </row>
    <row r="5" spans="1:1" x14ac:dyDescent="0.2">
      <c r="A5" t="s">
        <v>254</v>
      </c>
    </row>
    <row r="6" spans="1:1" x14ac:dyDescent="0.2">
      <c r="A6" t="s">
        <v>255</v>
      </c>
    </row>
    <row r="7" spans="1:1" x14ac:dyDescent="0.2">
      <c r="A7" t="s">
        <v>256</v>
      </c>
    </row>
    <row r="8" spans="1:1" x14ac:dyDescent="0.2">
      <c r="A8" t="s">
        <v>257</v>
      </c>
    </row>
    <row r="9" spans="1:1" x14ac:dyDescent="0.2">
      <c r="A9" t="s">
        <v>258</v>
      </c>
    </row>
    <row r="10" spans="1:1" x14ac:dyDescent="0.2">
      <c r="A10" t="s">
        <v>259</v>
      </c>
    </row>
    <row r="11" spans="1:1" x14ac:dyDescent="0.2">
      <c r="A11" t="s">
        <v>260</v>
      </c>
    </row>
    <row r="12" spans="1:1" x14ac:dyDescent="0.2">
      <c r="A12" t="s">
        <v>261</v>
      </c>
    </row>
    <row r="13" spans="1:1" x14ac:dyDescent="0.2">
      <c r="A13" t="s">
        <v>262</v>
      </c>
    </row>
    <row r="14" spans="1:1" x14ac:dyDescent="0.2">
      <c r="A14" t="s">
        <v>263</v>
      </c>
    </row>
    <row r="15" spans="1:1" x14ac:dyDescent="0.2">
      <c r="A15" t="s">
        <v>264</v>
      </c>
    </row>
    <row r="18" spans="1:1" x14ac:dyDescent="0.2">
      <c r="A18" t="s">
        <v>265</v>
      </c>
    </row>
    <row r="19" spans="1:1" x14ac:dyDescent="0.2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topLeftCell="F1" zoomScale="69" zoomScaleNormal="90" workbookViewId="0">
      <selection activeCell="S18" sqref="S18"/>
    </sheetView>
  </sheetViews>
  <sheetFormatPr baseColWidth="10" defaultRowHeight="15" x14ac:dyDescent="0.2"/>
  <cols>
    <col min="1" max="1" width="23.5" bestFit="1" customWidth="1"/>
    <col min="2" max="2" width="21.33203125" customWidth="1"/>
    <col min="3" max="3" width="10.1640625" customWidth="1"/>
    <col min="4" max="4" width="20.6640625" customWidth="1"/>
    <col min="5" max="5" width="95.83203125" customWidth="1"/>
    <col min="6" max="6" width="19" customWidth="1"/>
    <col min="7" max="7" width="19.83203125" bestFit="1" customWidth="1"/>
    <col min="8" max="8" width="15.1640625" bestFit="1" customWidth="1"/>
    <col min="9" max="9" width="20.1640625" bestFit="1" customWidth="1"/>
    <col min="10" max="10" width="29.1640625" bestFit="1" customWidth="1"/>
    <col min="11" max="11" width="14.6640625" bestFit="1" customWidth="1"/>
    <col min="12" max="12" width="20.5" bestFit="1" customWidth="1"/>
    <col min="13" max="13" width="29.1640625" bestFit="1" customWidth="1"/>
    <col min="14" max="14" width="30.5" bestFit="1" customWidth="1"/>
    <col min="15" max="15" width="26.1640625" bestFit="1" customWidth="1"/>
    <col min="16" max="16" width="22.33203125" bestFit="1" customWidth="1"/>
    <col min="17" max="17" width="22.5" bestFit="1" customWidth="1"/>
    <col min="18" max="18" width="23.6640625" bestFit="1" customWidth="1"/>
    <col min="19" max="19" width="32.5" bestFit="1" customWidth="1"/>
  </cols>
  <sheetData>
    <row r="1" spans="1:20" ht="16" thickBot="1" x14ac:dyDescent="0.25"/>
    <row r="2" spans="1:20" ht="16" thickBot="1" x14ac:dyDescent="0.25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50" t="s">
        <v>401</v>
      </c>
    </row>
    <row r="3" spans="1:20" x14ac:dyDescent="0.2">
      <c r="A3" s="226">
        <v>1</v>
      </c>
      <c r="B3" s="75">
        <v>65</v>
      </c>
      <c r="C3" s="75" t="s">
        <v>26</v>
      </c>
      <c r="D3" s="227">
        <v>1.4999999999999999E-2</v>
      </c>
      <c r="E3" s="75" t="s">
        <v>326</v>
      </c>
      <c r="F3" s="75">
        <v>35</v>
      </c>
      <c r="G3" s="228">
        <f>'Section 4_1'!D53</f>
        <v>163914.31773038019</v>
      </c>
      <c r="H3" s="228">
        <f>'Section 4_1'!F53</f>
        <v>154639.99327274557</v>
      </c>
      <c r="I3" s="228">
        <f>'Section 4_1'!H53</f>
        <v>81185.996468191428</v>
      </c>
      <c r="J3" s="227">
        <f>'Section 4_1'!I53</f>
        <v>0.49529533229508882</v>
      </c>
      <c r="K3" s="229">
        <f>'Section 4_1'!T62</f>
        <v>13.446401820403024</v>
      </c>
      <c r="L3" s="228">
        <f>'Section 4_1'!T63</f>
        <v>1091659.5307011227</v>
      </c>
      <c r="M3" s="228">
        <f>'Section 4_1'!M53</f>
        <v>463867.18839905225</v>
      </c>
      <c r="N3" s="228">
        <f>'Section 4_1'!P53</f>
        <v>627792.34230207035</v>
      </c>
      <c r="O3" s="228">
        <f>'Section 4_1'!Q53</f>
        <v>1091659.5307011227</v>
      </c>
      <c r="P3" s="227">
        <f>'Section 4_1'!E9</f>
        <v>0.05</v>
      </c>
      <c r="Q3" s="230">
        <f>'Section 4_1'!E10</f>
        <v>6.7669406028563278E-2</v>
      </c>
      <c r="R3" s="231">
        <f t="shared" ref="R3:R8" si="0">P3+Q3</f>
        <v>0.11766940602856328</v>
      </c>
      <c r="S3" s="207"/>
    </row>
    <row r="4" spans="1:20" x14ac:dyDescent="0.2">
      <c r="A4" s="23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3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4">
        <f t="shared" si="0"/>
        <v>0.1331456056591466</v>
      </c>
      <c r="S4" s="207">
        <f>(R4/$R$3-1)</f>
        <v>0.13152271395698723</v>
      </c>
    </row>
    <row r="5" spans="1:20" x14ac:dyDescent="0.2">
      <c r="A5" s="23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3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4">
        <f t="shared" si="0"/>
        <v>0.13042819471713285</v>
      </c>
      <c r="S5" s="207">
        <f t="shared" ref="S5:S22" si="1">(R5/$R$3-1)</f>
        <v>0.10842910760909663</v>
      </c>
    </row>
    <row r="6" spans="1:20" x14ac:dyDescent="0.2">
      <c r="A6" s="232">
        <v>4</v>
      </c>
      <c r="B6" s="13">
        <v>65</v>
      </c>
      <c r="C6" s="235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3">
        <f>'Section 3'!U65</f>
        <v>18.713742580928024</v>
      </c>
      <c r="L6" s="220">
        <f>'Section 3'!U66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">
      <c r="A7" s="23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3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4">
        <f t="shared" si="0"/>
        <v>0.12810450000000001</v>
      </c>
      <c r="S7" s="207">
        <f t="shared" si="1"/>
        <v>8.8681453604887661E-2</v>
      </c>
    </row>
    <row r="8" spans="1:20" x14ac:dyDescent="0.2">
      <c r="A8" s="23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3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4">
        <f t="shared" si="0"/>
        <v>0.13534980000000002</v>
      </c>
      <c r="S8" s="207">
        <f t="shared" si="1"/>
        <v>0.15025480766976052</v>
      </c>
    </row>
    <row r="9" spans="1:20" x14ac:dyDescent="0.2">
      <c r="A9" s="23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3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4">
        <f>P9+Q9</f>
        <v>0.12302359380484781</v>
      </c>
      <c r="S9" s="207">
        <f t="shared" si="1"/>
        <v>4.5501952945907087E-2</v>
      </c>
    </row>
    <row r="10" spans="1:20" x14ac:dyDescent="0.2">
      <c r="A10" s="23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3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4">
        <f>P10+Q10</f>
        <v>0.14720329467785903</v>
      </c>
      <c r="S10" s="207">
        <f t="shared" si="1"/>
        <v>0.25099037758486387</v>
      </c>
    </row>
    <row r="11" spans="1:20" x14ac:dyDescent="0.2">
      <c r="A11" s="23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3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4">
        <f>P11+Q11</f>
        <v>0.13534980000000002</v>
      </c>
      <c r="S11" s="207">
        <f t="shared" si="1"/>
        <v>0.15025480766976052</v>
      </c>
    </row>
    <row r="12" spans="1:20" x14ac:dyDescent="0.2">
      <c r="A12" s="23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3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4">
        <f t="shared" ref="R12:R14" si="2">P12+Q12</f>
        <v>0.13342900000000002</v>
      </c>
      <c r="S12" s="207">
        <f t="shared" si="1"/>
        <v>0.13393110837672806</v>
      </c>
    </row>
    <row r="13" spans="1:20" x14ac:dyDescent="0.2">
      <c r="A13" s="23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3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4">
        <f t="shared" si="2"/>
        <v>0.13427060000000002</v>
      </c>
      <c r="S13" s="207">
        <f t="shared" si="1"/>
        <v>0.14108334979958115</v>
      </c>
    </row>
    <row r="14" spans="1:20" x14ac:dyDescent="0.2">
      <c r="A14" s="23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3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4">
        <f t="shared" si="2"/>
        <v>0.13285759</v>
      </c>
      <c r="S14" s="207">
        <f t="shared" si="1"/>
        <v>0.12907504579185103</v>
      </c>
    </row>
    <row r="15" spans="1:20" x14ac:dyDescent="0.2">
      <c r="A15" s="23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3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4">
        <f>P15+Q15</f>
        <v>0.13997599193027938</v>
      </c>
      <c r="S15" s="207">
        <f t="shared" si="1"/>
        <v>0.18956997111297857</v>
      </c>
    </row>
    <row r="16" spans="1:20" x14ac:dyDescent="0.2">
      <c r="A16" s="23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3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4">
        <f>P16+Q16</f>
        <v>0.12138022821807981</v>
      </c>
      <c r="S16" s="207">
        <f t="shared" si="1"/>
        <v>3.1535998308819257E-2</v>
      </c>
    </row>
    <row r="17" spans="1:19" x14ac:dyDescent="0.2">
      <c r="A17" s="23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3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4">
        <f>P17+Q17</f>
        <v>0.10969105934783718</v>
      </c>
      <c r="S17" s="207">
        <f>(R17/$R$3-1)</f>
        <v>-6.7803067509233594E-2</v>
      </c>
    </row>
    <row r="18" spans="1:19" x14ac:dyDescent="0.2">
      <c r="A18" s="232" t="s">
        <v>388</v>
      </c>
      <c r="B18" s="13">
        <v>65</v>
      </c>
      <c r="C18" s="13" t="s">
        <v>26</v>
      </c>
      <c r="D18" s="71">
        <v>1.4999999999999999E-2</v>
      </c>
      <c r="E18" s="13" t="s">
        <v>390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3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4">
        <f t="shared" ref="R18:R22" si="3">P18+Q18</f>
        <v>0.11992174710623472</v>
      </c>
      <c r="S18" s="207">
        <f t="shared" si="1"/>
        <v>1.9141263253463769E-2</v>
      </c>
    </row>
    <row r="19" spans="1:19" x14ac:dyDescent="0.2">
      <c r="A19" s="232" t="s">
        <v>389</v>
      </c>
      <c r="B19" s="13">
        <v>65</v>
      </c>
      <c r="C19" s="13" t="s">
        <v>26</v>
      </c>
      <c r="D19" s="71">
        <v>1.4999999999999999E-2</v>
      </c>
      <c r="E19" s="13" t="s">
        <v>391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3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4">
        <f t="shared" si="3"/>
        <v>0.12197863225978979</v>
      </c>
      <c r="S19" s="207">
        <f t="shared" si="1"/>
        <v>3.6621466672318137E-2</v>
      </c>
    </row>
    <row r="20" spans="1:19" s="80" customFormat="1" x14ac:dyDescent="0.2">
      <c r="A20" s="242">
        <v>12</v>
      </c>
      <c r="B20" s="141">
        <v>65</v>
      </c>
      <c r="C20" s="141" t="s">
        <v>337</v>
      </c>
      <c r="D20" s="243">
        <v>0.01</v>
      </c>
      <c r="E20" s="141" t="s">
        <v>392</v>
      </c>
      <c r="F20" s="141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54123.99764546095</v>
      </c>
      <c r="J20" s="243">
        <f>'Section 4_12'!I53</f>
        <v>0.33019688819672588</v>
      </c>
      <c r="K20" s="245">
        <f>'Section 3'!I65</f>
        <v>14.904383170342655</v>
      </c>
      <c r="L20" s="244">
        <f>'Section 4_12'!E12</f>
        <v>806684.79961867363</v>
      </c>
      <c r="M20" s="244">
        <f>'Section 4_12'!M53</f>
        <v>463867.18839905225</v>
      </c>
      <c r="N20" s="244">
        <f>'Section 4_12'!P53</f>
        <v>342817.61121962144</v>
      </c>
      <c r="O20" s="244">
        <f>'Section 4_12'!Q53</f>
        <v>806684.79961867374</v>
      </c>
      <c r="P20" s="243">
        <f>'Section 4_12'!E9</f>
        <v>0.05</v>
      </c>
      <c r="Q20" s="246">
        <f>'Section 4_12'!E10</f>
        <v>3.6952129811421895E-2</v>
      </c>
      <c r="R20" s="247">
        <f t="shared" si="3"/>
        <v>8.6952129811421891E-2</v>
      </c>
      <c r="S20" s="207">
        <f t="shared" si="1"/>
        <v>-0.26104726159393565</v>
      </c>
    </row>
    <row r="21" spans="1:19" x14ac:dyDescent="0.2">
      <c r="A21" s="262" t="s">
        <v>397</v>
      </c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4"/>
      <c r="S21" s="207"/>
    </row>
    <row r="22" spans="1:19" ht="16" thickBot="1" x14ac:dyDescent="0.25">
      <c r="A22" s="237" t="s">
        <v>398</v>
      </c>
      <c r="B22" s="69">
        <v>65</v>
      </c>
      <c r="C22" s="69" t="s">
        <v>337</v>
      </c>
      <c r="D22" s="74">
        <v>1.4999999999999999E-2</v>
      </c>
      <c r="E22" s="69" t="s">
        <v>399</v>
      </c>
      <c r="F22" s="69">
        <v>35</v>
      </c>
      <c r="G22" s="238">
        <f>'Section 4_13_2'!D53</f>
        <v>163914.31773038019</v>
      </c>
      <c r="H22" s="238">
        <f>'Section 4_13_2'!F53</f>
        <v>154639.99327274557</v>
      </c>
      <c r="I22" s="238">
        <f>'Section 4_13_2'!H53</f>
        <v>81185.996468191428</v>
      </c>
      <c r="J22" s="239">
        <f>'Section 4_13_2'!I53</f>
        <v>0.49529533229508882</v>
      </c>
      <c r="K22" s="240">
        <f>'Section 3'!AH65</f>
        <v>15.71919976036995</v>
      </c>
      <c r="L22" s="238">
        <f>'Section 3'!AH66</f>
        <v>1276178.8962281905</v>
      </c>
      <c r="M22" s="238">
        <f>'Section 4_13_2'!M53</f>
        <v>463867.18839905225</v>
      </c>
      <c r="N22" s="238">
        <f>'Section 4_13_2'!P53</f>
        <v>812311.70782913826</v>
      </c>
      <c r="O22" s="238">
        <f>'Section 4_13_2'!Q53</f>
        <v>1276178.8962281905</v>
      </c>
      <c r="P22" s="239">
        <f>'Section 4_13_2'!E9</f>
        <v>0.05</v>
      </c>
      <c r="Q22" s="239">
        <f>'Section 4_13_2'!E10</f>
        <v>8.7558651284721692E-2</v>
      </c>
      <c r="R22" s="241">
        <f t="shared" si="3"/>
        <v>0.13755865128472169</v>
      </c>
      <c r="S22" s="207">
        <f t="shared" si="1"/>
        <v>0.16902647788780767</v>
      </c>
    </row>
    <row r="23" spans="1:19" x14ac:dyDescent="0.2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3" x14ac:dyDescent="0.15"/>
  <cols>
    <col min="1" max="1" width="11.5" style="16"/>
    <col min="2" max="2" width="10.6640625" style="16" bestFit="1" customWidth="1"/>
    <col min="3" max="3" width="28.5" style="16" bestFit="1" customWidth="1"/>
    <col min="4" max="4" width="16.5" style="16" bestFit="1" customWidth="1"/>
    <col min="5" max="5" width="11.33203125" style="16" bestFit="1" customWidth="1"/>
    <col min="6" max="6" width="14.5" style="16" bestFit="1" customWidth="1"/>
    <col min="7" max="7" width="18.5" style="16" bestFit="1" customWidth="1"/>
    <col min="8" max="8" width="14.5" style="16" bestFit="1" customWidth="1"/>
    <col min="9" max="9" width="25.5" style="16" bestFit="1" customWidth="1"/>
    <col min="10" max="10" width="13.6640625" style="16" customWidth="1"/>
    <col min="11" max="11" width="22.1640625" style="16" bestFit="1" customWidth="1"/>
    <col min="12" max="12" width="25.5" style="16" bestFit="1" customWidth="1"/>
    <col min="13" max="13" width="23.83203125" style="16" bestFit="1" customWidth="1"/>
    <col min="14" max="14" width="23.33203125" style="16" bestFit="1" customWidth="1"/>
    <col min="15" max="15" width="25.5" style="16" bestFit="1" customWidth="1"/>
    <col min="16" max="17" width="25" style="16" bestFit="1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327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">
      <c r="A10" s="16" t="s">
        <v>225</v>
      </c>
      <c r="E10" s="249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">
      <c r="E14" s="27"/>
      <c r="S14" s="158">
        <f t="shared" si="0"/>
        <v>11</v>
      </c>
      <c r="T14" s="208">
        <v>0.51434818820147454</v>
      </c>
    </row>
    <row r="15" spans="1:20" ht="15" x14ac:dyDescent="0.2">
      <c r="S15" s="158">
        <f t="shared" si="0"/>
        <v>12</v>
      </c>
      <c r="T15" s="208">
        <v>0.48049886559347232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13.446401820403024</v>
      </c>
    </row>
    <row r="63" spans="1:20" ht="16" thickBot="1" x14ac:dyDescent="0.25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topLeftCell="A29" zoomScaleNormal="100" workbookViewId="0">
      <selection activeCell="Q63" sqref="Q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334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">
      <c r="E14" s="27"/>
      <c r="S14" s="158">
        <f t="shared" si="0"/>
        <v>11</v>
      </c>
      <c r="T14" s="208">
        <v>0.54882922633558784</v>
      </c>
    </row>
    <row r="15" spans="1:20" ht="15" x14ac:dyDescent="0.2">
      <c r="S15" s="158">
        <f t="shared" si="0"/>
        <v>12</v>
      </c>
      <c r="T15" s="208">
        <v>0.52021783150799605</v>
      </c>
    </row>
    <row r="16" spans="1:20" ht="15" x14ac:dyDescent="0.2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15.214909080778602</v>
      </c>
    </row>
    <row r="63" spans="1:20" ht="16" thickBot="1" x14ac:dyDescent="0.25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"/>
  <sheetData>
    <row r="1" spans="1:1" ht="18" x14ac:dyDescent="0.2">
      <c r="A1" s="15" t="s">
        <v>335</v>
      </c>
    </row>
    <row r="3" spans="1:1" x14ac:dyDescent="0.2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"/>
  <sheetData>
    <row r="1" spans="1:1" ht="18" x14ac:dyDescent="0.2">
      <c r="A1" s="15" t="s">
        <v>339</v>
      </c>
    </row>
    <row r="3" spans="1:1" x14ac:dyDescent="0.2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63" sqref="U63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4.6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1" ht="18" x14ac:dyDescent="0.2">
      <c r="A1" s="15" t="s">
        <v>343</v>
      </c>
    </row>
    <row r="2" spans="1:21" ht="19" thickBot="1" x14ac:dyDescent="0.25">
      <c r="A2" s="15"/>
    </row>
    <row r="3" spans="1:21" ht="16" thickBot="1" x14ac:dyDescent="0.25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6" thickBot="1" x14ac:dyDescent="0.25">
      <c r="S63" s="157" t="s">
        <v>329</v>
      </c>
      <c r="T63" s="209">
        <v>14.638838166892095</v>
      </c>
      <c r="U63" s="209">
        <v>15.466787698552865</v>
      </c>
    </row>
    <row r="64" spans="1:21" ht="16" thickBot="1" x14ac:dyDescent="0.25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62" sqref="T6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353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6" sqref="E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355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">
      <c r="E14" s="27"/>
      <c r="S14" s="158">
        <f t="shared" si="0"/>
        <v>11</v>
      </c>
      <c r="T14" s="208">
        <v>0.5549329870963029</v>
      </c>
    </row>
    <row r="15" spans="1:20" ht="15" x14ac:dyDescent="0.2">
      <c r="S15" s="158">
        <f t="shared" si="0"/>
        <v>12</v>
      </c>
      <c r="T15" s="208">
        <v>0.52620740291827606</v>
      </c>
    </row>
    <row r="16" spans="1:20" ht="15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15.466787698552865</v>
      </c>
    </row>
    <row r="63" spans="1:20" ht="16" thickBot="1" x14ac:dyDescent="0.25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5.332031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1" width="41.1640625" style="16" customWidth="1"/>
    <col min="22" max="22" width="34.1640625" style="16" customWidth="1"/>
    <col min="23" max="23" width="35.6640625" style="16" customWidth="1"/>
    <col min="24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3" ht="18" x14ac:dyDescent="0.2">
      <c r="A1" s="15" t="s">
        <v>364</v>
      </c>
    </row>
    <row r="2" spans="1:23" ht="19" thickBot="1" x14ac:dyDescent="0.25">
      <c r="A2" s="15"/>
      <c r="S2" s="16" t="s">
        <v>372</v>
      </c>
    </row>
    <row r="3" spans="1:23" ht="16" thickBot="1" x14ac:dyDescent="0.25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6" thickBot="1" x14ac:dyDescent="0.25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6" thickBot="1" x14ac:dyDescent="0.25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6" thickBot="1" x14ac:dyDescent="0.25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A15" zoomScaleNormal="100" workbookViewId="0">
      <selection activeCell="E4" sqref="E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377</v>
      </c>
    </row>
    <row r="3" spans="1:18" x14ac:dyDescent="0.15">
      <c r="A3" s="16" t="s">
        <v>50</v>
      </c>
      <c r="E3" s="27">
        <v>1992</v>
      </c>
      <c r="G3" s="16" t="s">
        <v>379</v>
      </c>
    </row>
    <row r="4" spans="1:18" x14ac:dyDescent="0.15">
      <c r="A4" s="16" t="s">
        <v>54</v>
      </c>
      <c r="E4" s="27">
        <v>35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F48</f>
        <v>133393.8166141783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E9*(1-M48/E12)/(M48/E12)</f>
        <v>8.9975991930279359E-2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4_9_1'!H48</f>
        <v>894668.64991746005</v>
      </c>
    </row>
    <row r="13" spans="1:18" x14ac:dyDescent="0.15">
      <c r="A13" s="16" t="s">
        <v>378</v>
      </c>
      <c r="E13" s="185">
        <f>Q48</f>
        <v>894668.6499174597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15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15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15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15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15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15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15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15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15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15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15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15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15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15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15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15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15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15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15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15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15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15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15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15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15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15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15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15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15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15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15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15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15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15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15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15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15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15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15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20" zoomScaleNormal="100" workbookViewId="0">
      <selection activeCell="E4" sqref="E4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380</v>
      </c>
    </row>
    <row r="3" spans="1:18" x14ac:dyDescent="0.15">
      <c r="A3" s="16" t="s">
        <v>50</v>
      </c>
      <c r="E3" s="27">
        <v>1982</v>
      </c>
      <c r="G3" s="16" t="s">
        <v>379</v>
      </c>
    </row>
    <row r="4" spans="1:18" x14ac:dyDescent="0.15">
      <c r="A4" s="16" t="s">
        <v>54</v>
      </c>
      <c r="E4" s="27">
        <v>25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F58</f>
        <v>179270.13505102036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E9*(1-M58/E12)/(M58/E12)</f>
        <v>7.1380228218079808E-2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4_9_2'!H58</f>
        <v>1603146.4702796894</v>
      </c>
    </row>
    <row r="13" spans="1:18" x14ac:dyDescent="0.15">
      <c r="A13" s="16" t="s">
        <v>381</v>
      </c>
      <c r="E13" s="185">
        <f>Q58</f>
        <v>1603146.4702796889</v>
      </c>
    </row>
    <row r="14" spans="1:18" x14ac:dyDescent="0.15">
      <c r="E14" s="27"/>
    </row>
    <row r="16" spans="1:18" x14ac:dyDescent="0.1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15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15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15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15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15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15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15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15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15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15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15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15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15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15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15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15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15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15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15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15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15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15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15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15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15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15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15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15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15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15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15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15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15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15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15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15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15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15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15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Normal="100" workbookViewId="0">
      <selection activeCell="S66" sqref="S6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383</v>
      </c>
    </row>
    <row r="2" spans="1:20" ht="16" thickBot="1" x14ac:dyDescent="0.25">
      <c r="G2" s="16" t="s">
        <v>386</v>
      </c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G3" s="16" t="s">
        <v>387</v>
      </c>
      <c r="P3" s="251" t="s">
        <v>403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">
      <c r="A5" s="16" t="s">
        <v>219</v>
      </c>
      <c r="E5" s="174">
        <v>60000</v>
      </c>
      <c r="P5" s="16" t="s">
        <v>404</v>
      </c>
      <c r="S5" s="158">
        <f t="shared" ref="S5:S58" si="0">S4+1</f>
        <v>2</v>
      </c>
      <c r="T5" s="208">
        <v>0.88869030834939222</v>
      </c>
    </row>
    <row r="6" spans="1:20" ht="15" x14ac:dyDescent="0.2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">
      <c r="E14" s="27"/>
      <c r="S14" s="158">
        <f t="shared" si="0"/>
        <v>11</v>
      </c>
      <c r="T14" s="208">
        <v>0.49217838007688658</v>
      </c>
    </row>
    <row r="15" spans="1:20" ht="15" x14ac:dyDescent="0.2">
      <c r="S15" s="158">
        <f t="shared" si="0"/>
        <v>12</v>
      </c>
      <c r="T15" s="208">
        <v>0.45605176457334473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12.534694530017957</v>
      </c>
    </row>
    <row r="63" spans="1:20" ht="16" thickBot="1" x14ac:dyDescent="0.25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L32" zoomScaleNormal="100" workbookViewId="0">
      <selection activeCell="T62" sqref="T62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384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211" t="s">
        <v>50</v>
      </c>
      <c r="B3" s="211"/>
      <c r="C3" s="211"/>
      <c r="D3" s="211"/>
      <c r="E3" s="248">
        <v>1987</v>
      </c>
      <c r="G3" s="16" t="s">
        <v>386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0.94575070173750808</v>
      </c>
    </row>
    <row r="5" spans="1:20" ht="15" x14ac:dyDescent="0.2">
      <c r="A5" s="16" t="s">
        <v>219</v>
      </c>
      <c r="E5" s="174">
        <v>60000</v>
      </c>
      <c r="Q5" s="251" t="s">
        <v>405</v>
      </c>
      <c r="S5" s="158">
        <f t="shared" ref="S5:S58" si="0">S4+1</f>
        <v>2</v>
      </c>
      <c r="T5" s="208">
        <v>0.89408683853270221</v>
      </c>
    </row>
    <row r="6" spans="1:20" ht="15" x14ac:dyDescent="0.2">
      <c r="A6" s="16" t="s">
        <v>278</v>
      </c>
      <c r="E6" s="173">
        <v>0.03</v>
      </c>
      <c r="Q6" s="16" t="s">
        <v>406</v>
      </c>
      <c r="S6" s="158">
        <f t="shared" si="0"/>
        <v>3</v>
      </c>
      <c r="T6" s="208">
        <v>0.8448473137654563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">
      <c r="E14" s="27"/>
      <c r="S14" s="158">
        <f t="shared" si="0"/>
        <v>11</v>
      </c>
      <c r="T14" s="208">
        <v>0.52168405785315775</v>
      </c>
    </row>
    <row r="15" spans="1:20" ht="15" x14ac:dyDescent="0.2">
      <c r="S15" s="158">
        <f t="shared" si="0"/>
        <v>12</v>
      </c>
      <c r="T15" s="208">
        <v>0.48837548776829459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6" thickBot="1" x14ac:dyDescent="0.25">
      <c r="S62" s="157" t="s">
        <v>329</v>
      </c>
      <c r="T62" s="209">
        <v>13.703782937459213</v>
      </c>
    </row>
    <row r="63" spans="1:20" ht="16" thickBot="1" x14ac:dyDescent="0.25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tabSelected="1" zoomScaleNormal="100" workbookViewId="0">
      <selection activeCell="U59" sqref="U59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0" width="36.5" style="16" customWidth="1"/>
    <col min="21" max="248" width="11.5" style="16"/>
    <col min="249" max="250" width="12.5" style="16" customWidth="1"/>
    <col min="251" max="251" width="10.33203125" style="16" customWidth="1"/>
    <col min="252" max="252" width="9.33203125" style="16" customWidth="1"/>
    <col min="253" max="253" width="14.33203125" style="16" customWidth="1"/>
    <col min="254" max="254" width="6.5" style="16" customWidth="1"/>
    <col min="255" max="257" width="11.5" style="16"/>
    <col min="258" max="258" width="3.6640625" style="16" customWidth="1"/>
    <col min="259" max="259" width="12.6640625" style="16" customWidth="1"/>
    <col min="260" max="260" width="13.33203125" style="16" customWidth="1"/>
    <col min="261" max="262" width="11.5" style="16"/>
    <col min="263" max="263" width="15.5" style="16" bestFit="1" customWidth="1"/>
    <col min="264" max="264" width="15.5" style="16" customWidth="1"/>
    <col min="265" max="267" width="11.5" style="16"/>
    <col min="268" max="270" width="12.33203125" style="16" customWidth="1"/>
    <col min="271" max="271" width="4.5" style="16" customWidth="1"/>
    <col min="272" max="504" width="11.5" style="16"/>
    <col min="505" max="506" width="12.5" style="16" customWidth="1"/>
    <col min="507" max="507" width="10.33203125" style="16" customWidth="1"/>
    <col min="508" max="508" width="9.33203125" style="16" customWidth="1"/>
    <col min="509" max="509" width="14.33203125" style="16" customWidth="1"/>
    <col min="510" max="510" width="6.5" style="16" customWidth="1"/>
    <col min="511" max="513" width="11.5" style="16"/>
    <col min="514" max="514" width="3.6640625" style="16" customWidth="1"/>
    <col min="515" max="515" width="12.6640625" style="16" customWidth="1"/>
    <col min="516" max="516" width="13.33203125" style="16" customWidth="1"/>
    <col min="517" max="518" width="11.5" style="16"/>
    <col min="519" max="519" width="15.5" style="16" bestFit="1" customWidth="1"/>
    <col min="520" max="520" width="15.5" style="16" customWidth="1"/>
    <col min="521" max="523" width="11.5" style="16"/>
    <col min="524" max="526" width="12.33203125" style="16" customWidth="1"/>
    <col min="527" max="527" width="4.5" style="16" customWidth="1"/>
    <col min="528" max="760" width="11.5" style="16"/>
    <col min="761" max="762" width="12.5" style="16" customWidth="1"/>
    <col min="763" max="763" width="10.33203125" style="16" customWidth="1"/>
    <col min="764" max="764" width="9.33203125" style="16" customWidth="1"/>
    <col min="765" max="765" width="14.33203125" style="16" customWidth="1"/>
    <col min="766" max="766" width="6.5" style="16" customWidth="1"/>
    <col min="767" max="769" width="11.5" style="16"/>
    <col min="770" max="770" width="3.6640625" style="16" customWidth="1"/>
    <col min="771" max="771" width="12.6640625" style="16" customWidth="1"/>
    <col min="772" max="772" width="13.33203125" style="16" customWidth="1"/>
    <col min="773" max="774" width="11.5" style="16"/>
    <col min="775" max="775" width="15.5" style="16" bestFit="1" customWidth="1"/>
    <col min="776" max="776" width="15.5" style="16" customWidth="1"/>
    <col min="777" max="779" width="11.5" style="16"/>
    <col min="780" max="782" width="12.33203125" style="16" customWidth="1"/>
    <col min="783" max="783" width="4.5" style="16" customWidth="1"/>
    <col min="784" max="1016" width="11.5" style="16"/>
    <col min="1017" max="1018" width="12.5" style="16" customWidth="1"/>
    <col min="1019" max="1019" width="10.33203125" style="16" customWidth="1"/>
    <col min="1020" max="1020" width="9.33203125" style="16" customWidth="1"/>
    <col min="1021" max="1021" width="14.33203125" style="16" customWidth="1"/>
    <col min="1022" max="1022" width="6.5" style="16" customWidth="1"/>
    <col min="1023" max="1025" width="11.5" style="16"/>
    <col min="1026" max="1026" width="3.6640625" style="16" customWidth="1"/>
    <col min="1027" max="1027" width="12.6640625" style="16" customWidth="1"/>
    <col min="1028" max="1028" width="13.33203125" style="16" customWidth="1"/>
    <col min="1029" max="1030" width="11.5" style="16"/>
    <col min="1031" max="1031" width="15.5" style="16" bestFit="1" customWidth="1"/>
    <col min="1032" max="1032" width="15.5" style="16" customWidth="1"/>
    <col min="1033" max="1035" width="11.5" style="16"/>
    <col min="1036" max="1038" width="12.33203125" style="16" customWidth="1"/>
    <col min="1039" max="1039" width="4.5" style="16" customWidth="1"/>
    <col min="1040" max="1272" width="11.5" style="16"/>
    <col min="1273" max="1274" width="12.5" style="16" customWidth="1"/>
    <col min="1275" max="1275" width="10.33203125" style="16" customWidth="1"/>
    <col min="1276" max="1276" width="9.33203125" style="16" customWidth="1"/>
    <col min="1277" max="1277" width="14.33203125" style="16" customWidth="1"/>
    <col min="1278" max="1278" width="6.5" style="16" customWidth="1"/>
    <col min="1279" max="1281" width="11.5" style="16"/>
    <col min="1282" max="1282" width="3.6640625" style="16" customWidth="1"/>
    <col min="1283" max="1283" width="12.6640625" style="16" customWidth="1"/>
    <col min="1284" max="1284" width="13.33203125" style="16" customWidth="1"/>
    <col min="1285" max="1286" width="11.5" style="16"/>
    <col min="1287" max="1287" width="15.5" style="16" bestFit="1" customWidth="1"/>
    <col min="1288" max="1288" width="15.5" style="16" customWidth="1"/>
    <col min="1289" max="1291" width="11.5" style="16"/>
    <col min="1292" max="1294" width="12.33203125" style="16" customWidth="1"/>
    <col min="1295" max="1295" width="4.5" style="16" customWidth="1"/>
    <col min="1296" max="1528" width="11.5" style="16"/>
    <col min="1529" max="1530" width="12.5" style="16" customWidth="1"/>
    <col min="1531" max="1531" width="10.33203125" style="16" customWidth="1"/>
    <col min="1532" max="1532" width="9.33203125" style="16" customWidth="1"/>
    <col min="1533" max="1533" width="14.33203125" style="16" customWidth="1"/>
    <col min="1534" max="1534" width="6.5" style="16" customWidth="1"/>
    <col min="1535" max="1537" width="11.5" style="16"/>
    <col min="1538" max="1538" width="3.6640625" style="16" customWidth="1"/>
    <col min="1539" max="1539" width="12.6640625" style="16" customWidth="1"/>
    <col min="1540" max="1540" width="13.33203125" style="16" customWidth="1"/>
    <col min="1541" max="1542" width="11.5" style="16"/>
    <col min="1543" max="1543" width="15.5" style="16" bestFit="1" customWidth="1"/>
    <col min="1544" max="1544" width="15.5" style="16" customWidth="1"/>
    <col min="1545" max="1547" width="11.5" style="16"/>
    <col min="1548" max="1550" width="12.33203125" style="16" customWidth="1"/>
    <col min="1551" max="1551" width="4.5" style="16" customWidth="1"/>
    <col min="1552" max="1784" width="11.5" style="16"/>
    <col min="1785" max="1786" width="12.5" style="16" customWidth="1"/>
    <col min="1787" max="1787" width="10.33203125" style="16" customWidth="1"/>
    <col min="1788" max="1788" width="9.33203125" style="16" customWidth="1"/>
    <col min="1789" max="1789" width="14.33203125" style="16" customWidth="1"/>
    <col min="1790" max="1790" width="6.5" style="16" customWidth="1"/>
    <col min="1791" max="1793" width="11.5" style="16"/>
    <col min="1794" max="1794" width="3.6640625" style="16" customWidth="1"/>
    <col min="1795" max="1795" width="12.6640625" style="16" customWidth="1"/>
    <col min="1796" max="1796" width="13.33203125" style="16" customWidth="1"/>
    <col min="1797" max="1798" width="11.5" style="16"/>
    <col min="1799" max="1799" width="15.5" style="16" bestFit="1" customWidth="1"/>
    <col min="1800" max="1800" width="15.5" style="16" customWidth="1"/>
    <col min="1801" max="1803" width="11.5" style="16"/>
    <col min="1804" max="1806" width="12.33203125" style="16" customWidth="1"/>
    <col min="1807" max="1807" width="4.5" style="16" customWidth="1"/>
    <col min="1808" max="2040" width="11.5" style="16"/>
    <col min="2041" max="2042" width="12.5" style="16" customWidth="1"/>
    <col min="2043" max="2043" width="10.33203125" style="16" customWidth="1"/>
    <col min="2044" max="2044" width="9.33203125" style="16" customWidth="1"/>
    <col min="2045" max="2045" width="14.33203125" style="16" customWidth="1"/>
    <col min="2046" max="2046" width="6.5" style="16" customWidth="1"/>
    <col min="2047" max="2049" width="11.5" style="16"/>
    <col min="2050" max="2050" width="3.6640625" style="16" customWidth="1"/>
    <col min="2051" max="2051" width="12.6640625" style="16" customWidth="1"/>
    <col min="2052" max="2052" width="13.33203125" style="16" customWidth="1"/>
    <col min="2053" max="2054" width="11.5" style="16"/>
    <col min="2055" max="2055" width="15.5" style="16" bestFit="1" customWidth="1"/>
    <col min="2056" max="2056" width="15.5" style="16" customWidth="1"/>
    <col min="2057" max="2059" width="11.5" style="16"/>
    <col min="2060" max="2062" width="12.33203125" style="16" customWidth="1"/>
    <col min="2063" max="2063" width="4.5" style="16" customWidth="1"/>
    <col min="2064" max="2296" width="11.5" style="16"/>
    <col min="2297" max="2298" width="12.5" style="16" customWidth="1"/>
    <col min="2299" max="2299" width="10.33203125" style="16" customWidth="1"/>
    <col min="2300" max="2300" width="9.33203125" style="16" customWidth="1"/>
    <col min="2301" max="2301" width="14.33203125" style="16" customWidth="1"/>
    <col min="2302" max="2302" width="6.5" style="16" customWidth="1"/>
    <col min="2303" max="2305" width="11.5" style="16"/>
    <col min="2306" max="2306" width="3.6640625" style="16" customWidth="1"/>
    <col min="2307" max="2307" width="12.6640625" style="16" customWidth="1"/>
    <col min="2308" max="2308" width="13.33203125" style="16" customWidth="1"/>
    <col min="2309" max="2310" width="11.5" style="16"/>
    <col min="2311" max="2311" width="15.5" style="16" bestFit="1" customWidth="1"/>
    <col min="2312" max="2312" width="15.5" style="16" customWidth="1"/>
    <col min="2313" max="2315" width="11.5" style="16"/>
    <col min="2316" max="2318" width="12.33203125" style="16" customWidth="1"/>
    <col min="2319" max="2319" width="4.5" style="16" customWidth="1"/>
    <col min="2320" max="2552" width="11.5" style="16"/>
    <col min="2553" max="2554" width="12.5" style="16" customWidth="1"/>
    <col min="2555" max="2555" width="10.33203125" style="16" customWidth="1"/>
    <col min="2556" max="2556" width="9.33203125" style="16" customWidth="1"/>
    <col min="2557" max="2557" width="14.33203125" style="16" customWidth="1"/>
    <col min="2558" max="2558" width="6.5" style="16" customWidth="1"/>
    <col min="2559" max="2561" width="11.5" style="16"/>
    <col min="2562" max="2562" width="3.6640625" style="16" customWidth="1"/>
    <col min="2563" max="2563" width="12.6640625" style="16" customWidth="1"/>
    <col min="2564" max="2564" width="13.33203125" style="16" customWidth="1"/>
    <col min="2565" max="2566" width="11.5" style="16"/>
    <col min="2567" max="2567" width="15.5" style="16" bestFit="1" customWidth="1"/>
    <col min="2568" max="2568" width="15.5" style="16" customWidth="1"/>
    <col min="2569" max="2571" width="11.5" style="16"/>
    <col min="2572" max="2574" width="12.33203125" style="16" customWidth="1"/>
    <col min="2575" max="2575" width="4.5" style="16" customWidth="1"/>
    <col min="2576" max="2808" width="11.5" style="16"/>
    <col min="2809" max="2810" width="12.5" style="16" customWidth="1"/>
    <col min="2811" max="2811" width="10.33203125" style="16" customWidth="1"/>
    <col min="2812" max="2812" width="9.33203125" style="16" customWidth="1"/>
    <col min="2813" max="2813" width="14.33203125" style="16" customWidth="1"/>
    <col min="2814" max="2814" width="6.5" style="16" customWidth="1"/>
    <col min="2815" max="2817" width="11.5" style="16"/>
    <col min="2818" max="2818" width="3.6640625" style="16" customWidth="1"/>
    <col min="2819" max="2819" width="12.6640625" style="16" customWidth="1"/>
    <col min="2820" max="2820" width="13.33203125" style="16" customWidth="1"/>
    <col min="2821" max="2822" width="11.5" style="16"/>
    <col min="2823" max="2823" width="15.5" style="16" bestFit="1" customWidth="1"/>
    <col min="2824" max="2824" width="15.5" style="16" customWidth="1"/>
    <col min="2825" max="2827" width="11.5" style="16"/>
    <col min="2828" max="2830" width="12.33203125" style="16" customWidth="1"/>
    <col min="2831" max="2831" width="4.5" style="16" customWidth="1"/>
    <col min="2832" max="3064" width="11.5" style="16"/>
    <col min="3065" max="3066" width="12.5" style="16" customWidth="1"/>
    <col min="3067" max="3067" width="10.33203125" style="16" customWidth="1"/>
    <col min="3068" max="3068" width="9.33203125" style="16" customWidth="1"/>
    <col min="3069" max="3069" width="14.33203125" style="16" customWidth="1"/>
    <col min="3070" max="3070" width="6.5" style="16" customWidth="1"/>
    <col min="3071" max="3073" width="11.5" style="16"/>
    <col min="3074" max="3074" width="3.6640625" style="16" customWidth="1"/>
    <col min="3075" max="3075" width="12.6640625" style="16" customWidth="1"/>
    <col min="3076" max="3076" width="13.33203125" style="16" customWidth="1"/>
    <col min="3077" max="3078" width="11.5" style="16"/>
    <col min="3079" max="3079" width="15.5" style="16" bestFit="1" customWidth="1"/>
    <col min="3080" max="3080" width="15.5" style="16" customWidth="1"/>
    <col min="3081" max="3083" width="11.5" style="16"/>
    <col min="3084" max="3086" width="12.33203125" style="16" customWidth="1"/>
    <col min="3087" max="3087" width="4.5" style="16" customWidth="1"/>
    <col min="3088" max="3320" width="11.5" style="16"/>
    <col min="3321" max="3322" width="12.5" style="16" customWidth="1"/>
    <col min="3323" max="3323" width="10.33203125" style="16" customWidth="1"/>
    <col min="3324" max="3324" width="9.33203125" style="16" customWidth="1"/>
    <col min="3325" max="3325" width="14.33203125" style="16" customWidth="1"/>
    <col min="3326" max="3326" width="6.5" style="16" customWidth="1"/>
    <col min="3327" max="3329" width="11.5" style="16"/>
    <col min="3330" max="3330" width="3.6640625" style="16" customWidth="1"/>
    <col min="3331" max="3331" width="12.6640625" style="16" customWidth="1"/>
    <col min="3332" max="3332" width="13.33203125" style="16" customWidth="1"/>
    <col min="3333" max="3334" width="11.5" style="16"/>
    <col min="3335" max="3335" width="15.5" style="16" bestFit="1" customWidth="1"/>
    <col min="3336" max="3336" width="15.5" style="16" customWidth="1"/>
    <col min="3337" max="3339" width="11.5" style="16"/>
    <col min="3340" max="3342" width="12.33203125" style="16" customWidth="1"/>
    <col min="3343" max="3343" width="4.5" style="16" customWidth="1"/>
    <col min="3344" max="3576" width="11.5" style="16"/>
    <col min="3577" max="3578" width="12.5" style="16" customWidth="1"/>
    <col min="3579" max="3579" width="10.33203125" style="16" customWidth="1"/>
    <col min="3580" max="3580" width="9.33203125" style="16" customWidth="1"/>
    <col min="3581" max="3581" width="14.33203125" style="16" customWidth="1"/>
    <col min="3582" max="3582" width="6.5" style="16" customWidth="1"/>
    <col min="3583" max="3585" width="11.5" style="16"/>
    <col min="3586" max="3586" width="3.6640625" style="16" customWidth="1"/>
    <col min="3587" max="3587" width="12.6640625" style="16" customWidth="1"/>
    <col min="3588" max="3588" width="13.33203125" style="16" customWidth="1"/>
    <col min="3589" max="3590" width="11.5" style="16"/>
    <col min="3591" max="3591" width="15.5" style="16" bestFit="1" customWidth="1"/>
    <col min="3592" max="3592" width="15.5" style="16" customWidth="1"/>
    <col min="3593" max="3595" width="11.5" style="16"/>
    <col min="3596" max="3598" width="12.33203125" style="16" customWidth="1"/>
    <col min="3599" max="3599" width="4.5" style="16" customWidth="1"/>
    <col min="3600" max="3832" width="11.5" style="16"/>
    <col min="3833" max="3834" width="12.5" style="16" customWidth="1"/>
    <col min="3835" max="3835" width="10.33203125" style="16" customWidth="1"/>
    <col min="3836" max="3836" width="9.33203125" style="16" customWidth="1"/>
    <col min="3837" max="3837" width="14.33203125" style="16" customWidth="1"/>
    <col min="3838" max="3838" width="6.5" style="16" customWidth="1"/>
    <col min="3839" max="3841" width="11.5" style="16"/>
    <col min="3842" max="3842" width="3.6640625" style="16" customWidth="1"/>
    <col min="3843" max="3843" width="12.6640625" style="16" customWidth="1"/>
    <col min="3844" max="3844" width="13.33203125" style="16" customWidth="1"/>
    <col min="3845" max="3846" width="11.5" style="16"/>
    <col min="3847" max="3847" width="15.5" style="16" bestFit="1" customWidth="1"/>
    <col min="3848" max="3848" width="15.5" style="16" customWidth="1"/>
    <col min="3849" max="3851" width="11.5" style="16"/>
    <col min="3852" max="3854" width="12.33203125" style="16" customWidth="1"/>
    <col min="3855" max="3855" width="4.5" style="16" customWidth="1"/>
    <col min="3856" max="4088" width="11.5" style="16"/>
    <col min="4089" max="4090" width="12.5" style="16" customWidth="1"/>
    <col min="4091" max="4091" width="10.33203125" style="16" customWidth="1"/>
    <col min="4092" max="4092" width="9.33203125" style="16" customWidth="1"/>
    <col min="4093" max="4093" width="14.33203125" style="16" customWidth="1"/>
    <col min="4094" max="4094" width="6.5" style="16" customWidth="1"/>
    <col min="4095" max="4097" width="11.5" style="16"/>
    <col min="4098" max="4098" width="3.6640625" style="16" customWidth="1"/>
    <col min="4099" max="4099" width="12.6640625" style="16" customWidth="1"/>
    <col min="4100" max="4100" width="13.33203125" style="16" customWidth="1"/>
    <col min="4101" max="4102" width="11.5" style="16"/>
    <col min="4103" max="4103" width="15.5" style="16" bestFit="1" customWidth="1"/>
    <col min="4104" max="4104" width="15.5" style="16" customWidth="1"/>
    <col min="4105" max="4107" width="11.5" style="16"/>
    <col min="4108" max="4110" width="12.33203125" style="16" customWidth="1"/>
    <col min="4111" max="4111" width="4.5" style="16" customWidth="1"/>
    <col min="4112" max="4344" width="11.5" style="16"/>
    <col min="4345" max="4346" width="12.5" style="16" customWidth="1"/>
    <col min="4347" max="4347" width="10.33203125" style="16" customWidth="1"/>
    <col min="4348" max="4348" width="9.33203125" style="16" customWidth="1"/>
    <col min="4349" max="4349" width="14.33203125" style="16" customWidth="1"/>
    <col min="4350" max="4350" width="6.5" style="16" customWidth="1"/>
    <col min="4351" max="4353" width="11.5" style="16"/>
    <col min="4354" max="4354" width="3.6640625" style="16" customWidth="1"/>
    <col min="4355" max="4355" width="12.6640625" style="16" customWidth="1"/>
    <col min="4356" max="4356" width="13.33203125" style="16" customWidth="1"/>
    <col min="4357" max="4358" width="11.5" style="16"/>
    <col min="4359" max="4359" width="15.5" style="16" bestFit="1" customWidth="1"/>
    <col min="4360" max="4360" width="15.5" style="16" customWidth="1"/>
    <col min="4361" max="4363" width="11.5" style="16"/>
    <col min="4364" max="4366" width="12.33203125" style="16" customWidth="1"/>
    <col min="4367" max="4367" width="4.5" style="16" customWidth="1"/>
    <col min="4368" max="4600" width="11.5" style="16"/>
    <col min="4601" max="4602" width="12.5" style="16" customWidth="1"/>
    <col min="4603" max="4603" width="10.33203125" style="16" customWidth="1"/>
    <col min="4604" max="4604" width="9.33203125" style="16" customWidth="1"/>
    <col min="4605" max="4605" width="14.33203125" style="16" customWidth="1"/>
    <col min="4606" max="4606" width="6.5" style="16" customWidth="1"/>
    <col min="4607" max="4609" width="11.5" style="16"/>
    <col min="4610" max="4610" width="3.6640625" style="16" customWidth="1"/>
    <col min="4611" max="4611" width="12.6640625" style="16" customWidth="1"/>
    <col min="4612" max="4612" width="13.33203125" style="16" customWidth="1"/>
    <col min="4613" max="4614" width="11.5" style="16"/>
    <col min="4615" max="4615" width="15.5" style="16" bestFit="1" customWidth="1"/>
    <col min="4616" max="4616" width="15.5" style="16" customWidth="1"/>
    <col min="4617" max="4619" width="11.5" style="16"/>
    <col min="4620" max="4622" width="12.33203125" style="16" customWidth="1"/>
    <col min="4623" max="4623" width="4.5" style="16" customWidth="1"/>
    <col min="4624" max="4856" width="11.5" style="16"/>
    <col min="4857" max="4858" width="12.5" style="16" customWidth="1"/>
    <col min="4859" max="4859" width="10.33203125" style="16" customWidth="1"/>
    <col min="4860" max="4860" width="9.33203125" style="16" customWidth="1"/>
    <col min="4861" max="4861" width="14.33203125" style="16" customWidth="1"/>
    <col min="4862" max="4862" width="6.5" style="16" customWidth="1"/>
    <col min="4863" max="4865" width="11.5" style="16"/>
    <col min="4866" max="4866" width="3.6640625" style="16" customWidth="1"/>
    <col min="4867" max="4867" width="12.6640625" style="16" customWidth="1"/>
    <col min="4868" max="4868" width="13.33203125" style="16" customWidth="1"/>
    <col min="4869" max="4870" width="11.5" style="16"/>
    <col min="4871" max="4871" width="15.5" style="16" bestFit="1" customWidth="1"/>
    <col min="4872" max="4872" width="15.5" style="16" customWidth="1"/>
    <col min="4873" max="4875" width="11.5" style="16"/>
    <col min="4876" max="4878" width="12.33203125" style="16" customWidth="1"/>
    <col min="4879" max="4879" width="4.5" style="16" customWidth="1"/>
    <col min="4880" max="5112" width="11.5" style="16"/>
    <col min="5113" max="5114" width="12.5" style="16" customWidth="1"/>
    <col min="5115" max="5115" width="10.33203125" style="16" customWidth="1"/>
    <col min="5116" max="5116" width="9.33203125" style="16" customWidth="1"/>
    <col min="5117" max="5117" width="14.33203125" style="16" customWidth="1"/>
    <col min="5118" max="5118" width="6.5" style="16" customWidth="1"/>
    <col min="5119" max="5121" width="11.5" style="16"/>
    <col min="5122" max="5122" width="3.6640625" style="16" customWidth="1"/>
    <col min="5123" max="5123" width="12.6640625" style="16" customWidth="1"/>
    <col min="5124" max="5124" width="13.33203125" style="16" customWidth="1"/>
    <col min="5125" max="5126" width="11.5" style="16"/>
    <col min="5127" max="5127" width="15.5" style="16" bestFit="1" customWidth="1"/>
    <col min="5128" max="5128" width="15.5" style="16" customWidth="1"/>
    <col min="5129" max="5131" width="11.5" style="16"/>
    <col min="5132" max="5134" width="12.33203125" style="16" customWidth="1"/>
    <col min="5135" max="5135" width="4.5" style="16" customWidth="1"/>
    <col min="5136" max="5368" width="11.5" style="16"/>
    <col min="5369" max="5370" width="12.5" style="16" customWidth="1"/>
    <col min="5371" max="5371" width="10.33203125" style="16" customWidth="1"/>
    <col min="5372" max="5372" width="9.33203125" style="16" customWidth="1"/>
    <col min="5373" max="5373" width="14.33203125" style="16" customWidth="1"/>
    <col min="5374" max="5374" width="6.5" style="16" customWidth="1"/>
    <col min="5375" max="5377" width="11.5" style="16"/>
    <col min="5378" max="5378" width="3.6640625" style="16" customWidth="1"/>
    <col min="5379" max="5379" width="12.6640625" style="16" customWidth="1"/>
    <col min="5380" max="5380" width="13.33203125" style="16" customWidth="1"/>
    <col min="5381" max="5382" width="11.5" style="16"/>
    <col min="5383" max="5383" width="15.5" style="16" bestFit="1" customWidth="1"/>
    <col min="5384" max="5384" width="15.5" style="16" customWidth="1"/>
    <col min="5385" max="5387" width="11.5" style="16"/>
    <col min="5388" max="5390" width="12.33203125" style="16" customWidth="1"/>
    <col min="5391" max="5391" width="4.5" style="16" customWidth="1"/>
    <col min="5392" max="5624" width="11.5" style="16"/>
    <col min="5625" max="5626" width="12.5" style="16" customWidth="1"/>
    <col min="5627" max="5627" width="10.33203125" style="16" customWidth="1"/>
    <col min="5628" max="5628" width="9.33203125" style="16" customWidth="1"/>
    <col min="5629" max="5629" width="14.33203125" style="16" customWidth="1"/>
    <col min="5630" max="5630" width="6.5" style="16" customWidth="1"/>
    <col min="5631" max="5633" width="11.5" style="16"/>
    <col min="5634" max="5634" width="3.6640625" style="16" customWidth="1"/>
    <col min="5635" max="5635" width="12.6640625" style="16" customWidth="1"/>
    <col min="5636" max="5636" width="13.33203125" style="16" customWidth="1"/>
    <col min="5637" max="5638" width="11.5" style="16"/>
    <col min="5639" max="5639" width="15.5" style="16" bestFit="1" customWidth="1"/>
    <col min="5640" max="5640" width="15.5" style="16" customWidth="1"/>
    <col min="5641" max="5643" width="11.5" style="16"/>
    <col min="5644" max="5646" width="12.33203125" style="16" customWidth="1"/>
    <col min="5647" max="5647" width="4.5" style="16" customWidth="1"/>
    <col min="5648" max="5880" width="11.5" style="16"/>
    <col min="5881" max="5882" width="12.5" style="16" customWidth="1"/>
    <col min="5883" max="5883" width="10.33203125" style="16" customWidth="1"/>
    <col min="5884" max="5884" width="9.33203125" style="16" customWidth="1"/>
    <col min="5885" max="5885" width="14.33203125" style="16" customWidth="1"/>
    <col min="5886" max="5886" width="6.5" style="16" customWidth="1"/>
    <col min="5887" max="5889" width="11.5" style="16"/>
    <col min="5890" max="5890" width="3.6640625" style="16" customWidth="1"/>
    <col min="5891" max="5891" width="12.6640625" style="16" customWidth="1"/>
    <col min="5892" max="5892" width="13.33203125" style="16" customWidth="1"/>
    <col min="5893" max="5894" width="11.5" style="16"/>
    <col min="5895" max="5895" width="15.5" style="16" bestFit="1" customWidth="1"/>
    <col min="5896" max="5896" width="15.5" style="16" customWidth="1"/>
    <col min="5897" max="5899" width="11.5" style="16"/>
    <col min="5900" max="5902" width="12.33203125" style="16" customWidth="1"/>
    <col min="5903" max="5903" width="4.5" style="16" customWidth="1"/>
    <col min="5904" max="6136" width="11.5" style="16"/>
    <col min="6137" max="6138" width="12.5" style="16" customWidth="1"/>
    <col min="6139" max="6139" width="10.33203125" style="16" customWidth="1"/>
    <col min="6140" max="6140" width="9.33203125" style="16" customWidth="1"/>
    <col min="6141" max="6141" width="14.33203125" style="16" customWidth="1"/>
    <col min="6142" max="6142" width="6.5" style="16" customWidth="1"/>
    <col min="6143" max="6145" width="11.5" style="16"/>
    <col min="6146" max="6146" width="3.6640625" style="16" customWidth="1"/>
    <col min="6147" max="6147" width="12.6640625" style="16" customWidth="1"/>
    <col min="6148" max="6148" width="13.33203125" style="16" customWidth="1"/>
    <col min="6149" max="6150" width="11.5" style="16"/>
    <col min="6151" max="6151" width="15.5" style="16" bestFit="1" customWidth="1"/>
    <col min="6152" max="6152" width="15.5" style="16" customWidth="1"/>
    <col min="6153" max="6155" width="11.5" style="16"/>
    <col min="6156" max="6158" width="12.33203125" style="16" customWidth="1"/>
    <col min="6159" max="6159" width="4.5" style="16" customWidth="1"/>
    <col min="6160" max="6392" width="11.5" style="16"/>
    <col min="6393" max="6394" width="12.5" style="16" customWidth="1"/>
    <col min="6395" max="6395" width="10.33203125" style="16" customWidth="1"/>
    <col min="6396" max="6396" width="9.33203125" style="16" customWidth="1"/>
    <col min="6397" max="6397" width="14.33203125" style="16" customWidth="1"/>
    <col min="6398" max="6398" width="6.5" style="16" customWidth="1"/>
    <col min="6399" max="6401" width="11.5" style="16"/>
    <col min="6402" max="6402" width="3.6640625" style="16" customWidth="1"/>
    <col min="6403" max="6403" width="12.6640625" style="16" customWidth="1"/>
    <col min="6404" max="6404" width="13.33203125" style="16" customWidth="1"/>
    <col min="6405" max="6406" width="11.5" style="16"/>
    <col min="6407" max="6407" width="15.5" style="16" bestFit="1" customWidth="1"/>
    <col min="6408" max="6408" width="15.5" style="16" customWidth="1"/>
    <col min="6409" max="6411" width="11.5" style="16"/>
    <col min="6412" max="6414" width="12.33203125" style="16" customWidth="1"/>
    <col min="6415" max="6415" width="4.5" style="16" customWidth="1"/>
    <col min="6416" max="6648" width="11.5" style="16"/>
    <col min="6649" max="6650" width="12.5" style="16" customWidth="1"/>
    <col min="6651" max="6651" width="10.33203125" style="16" customWidth="1"/>
    <col min="6652" max="6652" width="9.33203125" style="16" customWidth="1"/>
    <col min="6653" max="6653" width="14.33203125" style="16" customWidth="1"/>
    <col min="6654" max="6654" width="6.5" style="16" customWidth="1"/>
    <col min="6655" max="6657" width="11.5" style="16"/>
    <col min="6658" max="6658" width="3.6640625" style="16" customWidth="1"/>
    <col min="6659" max="6659" width="12.6640625" style="16" customWidth="1"/>
    <col min="6660" max="6660" width="13.33203125" style="16" customWidth="1"/>
    <col min="6661" max="6662" width="11.5" style="16"/>
    <col min="6663" max="6663" width="15.5" style="16" bestFit="1" customWidth="1"/>
    <col min="6664" max="6664" width="15.5" style="16" customWidth="1"/>
    <col min="6665" max="6667" width="11.5" style="16"/>
    <col min="6668" max="6670" width="12.33203125" style="16" customWidth="1"/>
    <col min="6671" max="6671" width="4.5" style="16" customWidth="1"/>
    <col min="6672" max="6904" width="11.5" style="16"/>
    <col min="6905" max="6906" width="12.5" style="16" customWidth="1"/>
    <col min="6907" max="6907" width="10.33203125" style="16" customWidth="1"/>
    <col min="6908" max="6908" width="9.33203125" style="16" customWidth="1"/>
    <col min="6909" max="6909" width="14.33203125" style="16" customWidth="1"/>
    <col min="6910" max="6910" width="6.5" style="16" customWidth="1"/>
    <col min="6911" max="6913" width="11.5" style="16"/>
    <col min="6914" max="6914" width="3.6640625" style="16" customWidth="1"/>
    <col min="6915" max="6915" width="12.6640625" style="16" customWidth="1"/>
    <col min="6916" max="6916" width="13.33203125" style="16" customWidth="1"/>
    <col min="6917" max="6918" width="11.5" style="16"/>
    <col min="6919" max="6919" width="15.5" style="16" bestFit="1" customWidth="1"/>
    <col min="6920" max="6920" width="15.5" style="16" customWidth="1"/>
    <col min="6921" max="6923" width="11.5" style="16"/>
    <col min="6924" max="6926" width="12.33203125" style="16" customWidth="1"/>
    <col min="6927" max="6927" width="4.5" style="16" customWidth="1"/>
    <col min="6928" max="7160" width="11.5" style="16"/>
    <col min="7161" max="7162" width="12.5" style="16" customWidth="1"/>
    <col min="7163" max="7163" width="10.33203125" style="16" customWidth="1"/>
    <col min="7164" max="7164" width="9.33203125" style="16" customWidth="1"/>
    <col min="7165" max="7165" width="14.33203125" style="16" customWidth="1"/>
    <col min="7166" max="7166" width="6.5" style="16" customWidth="1"/>
    <col min="7167" max="7169" width="11.5" style="16"/>
    <col min="7170" max="7170" width="3.6640625" style="16" customWidth="1"/>
    <col min="7171" max="7171" width="12.6640625" style="16" customWidth="1"/>
    <col min="7172" max="7172" width="13.33203125" style="16" customWidth="1"/>
    <col min="7173" max="7174" width="11.5" style="16"/>
    <col min="7175" max="7175" width="15.5" style="16" bestFit="1" customWidth="1"/>
    <col min="7176" max="7176" width="15.5" style="16" customWidth="1"/>
    <col min="7177" max="7179" width="11.5" style="16"/>
    <col min="7180" max="7182" width="12.33203125" style="16" customWidth="1"/>
    <col min="7183" max="7183" width="4.5" style="16" customWidth="1"/>
    <col min="7184" max="7416" width="11.5" style="16"/>
    <col min="7417" max="7418" width="12.5" style="16" customWidth="1"/>
    <col min="7419" max="7419" width="10.33203125" style="16" customWidth="1"/>
    <col min="7420" max="7420" width="9.33203125" style="16" customWidth="1"/>
    <col min="7421" max="7421" width="14.33203125" style="16" customWidth="1"/>
    <col min="7422" max="7422" width="6.5" style="16" customWidth="1"/>
    <col min="7423" max="7425" width="11.5" style="16"/>
    <col min="7426" max="7426" width="3.6640625" style="16" customWidth="1"/>
    <col min="7427" max="7427" width="12.6640625" style="16" customWidth="1"/>
    <col min="7428" max="7428" width="13.33203125" style="16" customWidth="1"/>
    <col min="7429" max="7430" width="11.5" style="16"/>
    <col min="7431" max="7431" width="15.5" style="16" bestFit="1" customWidth="1"/>
    <col min="7432" max="7432" width="15.5" style="16" customWidth="1"/>
    <col min="7433" max="7435" width="11.5" style="16"/>
    <col min="7436" max="7438" width="12.33203125" style="16" customWidth="1"/>
    <col min="7439" max="7439" width="4.5" style="16" customWidth="1"/>
    <col min="7440" max="7672" width="11.5" style="16"/>
    <col min="7673" max="7674" width="12.5" style="16" customWidth="1"/>
    <col min="7675" max="7675" width="10.33203125" style="16" customWidth="1"/>
    <col min="7676" max="7676" width="9.33203125" style="16" customWidth="1"/>
    <col min="7677" max="7677" width="14.33203125" style="16" customWidth="1"/>
    <col min="7678" max="7678" width="6.5" style="16" customWidth="1"/>
    <col min="7679" max="7681" width="11.5" style="16"/>
    <col min="7682" max="7682" width="3.6640625" style="16" customWidth="1"/>
    <col min="7683" max="7683" width="12.6640625" style="16" customWidth="1"/>
    <col min="7684" max="7684" width="13.33203125" style="16" customWidth="1"/>
    <col min="7685" max="7686" width="11.5" style="16"/>
    <col min="7687" max="7687" width="15.5" style="16" bestFit="1" customWidth="1"/>
    <col min="7688" max="7688" width="15.5" style="16" customWidth="1"/>
    <col min="7689" max="7691" width="11.5" style="16"/>
    <col min="7692" max="7694" width="12.33203125" style="16" customWidth="1"/>
    <col min="7695" max="7695" width="4.5" style="16" customWidth="1"/>
    <col min="7696" max="7928" width="11.5" style="16"/>
    <col min="7929" max="7930" width="12.5" style="16" customWidth="1"/>
    <col min="7931" max="7931" width="10.33203125" style="16" customWidth="1"/>
    <col min="7932" max="7932" width="9.33203125" style="16" customWidth="1"/>
    <col min="7933" max="7933" width="14.33203125" style="16" customWidth="1"/>
    <col min="7934" max="7934" width="6.5" style="16" customWidth="1"/>
    <col min="7935" max="7937" width="11.5" style="16"/>
    <col min="7938" max="7938" width="3.6640625" style="16" customWidth="1"/>
    <col min="7939" max="7939" width="12.6640625" style="16" customWidth="1"/>
    <col min="7940" max="7940" width="13.33203125" style="16" customWidth="1"/>
    <col min="7941" max="7942" width="11.5" style="16"/>
    <col min="7943" max="7943" width="15.5" style="16" bestFit="1" customWidth="1"/>
    <col min="7944" max="7944" width="15.5" style="16" customWidth="1"/>
    <col min="7945" max="7947" width="11.5" style="16"/>
    <col min="7948" max="7950" width="12.33203125" style="16" customWidth="1"/>
    <col min="7951" max="7951" width="4.5" style="16" customWidth="1"/>
    <col min="7952" max="8184" width="11.5" style="16"/>
    <col min="8185" max="8186" width="12.5" style="16" customWidth="1"/>
    <col min="8187" max="8187" width="10.33203125" style="16" customWidth="1"/>
    <col min="8188" max="8188" width="9.33203125" style="16" customWidth="1"/>
    <col min="8189" max="8189" width="14.33203125" style="16" customWidth="1"/>
    <col min="8190" max="8190" width="6.5" style="16" customWidth="1"/>
    <col min="8191" max="8193" width="11.5" style="16"/>
    <col min="8194" max="8194" width="3.6640625" style="16" customWidth="1"/>
    <col min="8195" max="8195" width="12.6640625" style="16" customWidth="1"/>
    <col min="8196" max="8196" width="13.33203125" style="16" customWidth="1"/>
    <col min="8197" max="8198" width="11.5" style="16"/>
    <col min="8199" max="8199" width="15.5" style="16" bestFit="1" customWidth="1"/>
    <col min="8200" max="8200" width="15.5" style="16" customWidth="1"/>
    <col min="8201" max="8203" width="11.5" style="16"/>
    <col min="8204" max="8206" width="12.33203125" style="16" customWidth="1"/>
    <col min="8207" max="8207" width="4.5" style="16" customWidth="1"/>
    <col min="8208" max="8440" width="11.5" style="16"/>
    <col min="8441" max="8442" width="12.5" style="16" customWidth="1"/>
    <col min="8443" max="8443" width="10.33203125" style="16" customWidth="1"/>
    <col min="8444" max="8444" width="9.33203125" style="16" customWidth="1"/>
    <col min="8445" max="8445" width="14.33203125" style="16" customWidth="1"/>
    <col min="8446" max="8446" width="6.5" style="16" customWidth="1"/>
    <col min="8447" max="8449" width="11.5" style="16"/>
    <col min="8450" max="8450" width="3.6640625" style="16" customWidth="1"/>
    <col min="8451" max="8451" width="12.6640625" style="16" customWidth="1"/>
    <col min="8452" max="8452" width="13.33203125" style="16" customWidth="1"/>
    <col min="8453" max="8454" width="11.5" style="16"/>
    <col min="8455" max="8455" width="15.5" style="16" bestFit="1" customWidth="1"/>
    <col min="8456" max="8456" width="15.5" style="16" customWidth="1"/>
    <col min="8457" max="8459" width="11.5" style="16"/>
    <col min="8460" max="8462" width="12.33203125" style="16" customWidth="1"/>
    <col min="8463" max="8463" width="4.5" style="16" customWidth="1"/>
    <col min="8464" max="8696" width="11.5" style="16"/>
    <col min="8697" max="8698" width="12.5" style="16" customWidth="1"/>
    <col min="8699" max="8699" width="10.33203125" style="16" customWidth="1"/>
    <col min="8700" max="8700" width="9.33203125" style="16" customWidth="1"/>
    <col min="8701" max="8701" width="14.33203125" style="16" customWidth="1"/>
    <col min="8702" max="8702" width="6.5" style="16" customWidth="1"/>
    <col min="8703" max="8705" width="11.5" style="16"/>
    <col min="8706" max="8706" width="3.6640625" style="16" customWidth="1"/>
    <col min="8707" max="8707" width="12.6640625" style="16" customWidth="1"/>
    <col min="8708" max="8708" width="13.33203125" style="16" customWidth="1"/>
    <col min="8709" max="8710" width="11.5" style="16"/>
    <col min="8711" max="8711" width="15.5" style="16" bestFit="1" customWidth="1"/>
    <col min="8712" max="8712" width="15.5" style="16" customWidth="1"/>
    <col min="8713" max="8715" width="11.5" style="16"/>
    <col min="8716" max="8718" width="12.33203125" style="16" customWidth="1"/>
    <col min="8719" max="8719" width="4.5" style="16" customWidth="1"/>
    <col min="8720" max="8952" width="11.5" style="16"/>
    <col min="8953" max="8954" width="12.5" style="16" customWidth="1"/>
    <col min="8955" max="8955" width="10.33203125" style="16" customWidth="1"/>
    <col min="8956" max="8956" width="9.33203125" style="16" customWidth="1"/>
    <col min="8957" max="8957" width="14.33203125" style="16" customWidth="1"/>
    <col min="8958" max="8958" width="6.5" style="16" customWidth="1"/>
    <col min="8959" max="8961" width="11.5" style="16"/>
    <col min="8962" max="8962" width="3.6640625" style="16" customWidth="1"/>
    <col min="8963" max="8963" width="12.6640625" style="16" customWidth="1"/>
    <col min="8964" max="8964" width="13.33203125" style="16" customWidth="1"/>
    <col min="8965" max="8966" width="11.5" style="16"/>
    <col min="8967" max="8967" width="15.5" style="16" bestFit="1" customWidth="1"/>
    <col min="8968" max="8968" width="15.5" style="16" customWidth="1"/>
    <col min="8969" max="8971" width="11.5" style="16"/>
    <col min="8972" max="8974" width="12.33203125" style="16" customWidth="1"/>
    <col min="8975" max="8975" width="4.5" style="16" customWidth="1"/>
    <col min="8976" max="9208" width="11.5" style="16"/>
    <col min="9209" max="9210" width="12.5" style="16" customWidth="1"/>
    <col min="9211" max="9211" width="10.33203125" style="16" customWidth="1"/>
    <col min="9212" max="9212" width="9.33203125" style="16" customWidth="1"/>
    <col min="9213" max="9213" width="14.33203125" style="16" customWidth="1"/>
    <col min="9214" max="9214" width="6.5" style="16" customWidth="1"/>
    <col min="9215" max="9217" width="11.5" style="16"/>
    <col min="9218" max="9218" width="3.6640625" style="16" customWidth="1"/>
    <col min="9219" max="9219" width="12.6640625" style="16" customWidth="1"/>
    <col min="9220" max="9220" width="13.33203125" style="16" customWidth="1"/>
    <col min="9221" max="9222" width="11.5" style="16"/>
    <col min="9223" max="9223" width="15.5" style="16" bestFit="1" customWidth="1"/>
    <col min="9224" max="9224" width="15.5" style="16" customWidth="1"/>
    <col min="9225" max="9227" width="11.5" style="16"/>
    <col min="9228" max="9230" width="12.33203125" style="16" customWidth="1"/>
    <col min="9231" max="9231" width="4.5" style="16" customWidth="1"/>
    <col min="9232" max="9464" width="11.5" style="16"/>
    <col min="9465" max="9466" width="12.5" style="16" customWidth="1"/>
    <col min="9467" max="9467" width="10.33203125" style="16" customWidth="1"/>
    <col min="9468" max="9468" width="9.33203125" style="16" customWidth="1"/>
    <col min="9469" max="9469" width="14.33203125" style="16" customWidth="1"/>
    <col min="9470" max="9470" width="6.5" style="16" customWidth="1"/>
    <col min="9471" max="9473" width="11.5" style="16"/>
    <col min="9474" max="9474" width="3.6640625" style="16" customWidth="1"/>
    <col min="9475" max="9475" width="12.6640625" style="16" customWidth="1"/>
    <col min="9476" max="9476" width="13.33203125" style="16" customWidth="1"/>
    <col min="9477" max="9478" width="11.5" style="16"/>
    <col min="9479" max="9479" width="15.5" style="16" bestFit="1" customWidth="1"/>
    <col min="9480" max="9480" width="15.5" style="16" customWidth="1"/>
    <col min="9481" max="9483" width="11.5" style="16"/>
    <col min="9484" max="9486" width="12.33203125" style="16" customWidth="1"/>
    <col min="9487" max="9487" width="4.5" style="16" customWidth="1"/>
    <col min="9488" max="9720" width="11.5" style="16"/>
    <col min="9721" max="9722" width="12.5" style="16" customWidth="1"/>
    <col min="9723" max="9723" width="10.33203125" style="16" customWidth="1"/>
    <col min="9724" max="9724" width="9.33203125" style="16" customWidth="1"/>
    <col min="9725" max="9725" width="14.33203125" style="16" customWidth="1"/>
    <col min="9726" max="9726" width="6.5" style="16" customWidth="1"/>
    <col min="9727" max="9729" width="11.5" style="16"/>
    <col min="9730" max="9730" width="3.6640625" style="16" customWidth="1"/>
    <col min="9731" max="9731" width="12.6640625" style="16" customWidth="1"/>
    <col min="9732" max="9732" width="13.33203125" style="16" customWidth="1"/>
    <col min="9733" max="9734" width="11.5" style="16"/>
    <col min="9735" max="9735" width="15.5" style="16" bestFit="1" customWidth="1"/>
    <col min="9736" max="9736" width="15.5" style="16" customWidth="1"/>
    <col min="9737" max="9739" width="11.5" style="16"/>
    <col min="9740" max="9742" width="12.33203125" style="16" customWidth="1"/>
    <col min="9743" max="9743" width="4.5" style="16" customWidth="1"/>
    <col min="9744" max="9976" width="11.5" style="16"/>
    <col min="9977" max="9978" width="12.5" style="16" customWidth="1"/>
    <col min="9979" max="9979" width="10.33203125" style="16" customWidth="1"/>
    <col min="9980" max="9980" width="9.33203125" style="16" customWidth="1"/>
    <col min="9981" max="9981" width="14.33203125" style="16" customWidth="1"/>
    <col min="9982" max="9982" width="6.5" style="16" customWidth="1"/>
    <col min="9983" max="9985" width="11.5" style="16"/>
    <col min="9986" max="9986" width="3.6640625" style="16" customWidth="1"/>
    <col min="9987" max="9987" width="12.6640625" style="16" customWidth="1"/>
    <col min="9988" max="9988" width="13.33203125" style="16" customWidth="1"/>
    <col min="9989" max="9990" width="11.5" style="16"/>
    <col min="9991" max="9991" width="15.5" style="16" bestFit="1" customWidth="1"/>
    <col min="9992" max="9992" width="15.5" style="16" customWidth="1"/>
    <col min="9993" max="9995" width="11.5" style="16"/>
    <col min="9996" max="9998" width="12.33203125" style="16" customWidth="1"/>
    <col min="9999" max="9999" width="4.5" style="16" customWidth="1"/>
    <col min="10000" max="10232" width="11.5" style="16"/>
    <col min="10233" max="10234" width="12.5" style="16" customWidth="1"/>
    <col min="10235" max="10235" width="10.33203125" style="16" customWidth="1"/>
    <col min="10236" max="10236" width="9.33203125" style="16" customWidth="1"/>
    <col min="10237" max="10237" width="14.33203125" style="16" customWidth="1"/>
    <col min="10238" max="10238" width="6.5" style="16" customWidth="1"/>
    <col min="10239" max="10241" width="11.5" style="16"/>
    <col min="10242" max="10242" width="3.6640625" style="16" customWidth="1"/>
    <col min="10243" max="10243" width="12.6640625" style="16" customWidth="1"/>
    <col min="10244" max="10244" width="13.33203125" style="16" customWidth="1"/>
    <col min="10245" max="10246" width="11.5" style="16"/>
    <col min="10247" max="10247" width="15.5" style="16" bestFit="1" customWidth="1"/>
    <col min="10248" max="10248" width="15.5" style="16" customWidth="1"/>
    <col min="10249" max="10251" width="11.5" style="16"/>
    <col min="10252" max="10254" width="12.33203125" style="16" customWidth="1"/>
    <col min="10255" max="10255" width="4.5" style="16" customWidth="1"/>
    <col min="10256" max="10488" width="11.5" style="16"/>
    <col min="10489" max="10490" width="12.5" style="16" customWidth="1"/>
    <col min="10491" max="10491" width="10.33203125" style="16" customWidth="1"/>
    <col min="10492" max="10492" width="9.33203125" style="16" customWidth="1"/>
    <col min="10493" max="10493" width="14.33203125" style="16" customWidth="1"/>
    <col min="10494" max="10494" width="6.5" style="16" customWidth="1"/>
    <col min="10495" max="10497" width="11.5" style="16"/>
    <col min="10498" max="10498" width="3.6640625" style="16" customWidth="1"/>
    <col min="10499" max="10499" width="12.6640625" style="16" customWidth="1"/>
    <col min="10500" max="10500" width="13.33203125" style="16" customWidth="1"/>
    <col min="10501" max="10502" width="11.5" style="16"/>
    <col min="10503" max="10503" width="15.5" style="16" bestFit="1" customWidth="1"/>
    <col min="10504" max="10504" width="15.5" style="16" customWidth="1"/>
    <col min="10505" max="10507" width="11.5" style="16"/>
    <col min="10508" max="10510" width="12.33203125" style="16" customWidth="1"/>
    <col min="10511" max="10511" width="4.5" style="16" customWidth="1"/>
    <col min="10512" max="10744" width="11.5" style="16"/>
    <col min="10745" max="10746" width="12.5" style="16" customWidth="1"/>
    <col min="10747" max="10747" width="10.33203125" style="16" customWidth="1"/>
    <col min="10748" max="10748" width="9.33203125" style="16" customWidth="1"/>
    <col min="10749" max="10749" width="14.33203125" style="16" customWidth="1"/>
    <col min="10750" max="10750" width="6.5" style="16" customWidth="1"/>
    <col min="10751" max="10753" width="11.5" style="16"/>
    <col min="10754" max="10754" width="3.6640625" style="16" customWidth="1"/>
    <col min="10755" max="10755" width="12.6640625" style="16" customWidth="1"/>
    <col min="10756" max="10756" width="13.33203125" style="16" customWidth="1"/>
    <col min="10757" max="10758" width="11.5" style="16"/>
    <col min="10759" max="10759" width="15.5" style="16" bestFit="1" customWidth="1"/>
    <col min="10760" max="10760" width="15.5" style="16" customWidth="1"/>
    <col min="10761" max="10763" width="11.5" style="16"/>
    <col min="10764" max="10766" width="12.33203125" style="16" customWidth="1"/>
    <col min="10767" max="10767" width="4.5" style="16" customWidth="1"/>
    <col min="10768" max="11000" width="11.5" style="16"/>
    <col min="11001" max="11002" width="12.5" style="16" customWidth="1"/>
    <col min="11003" max="11003" width="10.33203125" style="16" customWidth="1"/>
    <col min="11004" max="11004" width="9.33203125" style="16" customWidth="1"/>
    <col min="11005" max="11005" width="14.33203125" style="16" customWidth="1"/>
    <col min="11006" max="11006" width="6.5" style="16" customWidth="1"/>
    <col min="11007" max="11009" width="11.5" style="16"/>
    <col min="11010" max="11010" width="3.6640625" style="16" customWidth="1"/>
    <col min="11011" max="11011" width="12.6640625" style="16" customWidth="1"/>
    <col min="11012" max="11012" width="13.33203125" style="16" customWidth="1"/>
    <col min="11013" max="11014" width="11.5" style="16"/>
    <col min="11015" max="11015" width="15.5" style="16" bestFit="1" customWidth="1"/>
    <col min="11016" max="11016" width="15.5" style="16" customWidth="1"/>
    <col min="11017" max="11019" width="11.5" style="16"/>
    <col min="11020" max="11022" width="12.33203125" style="16" customWidth="1"/>
    <col min="11023" max="11023" width="4.5" style="16" customWidth="1"/>
    <col min="11024" max="11256" width="11.5" style="16"/>
    <col min="11257" max="11258" width="12.5" style="16" customWidth="1"/>
    <col min="11259" max="11259" width="10.33203125" style="16" customWidth="1"/>
    <col min="11260" max="11260" width="9.33203125" style="16" customWidth="1"/>
    <col min="11261" max="11261" width="14.33203125" style="16" customWidth="1"/>
    <col min="11262" max="11262" width="6.5" style="16" customWidth="1"/>
    <col min="11263" max="11265" width="11.5" style="16"/>
    <col min="11266" max="11266" width="3.6640625" style="16" customWidth="1"/>
    <col min="11267" max="11267" width="12.6640625" style="16" customWidth="1"/>
    <col min="11268" max="11268" width="13.33203125" style="16" customWidth="1"/>
    <col min="11269" max="11270" width="11.5" style="16"/>
    <col min="11271" max="11271" width="15.5" style="16" bestFit="1" customWidth="1"/>
    <col min="11272" max="11272" width="15.5" style="16" customWidth="1"/>
    <col min="11273" max="11275" width="11.5" style="16"/>
    <col min="11276" max="11278" width="12.33203125" style="16" customWidth="1"/>
    <col min="11279" max="11279" width="4.5" style="16" customWidth="1"/>
    <col min="11280" max="11512" width="11.5" style="16"/>
    <col min="11513" max="11514" width="12.5" style="16" customWidth="1"/>
    <col min="11515" max="11515" width="10.33203125" style="16" customWidth="1"/>
    <col min="11516" max="11516" width="9.33203125" style="16" customWidth="1"/>
    <col min="11517" max="11517" width="14.33203125" style="16" customWidth="1"/>
    <col min="11518" max="11518" width="6.5" style="16" customWidth="1"/>
    <col min="11519" max="11521" width="11.5" style="16"/>
    <col min="11522" max="11522" width="3.6640625" style="16" customWidth="1"/>
    <col min="11523" max="11523" width="12.6640625" style="16" customWidth="1"/>
    <col min="11524" max="11524" width="13.33203125" style="16" customWidth="1"/>
    <col min="11525" max="11526" width="11.5" style="16"/>
    <col min="11527" max="11527" width="15.5" style="16" bestFit="1" customWidth="1"/>
    <col min="11528" max="11528" width="15.5" style="16" customWidth="1"/>
    <col min="11529" max="11531" width="11.5" style="16"/>
    <col min="11532" max="11534" width="12.33203125" style="16" customWidth="1"/>
    <col min="11535" max="11535" width="4.5" style="16" customWidth="1"/>
    <col min="11536" max="11768" width="11.5" style="16"/>
    <col min="11769" max="11770" width="12.5" style="16" customWidth="1"/>
    <col min="11771" max="11771" width="10.33203125" style="16" customWidth="1"/>
    <col min="11772" max="11772" width="9.33203125" style="16" customWidth="1"/>
    <col min="11773" max="11773" width="14.33203125" style="16" customWidth="1"/>
    <col min="11774" max="11774" width="6.5" style="16" customWidth="1"/>
    <col min="11775" max="11777" width="11.5" style="16"/>
    <col min="11778" max="11778" width="3.6640625" style="16" customWidth="1"/>
    <col min="11779" max="11779" width="12.6640625" style="16" customWidth="1"/>
    <col min="11780" max="11780" width="13.33203125" style="16" customWidth="1"/>
    <col min="11781" max="11782" width="11.5" style="16"/>
    <col min="11783" max="11783" width="15.5" style="16" bestFit="1" customWidth="1"/>
    <col min="11784" max="11784" width="15.5" style="16" customWidth="1"/>
    <col min="11785" max="11787" width="11.5" style="16"/>
    <col min="11788" max="11790" width="12.33203125" style="16" customWidth="1"/>
    <col min="11791" max="11791" width="4.5" style="16" customWidth="1"/>
    <col min="11792" max="12024" width="11.5" style="16"/>
    <col min="12025" max="12026" width="12.5" style="16" customWidth="1"/>
    <col min="12027" max="12027" width="10.33203125" style="16" customWidth="1"/>
    <col min="12028" max="12028" width="9.33203125" style="16" customWidth="1"/>
    <col min="12029" max="12029" width="14.33203125" style="16" customWidth="1"/>
    <col min="12030" max="12030" width="6.5" style="16" customWidth="1"/>
    <col min="12031" max="12033" width="11.5" style="16"/>
    <col min="12034" max="12034" width="3.6640625" style="16" customWidth="1"/>
    <col min="12035" max="12035" width="12.6640625" style="16" customWidth="1"/>
    <col min="12036" max="12036" width="13.33203125" style="16" customWidth="1"/>
    <col min="12037" max="12038" width="11.5" style="16"/>
    <col min="12039" max="12039" width="15.5" style="16" bestFit="1" customWidth="1"/>
    <col min="12040" max="12040" width="15.5" style="16" customWidth="1"/>
    <col min="12041" max="12043" width="11.5" style="16"/>
    <col min="12044" max="12046" width="12.33203125" style="16" customWidth="1"/>
    <col min="12047" max="12047" width="4.5" style="16" customWidth="1"/>
    <col min="12048" max="12280" width="11.5" style="16"/>
    <col min="12281" max="12282" width="12.5" style="16" customWidth="1"/>
    <col min="12283" max="12283" width="10.33203125" style="16" customWidth="1"/>
    <col min="12284" max="12284" width="9.33203125" style="16" customWidth="1"/>
    <col min="12285" max="12285" width="14.33203125" style="16" customWidth="1"/>
    <col min="12286" max="12286" width="6.5" style="16" customWidth="1"/>
    <col min="12287" max="12289" width="11.5" style="16"/>
    <col min="12290" max="12290" width="3.6640625" style="16" customWidth="1"/>
    <col min="12291" max="12291" width="12.6640625" style="16" customWidth="1"/>
    <col min="12292" max="12292" width="13.33203125" style="16" customWidth="1"/>
    <col min="12293" max="12294" width="11.5" style="16"/>
    <col min="12295" max="12295" width="15.5" style="16" bestFit="1" customWidth="1"/>
    <col min="12296" max="12296" width="15.5" style="16" customWidth="1"/>
    <col min="12297" max="12299" width="11.5" style="16"/>
    <col min="12300" max="12302" width="12.33203125" style="16" customWidth="1"/>
    <col min="12303" max="12303" width="4.5" style="16" customWidth="1"/>
    <col min="12304" max="12536" width="11.5" style="16"/>
    <col min="12537" max="12538" width="12.5" style="16" customWidth="1"/>
    <col min="12539" max="12539" width="10.33203125" style="16" customWidth="1"/>
    <col min="12540" max="12540" width="9.33203125" style="16" customWidth="1"/>
    <col min="12541" max="12541" width="14.33203125" style="16" customWidth="1"/>
    <col min="12542" max="12542" width="6.5" style="16" customWidth="1"/>
    <col min="12543" max="12545" width="11.5" style="16"/>
    <col min="12546" max="12546" width="3.6640625" style="16" customWidth="1"/>
    <col min="12547" max="12547" width="12.6640625" style="16" customWidth="1"/>
    <col min="12548" max="12548" width="13.33203125" style="16" customWidth="1"/>
    <col min="12549" max="12550" width="11.5" style="16"/>
    <col min="12551" max="12551" width="15.5" style="16" bestFit="1" customWidth="1"/>
    <col min="12552" max="12552" width="15.5" style="16" customWidth="1"/>
    <col min="12553" max="12555" width="11.5" style="16"/>
    <col min="12556" max="12558" width="12.33203125" style="16" customWidth="1"/>
    <col min="12559" max="12559" width="4.5" style="16" customWidth="1"/>
    <col min="12560" max="12792" width="11.5" style="16"/>
    <col min="12793" max="12794" width="12.5" style="16" customWidth="1"/>
    <col min="12795" max="12795" width="10.33203125" style="16" customWidth="1"/>
    <col min="12796" max="12796" width="9.33203125" style="16" customWidth="1"/>
    <col min="12797" max="12797" width="14.33203125" style="16" customWidth="1"/>
    <col min="12798" max="12798" width="6.5" style="16" customWidth="1"/>
    <col min="12799" max="12801" width="11.5" style="16"/>
    <col min="12802" max="12802" width="3.6640625" style="16" customWidth="1"/>
    <col min="12803" max="12803" width="12.6640625" style="16" customWidth="1"/>
    <col min="12804" max="12804" width="13.33203125" style="16" customWidth="1"/>
    <col min="12805" max="12806" width="11.5" style="16"/>
    <col min="12807" max="12807" width="15.5" style="16" bestFit="1" customWidth="1"/>
    <col min="12808" max="12808" width="15.5" style="16" customWidth="1"/>
    <col min="12809" max="12811" width="11.5" style="16"/>
    <col min="12812" max="12814" width="12.33203125" style="16" customWidth="1"/>
    <col min="12815" max="12815" width="4.5" style="16" customWidth="1"/>
    <col min="12816" max="13048" width="11.5" style="16"/>
    <col min="13049" max="13050" width="12.5" style="16" customWidth="1"/>
    <col min="13051" max="13051" width="10.33203125" style="16" customWidth="1"/>
    <col min="13052" max="13052" width="9.33203125" style="16" customWidth="1"/>
    <col min="13053" max="13053" width="14.33203125" style="16" customWidth="1"/>
    <col min="13054" max="13054" width="6.5" style="16" customWidth="1"/>
    <col min="13055" max="13057" width="11.5" style="16"/>
    <col min="13058" max="13058" width="3.6640625" style="16" customWidth="1"/>
    <col min="13059" max="13059" width="12.6640625" style="16" customWidth="1"/>
    <col min="13060" max="13060" width="13.33203125" style="16" customWidth="1"/>
    <col min="13061" max="13062" width="11.5" style="16"/>
    <col min="13063" max="13063" width="15.5" style="16" bestFit="1" customWidth="1"/>
    <col min="13064" max="13064" width="15.5" style="16" customWidth="1"/>
    <col min="13065" max="13067" width="11.5" style="16"/>
    <col min="13068" max="13070" width="12.33203125" style="16" customWidth="1"/>
    <col min="13071" max="13071" width="4.5" style="16" customWidth="1"/>
    <col min="13072" max="13304" width="11.5" style="16"/>
    <col min="13305" max="13306" width="12.5" style="16" customWidth="1"/>
    <col min="13307" max="13307" width="10.33203125" style="16" customWidth="1"/>
    <col min="13308" max="13308" width="9.33203125" style="16" customWidth="1"/>
    <col min="13309" max="13309" width="14.33203125" style="16" customWidth="1"/>
    <col min="13310" max="13310" width="6.5" style="16" customWidth="1"/>
    <col min="13311" max="13313" width="11.5" style="16"/>
    <col min="13314" max="13314" width="3.6640625" style="16" customWidth="1"/>
    <col min="13315" max="13315" width="12.6640625" style="16" customWidth="1"/>
    <col min="13316" max="13316" width="13.33203125" style="16" customWidth="1"/>
    <col min="13317" max="13318" width="11.5" style="16"/>
    <col min="13319" max="13319" width="15.5" style="16" bestFit="1" customWidth="1"/>
    <col min="13320" max="13320" width="15.5" style="16" customWidth="1"/>
    <col min="13321" max="13323" width="11.5" style="16"/>
    <col min="13324" max="13326" width="12.33203125" style="16" customWidth="1"/>
    <col min="13327" max="13327" width="4.5" style="16" customWidth="1"/>
    <col min="13328" max="13560" width="11.5" style="16"/>
    <col min="13561" max="13562" width="12.5" style="16" customWidth="1"/>
    <col min="13563" max="13563" width="10.33203125" style="16" customWidth="1"/>
    <col min="13564" max="13564" width="9.33203125" style="16" customWidth="1"/>
    <col min="13565" max="13565" width="14.33203125" style="16" customWidth="1"/>
    <col min="13566" max="13566" width="6.5" style="16" customWidth="1"/>
    <col min="13567" max="13569" width="11.5" style="16"/>
    <col min="13570" max="13570" width="3.6640625" style="16" customWidth="1"/>
    <col min="13571" max="13571" width="12.6640625" style="16" customWidth="1"/>
    <col min="13572" max="13572" width="13.33203125" style="16" customWidth="1"/>
    <col min="13573" max="13574" width="11.5" style="16"/>
    <col min="13575" max="13575" width="15.5" style="16" bestFit="1" customWidth="1"/>
    <col min="13576" max="13576" width="15.5" style="16" customWidth="1"/>
    <col min="13577" max="13579" width="11.5" style="16"/>
    <col min="13580" max="13582" width="12.33203125" style="16" customWidth="1"/>
    <col min="13583" max="13583" width="4.5" style="16" customWidth="1"/>
    <col min="13584" max="13816" width="11.5" style="16"/>
    <col min="13817" max="13818" width="12.5" style="16" customWidth="1"/>
    <col min="13819" max="13819" width="10.33203125" style="16" customWidth="1"/>
    <col min="13820" max="13820" width="9.33203125" style="16" customWidth="1"/>
    <col min="13821" max="13821" width="14.33203125" style="16" customWidth="1"/>
    <col min="13822" max="13822" width="6.5" style="16" customWidth="1"/>
    <col min="13823" max="13825" width="11.5" style="16"/>
    <col min="13826" max="13826" width="3.6640625" style="16" customWidth="1"/>
    <col min="13827" max="13827" width="12.6640625" style="16" customWidth="1"/>
    <col min="13828" max="13828" width="13.33203125" style="16" customWidth="1"/>
    <col min="13829" max="13830" width="11.5" style="16"/>
    <col min="13831" max="13831" width="15.5" style="16" bestFit="1" customWidth="1"/>
    <col min="13832" max="13832" width="15.5" style="16" customWidth="1"/>
    <col min="13833" max="13835" width="11.5" style="16"/>
    <col min="13836" max="13838" width="12.33203125" style="16" customWidth="1"/>
    <col min="13839" max="13839" width="4.5" style="16" customWidth="1"/>
    <col min="13840" max="14072" width="11.5" style="16"/>
    <col min="14073" max="14074" width="12.5" style="16" customWidth="1"/>
    <col min="14075" max="14075" width="10.33203125" style="16" customWidth="1"/>
    <col min="14076" max="14076" width="9.33203125" style="16" customWidth="1"/>
    <col min="14077" max="14077" width="14.33203125" style="16" customWidth="1"/>
    <col min="14078" max="14078" width="6.5" style="16" customWidth="1"/>
    <col min="14079" max="14081" width="11.5" style="16"/>
    <col min="14082" max="14082" width="3.6640625" style="16" customWidth="1"/>
    <col min="14083" max="14083" width="12.6640625" style="16" customWidth="1"/>
    <col min="14084" max="14084" width="13.33203125" style="16" customWidth="1"/>
    <col min="14085" max="14086" width="11.5" style="16"/>
    <col min="14087" max="14087" width="15.5" style="16" bestFit="1" customWidth="1"/>
    <col min="14088" max="14088" width="15.5" style="16" customWidth="1"/>
    <col min="14089" max="14091" width="11.5" style="16"/>
    <col min="14092" max="14094" width="12.33203125" style="16" customWidth="1"/>
    <col min="14095" max="14095" width="4.5" style="16" customWidth="1"/>
    <col min="14096" max="14328" width="11.5" style="16"/>
    <col min="14329" max="14330" width="12.5" style="16" customWidth="1"/>
    <col min="14331" max="14331" width="10.33203125" style="16" customWidth="1"/>
    <col min="14332" max="14332" width="9.33203125" style="16" customWidth="1"/>
    <col min="14333" max="14333" width="14.33203125" style="16" customWidth="1"/>
    <col min="14334" max="14334" width="6.5" style="16" customWidth="1"/>
    <col min="14335" max="14337" width="11.5" style="16"/>
    <col min="14338" max="14338" width="3.6640625" style="16" customWidth="1"/>
    <col min="14339" max="14339" width="12.6640625" style="16" customWidth="1"/>
    <col min="14340" max="14340" width="13.33203125" style="16" customWidth="1"/>
    <col min="14341" max="14342" width="11.5" style="16"/>
    <col min="14343" max="14343" width="15.5" style="16" bestFit="1" customWidth="1"/>
    <col min="14344" max="14344" width="15.5" style="16" customWidth="1"/>
    <col min="14345" max="14347" width="11.5" style="16"/>
    <col min="14348" max="14350" width="12.33203125" style="16" customWidth="1"/>
    <col min="14351" max="14351" width="4.5" style="16" customWidth="1"/>
    <col min="14352" max="14584" width="11.5" style="16"/>
    <col min="14585" max="14586" width="12.5" style="16" customWidth="1"/>
    <col min="14587" max="14587" width="10.33203125" style="16" customWidth="1"/>
    <col min="14588" max="14588" width="9.33203125" style="16" customWidth="1"/>
    <col min="14589" max="14589" width="14.33203125" style="16" customWidth="1"/>
    <col min="14590" max="14590" width="6.5" style="16" customWidth="1"/>
    <col min="14591" max="14593" width="11.5" style="16"/>
    <col min="14594" max="14594" width="3.6640625" style="16" customWidth="1"/>
    <col min="14595" max="14595" width="12.6640625" style="16" customWidth="1"/>
    <col min="14596" max="14596" width="13.33203125" style="16" customWidth="1"/>
    <col min="14597" max="14598" width="11.5" style="16"/>
    <col min="14599" max="14599" width="15.5" style="16" bestFit="1" customWidth="1"/>
    <col min="14600" max="14600" width="15.5" style="16" customWidth="1"/>
    <col min="14601" max="14603" width="11.5" style="16"/>
    <col min="14604" max="14606" width="12.33203125" style="16" customWidth="1"/>
    <col min="14607" max="14607" width="4.5" style="16" customWidth="1"/>
    <col min="14608" max="14840" width="11.5" style="16"/>
    <col min="14841" max="14842" width="12.5" style="16" customWidth="1"/>
    <col min="14843" max="14843" width="10.33203125" style="16" customWidth="1"/>
    <col min="14844" max="14844" width="9.33203125" style="16" customWidth="1"/>
    <col min="14845" max="14845" width="14.33203125" style="16" customWidth="1"/>
    <col min="14846" max="14846" width="6.5" style="16" customWidth="1"/>
    <col min="14847" max="14849" width="11.5" style="16"/>
    <col min="14850" max="14850" width="3.6640625" style="16" customWidth="1"/>
    <col min="14851" max="14851" width="12.6640625" style="16" customWidth="1"/>
    <col min="14852" max="14852" width="13.33203125" style="16" customWidth="1"/>
    <col min="14853" max="14854" width="11.5" style="16"/>
    <col min="14855" max="14855" width="15.5" style="16" bestFit="1" customWidth="1"/>
    <col min="14856" max="14856" width="15.5" style="16" customWidth="1"/>
    <col min="14857" max="14859" width="11.5" style="16"/>
    <col min="14860" max="14862" width="12.33203125" style="16" customWidth="1"/>
    <col min="14863" max="14863" width="4.5" style="16" customWidth="1"/>
    <col min="14864" max="15096" width="11.5" style="16"/>
    <col min="15097" max="15098" width="12.5" style="16" customWidth="1"/>
    <col min="15099" max="15099" width="10.33203125" style="16" customWidth="1"/>
    <col min="15100" max="15100" width="9.33203125" style="16" customWidth="1"/>
    <col min="15101" max="15101" width="14.33203125" style="16" customWidth="1"/>
    <col min="15102" max="15102" width="6.5" style="16" customWidth="1"/>
    <col min="15103" max="15105" width="11.5" style="16"/>
    <col min="15106" max="15106" width="3.6640625" style="16" customWidth="1"/>
    <col min="15107" max="15107" width="12.6640625" style="16" customWidth="1"/>
    <col min="15108" max="15108" width="13.33203125" style="16" customWidth="1"/>
    <col min="15109" max="15110" width="11.5" style="16"/>
    <col min="15111" max="15111" width="15.5" style="16" bestFit="1" customWidth="1"/>
    <col min="15112" max="15112" width="15.5" style="16" customWidth="1"/>
    <col min="15113" max="15115" width="11.5" style="16"/>
    <col min="15116" max="15118" width="12.33203125" style="16" customWidth="1"/>
    <col min="15119" max="15119" width="4.5" style="16" customWidth="1"/>
    <col min="15120" max="15352" width="11.5" style="16"/>
    <col min="15353" max="15354" width="12.5" style="16" customWidth="1"/>
    <col min="15355" max="15355" width="10.33203125" style="16" customWidth="1"/>
    <col min="15356" max="15356" width="9.33203125" style="16" customWidth="1"/>
    <col min="15357" max="15357" width="14.33203125" style="16" customWidth="1"/>
    <col min="15358" max="15358" width="6.5" style="16" customWidth="1"/>
    <col min="15359" max="15361" width="11.5" style="16"/>
    <col min="15362" max="15362" width="3.6640625" style="16" customWidth="1"/>
    <col min="15363" max="15363" width="12.6640625" style="16" customWidth="1"/>
    <col min="15364" max="15364" width="13.33203125" style="16" customWidth="1"/>
    <col min="15365" max="15366" width="11.5" style="16"/>
    <col min="15367" max="15367" width="15.5" style="16" bestFit="1" customWidth="1"/>
    <col min="15368" max="15368" width="15.5" style="16" customWidth="1"/>
    <col min="15369" max="15371" width="11.5" style="16"/>
    <col min="15372" max="15374" width="12.33203125" style="16" customWidth="1"/>
    <col min="15375" max="15375" width="4.5" style="16" customWidth="1"/>
    <col min="15376" max="15608" width="11.5" style="16"/>
    <col min="15609" max="15610" width="12.5" style="16" customWidth="1"/>
    <col min="15611" max="15611" width="10.33203125" style="16" customWidth="1"/>
    <col min="15612" max="15612" width="9.33203125" style="16" customWidth="1"/>
    <col min="15613" max="15613" width="14.33203125" style="16" customWidth="1"/>
    <col min="15614" max="15614" width="6.5" style="16" customWidth="1"/>
    <col min="15615" max="15617" width="11.5" style="16"/>
    <col min="15618" max="15618" width="3.6640625" style="16" customWidth="1"/>
    <col min="15619" max="15619" width="12.6640625" style="16" customWidth="1"/>
    <col min="15620" max="15620" width="13.33203125" style="16" customWidth="1"/>
    <col min="15621" max="15622" width="11.5" style="16"/>
    <col min="15623" max="15623" width="15.5" style="16" bestFit="1" customWidth="1"/>
    <col min="15624" max="15624" width="15.5" style="16" customWidth="1"/>
    <col min="15625" max="15627" width="11.5" style="16"/>
    <col min="15628" max="15630" width="12.33203125" style="16" customWidth="1"/>
    <col min="15631" max="15631" width="4.5" style="16" customWidth="1"/>
    <col min="15632" max="15864" width="11.5" style="16"/>
    <col min="15865" max="15866" width="12.5" style="16" customWidth="1"/>
    <col min="15867" max="15867" width="10.33203125" style="16" customWidth="1"/>
    <col min="15868" max="15868" width="9.33203125" style="16" customWidth="1"/>
    <col min="15869" max="15869" width="14.33203125" style="16" customWidth="1"/>
    <col min="15870" max="15870" width="6.5" style="16" customWidth="1"/>
    <col min="15871" max="15873" width="11.5" style="16"/>
    <col min="15874" max="15874" width="3.6640625" style="16" customWidth="1"/>
    <col min="15875" max="15875" width="12.6640625" style="16" customWidth="1"/>
    <col min="15876" max="15876" width="13.33203125" style="16" customWidth="1"/>
    <col min="15877" max="15878" width="11.5" style="16"/>
    <col min="15879" max="15879" width="15.5" style="16" bestFit="1" customWidth="1"/>
    <col min="15880" max="15880" width="15.5" style="16" customWidth="1"/>
    <col min="15881" max="15883" width="11.5" style="16"/>
    <col min="15884" max="15886" width="12.33203125" style="16" customWidth="1"/>
    <col min="15887" max="15887" width="4.5" style="16" customWidth="1"/>
    <col min="15888" max="16120" width="11.5" style="16"/>
    <col min="16121" max="16122" width="12.5" style="16" customWidth="1"/>
    <col min="16123" max="16123" width="10.33203125" style="16" customWidth="1"/>
    <col min="16124" max="16124" width="9.33203125" style="16" customWidth="1"/>
    <col min="16125" max="16125" width="14.33203125" style="16" customWidth="1"/>
    <col min="16126" max="16126" width="6.5" style="16" customWidth="1"/>
    <col min="16127" max="16129" width="11.5" style="16"/>
    <col min="16130" max="16130" width="3.6640625" style="16" customWidth="1"/>
    <col min="16131" max="16131" width="12.6640625" style="16" customWidth="1"/>
    <col min="16132" max="16132" width="13.33203125" style="16" customWidth="1"/>
    <col min="16133" max="16134" width="11.5" style="16"/>
    <col min="16135" max="16135" width="15.5" style="16" bestFit="1" customWidth="1"/>
    <col min="16136" max="16136" width="15.5" style="16" customWidth="1"/>
    <col min="16137" max="16139" width="11.5" style="16"/>
    <col min="16140" max="16142" width="12.33203125" style="16" customWidth="1"/>
    <col min="16143" max="16143" width="4.5" style="16" customWidth="1"/>
    <col min="16144" max="16384" width="11.5" style="16"/>
  </cols>
  <sheetData>
    <row r="1" spans="1:20" ht="19" thickBot="1" x14ac:dyDescent="0.25">
      <c r="A1" s="15" t="s">
        <v>385</v>
      </c>
    </row>
    <row r="2" spans="1:20" ht="16" thickBot="1" x14ac:dyDescent="0.25">
      <c r="S2" s="156" t="s">
        <v>243</v>
      </c>
      <c r="T2" s="157" t="s">
        <v>328</v>
      </c>
    </row>
    <row r="3" spans="1:20" ht="15" x14ac:dyDescent="0.2">
      <c r="A3" s="16" t="s">
        <v>50</v>
      </c>
      <c r="E3" s="27">
        <v>1987</v>
      </c>
      <c r="G3" s="16" t="s">
        <v>386</v>
      </c>
      <c r="S3" s="158">
        <v>0</v>
      </c>
      <c r="T3" s="208">
        <v>0.99999999999999767</v>
      </c>
    </row>
    <row r="4" spans="1:20" ht="15" x14ac:dyDescent="0.2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0.94640042802839019</v>
      </c>
    </row>
    <row r="5" spans="1:20" ht="15" x14ac:dyDescent="0.2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">
      <c r="A6" s="16" t="s">
        <v>278</v>
      </c>
      <c r="E6" s="173">
        <v>0.03</v>
      </c>
      <c r="Q6" s="16" t="s">
        <v>407</v>
      </c>
      <c r="S6" s="158">
        <f t="shared" si="0"/>
        <v>3</v>
      </c>
      <c r="T6" s="208">
        <v>0.84671252319871337</v>
      </c>
    </row>
    <row r="7" spans="1:20" ht="15" x14ac:dyDescent="0.2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">
      <c r="E14" s="27"/>
      <c r="S14" s="158">
        <f t="shared" si="0"/>
        <v>11</v>
      </c>
      <c r="T14" s="208">
        <v>0.52787884196577284</v>
      </c>
    </row>
    <row r="15" spans="1:20" ht="15" x14ac:dyDescent="0.2">
      <c r="S15" s="158">
        <f t="shared" si="0"/>
        <v>12</v>
      </c>
      <c r="T15" s="208">
        <v>0.49509286979219891</v>
      </c>
    </row>
    <row r="16" spans="1:20" ht="15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6" thickBot="1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6" thickBot="1" x14ac:dyDescent="0.25">
      <c r="S62" s="157" t="s">
        <v>329</v>
      </c>
      <c r="T62" s="209">
        <v>13.93882877653151</v>
      </c>
    </row>
    <row r="63" spans="1:20" ht="16" thickBot="1" x14ac:dyDescent="0.25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topLeftCell="C1" zoomScaleNormal="100" workbookViewId="0">
      <selection activeCell="E10" sqref="E10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394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0.01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3.6952129811421895E-2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3'!I65*'Section 4_12'!H53</f>
        <v>806684.79961867363</v>
      </c>
    </row>
    <row r="13" spans="1:18" x14ac:dyDescent="0.15">
      <c r="A13" s="16" t="s">
        <v>378</v>
      </c>
      <c r="E13" s="185">
        <f>Q53</f>
        <v>806684.79961867374</v>
      </c>
    </row>
    <row r="14" spans="1:18" x14ac:dyDescent="0.15">
      <c r="E14" s="27"/>
    </row>
    <row r="16" spans="1:18" x14ac:dyDescent="0.1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workbookViewId="0">
      <selection activeCell="B2" sqref="B2"/>
    </sheetView>
  </sheetViews>
  <sheetFormatPr baseColWidth="10" defaultRowHeight="15" x14ac:dyDescent="0.2"/>
  <cols>
    <col min="1" max="1" width="18.1640625" bestFit="1" customWidth="1"/>
  </cols>
  <sheetData>
    <row r="1" spans="1:9" x14ac:dyDescent="0.2">
      <c r="A1" s="225" t="s">
        <v>397</v>
      </c>
      <c r="B1" t="s">
        <v>402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zoomScale="63" zoomScaleNormal="100" workbookViewId="0">
      <selection activeCell="G46" sqref="G46"/>
    </sheetView>
  </sheetViews>
  <sheetFormatPr baseColWidth="10" defaultRowHeight="13" x14ac:dyDescent="0.15"/>
  <cols>
    <col min="1" max="2" width="11.5" style="16"/>
    <col min="3" max="3" width="12.5" style="16" customWidth="1"/>
    <col min="4" max="4" width="15.6640625" style="16" customWidth="1"/>
    <col min="5" max="5" width="12.1640625" style="16" customWidth="1"/>
    <col min="6" max="6" width="14" style="16" customWidth="1"/>
    <col min="7" max="8" width="16.5" style="16" customWidth="1"/>
    <col min="9" max="9" width="22.1640625" style="16" customWidth="1"/>
    <col min="10" max="10" width="13.6640625" style="16" customWidth="1"/>
    <col min="11" max="11" width="19.33203125" style="16" customWidth="1"/>
    <col min="12" max="13" width="22.83203125" style="16" customWidth="1"/>
    <col min="14" max="14" width="19.83203125" style="16" customWidth="1"/>
    <col min="15" max="15" width="21.6640625" style="16" customWidth="1"/>
    <col min="16" max="16" width="21.83203125" style="16" customWidth="1"/>
    <col min="17" max="17" width="21.5" style="16" customWidth="1"/>
    <col min="18" max="18" width="14.33203125" style="16" customWidth="1"/>
    <col min="19" max="246" width="11.5" style="16"/>
    <col min="247" max="248" width="12.5" style="16" customWidth="1"/>
    <col min="249" max="249" width="10.33203125" style="16" customWidth="1"/>
    <col min="250" max="250" width="9.33203125" style="16" customWidth="1"/>
    <col min="251" max="251" width="14.33203125" style="16" customWidth="1"/>
    <col min="252" max="252" width="6.5" style="16" customWidth="1"/>
    <col min="253" max="255" width="11.5" style="16"/>
    <col min="256" max="256" width="3.6640625" style="16" customWidth="1"/>
    <col min="257" max="257" width="12.6640625" style="16" customWidth="1"/>
    <col min="258" max="258" width="13.33203125" style="16" customWidth="1"/>
    <col min="259" max="260" width="11.5" style="16"/>
    <col min="261" max="261" width="15.5" style="16" bestFit="1" customWidth="1"/>
    <col min="262" max="262" width="15.5" style="16" customWidth="1"/>
    <col min="263" max="265" width="11.5" style="16"/>
    <col min="266" max="268" width="12.33203125" style="16" customWidth="1"/>
    <col min="269" max="269" width="4.5" style="16" customWidth="1"/>
    <col min="270" max="502" width="11.5" style="16"/>
    <col min="503" max="504" width="12.5" style="16" customWidth="1"/>
    <col min="505" max="505" width="10.33203125" style="16" customWidth="1"/>
    <col min="506" max="506" width="9.33203125" style="16" customWidth="1"/>
    <col min="507" max="507" width="14.33203125" style="16" customWidth="1"/>
    <col min="508" max="508" width="6.5" style="16" customWidth="1"/>
    <col min="509" max="511" width="11.5" style="16"/>
    <col min="512" max="512" width="3.6640625" style="16" customWidth="1"/>
    <col min="513" max="513" width="12.6640625" style="16" customWidth="1"/>
    <col min="514" max="514" width="13.33203125" style="16" customWidth="1"/>
    <col min="515" max="516" width="11.5" style="16"/>
    <col min="517" max="517" width="15.5" style="16" bestFit="1" customWidth="1"/>
    <col min="518" max="518" width="15.5" style="16" customWidth="1"/>
    <col min="519" max="521" width="11.5" style="16"/>
    <col min="522" max="524" width="12.33203125" style="16" customWidth="1"/>
    <col min="525" max="525" width="4.5" style="16" customWidth="1"/>
    <col min="526" max="758" width="11.5" style="16"/>
    <col min="759" max="760" width="12.5" style="16" customWidth="1"/>
    <col min="761" max="761" width="10.33203125" style="16" customWidth="1"/>
    <col min="762" max="762" width="9.33203125" style="16" customWidth="1"/>
    <col min="763" max="763" width="14.33203125" style="16" customWidth="1"/>
    <col min="764" max="764" width="6.5" style="16" customWidth="1"/>
    <col min="765" max="767" width="11.5" style="16"/>
    <col min="768" max="768" width="3.6640625" style="16" customWidth="1"/>
    <col min="769" max="769" width="12.6640625" style="16" customWidth="1"/>
    <col min="770" max="770" width="13.33203125" style="16" customWidth="1"/>
    <col min="771" max="772" width="11.5" style="16"/>
    <col min="773" max="773" width="15.5" style="16" bestFit="1" customWidth="1"/>
    <col min="774" max="774" width="15.5" style="16" customWidth="1"/>
    <col min="775" max="777" width="11.5" style="16"/>
    <col min="778" max="780" width="12.33203125" style="16" customWidth="1"/>
    <col min="781" max="781" width="4.5" style="16" customWidth="1"/>
    <col min="782" max="1014" width="11.5" style="16"/>
    <col min="1015" max="1016" width="12.5" style="16" customWidth="1"/>
    <col min="1017" max="1017" width="10.33203125" style="16" customWidth="1"/>
    <col min="1018" max="1018" width="9.33203125" style="16" customWidth="1"/>
    <col min="1019" max="1019" width="14.33203125" style="16" customWidth="1"/>
    <col min="1020" max="1020" width="6.5" style="16" customWidth="1"/>
    <col min="1021" max="1023" width="11.5" style="16"/>
    <col min="1024" max="1024" width="3.6640625" style="16" customWidth="1"/>
    <col min="1025" max="1025" width="12.6640625" style="16" customWidth="1"/>
    <col min="1026" max="1026" width="13.33203125" style="16" customWidth="1"/>
    <col min="1027" max="1028" width="11.5" style="16"/>
    <col min="1029" max="1029" width="15.5" style="16" bestFit="1" customWidth="1"/>
    <col min="1030" max="1030" width="15.5" style="16" customWidth="1"/>
    <col min="1031" max="1033" width="11.5" style="16"/>
    <col min="1034" max="1036" width="12.33203125" style="16" customWidth="1"/>
    <col min="1037" max="1037" width="4.5" style="16" customWidth="1"/>
    <col min="1038" max="1270" width="11.5" style="16"/>
    <col min="1271" max="1272" width="12.5" style="16" customWidth="1"/>
    <col min="1273" max="1273" width="10.33203125" style="16" customWidth="1"/>
    <col min="1274" max="1274" width="9.33203125" style="16" customWidth="1"/>
    <col min="1275" max="1275" width="14.33203125" style="16" customWidth="1"/>
    <col min="1276" max="1276" width="6.5" style="16" customWidth="1"/>
    <col min="1277" max="1279" width="11.5" style="16"/>
    <col min="1280" max="1280" width="3.6640625" style="16" customWidth="1"/>
    <col min="1281" max="1281" width="12.6640625" style="16" customWidth="1"/>
    <col min="1282" max="1282" width="13.33203125" style="16" customWidth="1"/>
    <col min="1283" max="1284" width="11.5" style="16"/>
    <col min="1285" max="1285" width="15.5" style="16" bestFit="1" customWidth="1"/>
    <col min="1286" max="1286" width="15.5" style="16" customWidth="1"/>
    <col min="1287" max="1289" width="11.5" style="16"/>
    <col min="1290" max="1292" width="12.33203125" style="16" customWidth="1"/>
    <col min="1293" max="1293" width="4.5" style="16" customWidth="1"/>
    <col min="1294" max="1526" width="11.5" style="16"/>
    <col min="1527" max="1528" width="12.5" style="16" customWidth="1"/>
    <col min="1529" max="1529" width="10.33203125" style="16" customWidth="1"/>
    <col min="1530" max="1530" width="9.33203125" style="16" customWidth="1"/>
    <col min="1531" max="1531" width="14.33203125" style="16" customWidth="1"/>
    <col min="1532" max="1532" width="6.5" style="16" customWidth="1"/>
    <col min="1533" max="1535" width="11.5" style="16"/>
    <col min="1536" max="1536" width="3.6640625" style="16" customWidth="1"/>
    <col min="1537" max="1537" width="12.6640625" style="16" customWidth="1"/>
    <col min="1538" max="1538" width="13.33203125" style="16" customWidth="1"/>
    <col min="1539" max="1540" width="11.5" style="16"/>
    <col min="1541" max="1541" width="15.5" style="16" bestFit="1" customWidth="1"/>
    <col min="1542" max="1542" width="15.5" style="16" customWidth="1"/>
    <col min="1543" max="1545" width="11.5" style="16"/>
    <col min="1546" max="1548" width="12.33203125" style="16" customWidth="1"/>
    <col min="1549" max="1549" width="4.5" style="16" customWidth="1"/>
    <col min="1550" max="1782" width="11.5" style="16"/>
    <col min="1783" max="1784" width="12.5" style="16" customWidth="1"/>
    <col min="1785" max="1785" width="10.33203125" style="16" customWidth="1"/>
    <col min="1786" max="1786" width="9.33203125" style="16" customWidth="1"/>
    <col min="1787" max="1787" width="14.33203125" style="16" customWidth="1"/>
    <col min="1788" max="1788" width="6.5" style="16" customWidth="1"/>
    <col min="1789" max="1791" width="11.5" style="16"/>
    <col min="1792" max="1792" width="3.6640625" style="16" customWidth="1"/>
    <col min="1793" max="1793" width="12.6640625" style="16" customWidth="1"/>
    <col min="1794" max="1794" width="13.33203125" style="16" customWidth="1"/>
    <col min="1795" max="1796" width="11.5" style="16"/>
    <col min="1797" max="1797" width="15.5" style="16" bestFit="1" customWidth="1"/>
    <col min="1798" max="1798" width="15.5" style="16" customWidth="1"/>
    <col min="1799" max="1801" width="11.5" style="16"/>
    <col min="1802" max="1804" width="12.33203125" style="16" customWidth="1"/>
    <col min="1805" max="1805" width="4.5" style="16" customWidth="1"/>
    <col min="1806" max="2038" width="11.5" style="16"/>
    <col min="2039" max="2040" width="12.5" style="16" customWidth="1"/>
    <col min="2041" max="2041" width="10.33203125" style="16" customWidth="1"/>
    <col min="2042" max="2042" width="9.33203125" style="16" customWidth="1"/>
    <col min="2043" max="2043" width="14.33203125" style="16" customWidth="1"/>
    <col min="2044" max="2044" width="6.5" style="16" customWidth="1"/>
    <col min="2045" max="2047" width="11.5" style="16"/>
    <col min="2048" max="2048" width="3.6640625" style="16" customWidth="1"/>
    <col min="2049" max="2049" width="12.6640625" style="16" customWidth="1"/>
    <col min="2050" max="2050" width="13.33203125" style="16" customWidth="1"/>
    <col min="2051" max="2052" width="11.5" style="16"/>
    <col min="2053" max="2053" width="15.5" style="16" bestFit="1" customWidth="1"/>
    <col min="2054" max="2054" width="15.5" style="16" customWidth="1"/>
    <col min="2055" max="2057" width="11.5" style="16"/>
    <col min="2058" max="2060" width="12.33203125" style="16" customWidth="1"/>
    <col min="2061" max="2061" width="4.5" style="16" customWidth="1"/>
    <col min="2062" max="2294" width="11.5" style="16"/>
    <col min="2295" max="2296" width="12.5" style="16" customWidth="1"/>
    <col min="2297" max="2297" width="10.33203125" style="16" customWidth="1"/>
    <col min="2298" max="2298" width="9.33203125" style="16" customWidth="1"/>
    <col min="2299" max="2299" width="14.33203125" style="16" customWidth="1"/>
    <col min="2300" max="2300" width="6.5" style="16" customWidth="1"/>
    <col min="2301" max="2303" width="11.5" style="16"/>
    <col min="2304" max="2304" width="3.6640625" style="16" customWidth="1"/>
    <col min="2305" max="2305" width="12.6640625" style="16" customWidth="1"/>
    <col min="2306" max="2306" width="13.33203125" style="16" customWidth="1"/>
    <col min="2307" max="2308" width="11.5" style="16"/>
    <col min="2309" max="2309" width="15.5" style="16" bestFit="1" customWidth="1"/>
    <col min="2310" max="2310" width="15.5" style="16" customWidth="1"/>
    <col min="2311" max="2313" width="11.5" style="16"/>
    <col min="2314" max="2316" width="12.33203125" style="16" customWidth="1"/>
    <col min="2317" max="2317" width="4.5" style="16" customWidth="1"/>
    <col min="2318" max="2550" width="11.5" style="16"/>
    <col min="2551" max="2552" width="12.5" style="16" customWidth="1"/>
    <col min="2553" max="2553" width="10.33203125" style="16" customWidth="1"/>
    <col min="2554" max="2554" width="9.33203125" style="16" customWidth="1"/>
    <col min="2555" max="2555" width="14.33203125" style="16" customWidth="1"/>
    <col min="2556" max="2556" width="6.5" style="16" customWidth="1"/>
    <col min="2557" max="2559" width="11.5" style="16"/>
    <col min="2560" max="2560" width="3.6640625" style="16" customWidth="1"/>
    <col min="2561" max="2561" width="12.6640625" style="16" customWidth="1"/>
    <col min="2562" max="2562" width="13.33203125" style="16" customWidth="1"/>
    <col min="2563" max="2564" width="11.5" style="16"/>
    <col min="2565" max="2565" width="15.5" style="16" bestFit="1" customWidth="1"/>
    <col min="2566" max="2566" width="15.5" style="16" customWidth="1"/>
    <col min="2567" max="2569" width="11.5" style="16"/>
    <col min="2570" max="2572" width="12.33203125" style="16" customWidth="1"/>
    <col min="2573" max="2573" width="4.5" style="16" customWidth="1"/>
    <col min="2574" max="2806" width="11.5" style="16"/>
    <col min="2807" max="2808" width="12.5" style="16" customWidth="1"/>
    <col min="2809" max="2809" width="10.33203125" style="16" customWidth="1"/>
    <col min="2810" max="2810" width="9.33203125" style="16" customWidth="1"/>
    <col min="2811" max="2811" width="14.33203125" style="16" customWidth="1"/>
    <col min="2812" max="2812" width="6.5" style="16" customWidth="1"/>
    <col min="2813" max="2815" width="11.5" style="16"/>
    <col min="2816" max="2816" width="3.6640625" style="16" customWidth="1"/>
    <col min="2817" max="2817" width="12.6640625" style="16" customWidth="1"/>
    <col min="2818" max="2818" width="13.33203125" style="16" customWidth="1"/>
    <col min="2819" max="2820" width="11.5" style="16"/>
    <col min="2821" max="2821" width="15.5" style="16" bestFit="1" customWidth="1"/>
    <col min="2822" max="2822" width="15.5" style="16" customWidth="1"/>
    <col min="2823" max="2825" width="11.5" style="16"/>
    <col min="2826" max="2828" width="12.33203125" style="16" customWidth="1"/>
    <col min="2829" max="2829" width="4.5" style="16" customWidth="1"/>
    <col min="2830" max="3062" width="11.5" style="16"/>
    <col min="3063" max="3064" width="12.5" style="16" customWidth="1"/>
    <col min="3065" max="3065" width="10.33203125" style="16" customWidth="1"/>
    <col min="3066" max="3066" width="9.33203125" style="16" customWidth="1"/>
    <col min="3067" max="3067" width="14.33203125" style="16" customWidth="1"/>
    <col min="3068" max="3068" width="6.5" style="16" customWidth="1"/>
    <col min="3069" max="3071" width="11.5" style="16"/>
    <col min="3072" max="3072" width="3.6640625" style="16" customWidth="1"/>
    <col min="3073" max="3073" width="12.6640625" style="16" customWidth="1"/>
    <col min="3074" max="3074" width="13.33203125" style="16" customWidth="1"/>
    <col min="3075" max="3076" width="11.5" style="16"/>
    <col min="3077" max="3077" width="15.5" style="16" bestFit="1" customWidth="1"/>
    <col min="3078" max="3078" width="15.5" style="16" customWidth="1"/>
    <col min="3079" max="3081" width="11.5" style="16"/>
    <col min="3082" max="3084" width="12.33203125" style="16" customWidth="1"/>
    <col min="3085" max="3085" width="4.5" style="16" customWidth="1"/>
    <col min="3086" max="3318" width="11.5" style="16"/>
    <col min="3319" max="3320" width="12.5" style="16" customWidth="1"/>
    <col min="3321" max="3321" width="10.33203125" style="16" customWidth="1"/>
    <col min="3322" max="3322" width="9.33203125" style="16" customWidth="1"/>
    <col min="3323" max="3323" width="14.33203125" style="16" customWidth="1"/>
    <col min="3324" max="3324" width="6.5" style="16" customWidth="1"/>
    <col min="3325" max="3327" width="11.5" style="16"/>
    <col min="3328" max="3328" width="3.6640625" style="16" customWidth="1"/>
    <col min="3329" max="3329" width="12.6640625" style="16" customWidth="1"/>
    <col min="3330" max="3330" width="13.33203125" style="16" customWidth="1"/>
    <col min="3331" max="3332" width="11.5" style="16"/>
    <col min="3333" max="3333" width="15.5" style="16" bestFit="1" customWidth="1"/>
    <col min="3334" max="3334" width="15.5" style="16" customWidth="1"/>
    <col min="3335" max="3337" width="11.5" style="16"/>
    <col min="3338" max="3340" width="12.33203125" style="16" customWidth="1"/>
    <col min="3341" max="3341" width="4.5" style="16" customWidth="1"/>
    <col min="3342" max="3574" width="11.5" style="16"/>
    <col min="3575" max="3576" width="12.5" style="16" customWidth="1"/>
    <col min="3577" max="3577" width="10.33203125" style="16" customWidth="1"/>
    <col min="3578" max="3578" width="9.33203125" style="16" customWidth="1"/>
    <col min="3579" max="3579" width="14.33203125" style="16" customWidth="1"/>
    <col min="3580" max="3580" width="6.5" style="16" customWidth="1"/>
    <col min="3581" max="3583" width="11.5" style="16"/>
    <col min="3584" max="3584" width="3.6640625" style="16" customWidth="1"/>
    <col min="3585" max="3585" width="12.6640625" style="16" customWidth="1"/>
    <col min="3586" max="3586" width="13.33203125" style="16" customWidth="1"/>
    <col min="3587" max="3588" width="11.5" style="16"/>
    <col min="3589" max="3589" width="15.5" style="16" bestFit="1" customWidth="1"/>
    <col min="3590" max="3590" width="15.5" style="16" customWidth="1"/>
    <col min="3591" max="3593" width="11.5" style="16"/>
    <col min="3594" max="3596" width="12.33203125" style="16" customWidth="1"/>
    <col min="3597" max="3597" width="4.5" style="16" customWidth="1"/>
    <col min="3598" max="3830" width="11.5" style="16"/>
    <col min="3831" max="3832" width="12.5" style="16" customWidth="1"/>
    <col min="3833" max="3833" width="10.33203125" style="16" customWidth="1"/>
    <col min="3834" max="3834" width="9.33203125" style="16" customWidth="1"/>
    <col min="3835" max="3835" width="14.33203125" style="16" customWidth="1"/>
    <col min="3836" max="3836" width="6.5" style="16" customWidth="1"/>
    <col min="3837" max="3839" width="11.5" style="16"/>
    <col min="3840" max="3840" width="3.6640625" style="16" customWidth="1"/>
    <col min="3841" max="3841" width="12.6640625" style="16" customWidth="1"/>
    <col min="3842" max="3842" width="13.33203125" style="16" customWidth="1"/>
    <col min="3843" max="3844" width="11.5" style="16"/>
    <col min="3845" max="3845" width="15.5" style="16" bestFit="1" customWidth="1"/>
    <col min="3846" max="3846" width="15.5" style="16" customWidth="1"/>
    <col min="3847" max="3849" width="11.5" style="16"/>
    <col min="3850" max="3852" width="12.33203125" style="16" customWidth="1"/>
    <col min="3853" max="3853" width="4.5" style="16" customWidth="1"/>
    <col min="3854" max="4086" width="11.5" style="16"/>
    <col min="4087" max="4088" width="12.5" style="16" customWidth="1"/>
    <col min="4089" max="4089" width="10.33203125" style="16" customWidth="1"/>
    <col min="4090" max="4090" width="9.33203125" style="16" customWidth="1"/>
    <col min="4091" max="4091" width="14.33203125" style="16" customWidth="1"/>
    <col min="4092" max="4092" width="6.5" style="16" customWidth="1"/>
    <col min="4093" max="4095" width="11.5" style="16"/>
    <col min="4096" max="4096" width="3.6640625" style="16" customWidth="1"/>
    <col min="4097" max="4097" width="12.6640625" style="16" customWidth="1"/>
    <col min="4098" max="4098" width="13.33203125" style="16" customWidth="1"/>
    <col min="4099" max="4100" width="11.5" style="16"/>
    <col min="4101" max="4101" width="15.5" style="16" bestFit="1" customWidth="1"/>
    <col min="4102" max="4102" width="15.5" style="16" customWidth="1"/>
    <col min="4103" max="4105" width="11.5" style="16"/>
    <col min="4106" max="4108" width="12.33203125" style="16" customWidth="1"/>
    <col min="4109" max="4109" width="4.5" style="16" customWidth="1"/>
    <col min="4110" max="4342" width="11.5" style="16"/>
    <col min="4343" max="4344" width="12.5" style="16" customWidth="1"/>
    <col min="4345" max="4345" width="10.33203125" style="16" customWidth="1"/>
    <col min="4346" max="4346" width="9.33203125" style="16" customWidth="1"/>
    <col min="4347" max="4347" width="14.33203125" style="16" customWidth="1"/>
    <col min="4348" max="4348" width="6.5" style="16" customWidth="1"/>
    <col min="4349" max="4351" width="11.5" style="16"/>
    <col min="4352" max="4352" width="3.6640625" style="16" customWidth="1"/>
    <col min="4353" max="4353" width="12.6640625" style="16" customWidth="1"/>
    <col min="4354" max="4354" width="13.33203125" style="16" customWidth="1"/>
    <col min="4355" max="4356" width="11.5" style="16"/>
    <col min="4357" max="4357" width="15.5" style="16" bestFit="1" customWidth="1"/>
    <col min="4358" max="4358" width="15.5" style="16" customWidth="1"/>
    <col min="4359" max="4361" width="11.5" style="16"/>
    <col min="4362" max="4364" width="12.33203125" style="16" customWidth="1"/>
    <col min="4365" max="4365" width="4.5" style="16" customWidth="1"/>
    <col min="4366" max="4598" width="11.5" style="16"/>
    <col min="4599" max="4600" width="12.5" style="16" customWidth="1"/>
    <col min="4601" max="4601" width="10.33203125" style="16" customWidth="1"/>
    <col min="4602" max="4602" width="9.33203125" style="16" customWidth="1"/>
    <col min="4603" max="4603" width="14.33203125" style="16" customWidth="1"/>
    <col min="4604" max="4604" width="6.5" style="16" customWidth="1"/>
    <col min="4605" max="4607" width="11.5" style="16"/>
    <col min="4608" max="4608" width="3.6640625" style="16" customWidth="1"/>
    <col min="4609" max="4609" width="12.6640625" style="16" customWidth="1"/>
    <col min="4610" max="4610" width="13.33203125" style="16" customWidth="1"/>
    <col min="4611" max="4612" width="11.5" style="16"/>
    <col min="4613" max="4613" width="15.5" style="16" bestFit="1" customWidth="1"/>
    <col min="4614" max="4614" width="15.5" style="16" customWidth="1"/>
    <col min="4615" max="4617" width="11.5" style="16"/>
    <col min="4618" max="4620" width="12.33203125" style="16" customWidth="1"/>
    <col min="4621" max="4621" width="4.5" style="16" customWidth="1"/>
    <col min="4622" max="4854" width="11.5" style="16"/>
    <col min="4855" max="4856" width="12.5" style="16" customWidth="1"/>
    <col min="4857" max="4857" width="10.33203125" style="16" customWidth="1"/>
    <col min="4858" max="4858" width="9.33203125" style="16" customWidth="1"/>
    <col min="4859" max="4859" width="14.33203125" style="16" customWidth="1"/>
    <col min="4860" max="4860" width="6.5" style="16" customWidth="1"/>
    <col min="4861" max="4863" width="11.5" style="16"/>
    <col min="4864" max="4864" width="3.6640625" style="16" customWidth="1"/>
    <col min="4865" max="4865" width="12.6640625" style="16" customWidth="1"/>
    <col min="4866" max="4866" width="13.33203125" style="16" customWidth="1"/>
    <col min="4867" max="4868" width="11.5" style="16"/>
    <col min="4869" max="4869" width="15.5" style="16" bestFit="1" customWidth="1"/>
    <col min="4870" max="4870" width="15.5" style="16" customWidth="1"/>
    <col min="4871" max="4873" width="11.5" style="16"/>
    <col min="4874" max="4876" width="12.33203125" style="16" customWidth="1"/>
    <col min="4877" max="4877" width="4.5" style="16" customWidth="1"/>
    <col min="4878" max="5110" width="11.5" style="16"/>
    <col min="5111" max="5112" width="12.5" style="16" customWidth="1"/>
    <col min="5113" max="5113" width="10.33203125" style="16" customWidth="1"/>
    <col min="5114" max="5114" width="9.33203125" style="16" customWidth="1"/>
    <col min="5115" max="5115" width="14.33203125" style="16" customWidth="1"/>
    <col min="5116" max="5116" width="6.5" style="16" customWidth="1"/>
    <col min="5117" max="5119" width="11.5" style="16"/>
    <col min="5120" max="5120" width="3.6640625" style="16" customWidth="1"/>
    <col min="5121" max="5121" width="12.6640625" style="16" customWidth="1"/>
    <col min="5122" max="5122" width="13.33203125" style="16" customWidth="1"/>
    <col min="5123" max="5124" width="11.5" style="16"/>
    <col min="5125" max="5125" width="15.5" style="16" bestFit="1" customWidth="1"/>
    <col min="5126" max="5126" width="15.5" style="16" customWidth="1"/>
    <col min="5127" max="5129" width="11.5" style="16"/>
    <col min="5130" max="5132" width="12.33203125" style="16" customWidth="1"/>
    <col min="5133" max="5133" width="4.5" style="16" customWidth="1"/>
    <col min="5134" max="5366" width="11.5" style="16"/>
    <col min="5367" max="5368" width="12.5" style="16" customWidth="1"/>
    <col min="5369" max="5369" width="10.33203125" style="16" customWidth="1"/>
    <col min="5370" max="5370" width="9.33203125" style="16" customWidth="1"/>
    <col min="5371" max="5371" width="14.33203125" style="16" customWidth="1"/>
    <col min="5372" max="5372" width="6.5" style="16" customWidth="1"/>
    <col min="5373" max="5375" width="11.5" style="16"/>
    <col min="5376" max="5376" width="3.6640625" style="16" customWidth="1"/>
    <col min="5377" max="5377" width="12.6640625" style="16" customWidth="1"/>
    <col min="5378" max="5378" width="13.33203125" style="16" customWidth="1"/>
    <col min="5379" max="5380" width="11.5" style="16"/>
    <col min="5381" max="5381" width="15.5" style="16" bestFit="1" customWidth="1"/>
    <col min="5382" max="5382" width="15.5" style="16" customWidth="1"/>
    <col min="5383" max="5385" width="11.5" style="16"/>
    <col min="5386" max="5388" width="12.33203125" style="16" customWidth="1"/>
    <col min="5389" max="5389" width="4.5" style="16" customWidth="1"/>
    <col min="5390" max="5622" width="11.5" style="16"/>
    <col min="5623" max="5624" width="12.5" style="16" customWidth="1"/>
    <col min="5625" max="5625" width="10.33203125" style="16" customWidth="1"/>
    <col min="5626" max="5626" width="9.33203125" style="16" customWidth="1"/>
    <col min="5627" max="5627" width="14.33203125" style="16" customWidth="1"/>
    <col min="5628" max="5628" width="6.5" style="16" customWidth="1"/>
    <col min="5629" max="5631" width="11.5" style="16"/>
    <col min="5632" max="5632" width="3.6640625" style="16" customWidth="1"/>
    <col min="5633" max="5633" width="12.6640625" style="16" customWidth="1"/>
    <col min="5634" max="5634" width="13.33203125" style="16" customWidth="1"/>
    <col min="5635" max="5636" width="11.5" style="16"/>
    <col min="5637" max="5637" width="15.5" style="16" bestFit="1" customWidth="1"/>
    <col min="5638" max="5638" width="15.5" style="16" customWidth="1"/>
    <col min="5639" max="5641" width="11.5" style="16"/>
    <col min="5642" max="5644" width="12.33203125" style="16" customWidth="1"/>
    <col min="5645" max="5645" width="4.5" style="16" customWidth="1"/>
    <col min="5646" max="5878" width="11.5" style="16"/>
    <col min="5879" max="5880" width="12.5" style="16" customWidth="1"/>
    <col min="5881" max="5881" width="10.33203125" style="16" customWidth="1"/>
    <col min="5882" max="5882" width="9.33203125" style="16" customWidth="1"/>
    <col min="5883" max="5883" width="14.33203125" style="16" customWidth="1"/>
    <col min="5884" max="5884" width="6.5" style="16" customWidth="1"/>
    <col min="5885" max="5887" width="11.5" style="16"/>
    <col min="5888" max="5888" width="3.6640625" style="16" customWidth="1"/>
    <col min="5889" max="5889" width="12.6640625" style="16" customWidth="1"/>
    <col min="5890" max="5890" width="13.33203125" style="16" customWidth="1"/>
    <col min="5891" max="5892" width="11.5" style="16"/>
    <col min="5893" max="5893" width="15.5" style="16" bestFit="1" customWidth="1"/>
    <col min="5894" max="5894" width="15.5" style="16" customWidth="1"/>
    <col min="5895" max="5897" width="11.5" style="16"/>
    <col min="5898" max="5900" width="12.33203125" style="16" customWidth="1"/>
    <col min="5901" max="5901" width="4.5" style="16" customWidth="1"/>
    <col min="5902" max="6134" width="11.5" style="16"/>
    <col min="6135" max="6136" width="12.5" style="16" customWidth="1"/>
    <col min="6137" max="6137" width="10.33203125" style="16" customWidth="1"/>
    <col min="6138" max="6138" width="9.33203125" style="16" customWidth="1"/>
    <col min="6139" max="6139" width="14.33203125" style="16" customWidth="1"/>
    <col min="6140" max="6140" width="6.5" style="16" customWidth="1"/>
    <col min="6141" max="6143" width="11.5" style="16"/>
    <col min="6144" max="6144" width="3.6640625" style="16" customWidth="1"/>
    <col min="6145" max="6145" width="12.6640625" style="16" customWidth="1"/>
    <col min="6146" max="6146" width="13.33203125" style="16" customWidth="1"/>
    <col min="6147" max="6148" width="11.5" style="16"/>
    <col min="6149" max="6149" width="15.5" style="16" bestFit="1" customWidth="1"/>
    <col min="6150" max="6150" width="15.5" style="16" customWidth="1"/>
    <col min="6151" max="6153" width="11.5" style="16"/>
    <col min="6154" max="6156" width="12.33203125" style="16" customWidth="1"/>
    <col min="6157" max="6157" width="4.5" style="16" customWidth="1"/>
    <col min="6158" max="6390" width="11.5" style="16"/>
    <col min="6391" max="6392" width="12.5" style="16" customWidth="1"/>
    <col min="6393" max="6393" width="10.33203125" style="16" customWidth="1"/>
    <col min="6394" max="6394" width="9.33203125" style="16" customWidth="1"/>
    <col min="6395" max="6395" width="14.33203125" style="16" customWidth="1"/>
    <col min="6396" max="6396" width="6.5" style="16" customWidth="1"/>
    <col min="6397" max="6399" width="11.5" style="16"/>
    <col min="6400" max="6400" width="3.6640625" style="16" customWidth="1"/>
    <col min="6401" max="6401" width="12.6640625" style="16" customWidth="1"/>
    <col min="6402" max="6402" width="13.33203125" style="16" customWidth="1"/>
    <col min="6403" max="6404" width="11.5" style="16"/>
    <col min="6405" max="6405" width="15.5" style="16" bestFit="1" customWidth="1"/>
    <col min="6406" max="6406" width="15.5" style="16" customWidth="1"/>
    <col min="6407" max="6409" width="11.5" style="16"/>
    <col min="6410" max="6412" width="12.33203125" style="16" customWidth="1"/>
    <col min="6413" max="6413" width="4.5" style="16" customWidth="1"/>
    <col min="6414" max="6646" width="11.5" style="16"/>
    <col min="6647" max="6648" width="12.5" style="16" customWidth="1"/>
    <col min="6649" max="6649" width="10.33203125" style="16" customWidth="1"/>
    <col min="6650" max="6650" width="9.33203125" style="16" customWidth="1"/>
    <col min="6651" max="6651" width="14.33203125" style="16" customWidth="1"/>
    <col min="6652" max="6652" width="6.5" style="16" customWidth="1"/>
    <col min="6653" max="6655" width="11.5" style="16"/>
    <col min="6656" max="6656" width="3.6640625" style="16" customWidth="1"/>
    <col min="6657" max="6657" width="12.6640625" style="16" customWidth="1"/>
    <col min="6658" max="6658" width="13.33203125" style="16" customWidth="1"/>
    <col min="6659" max="6660" width="11.5" style="16"/>
    <col min="6661" max="6661" width="15.5" style="16" bestFit="1" customWidth="1"/>
    <col min="6662" max="6662" width="15.5" style="16" customWidth="1"/>
    <col min="6663" max="6665" width="11.5" style="16"/>
    <col min="6666" max="6668" width="12.33203125" style="16" customWidth="1"/>
    <col min="6669" max="6669" width="4.5" style="16" customWidth="1"/>
    <col min="6670" max="6902" width="11.5" style="16"/>
    <col min="6903" max="6904" width="12.5" style="16" customWidth="1"/>
    <col min="6905" max="6905" width="10.33203125" style="16" customWidth="1"/>
    <col min="6906" max="6906" width="9.33203125" style="16" customWidth="1"/>
    <col min="6907" max="6907" width="14.33203125" style="16" customWidth="1"/>
    <col min="6908" max="6908" width="6.5" style="16" customWidth="1"/>
    <col min="6909" max="6911" width="11.5" style="16"/>
    <col min="6912" max="6912" width="3.6640625" style="16" customWidth="1"/>
    <col min="6913" max="6913" width="12.6640625" style="16" customWidth="1"/>
    <col min="6914" max="6914" width="13.33203125" style="16" customWidth="1"/>
    <col min="6915" max="6916" width="11.5" style="16"/>
    <col min="6917" max="6917" width="15.5" style="16" bestFit="1" customWidth="1"/>
    <col min="6918" max="6918" width="15.5" style="16" customWidth="1"/>
    <col min="6919" max="6921" width="11.5" style="16"/>
    <col min="6922" max="6924" width="12.33203125" style="16" customWidth="1"/>
    <col min="6925" max="6925" width="4.5" style="16" customWidth="1"/>
    <col min="6926" max="7158" width="11.5" style="16"/>
    <col min="7159" max="7160" width="12.5" style="16" customWidth="1"/>
    <col min="7161" max="7161" width="10.33203125" style="16" customWidth="1"/>
    <col min="7162" max="7162" width="9.33203125" style="16" customWidth="1"/>
    <col min="7163" max="7163" width="14.33203125" style="16" customWidth="1"/>
    <col min="7164" max="7164" width="6.5" style="16" customWidth="1"/>
    <col min="7165" max="7167" width="11.5" style="16"/>
    <col min="7168" max="7168" width="3.6640625" style="16" customWidth="1"/>
    <col min="7169" max="7169" width="12.6640625" style="16" customWidth="1"/>
    <col min="7170" max="7170" width="13.33203125" style="16" customWidth="1"/>
    <col min="7171" max="7172" width="11.5" style="16"/>
    <col min="7173" max="7173" width="15.5" style="16" bestFit="1" customWidth="1"/>
    <col min="7174" max="7174" width="15.5" style="16" customWidth="1"/>
    <col min="7175" max="7177" width="11.5" style="16"/>
    <col min="7178" max="7180" width="12.33203125" style="16" customWidth="1"/>
    <col min="7181" max="7181" width="4.5" style="16" customWidth="1"/>
    <col min="7182" max="7414" width="11.5" style="16"/>
    <col min="7415" max="7416" width="12.5" style="16" customWidth="1"/>
    <col min="7417" max="7417" width="10.33203125" style="16" customWidth="1"/>
    <col min="7418" max="7418" width="9.33203125" style="16" customWidth="1"/>
    <col min="7419" max="7419" width="14.33203125" style="16" customWidth="1"/>
    <col min="7420" max="7420" width="6.5" style="16" customWidth="1"/>
    <col min="7421" max="7423" width="11.5" style="16"/>
    <col min="7424" max="7424" width="3.6640625" style="16" customWidth="1"/>
    <col min="7425" max="7425" width="12.6640625" style="16" customWidth="1"/>
    <col min="7426" max="7426" width="13.33203125" style="16" customWidth="1"/>
    <col min="7427" max="7428" width="11.5" style="16"/>
    <col min="7429" max="7429" width="15.5" style="16" bestFit="1" customWidth="1"/>
    <col min="7430" max="7430" width="15.5" style="16" customWidth="1"/>
    <col min="7431" max="7433" width="11.5" style="16"/>
    <col min="7434" max="7436" width="12.33203125" style="16" customWidth="1"/>
    <col min="7437" max="7437" width="4.5" style="16" customWidth="1"/>
    <col min="7438" max="7670" width="11.5" style="16"/>
    <col min="7671" max="7672" width="12.5" style="16" customWidth="1"/>
    <col min="7673" max="7673" width="10.33203125" style="16" customWidth="1"/>
    <col min="7674" max="7674" width="9.33203125" style="16" customWidth="1"/>
    <col min="7675" max="7675" width="14.33203125" style="16" customWidth="1"/>
    <col min="7676" max="7676" width="6.5" style="16" customWidth="1"/>
    <col min="7677" max="7679" width="11.5" style="16"/>
    <col min="7680" max="7680" width="3.6640625" style="16" customWidth="1"/>
    <col min="7681" max="7681" width="12.6640625" style="16" customWidth="1"/>
    <col min="7682" max="7682" width="13.33203125" style="16" customWidth="1"/>
    <col min="7683" max="7684" width="11.5" style="16"/>
    <col min="7685" max="7685" width="15.5" style="16" bestFit="1" customWidth="1"/>
    <col min="7686" max="7686" width="15.5" style="16" customWidth="1"/>
    <col min="7687" max="7689" width="11.5" style="16"/>
    <col min="7690" max="7692" width="12.33203125" style="16" customWidth="1"/>
    <col min="7693" max="7693" width="4.5" style="16" customWidth="1"/>
    <col min="7694" max="7926" width="11.5" style="16"/>
    <col min="7927" max="7928" width="12.5" style="16" customWidth="1"/>
    <col min="7929" max="7929" width="10.33203125" style="16" customWidth="1"/>
    <col min="7930" max="7930" width="9.33203125" style="16" customWidth="1"/>
    <col min="7931" max="7931" width="14.33203125" style="16" customWidth="1"/>
    <col min="7932" max="7932" width="6.5" style="16" customWidth="1"/>
    <col min="7933" max="7935" width="11.5" style="16"/>
    <col min="7936" max="7936" width="3.6640625" style="16" customWidth="1"/>
    <col min="7937" max="7937" width="12.6640625" style="16" customWidth="1"/>
    <col min="7938" max="7938" width="13.33203125" style="16" customWidth="1"/>
    <col min="7939" max="7940" width="11.5" style="16"/>
    <col min="7941" max="7941" width="15.5" style="16" bestFit="1" customWidth="1"/>
    <col min="7942" max="7942" width="15.5" style="16" customWidth="1"/>
    <col min="7943" max="7945" width="11.5" style="16"/>
    <col min="7946" max="7948" width="12.33203125" style="16" customWidth="1"/>
    <col min="7949" max="7949" width="4.5" style="16" customWidth="1"/>
    <col min="7950" max="8182" width="11.5" style="16"/>
    <col min="8183" max="8184" width="12.5" style="16" customWidth="1"/>
    <col min="8185" max="8185" width="10.33203125" style="16" customWidth="1"/>
    <col min="8186" max="8186" width="9.33203125" style="16" customWidth="1"/>
    <col min="8187" max="8187" width="14.33203125" style="16" customWidth="1"/>
    <col min="8188" max="8188" width="6.5" style="16" customWidth="1"/>
    <col min="8189" max="8191" width="11.5" style="16"/>
    <col min="8192" max="8192" width="3.6640625" style="16" customWidth="1"/>
    <col min="8193" max="8193" width="12.6640625" style="16" customWidth="1"/>
    <col min="8194" max="8194" width="13.33203125" style="16" customWidth="1"/>
    <col min="8195" max="8196" width="11.5" style="16"/>
    <col min="8197" max="8197" width="15.5" style="16" bestFit="1" customWidth="1"/>
    <col min="8198" max="8198" width="15.5" style="16" customWidth="1"/>
    <col min="8199" max="8201" width="11.5" style="16"/>
    <col min="8202" max="8204" width="12.33203125" style="16" customWidth="1"/>
    <col min="8205" max="8205" width="4.5" style="16" customWidth="1"/>
    <col min="8206" max="8438" width="11.5" style="16"/>
    <col min="8439" max="8440" width="12.5" style="16" customWidth="1"/>
    <col min="8441" max="8441" width="10.33203125" style="16" customWidth="1"/>
    <col min="8442" max="8442" width="9.33203125" style="16" customWidth="1"/>
    <col min="8443" max="8443" width="14.33203125" style="16" customWidth="1"/>
    <col min="8444" max="8444" width="6.5" style="16" customWidth="1"/>
    <col min="8445" max="8447" width="11.5" style="16"/>
    <col min="8448" max="8448" width="3.6640625" style="16" customWidth="1"/>
    <col min="8449" max="8449" width="12.6640625" style="16" customWidth="1"/>
    <col min="8450" max="8450" width="13.33203125" style="16" customWidth="1"/>
    <col min="8451" max="8452" width="11.5" style="16"/>
    <col min="8453" max="8453" width="15.5" style="16" bestFit="1" customWidth="1"/>
    <col min="8454" max="8454" width="15.5" style="16" customWidth="1"/>
    <col min="8455" max="8457" width="11.5" style="16"/>
    <col min="8458" max="8460" width="12.33203125" style="16" customWidth="1"/>
    <col min="8461" max="8461" width="4.5" style="16" customWidth="1"/>
    <col min="8462" max="8694" width="11.5" style="16"/>
    <col min="8695" max="8696" width="12.5" style="16" customWidth="1"/>
    <col min="8697" max="8697" width="10.33203125" style="16" customWidth="1"/>
    <col min="8698" max="8698" width="9.33203125" style="16" customWidth="1"/>
    <col min="8699" max="8699" width="14.33203125" style="16" customWidth="1"/>
    <col min="8700" max="8700" width="6.5" style="16" customWidth="1"/>
    <col min="8701" max="8703" width="11.5" style="16"/>
    <col min="8704" max="8704" width="3.6640625" style="16" customWidth="1"/>
    <col min="8705" max="8705" width="12.6640625" style="16" customWidth="1"/>
    <col min="8706" max="8706" width="13.33203125" style="16" customWidth="1"/>
    <col min="8707" max="8708" width="11.5" style="16"/>
    <col min="8709" max="8709" width="15.5" style="16" bestFit="1" customWidth="1"/>
    <col min="8710" max="8710" width="15.5" style="16" customWidth="1"/>
    <col min="8711" max="8713" width="11.5" style="16"/>
    <col min="8714" max="8716" width="12.33203125" style="16" customWidth="1"/>
    <col min="8717" max="8717" width="4.5" style="16" customWidth="1"/>
    <col min="8718" max="8950" width="11.5" style="16"/>
    <col min="8951" max="8952" width="12.5" style="16" customWidth="1"/>
    <col min="8953" max="8953" width="10.33203125" style="16" customWidth="1"/>
    <col min="8954" max="8954" width="9.33203125" style="16" customWidth="1"/>
    <col min="8955" max="8955" width="14.33203125" style="16" customWidth="1"/>
    <col min="8956" max="8956" width="6.5" style="16" customWidth="1"/>
    <col min="8957" max="8959" width="11.5" style="16"/>
    <col min="8960" max="8960" width="3.6640625" style="16" customWidth="1"/>
    <col min="8961" max="8961" width="12.6640625" style="16" customWidth="1"/>
    <col min="8962" max="8962" width="13.33203125" style="16" customWidth="1"/>
    <col min="8963" max="8964" width="11.5" style="16"/>
    <col min="8965" max="8965" width="15.5" style="16" bestFit="1" customWidth="1"/>
    <col min="8966" max="8966" width="15.5" style="16" customWidth="1"/>
    <col min="8967" max="8969" width="11.5" style="16"/>
    <col min="8970" max="8972" width="12.33203125" style="16" customWidth="1"/>
    <col min="8973" max="8973" width="4.5" style="16" customWidth="1"/>
    <col min="8974" max="9206" width="11.5" style="16"/>
    <col min="9207" max="9208" width="12.5" style="16" customWidth="1"/>
    <col min="9209" max="9209" width="10.33203125" style="16" customWidth="1"/>
    <col min="9210" max="9210" width="9.33203125" style="16" customWidth="1"/>
    <col min="9211" max="9211" width="14.33203125" style="16" customWidth="1"/>
    <col min="9212" max="9212" width="6.5" style="16" customWidth="1"/>
    <col min="9213" max="9215" width="11.5" style="16"/>
    <col min="9216" max="9216" width="3.6640625" style="16" customWidth="1"/>
    <col min="9217" max="9217" width="12.6640625" style="16" customWidth="1"/>
    <col min="9218" max="9218" width="13.33203125" style="16" customWidth="1"/>
    <col min="9219" max="9220" width="11.5" style="16"/>
    <col min="9221" max="9221" width="15.5" style="16" bestFit="1" customWidth="1"/>
    <col min="9222" max="9222" width="15.5" style="16" customWidth="1"/>
    <col min="9223" max="9225" width="11.5" style="16"/>
    <col min="9226" max="9228" width="12.33203125" style="16" customWidth="1"/>
    <col min="9229" max="9229" width="4.5" style="16" customWidth="1"/>
    <col min="9230" max="9462" width="11.5" style="16"/>
    <col min="9463" max="9464" width="12.5" style="16" customWidth="1"/>
    <col min="9465" max="9465" width="10.33203125" style="16" customWidth="1"/>
    <col min="9466" max="9466" width="9.33203125" style="16" customWidth="1"/>
    <col min="9467" max="9467" width="14.33203125" style="16" customWidth="1"/>
    <col min="9468" max="9468" width="6.5" style="16" customWidth="1"/>
    <col min="9469" max="9471" width="11.5" style="16"/>
    <col min="9472" max="9472" width="3.6640625" style="16" customWidth="1"/>
    <col min="9473" max="9473" width="12.6640625" style="16" customWidth="1"/>
    <col min="9474" max="9474" width="13.33203125" style="16" customWidth="1"/>
    <col min="9475" max="9476" width="11.5" style="16"/>
    <col min="9477" max="9477" width="15.5" style="16" bestFit="1" customWidth="1"/>
    <col min="9478" max="9478" width="15.5" style="16" customWidth="1"/>
    <col min="9479" max="9481" width="11.5" style="16"/>
    <col min="9482" max="9484" width="12.33203125" style="16" customWidth="1"/>
    <col min="9485" max="9485" width="4.5" style="16" customWidth="1"/>
    <col min="9486" max="9718" width="11.5" style="16"/>
    <col min="9719" max="9720" width="12.5" style="16" customWidth="1"/>
    <col min="9721" max="9721" width="10.33203125" style="16" customWidth="1"/>
    <col min="9722" max="9722" width="9.33203125" style="16" customWidth="1"/>
    <col min="9723" max="9723" width="14.33203125" style="16" customWidth="1"/>
    <col min="9724" max="9724" width="6.5" style="16" customWidth="1"/>
    <col min="9725" max="9727" width="11.5" style="16"/>
    <col min="9728" max="9728" width="3.6640625" style="16" customWidth="1"/>
    <col min="9729" max="9729" width="12.6640625" style="16" customWidth="1"/>
    <col min="9730" max="9730" width="13.33203125" style="16" customWidth="1"/>
    <col min="9731" max="9732" width="11.5" style="16"/>
    <col min="9733" max="9733" width="15.5" style="16" bestFit="1" customWidth="1"/>
    <col min="9734" max="9734" width="15.5" style="16" customWidth="1"/>
    <col min="9735" max="9737" width="11.5" style="16"/>
    <col min="9738" max="9740" width="12.33203125" style="16" customWidth="1"/>
    <col min="9741" max="9741" width="4.5" style="16" customWidth="1"/>
    <col min="9742" max="9974" width="11.5" style="16"/>
    <col min="9975" max="9976" width="12.5" style="16" customWidth="1"/>
    <col min="9977" max="9977" width="10.33203125" style="16" customWidth="1"/>
    <col min="9978" max="9978" width="9.33203125" style="16" customWidth="1"/>
    <col min="9979" max="9979" width="14.33203125" style="16" customWidth="1"/>
    <col min="9980" max="9980" width="6.5" style="16" customWidth="1"/>
    <col min="9981" max="9983" width="11.5" style="16"/>
    <col min="9984" max="9984" width="3.6640625" style="16" customWidth="1"/>
    <col min="9985" max="9985" width="12.6640625" style="16" customWidth="1"/>
    <col min="9986" max="9986" width="13.33203125" style="16" customWidth="1"/>
    <col min="9987" max="9988" width="11.5" style="16"/>
    <col min="9989" max="9989" width="15.5" style="16" bestFit="1" customWidth="1"/>
    <col min="9990" max="9990" width="15.5" style="16" customWidth="1"/>
    <col min="9991" max="9993" width="11.5" style="16"/>
    <col min="9994" max="9996" width="12.33203125" style="16" customWidth="1"/>
    <col min="9997" max="9997" width="4.5" style="16" customWidth="1"/>
    <col min="9998" max="10230" width="11.5" style="16"/>
    <col min="10231" max="10232" width="12.5" style="16" customWidth="1"/>
    <col min="10233" max="10233" width="10.33203125" style="16" customWidth="1"/>
    <col min="10234" max="10234" width="9.33203125" style="16" customWidth="1"/>
    <col min="10235" max="10235" width="14.33203125" style="16" customWidth="1"/>
    <col min="10236" max="10236" width="6.5" style="16" customWidth="1"/>
    <col min="10237" max="10239" width="11.5" style="16"/>
    <col min="10240" max="10240" width="3.6640625" style="16" customWidth="1"/>
    <col min="10241" max="10241" width="12.6640625" style="16" customWidth="1"/>
    <col min="10242" max="10242" width="13.33203125" style="16" customWidth="1"/>
    <col min="10243" max="10244" width="11.5" style="16"/>
    <col min="10245" max="10245" width="15.5" style="16" bestFit="1" customWidth="1"/>
    <col min="10246" max="10246" width="15.5" style="16" customWidth="1"/>
    <col min="10247" max="10249" width="11.5" style="16"/>
    <col min="10250" max="10252" width="12.33203125" style="16" customWidth="1"/>
    <col min="10253" max="10253" width="4.5" style="16" customWidth="1"/>
    <col min="10254" max="10486" width="11.5" style="16"/>
    <col min="10487" max="10488" width="12.5" style="16" customWidth="1"/>
    <col min="10489" max="10489" width="10.33203125" style="16" customWidth="1"/>
    <col min="10490" max="10490" width="9.33203125" style="16" customWidth="1"/>
    <col min="10491" max="10491" width="14.33203125" style="16" customWidth="1"/>
    <col min="10492" max="10492" width="6.5" style="16" customWidth="1"/>
    <col min="10493" max="10495" width="11.5" style="16"/>
    <col min="10496" max="10496" width="3.6640625" style="16" customWidth="1"/>
    <col min="10497" max="10497" width="12.6640625" style="16" customWidth="1"/>
    <col min="10498" max="10498" width="13.33203125" style="16" customWidth="1"/>
    <col min="10499" max="10500" width="11.5" style="16"/>
    <col min="10501" max="10501" width="15.5" style="16" bestFit="1" customWidth="1"/>
    <col min="10502" max="10502" width="15.5" style="16" customWidth="1"/>
    <col min="10503" max="10505" width="11.5" style="16"/>
    <col min="10506" max="10508" width="12.33203125" style="16" customWidth="1"/>
    <col min="10509" max="10509" width="4.5" style="16" customWidth="1"/>
    <col min="10510" max="10742" width="11.5" style="16"/>
    <col min="10743" max="10744" width="12.5" style="16" customWidth="1"/>
    <col min="10745" max="10745" width="10.33203125" style="16" customWidth="1"/>
    <col min="10746" max="10746" width="9.33203125" style="16" customWidth="1"/>
    <col min="10747" max="10747" width="14.33203125" style="16" customWidth="1"/>
    <col min="10748" max="10748" width="6.5" style="16" customWidth="1"/>
    <col min="10749" max="10751" width="11.5" style="16"/>
    <col min="10752" max="10752" width="3.6640625" style="16" customWidth="1"/>
    <col min="10753" max="10753" width="12.6640625" style="16" customWidth="1"/>
    <col min="10754" max="10754" width="13.33203125" style="16" customWidth="1"/>
    <col min="10755" max="10756" width="11.5" style="16"/>
    <col min="10757" max="10757" width="15.5" style="16" bestFit="1" customWidth="1"/>
    <col min="10758" max="10758" width="15.5" style="16" customWidth="1"/>
    <col min="10759" max="10761" width="11.5" style="16"/>
    <col min="10762" max="10764" width="12.33203125" style="16" customWidth="1"/>
    <col min="10765" max="10765" width="4.5" style="16" customWidth="1"/>
    <col min="10766" max="10998" width="11.5" style="16"/>
    <col min="10999" max="11000" width="12.5" style="16" customWidth="1"/>
    <col min="11001" max="11001" width="10.33203125" style="16" customWidth="1"/>
    <col min="11002" max="11002" width="9.33203125" style="16" customWidth="1"/>
    <col min="11003" max="11003" width="14.33203125" style="16" customWidth="1"/>
    <col min="11004" max="11004" width="6.5" style="16" customWidth="1"/>
    <col min="11005" max="11007" width="11.5" style="16"/>
    <col min="11008" max="11008" width="3.6640625" style="16" customWidth="1"/>
    <col min="11009" max="11009" width="12.6640625" style="16" customWidth="1"/>
    <col min="11010" max="11010" width="13.33203125" style="16" customWidth="1"/>
    <col min="11011" max="11012" width="11.5" style="16"/>
    <col min="11013" max="11013" width="15.5" style="16" bestFit="1" customWidth="1"/>
    <col min="11014" max="11014" width="15.5" style="16" customWidth="1"/>
    <col min="11015" max="11017" width="11.5" style="16"/>
    <col min="11018" max="11020" width="12.33203125" style="16" customWidth="1"/>
    <col min="11021" max="11021" width="4.5" style="16" customWidth="1"/>
    <col min="11022" max="11254" width="11.5" style="16"/>
    <col min="11255" max="11256" width="12.5" style="16" customWidth="1"/>
    <col min="11257" max="11257" width="10.33203125" style="16" customWidth="1"/>
    <col min="11258" max="11258" width="9.33203125" style="16" customWidth="1"/>
    <col min="11259" max="11259" width="14.33203125" style="16" customWidth="1"/>
    <col min="11260" max="11260" width="6.5" style="16" customWidth="1"/>
    <col min="11261" max="11263" width="11.5" style="16"/>
    <col min="11264" max="11264" width="3.6640625" style="16" customWidth="1"/>
    <col min="11265" max="11265" width="12.6640625" style="16" customWidth="1"/>
    <col min="11266" max="11266" width="13.33203125" style="16" customWidth="1"/>
    <col min="11267" max="11268" width="11.5" style="16"/>
    <col min="11269" max="11269" width="15.5" style="16" bestFit="1" customWidth="1"/>
    <col min="11270" max="11270" width="15.5" style="16" customWidth="1"/>
    <col min="11271" max="11273" width="11.5" style="16"/>
    <col min="11274" max="11276" width="12.33203125" style="16" customWidth="1"/>
    <col min="11277" max="11277" width="4.5" style="16" customWidth="1"/>
    <col min="11278" max="11510" width="11.5" style="16"/>
    <col min="11511" max="11512" width="12.5" style="16" customWidth="1"/>
    <col min="11513" max="11513" width="10.33203125" style="16" customWidth="1"/>
    <col min="11514" max="11514" width="9.33203125" style="16" customWidth="1"/>
    <col min="11515" max="11515" width="14.33203125" style="16" customWidth="1"/>
    <col min="11516" max="11516" width="6.5" style="16" customWidth="1"/>
    <col min="11517" max="11519" width="11.5" style="16"/>
    <col min="11520" max="11520" width="3.6640625" style="16" customWidth="1"/>
    <col min="11521" max="11521" width="12.6640625" style="16" customWidth="1"/>
    <col min="11522" max="11522" width="13.33203125" style="16" customWidth="1"/>
    <col min="11523" max="11524" width="11.5" style="16"/>
    <col min="11525" max="11525" width="15.5" style="16" bestFit="1" customWidth="1"/>
    <col min="11526" max="11526" width="15.5" style="16" customWidth="1"/>
    <col min="11527" max="11529" width="11.5" style="16"/>
    <col min="11530" max="11532" width="12.33203125" style="16" customWidth="1"/>
    <col min="11533" max="11533" width="4.5" style="16" customWidth="1"/>
    <col min="11534" max="11766" width="11.5" style="16"/>
    <col min="11767" max="11768" width="12.5" style="16" customWidth="1"/>
    <col min="11769" max="11769" width="10.33203125" style="16" customWidth="1"/>
    <col min="11770" max="11770" width="9.33203125" style="16" customWidth="1"/>
    <col min="11771" max="11771" width="14.33203125" style="16" customWidth="1"/>
    <col min="11772" max="11772" width="6.5" style="16" customWidth="1"/>
    <col min="11773" max="11775" width="11.5" style="16"/>
    <col min="11776" max="11776" width="3.6640625" style="16" customWidth="1"/>
    <col min="11777" max="11777" width="12.6640625" style="16" customWidth="1"/>
    <col min="11778" max="11778" width="13.33203125" style="16" customWidth="1"/>
    <col min="11779" max="11780" width="11.5" style="16"/>
    <col min="11781" max="11781" width="15.5" style="16" bestFit="1" customWidth="1"/>
    <col min="11782" max="11782" width="15.5" style="16" customWidth="1"/>
    <col min="11783" max="11785" width="11.5" style="16"/>
    <col min="11786" max="11788" width="12.33203125" style="16" customWidth="1"/>
    <col min="11789" max="11789" width="4.5" style="16" customWidth="1"/>
    <col min="11790" max="12022" width="11.5" style="16"/>
    <col min="12023" max="12024" width="12.5" style="16" customWidth="1"/>
    <col min="12025" max="12025" width="10.33203125" style="16" customWidth="1"/>
    <col min="12026" max="12026" width="9.33203125" style="16" customWidth="1"/>
    <col min="12027" max="12027" width="14.33203125" style="16" customWidth="1"/>
    <col min="12028" max="12028" width="6.5" style="16" customWidth="1"/>
    <col min="12029" max="12031" width="11.5" style="16"/>
    <col min="12032" max="12032" width="3.6640625" style="16" customWidth="1"/>
    <col min="12033" max="12033" width="12.6640625" style="16" customWidth="1"/>
    <col min="12034" max="12034" width="13.33203125" style="16" customWidth="1"/>
    <col min="12035" max="12036" width="11.5" style="16"/>
    <col min="12037" max="12037" width="15.5" style="16" bestFit="1" customWidth="1"/>
    <col min="12038" max="12038" width="15.5" style="16" customWidth="1"/>
    <col min="12039" max="12041" width="11.5" style="16"/>
    <col min="12042" max="12044" width="12.33203125" style="16" customWidth="1"/>
    <col min="12045" max="12045" width="4.5" style="16" customWidth="1"/>
    <col min="12046" max="12278" width="11.5" style="16"/>
    <col min="12279" max="12280" width="12.5" style="16" customWidth="1"/>
    <col min="12281" max="12281" width="10.33203125" style="16" customWidth="1"/>
    <col min="12282" max="12282" width="9.33203125" style="16" customWidth="1"/>
    <col min="12283" max="12283" width="14.33203125" style="16" customWidth="1"/>
    <col min="12284" max="12284" width="6.5" style="16" customWidth="1"/>
    <col min="12285" max="12287" width="11.5" style="16"/>
    <col min="12288" max="12288" width="3.6640625" style="16" customWidth="1"/>
    <col min="12289" max="12289" width="12.6640625" style="16" customWidth="1"/>
    <col min="12290" max="12290" width="13.33203125" style="16" customWidth="1"/>
    <col min="12291" max="12292" width="11.5" style="16"/>
    <col min="12293" max="12293" width="15.5" style="16" bestFit="1" customWidth="1"/>
    <col min="12294" max="12294" width="15.5" style="16" customWidth="1"/>
    <col min="12295" max="12297" width="11.5" style="16"/>
    <col min="12298" max="12300" width="12.33203125" style="16" customWidth="1"/>
    <col min="12301" max="12301" width="4.5" style="16" customWidth="1"/>
    <col min="12302" max="12534" width="11.5" style="16"/>
    <col min="12535" max="12536" width="12.5" style="16" customWidth="1"/>
    <col min="12537" max="12537" width="10.33203125" style="16" customWidth="1"/>
    <col min="12538" max="12538" width="9.33203125" style="16" customWidth="1"/>
    <col min="12539" max="12539" width="14.33203125" style="16" customWidth="1"/>
    <col min="12540" max="12540" width="6.5" style="16" customWidth="1"/>
    <col min="12541" max="12543" width="11.5" style="16"/>
    <col min="12544" max="12544" width="3.6640625" style="16" customWidth="1"/>
    <col min="12545" max="12545" width="12.6640625" style="16" customWidth="1"/>
    <col min="12546" max="12546" width="13.33203125" style="16" customWidth="1"/>
    <col min="12547" max="12548" width="11.5" style="16"/>
    <col min="12549" max="12549" width="15.5" style="16" bestFit="1" customWidth="1"/>
    <col min="12550" max="12550" width="15.5" style="16" customWidth="1"/>
    <col min="12551" max="12553" width="11.5" style="16"/>
    <col min="12554" max="12556" width="12.33203125" style="16" customWidth="1"/>
    <col min="12557" max="12557" width="4.5" style="16" customWidth="1"/>
    <col min="12558" max="12790" width="11.5" style="16"/>
    <col min="12791" max="12792" width="12.5" style="16" customWidth="1"/>
    <col min="12793" max="12793" width="10.33203125" style="16" customWidth="1"/>
    <col min="12794" max="12794" width="9.33203125" style="16" customWidth="1"/>
    <col min="12795" max="12795" width="14.33203125" style="16" customWidth="1"/>
    <col min="12796" max="12796" width="6.5" style="16" customWidth="1"/>
    <col min="12797" max="12799" width="11.5" style="16"/>
    <col min="12800" max="12800" width="3.6640625" style="16" customWidth="1"/>
    <col min="12801" max="12801" width="12.6640625" style="16" customWidth="1"/>
    <col min="12802" max="12802" width="13.33203125" style="16" customWidth="1"/>
    <col min="12803" max="12804" width="11.5" style="16"/>
    <col min="12805" max="12805" width="15.5" style="16" bestFit="1" customWidth="1"/>
    <col min="12806" max="12806" width="15.5" style="16" customWidth="1"/>
    <col min="12807" max="12809" width="11.5" style="16"/>
    <col min="12810" max="12812" width="12.33203125" style="16" customWidth="1"/>
    <col min="12813" max="12813" width="4.5" style="16" customWidth="1"/>
    <col min="12814" max="13046" width="11.5" style="16"/>
    <col min="13047" max="13048" width="12.5" style="16" customWidth="1"/>
    <col min="13049" max="13049" width="10.33203125" style="16" customWidth="1"/>
    <col min="13050" max="13050" width="9.33203125" style="16" customWidth="1"/>
    <col min="13051" max="13051" width="14.33203125" style="16" customWidth="1"/>
    <col min="13052" max="13052" width="6.5" style="16" customWidth="1"/>
    <col min="13053" max="13055" width="11.5" style="16"/>
    <col min="13056" max="13056" width="3.6640625" style="16" customWidth="1"/>
    <col min="13057" max="13057" width="12.6640625" style="16" customWidth="1"/>
    <col min="13058" max="13058" width="13.33203125" style="16" customWidth="1"/>
    <col min="13059" max="13060" width="11.5" style="16"/>
    <col min="13061" max="13061" width="15.5" style="16" bestFit="1" customWidth="1"/>
    <col min="13062" max="13062" width="15.5" style="16" customWidth="1"/>
    <col min="13063" max="13065" width="11.5" style="16"/>
    <col min="13066" max="13068" width="12.33203125" style="16" customWidth="1"/>
    <col min="13069" max="13069" width="4.5" style="16" customWidth="1"/>
    <col min="13070" max="13302" width="11.5" style="16"/>
    <col min="13303" max="13304" width="12.5" style="16" customWidth="1"/>
    <col min="13305" max="13305" width="10.33203125" style="16" customWidth="1"/>
    <col min="13306" max="13306" width="9.33203125" style="16" customWidth="1"/>
    <col min="13307" max="13307" width="14.33203125" style="16" customWidth="1"/>
    <col min="13308" max="13308" width="6.5" style="16" customWidth="1"/>
    <col min="13309" max="13311" width="11.5" style="16"/>
    <col min="13312" max="13312" width="3.6640625" style="16" customWidth="1"/>
    <col min="13313" max="13313" width="12.6640625" style="16" customWidth="1"/>
    <col min="13314" max="13314" width="13.33203125" style="16" customWidth="1"/>
    <col min="13315" max="13316" width="11.5" style="16"/>
    <col min="13317" max="13317" width="15.5" style="16" bestFit="1" customWidth="1"/>
    <col min="13318" max="13318" width="15.5" style="16" customWidth="1"/>
    <col min="13319" max="13321" width="11.5" style="16"/>
    <col min="13322" max="13324" width="12.33203125" style="16" customWidth="1"/>
    <col min="13325" max="13325" width="4.5" style="16" customWidth="1"/>
    <col min="13326" max="13558" width="11.5" style="16"/>
    <col min="13559" max="13560" width="12.5" style="16" customWidth="1"/>
    <col min="13561" max="13561" width="10.33203125" style="16" customWidth="1"/>
    <col min="13562" max="13562" width="9.33203125" style="16" customWidth="1"/>
    <col min="13563" max="13563" width="14.33203125" style="16" customWidth="1"/>
    <col min="13564" max="13564" width="6.5" style="16" customWidth="1"/>
    <col min="13565" max="13567" width="11.5" style="16"/>
    <col min="13568" max="13568" width="3.6640625" style="16" customWidth="1"/>
    <col min="13569" max="13569" width="12.6640625" style="16" customWidth="1"/>
    <col min="13570" max="13570" width="13.33203125" style="16" customWidth="1"/>
    <col min="13571" max="13572" width="11.5" style="16"/>
    <col min="13573" max="13573" width="15.5" style="16" bestFit="1" customWidth="1"/>
    <col min="13574" max="13574" width="15.5" style="16" customWidth="1"/>
    <col min="13575" max="13577" width="11.5" style="16"/>
    <col min="13578" max="13580" width="12.33203125" style="16" customWidth="1"/>
    <col min="13581" max="13581" width="4.5" style="16" customWidth="1"/>
    <col min="13582" max="13814" width="11.5" style="16"/>
    <col min="13815" max="13816" width="12.5" style="16" customWidth="1"/>
    <col min="13817" max="13817" width="10.33203125" style="16" customWidth="1"/>
    <col min="13818" max="13818" width="9.33203125" style="16" customWidth="1"/>
    <col min="13819" max="13819" width="14.33203125" style="16" customWidth="1"/>
    <col min="13820" max="13820" width="6.5" style="16" customWidth="1"/>
    <col min="13821" max="13823" width="11.5" style="16"/>
    <col min="13824" max="13824" width="3.6640625" style="16" customWidth="1"/>
    <col min="13825" max="13825" width="12.6640625" style="16" customWidth="1"/>
    <col min="13826" max="13826" width="13.33203125" style="16" customWidth="1"/>
    <col min="13827" max="13828" width="11.5" style="16"/>
    <col min="13829" max="13829" width="15.5" style="16" bestFit="1" customWidth="1"/>
    <col min="13830" max="13830" width="15.5" style="16" customWidth="1"/>
    <col min="13831" max="13833" width="11.5" style="16"/>
    <col min="13834" max="13836" width="12.33203125" style="16" customWidth="1"/>
    <col min="13837" max="13837" width="4.5" style="16" customWidth="1"/>
    <col min="13838" max="14070" width="11.5" style="16"/>
    <col min="14071" max="14072" width="12.5" style="16" customWidth="1"/>
    <col min="14073" max="14073" width="10.33203125" style="16" customWidth="1"/>
    <col min="14074" max="14074" width="9.33203125" style="16" customWidth="1"/>
    <col min="14075" max="14075" width="14.33203125" style="16" customWidth="1"/>
    <col min="14076" max="14076" width="6.5" style="16" customWidth="1"/>
    <col min="14077" max="14079" width="11.5" style="16"/>
    <col min="14080" max="14080" width="3.6640625" style="16" customWidth="1"/>
    <col min="14081" max="14081" width="12.6640625" style="16" customWidth="1"/>
    <col min="14082" max="14082" width="13.33203125" style="16" customWidth="1"/>
    <col min="14083" max="14084" width="11.5" style="16"/>
    <col min="14085" max="14085" width="15.5" style="16" bestFit="1" customWidth="1"/>
    <col min="14086" max="14086" width="15.5" style="16" customWidth="1"/>
    <col min="14087" max="14089" width="11.5" style="16"/>
    <col min="14090" max="14092" width="12.33203125" style="16" customWidth="1"/>
    <col min="14093" max="14093" width="4.5" style="16" customWidth="1"/>
    <col min="14094" max="14326" width="11.5" style="16"/>
    <col min="14327" max="14328" width="12.5" style="16" customWidth="1"/>
    <col min="14329" max="14329" width="10.33203125" style="16" customWidth="1"/>
    <col min="14330" max="14330" width="9.33203125" style="16" customWidth="1"/>
    <col min="14331" max="14331" width="14.33203125" style="16" customWidth="1"/>
    <col min="14332" max="14332" width="6.5" style="16" customWidth="1"/>
    <col min="14333" max="14335" width="11.5" style="16"/>
    <col min="14336" max="14336" width="3.6640625" style="16" customWidth="1"/>
    <col min="14337" max="14337" width="12.6640625" style="16" customWidth="1"/>
    <col min="14338" max="14338" width="13.33203125" style="16" customWidth="1"/>
    <col min="14339" max="14340" width="11.5" style="16"/>
    <col min="14341" max="14341" width="15.5" style="16" bestFit="1" customWidth="1"/>
    <col min="14342" max="14342" width="15.5" style="16" customWidth="1"/>
    <col min="14343" max="14345" width="11.5" style="16"/>
    <col min="14346" max="14348" width="12.33203125" style="16" customWidth="1"/>
    <col min="14349" max="14349" width="4.5" style="16" customWidth="1"/>
    <col min="14350" max="14582" width="11.5" style="16"/>
    <col min="14583" max="14584" width="12.5" style="16" customWidth="1"/>
    <col min="14585" max="14585" width="10.33203125" style="16" customWidth="1"/>
    <col min="14586" max="14586" width="9.33203125" style="16" customWidth="1"/>
    <col min="14587" max="14587" width="14.33203125" style="16" customWidth="1"/>
    <col min="14588" max="14588" width="6.5" style="16" customWidth="1"/>
    <col min="14589" max="14591" width="11.5" style="16"/>
    <col min="14592" max="14592" width="3.6640625" style="16" customWidth="1"/>
    <col min="14593" max="14593" width="12.6640625" style="16" customWidth="1"/>
    <col min="14594" max="14594" width="13.33203125" style="16" customWidth="1"/>
    <col min="14595" max="14596" width="11.5" style="16"/>
    <col min="14597" max="14597" width="15.5" style="16" bestFit="1" customWidth="1"/>
    <col min="14598" max="14598" width="15.5" style="16" customWidth="1"/>
    <col min="14599" max="14601" width="11.5" style="16"/>
    <col min="14602" max="14604" width="12.33203125" style="16" customWidth="1"/>
    <col min="14605" max="14605" width="4.5" style="16" customWidth="1"/>
    <col min="14606" max="14838" width="11.5" style="16"/>
    <col min="14839" max="14840" width="12.5" style="16" customWidth="1"/>
    <col min="14841" max="14841" width="10.33203125" style="16" customWidth="1"/>
    <col min="14842" max="14842" width="9.33203125" style="16" customWidth="1"/>
    <col min="14843" max="14843" width="14.33203125" style="16" customWidth="1"/>
    <col min="14844" max="14844" width="6.5" style="16" customWidth="1"/>
    <col min="14845" max="14847" width="11.5" style="16"/>
    <col min="14848" max="14848" width="3.6640625" style="16" customWidth="1"/>
    <col min="14849" max="14849" width="12.6640625" style="16" customWidth="1"/>
    <col min="14850" max="14850" width="13.33203125" style="16" customWidth="1"/>
    <col min="14851" max="14852" width="11.5" style="16"/>
    <col min="14853" max="14853" width="15.5" style="16" bestFit="1" customWidth="1"/>
    <col min="14854" max="14854" width="15.5" style="16" customWidth="1"/>
    <col min="14855" max="14857" width="11.5" style="16"/>
    <col min="14858" max="14860" width="12.33203125" style="16" customWidth="1"/>
    <col min="14861" max="14861" width="4.5" style="16" customWidth="1"/>
    <col min="14862" max="15094" width="11.5" style="16"/>
    <col min="15095" max="15096" width="12.5" style="16" customWidth="1"/>
    <col min="15097" max="15097" width="10.33203125" style="16" customWidth="1"/>
    <col min="15098" max="15098" width="9.33203125" style="16" customWidth="1"/>
    <col min="15099" max="15099" width="14.33203125" style="16" customWidth="1"/>
    <col min="15100" max="15100" width="6.5" style="16" customWidth="1"/>
    <col min="15101" max="15103" width="11.5" style="16"/>
    <col min="15104" max="15104" width="3.6640625" style="16" customWidth="1"/>
    <col min="15105" max="15105" width="12.6640625" style="16" customWidth="1"/>
    <col min="15106" max="15106" width="13.33203125" style="16" customWidth="1"/>
    <col min="15107" max="15108" width="11.5" style="16"/>
    <col min="15109" max="15109" width="15.5" style="16" bestFit="1" customWidth="1"/>
    <col min="15110" max="15110" width="15.5" style="16" customWidth="1"/>
    <col min="15111" max="15113" width="11.5" style="16"/>
    <col min="15114" max="15116" width="12.33203125" style="16" customWidth="1"/>
    <col min="15117" max="15117" width="4.5" style="16" customWidth="1"/>
    <col min="15118" max="15350" width="11.5" style="16"/>
    <col min="15351" max="15352" width="12.5" style="16" customWidth="1"/>
    <col min="15353" max="15353" width="10.33203125" style="16" customWidth="1"/>
    <col min="15354" max="15354" width="9.33203125" style="16" customWidth="1"/>
    <col min="15355" max="15355" width="14.33203125" style="16" customWidth="1"/>
    <col min="15356" max="15356" width="6.5" style="16" customWidth="1"/>
    <col min="15357" max="15359" width="11.5" style="16"/>
    <col min="15360" max="15360" width="3.6640625" style="16" customWidth="1"/>
    <col min="15361" max="15361" width="12.6640625" style="16" customWidth="1"/>
    <col min="15362" max="15362" width="13.33203125" style="16" customWidth="1"/>
    <col min="15363" max="15364" width="11.5" style="16"/>
    <col min="15365" max="15365" width="15.5" style="16" bestFit="1" customWidth="1"/>
    <col min="15366" max="15366" width="15.5" style="16" customWidth="1"/>
    <col min="15367" max="15369" width="11.5" style="16"/>
    <col min="15370" max="15372" width="12.33203125" style="16" customWidth="1"/>
    <col min="15373" max="15373" width="4.5" style="16" customWidth="1"/>
    <col min="15374" max="15606" width="11.5" style="16"/>
    <col min="15607" max="15608" width="12.5" style="16" customWidth="1"/>
    <col min="15609" max="15609" width="10.33203125" style="16" customWidth="1"/>
    <col min="15610" max="15610" width="9.33203125" style="16" customWidth="1"/>
    <col min="15611" max="15611" width="14.33203125" style="16" customWidth="1"/>
    <col min="15612" max="15612" width="6.5" style="16" customWidth="1"/>
    <col min="15613" max="15615" width="11.5" style="16"/>
    <col min="15616" max="15616" width="3.6640625" style="16" customWidth="1"/>
    <col min="15617" max="15617" width="12.6640625" style="16" customWidth="1"/>
    <col min="15618" max="15618" width="13.33203125" style="16" customWidth="1"/>
    <col min="15619" max="15620" width="11.5" style="16"/>
    <col min="15621" max="15621" width="15.5" style="16" bestFit="1" customWidth="1"/>
    <col min="15622" max="15622" width="15.5" style="16" customWidth="1"/>
    <col min="15623" max="15625" width="11.5" style="16"/>
    <col min="15626" max="15628" width="12.33203125" style="16" customWidth="1"/>
    <col min="15629" max="15629" width="4.5" style="16" customWidth="1"/>
    <col min="15630" max="15862" width="11.5" style="16"/>
    <col min="15863" max="15864" width="12.5" style="16" customWidth="1"/>
    <col min="15865" max="15865" width="10.33203125" style="16" customWidth="1"/>
    <col min="15866" max="15866" width="9.33203125" style="16" customWidth="1"/>
    <col min="15867" max="15867" width="14.33203125" style="16" customWidth="1"/>
    <col min="15868" max="15868" width="6.5" style="16" customWidth="1"/>
    <col min="15869" max="15871" width="11.5" style="16"/>
    <col min="15872" max="15872" width="3.6640625" style="16" customWidth="1"/>
    <col min="15873" max="15873" width="12.6640625" style="16" customWidth="1"/>
    <col min="15874" max="15874" width="13.33203125" style="16" customWidth="1"/>
    <col min="15875" max="15876" width="11.5" style="16"/>
    <col min="15877" max="15877" width="15.5" style="16" bestFit="1" customWidth="1"/>
    <col min="15878" max="15878" width="15.5" style="16" customWidth="1"/>
    <col min="15879" max="15881" width="11.5" style="16"/>
    <col min="15882" max="15884" width="12.33203125" style="16" customWidth="1"/>
    <col min="15885" max="15885" width="4.5" style="16" customWidth="1"/>
    <col min="15886" max="16118" width="11.5" style="16"/>
    <col min="16119" max="16120" width="12.5" style="16" customWidth="1"/>
    <col min="16121" max="16121" width="10.33203125" style="16" customWidth="1"/>
    <col min="16122" max="16122" width="9.33203125" style="16" customWidth="1"/>
    <col min="16123" max="16123" width="14.33203125" style="16" customWidth="1"/>
    <col min="16124" max="16124" width="6.5" style="16" customWidth="1"/>
    <col min="16125" max="16127" width="11.5" style="16"/>
    <col min="16128" max="16128" width="3.6640625" style="16" customWidth="1"/>
    <col min="16129" max="16129" width="12.6640625" style="16" customWidth="1"/>
    <col min="16130" max="16130" width="13.33203125" style="16" customWidth="1"/>
    <col min="16131" max="16132" width="11.5" style="16"/>
    <col min="16133" max="16133" width="15.5" style="16" bestFit="1" customWidth="1"/>
    <col min="16134" max="16134" width="15.5" style="16" customWidth="1"/>
    <col min="16135" max="16137" width="11.5" style="16"/>
    <col min="16138" max="16140" width="12.33203125" style="16" customWidth="1"/>
    <col min="16141" max="16141" width="4.5" style="16" customWidth="1"/>
    <col min="16142" max="16384" width="11.5" style="16"/>
  </cols>
  <sheetData>
    <row r="1" spans="1:18" ht="18" x14ac:dyDescent="0.2">
      <c r="A1" s="15" t="s">
        <v>400</v>
      </c>
    </row>
    <row r="3" spans="1:18" x14ac:dyDescent="0.15">
      <c r="A3" s="16" t="s">
        <v>50</v>
      </c>
      <c r="E3" s="27">
        <v>1987</v>
      </c>
      <c r="G3" s="16" t="s">
        <v>379</v>
      </c>
    </row>
    <row r="4" spans="1:18" x14ac:dyDescent="0.15">
      <c r="A4" s="16" t="s">
        <v>54</v>
      </c>
      <c r="E4" s="27">
        <v>30</v>
      </c>
    </row>
    <row r="5" spans="1:18" x14ac:dyDescent="0.15">
      <c r="A5" s="16" t="s">
        <v>219</v>
      </c>
      <c r="E5" s="174">
        <v>60000</v>
      </c>
    </row>
    <row r="6" spans="1:18" x14ac:dyDescent="0.15">
      <c r="A6" s="16" t="s">
        <v>278</v>
      </c>
      <c r="E6" s="173">
        <v>0.03</v>
      </c>
    </row>
    <row r="7" spans="1:18" x14ac:dyDescent="0.15">
      <c r="A7" s="16" t="s">
        <v>277</v>
      </c>
      <c r="E7" s="32">
        <v>1.4999999999999999E-2</v>
      </c>
    </row>
    <row r="8" spans="1:18" x14ac:dyDescent="0.15">
      <c r="A8" s="16" t="s">
        <v>279</v>
      </c>
      <c r="E8" s="175">
        <f>F53</f>
        <v>154639.99327274557</v>
      </c>
    </row>
    <row r="9" spans="1:18" x14ac:dyDescent="0.15">
      <c r="A9" s="16" t="s">
        <v>99</v>
      </c>
      <c r="E9" s="180">
        <v>0.05</v>
      </c>
    </row>
    <row r="10" spans="1:18" x14ac:dyDescent="0.15">
      <c r="A10" s="16" t="s">
        <v>225</v>
      </c>
      <c r="E10" s="193">
        <f>E9*(1-M53/E12)/(M53/E12)</f>
        <v>8.7558651284721692E-2</v>
      </c>
    </row>
    <row r="11" spans="1:18" x14ac:dyDescent="0.15">
      <c r="A11" s="16" t="s">
        <v>288</v>
      </c>
      <c r="E11" s="182">
        <v>5.6000000000000001E-2</v>
      </c>
    </row>
    <row r="12" spans="1:18" x14ac:dyDescent="0.15">
      <c r="A12" s="16" t="s">
        <v>332</v>
      </c>
      <c r="E12" s="192">
        <f>'Section 3'!AH66</f>
        <v>1276178.8962281905</v>
      </c>
    </row>
    <row r="13" spans="1:18" x14ac:dyDescent="0.15">
      <c r="A13" s="16" t="s">
        <v>378</v>
      </c>
      <c r="E13" s="185">
        <f>Q53</f>
        <v>1276178.8962281905</v>
      </c>
    </row>
    <row r="14" spans="1:18" x14ac:dyDescent="0.15">
      <c r="E14" s="27"/>
    </row>
    <row r="16" spans="1:18" x14ac:dyDescent="0.15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1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1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1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1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15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15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15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15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15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15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15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15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15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15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15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15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15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15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15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15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15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15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15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15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15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15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15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15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15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15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15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15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15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15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15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15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15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15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15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15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15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15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1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1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1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6" t="s">
        <v>9</v>
      </c>
      <c r="B1" s="266"/>
      <c r="D1" s="266" t="s">
        <v>9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">
      <c r="A2" s="266" t="s">
        <v>2</v>
      </c>
      <c r="B2" s="266"/>
      <c r="D2" s="266" t="s">
        <v>3</v>
      </c>
      <c r="E2" s="266"/>
      <c r="F2" s="266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"/>
  <cols>
    <col min="5" max="5" width="22.6640625" bestFit="1" customWidth="1"/>
  </cols>
  <sheetData>
    <row r="1" spans="1:61" x14ac:dyDescent="0.2">
      <c r="A1" s="266" t="s">
        <v>8</v>
      </c>
      <c r="B1" s="266"/>
      <c r="D1" s="266" t="s">
        <v>8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">
      <c r="A2" s="266" t="s">
        <v>2</v>
      </c>
      <c r="B2" s="266"/>
      <c r="D2" s="266" t="s">
        <v>3</v>
      </c>
      <c r="E2" s="266"/>
      <c r="F2" s="266"/>
    </row>
    <row r="3" spans="1:61" ht="19" x14ac:dyDescent="0.25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">
      <c r="E103" s="9"/>
    </row>
    <row r="104" spans="1:61" x14ac:dyDescent="0.2">
      <c r="E104" s="9"/>
    </row>
    <row r="105" spans="1:61" x14ac:dyDescent="0.2">
      <c r="E105" s="9"/>
    </row>
    <row r="106" spans="1:61" x14ac:dyDescent="0.2">
      <c r="E106" s="9"/>
    </row>
    <row r="107" spans="1:61" x14ac:dyDescent="0.2">
      <c r="E107" s="9"/>
    </row>
    <row r="108" spans="1:61" x14ac:dyDescent="0.2">
      <c r="E108" s="9"/>
    </row>
    <row r="109" spans="1:61" x14ac:dyDescent="0.2">
      <c r="E109" s="9"/>
    </row>
    <row r="110" spans="1:61" x14ac:dyDescent="0.2">
      <c r="E110" s="9"/>
    </row>
    <row r="111" spans="1:61" x14ac:dyDescent="0.2">
      <c r="E111" s="9"/>
    </row>
    <row r="112" spans="1:61" x14ac:dyDescent="0.2">
      <c r="E112" s="9"/>
    </row>
    <row r="113" spans="5:5" x14ac:dyDescent="0.2">
      <c r="E113" s="9"/>
    </row>
    <row r="114" spans="5:5" x14ac:dyDescent="0.2">
      <c r="E114" s="9"/>
    </row>
    <row r="115" spans="5:5" x14ac:dyDescent="0.2">
      <c r="E115" s="9"/>
    </row>
    <row r="116" spans="5:5" x14ac:dyDescent="0.2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112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119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15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15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15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15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15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15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15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15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15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15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15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15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15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15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15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15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15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15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15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15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15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15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15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15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15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15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15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15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15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15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15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15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15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15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15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15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15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15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15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15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15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15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15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15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15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120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24" ht="18" customHeight="1" x14ac:dyDescent="0.2">
      <c r="A1" s="76" t="s">
        <v>121</v>
      </c>
    </row>
    <row r="2" spans="1:24" ht="12.75" customHeight="1" x14ac:dyDescent="0.15"/>
    <row r="3" spans="1:24" ht="12.75" customHeight="1" x14ac:dyDescent="0.15"/>
    <row r="4" spans="1:24" ht="12.75" customHeight="1" x14ac:dyDescent="0.15">
      <c r="A4" s="77" t="s">
        <v>113</v>
      </c>
    </row>
    <row r="5" spans="1:24" ht="12.75" customHeight="1" x14ac:dyDescent="0.15">
      <c r="A5" s="16" t="s">
        <v>114</v>
      </c>
    </row>
    <row r="6" spans="1:24" ht="12.75" customHeight="1" x14ac:dyDescent="0.15">
      <c r="A6" s="77" t="s">
        <v>115</v>
      </c>
      <c r="E6" s="16">
        <v>60</v>
      </c>
    </row>
    <row r="7" spans="1:24" ht="12.75" customHeight="1" x14ac:dyDescent="0.15">
      <c r="A7" s="77" t="s">
        <v>116</v>
      </c>
      <c r="E7" s="16">
        <v>105</v>
      </c>
    </row>
    <row r="8" spans="1:24" ht="12.75" customHeight="1" x14ac:dyDescent="0.15">
      <c r="A8" s="77" t="s">
        <v>117</v>
      </c>
      <c r="E8" s="16">
        <v>2015</v>
      </c>
    </row>
    <row r="9" spans="1:24" ht="12.75" customHeight="1" x14ac:dyDescent="0.15">
      <c r="A9" s="77" t="s">
        <v>118</v>
      </c>
      <c r="E9" s="16">
        <v>2035</v>
      </c>
    </row>
    <row r="10" spans="1:24" ht="12.75" customHeight="1" x14ac:dyDescent="0.15">
      <c r="A10" s="77"/>
    </row>
    <row r="11" spans="1:24" ht="12.75" customHeight="1" x14ac:dyDescent="0.15">
      <c r="B11" s="78" t="s">
        <v>5</v>
      </c>
      <c r="C11" s="78"/>
      <c r="D11" s="78" t="s">
        <v>0</v>
      </c>
    </row>
    <row r="12" spans="1:24" ht="12.75" customHeight="1" x14ac:dyDescent="0.15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15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15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15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15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15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15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15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15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15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15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15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15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15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15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15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15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15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15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15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15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15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15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15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15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15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15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15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15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15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15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15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15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15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15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15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15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15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15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15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15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15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15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15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15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15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15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15"/>
    <row r="60" spans="2:24" ht="12.75" customHeight="1" x14ac:dyDescent="0.15"/>
    <row r="61" spans="2:24" ht="12.75" customHeight="1" x14ac:dyDescent="0.15"/>
    <row r="62" spans="2:24" ht="12.75" customHeight="1" x14ac:dyDescent="0.15"/>
    <row r="63" spans="2:24" ht="12.75" customHeight="1" x14ac:dyDescent="0.15"/>
    <row r="64" spans="2:2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2">
      <c r="A1" s="76" t="s">
        <v>122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77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77" t="s">
        <v>115</v>
      </c>
      <c r="E6" s="16">
        <v>60</v>
      </c>
    </row>
    <row r="7" spans="1:115" ht="12.75" customHeight="1" x14ac:dyDescent="0.15">
      <c r="A7" s="77" t="s">
        <v>116</v>
      </c>
      <c r="E7" s="16">
        <v>115</v>
      </c>
    </row>
    <row r="8" spans="1:115" ht="12.75" customHeight="1" x14ac:dyDescent="0.15">
      <c r="A8" s="77" t="s">
        <v>117</v>
      </c>
      <c r="E8" s="16">
        <v>2014</v>
      </c>
    </row>
    <row r="9" spans="1:115" ht="12.75" customHeight="1" x14ac:dyDescent="0.15">
      <c r="A9" s="77" t="s">
        <v>118</v>
      </c>
      <c r="E9" s="16">
        <v>2125</v>
      </c>
    </row>
    <row r="10" spans="1:115" ht="12.75" customHeight="1" x14ac:dyDescent="0.15">
      <c r="A10" s="77"/>
    </row>
    <row r="11" spans="1:115" ht="12.75" customHeight="1" x14ac:dyDescent="0.15">
      <c r="B11" s="78" t="s">
        <v>5</v>
      </c>
      <c r="C11" s="78"/>
      <c r="D11" s="78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15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15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15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15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15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15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15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15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15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15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15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15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15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15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15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15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15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15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15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15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15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15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15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15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15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15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15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15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15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15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15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15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15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15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15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15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15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15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15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15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15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15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125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15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15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15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15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15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15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15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15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15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15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15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15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15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15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15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15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15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15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15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15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15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15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15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15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15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15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15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15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15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15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15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15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15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15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15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15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15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15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15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124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15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15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15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15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15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15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15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15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15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15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15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15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15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15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15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15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15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15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15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15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15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15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15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15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15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15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15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15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15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15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15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15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15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15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15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15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15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15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15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15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15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15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15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15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15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15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15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15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15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15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15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15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15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126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15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15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15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15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15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15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15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15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15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15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15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15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15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15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15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15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15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15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15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15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15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15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15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15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15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15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15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15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15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15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15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15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15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15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15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15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15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15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15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15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15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15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15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15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15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15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15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15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15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15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15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15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127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15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15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15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15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15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15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15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15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15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15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15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15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15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15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15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15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15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15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15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15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15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15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15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15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15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15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15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15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15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15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15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15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15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15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15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15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15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15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15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15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15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15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15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15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15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15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15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15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15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15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15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15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15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15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3" x14ac:dyDescent="0.15"/>
  <cols>
    <col min="1" max="1" width="12.6640625" style="16" customWidth="1"/>
    <col min="2" max="256" width="8.83203125" style="16" customWidth="1"/>
    <col min="257" max="257" width="12.6640625" style="16" customWidth="1"/>
    <col min="258" max="512" width="8.83203125" style="16" customWidth="1"/>
    <col min="513" max="513" width="12.6640625" style="16" customWidth="1"/>
    <col min="514" max="768" width="8.83203125" style="16" customWidth="1"/>
    <col min="769" max="769" width="12.6640625" style="16" customWidth="1"/>
    <col min="770" max="1024" width="8.83203125" style="16" customWidth="1"/>
    <col min="1025" max="1025" width="12.6640625" style="16" customWidth="1"/>
    <col min="1026" max="1280" width="8.83203125" style="16" customWidth="1"/>
    <col min="1281" max="1281" width="12.6640625" style="16" customWidth="1"/>
    <col min="1282" max="1536" width="8.83203125" style="16" customWidth="1"/>
    <col min="1537" max="1537" width="12.6640625" style="16" customWidth="1"/>
    <col min="1538" max="1792" width="8.83203125" style="16" customWidth="1"/>
    <col min="1793" max="1793" width="12.6640625" style="16" customWidth="1"/>
    <col min="1794" max="2048" width="8.83203125" style="16" customWidth="1"/>
    <col min="2049" max="2049" width="12.6640625" style="16" customWidth="1"/>
    <col min="2050" max="2304" width="8.83203125" style="16" customWidth="1"/>
    <col min="2305" max="2305" width="12.6640625" style="16" customWidth="1"/>
    <col min="2306" max="2560" width="8.83203125" style="16" customWidth="1"/>
    <col min="2561" max="2561" width="12.6640625" style="16" customWidth="1"/>
    <col min="2562" max="2816" width="8.83203125" style="16" customWidth="1"/>
    <col min="2817" max="2817" width="12.6640625" style="16" customWidth="1"/>
    <col min="2818" max="3072" width="8.83203125" style="16" customWidth="1"/>
    <col min="3073" max="3073" width="12.6640625" style="16" customWidth="1"/>
    <col min="3074" max="3328" width="8.83203125" style="16" customWidth="1"/>
    <col min="3329" max="3329" width="12.6640625" style="16" customWidth="1"/>
    <col min="3330" max="3584" width="8.83203125" style="16" customWidth="1"/>
    <col min="3585" max="3585" width="12.6640625" style="16" customWidth="1"/>
    <col min="3586" max="3840" width="8.83203125" style="16" customWidth="1"/>
    <col min="3841" max="3841" width="12.6640625" style="16" customWidth="1"/>
    <col min="3842" max="4096" width="8.83203125" style="16" customWidth="1"/>
    <col min="4097" max="4097" width="12.6640625" style="16" customWidth="1"/>
    <col min="4098" max="4352" width="8.83203125" style="16" customWidth="1"/>
    <col min="4353" max="4353" width="12.6640625" style="16" customWidth="1"/>
    <col min="4354" max="4608" width="8.83203125" style="16" customWidth="1"/>
    <col min="4609" max="4609" width="12.6640625" style="16" customWidth="1"/>
    <col min="4610" max="4864" width="8.83203125" style="16" customWidth="1"/>
    <col min="4865" max="4865" width="12.6640625" style="16" customWidth="1"/>
    <col min="4866" max="5120" width="8.83203125" style="16" customWidth="1"/>
    <col min="5121" max="5121" width="12.6640625" style="16" customWidth="1"/>
    <col min="5122" max="5376" width="8.83203125" style="16" customWidth="1"/>
    <col min="5377" max="5377" width="12.6640625" style="16" customWidth="1"/>
    <col min="5378" max="5632" width="8.83203125" style="16" customWidth="1"/>
    <col min="5633" max="5633" width="12.6640625" style="16" customWidth="1"/>
    <col min="5634" max="5888" width="8.83203125" style="16" customWidth="1"/>
    <col min="5889" max="5889" width="12.6640625" style="16" customWidth="1"/>
    <col min="5890" max="6144" width="8.83203125" style="16" customWidth="1"/>
    <col min="6145" max="6145" width="12.6640625" style="16" customWidth="1"/>
    <col min="6146" max="6400" width="8.83203125" style="16" customWidth="1"/>
    <col min="6401" max="6401" width="12.6640625" style="16" customWidth="1"/>
    <col min="6402" max="6656" width="8.83203125" style="16" customWidth="1"/>
    <col min="6657" max="6657" width="12.6640625" style="16" customWidth="1"/>
    <col min="6658" max="6912" width="8.83203125" style="16" customWidth="1"/>
    <col min="6913" max="6913" width="12.6640625" style="16" customWidth="1"/>
    <col min="6914" max="7168" width="8.83203125" style="16" customWidth="1"/>
    <col min="7169" max="7169" width="12.6640625" style="16" customWidth="1"/>
    <col min="7170" max="7424" width="8.83203125" style="16" customWidth="1"/>
    <col min="7425" max="7425" width="12.6640625" style="16" customWidth="1"/>
    <col min="7426" max="7680" width="8.83203125" style="16" customWidth="1"/>
    <col min="7681" max="7681" width="12.6640625" style="16" customWidth="1"/>
    <col min="7682" max="7936" width="8.83203125" style="16" customWidth="1"/>
    <col min="7937" max="7937" width="12.6640625" style="16" customWidth="1"/>
    <col min="7938" max="8192" width="8.83203125" style="16" customWidth="1"/>
    <col min="8193" max="8193" width="12.6640625" style="16" customWidth="1"/>
    <col min="8194" max="8448" width="8.83203125" style="16" customWidth="1"/>
    <col min="8449" max="8449" width="12.6640625" style="16" customWidth="1"/>
    <col min="8450" max="8704" width="8.83203125" style="16" customWidth="1"/>
    <col min="8705" max="8705" width="12.6640625" style="16" customWidth="1"/>
    <col min="8706" max="8960" width="8.83203125" style="16" customWidth="1"/>
    <col min="8961" max="8961" width="12.6640625" style="16" customWidth="1"/>
    <col min="8962" max="9216" width="8.83203125" style="16" customWidth="1"/>
    <col min="9217" max="9217" width="12.6640625" style="16" customWidth="1"/>
    <col min="9218" max="9472" width="8.83203125" style="16" customWidth="1"/>
    <col min="9473" max="9473" width="12.6640625" style="16" customWidth="1"/>
    <col min="9474" max="9728" width="8.83203125" style="16" customWidth="1"/>
    <col min="9729" max="9729" width="12.6640625" style="16" customWidth="1"/>
    <col min="9730" max="9984" width="8.83203125" style="16" customWidth="1"/>
    <col min="9985" max="9985" width="12.6640625" style="16" customWidth="1"/>
    <col min="9986" max="10240" width="8.83203125" style="16" customWidth="1"/>
    <col min="10241" max="10241" width="12.6640625" style="16" customWidth="1"/>
    <col min="10242" max="10496" width="8.83203125" style="16" customWidth="1"/>
    <col min="10497" max="10497" width="12.6640625" style="16" customWidth="1"/>
    <col min="10498" max="10752" width="8.83203125" style="16" customWidth="1"/>
    <col min="10753" max="10753" width="12.6640625" style="16" customWidth="1"/>
    <col min="10754" max="11008" width="8.83203125" style="16" customWidth="1"/>
    <col min="11009" max="11009" width="12.6640625" style="16" customWidth="1"/>
    <col min="11010" max="11264" width="8.83203125" style="16" customWidth="1"/>
    <col min="11265" max="11265" width="12.6640625" style="16" customWidth="1"/>
    <col min="11266" max="11520" width="8.83203125" style="16" customWidth="1"/>
    <col min="11521" max="11521" width="12.6640625" style="16" customWidth="1"/>
    <col min="11522" max="11776" width="8.83203125" style="16" customWidth="1"/>
    <col min="11777" max="11777" width="12.6640625" style="16" customWidth="1"/>
    <col min="11778" max="12032" width="8.83203125" style="16" customWidth="1"/>
    <col min="12033" max="12033" width="12.6640625" style="16" customWidth="1"/>
    <col min="12034" max="12288" width="8.83203125" style="16" customWidth="1"/>
    <col min="12289" max="12289" width="12.6640625" style="16" customWidth="1"/>
    <col min="12290" max="12544" width="8.83203125" style="16" customWidth="1"/>
    <col min="12545" max="12545" width="12.6640625" style="16" customWidth="1"/>
    <col min="12546" max="12800" width="8.83203125" style="16" customWidth="1"/>
    <col min="12801" max="12801" width="12.6640625" style="16" customWidth="1"/>
    <col min="12802" max="13056" width="8.83203125" style="16" customWidth="1"/>
    <col min="13057" max="13057" width="12.6640625" style="16" customWidth="1"/>
    <col min="13058" max="13312" width="8.83203125" style="16" customWidth="1"/>
    <col min="13313" max="13313" width="12.6640625" style="16" customWidth="1"/>
    <col min="13314" max="13568" width="8.83203125" style="16" customWidth="1"/>
    <col min="13569" max="13569" width="12.6640625" style="16" customWidth="1"/>
    <col min="13570" max="13824" width="8.83203125" style="16" customWidth="1"/>
    <col min="13825" max="13825" width="12.6640625" style="16" customWidth="1"/>
    <col min="13826" max="14080" width="8.83203125" style="16" customWidth="1"/>
    <col min="14081" max="14081" width="12.6640625" style="16" customWidth="1"/>
    <col min="14082" max="14336" width="8.83203125" style="16" customWidth="1"/>
    <col min="14337" max="14337" width="12.6640625" style="16" customWidth="1"/>
    <col min="14338" max="14592" width="8.83203125" style="16" customWidth="1"/>
    <col min="14593" max="14593" width="12.6640625" style="16" customWidth="1"/>
    <col min="14594" max="14848" width="8.83203125" style="16" customWidth="1"/>
    <col min="14849" max="14849" width="12.6640625" style="16" customWidth="1"/>
    <col min="14850" max="15104" width="8.83203125" style="16" customWidth="1"/>
    <col min="15105" max="15105" width="12.6640625" style="16" customWidth="1"/>
    <col min="15106" max="15360" width="8.83203125" style="16" customWidth="1"/>
    <col min="15361" max="15361" width="12.6640625" style="16" customWidth="1"/>
    <col min="15362" max="15616" width="8.83203125" style="16" customWidth="1"/>
    <col min="15617" max="15617" width="12.6640625" style="16" customWidth="1"/>
    <col min="15618" max="15872" width="8.83203125" style="16" customWidth="1"/>
    <col min="15873" max="15873" width="12.6640625" style="16" customWidth="1"/>
    <col min="15874" max="16128" width="8.83203125" style="16" customWidth="1"/>
    <col min="16129" max="16129" width="12.6640625" style="16" customWidth="1"/>
    <col min="16130" max="16384" width="8.83203125" style="16" customWidth="1"/>
  </cols>
  <sheetData>
    <row r="1" spans="1:115" ht="18" customHeight="1" x14ac:dyDescent="0.15">
      <c r="A1" s="16" t="s">
        <v>128</v>
      </c>
    </row>
    <row r="2" spans="1:115" ht="12.75" customHeight="1" x14ac:dyDescent="0.15"/>
    <row r="3" spans="1:115" ht="12.75" customHeight="1" x14ac:dyDescent="0.15"/>
    <row r="4" spans="1:115" ht="12.75" customHeight="1" x14ac:dyDescent="0.15">
      <c r="A4" s="16" t="s">
        <v>123</v>
      </c>
    </row>
    <row r="5" spans="1:115" ht="12.75" customHeight="1" x14ac:dyDescent="0.15">
      <c r="A5" s="16" t="s">
        <v>114</v>
      </c>
    </row>
    <row r="6" spans="1:115" ht="12.75" customHeight="1" x14ac:dyDescent="0.15">
      <c r="A6" s="16" t="s">
        <v>115</v>
      </c>
      <c r="E6" s="16">
        <v>60</v>
      </c>
    </row>
    <row r="7" spans="1:115" ht="12.75" customHeight="1" x14ac:dyDescent="0.15">
      <c r="A7" s="16" t="s">
        <v>116</v>
      </c>
      <c r="E7" s="16">
        <v>115</v>
      </c>
    </row>
    <row r="8" spans="1:115" ht="12.75" customHeight="1" x14ac:dyDescent="0.15">
      <c r="A8" s="16" t="s">
        <v>117</v>
      </c>
      <c r="E8" s="16">
        <v>2014</v>
      </c>
    </row>
    <row r="9" spans="1:115" ht="12.75" customHeight="1" x14ac:dyDescent="0.15">
      <c r="A9" s="16" t="s">
        <v>118</v>
      </c>
      <c r="E9" s="16">
        <v>2125</v>
      </c>
    </row>
    <row r="10" spans="1:115" ht="12.75" customHeight="1" x14ac:dyDescent="0.15"/>
    <row r="11" spans="1:115" ht="12.75" customHeight="1" x14ac:dyDescent="0.15">
      <c r="B11" s="16" t="s">
        <v>5</v>
      </c>
      <c r="D11" s="16" t="s">
        <v>0</v>
      </c>
    </row>
    <row r="12" spans="1:115" ht="12.75" customHeight="1" x14ac:dyDescent="0.15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15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15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15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15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15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15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15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15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15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15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15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15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15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15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15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15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15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15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15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15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15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15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15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15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15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15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15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15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15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15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15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15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15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15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15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15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15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15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15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15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15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15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15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15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15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15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15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15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15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15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15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15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15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15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15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15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15"/>
    <row r="70" spans="2:115" ht="12.75" customHeight="1" x14ac:dyDescent="0.15"/>
    <row r="71" spans="2:115" ht="12.75" customHeight="1" x14ac:dyDescent="0.15"/>
    <row r="72" spans="2:115" ht="12.75" customHeight="1" x14ac:dyDescent="0.15"/>
    <row r="73" spans="2:115" ht="12.75" customHeight="1" x14ac:dyDescent="0.15"/>
    <row r="74" spans="2:115" ht="12.75" customHeight="1" x14ac:dyDescent="0.15"/>
    <row r="75" spans="2:115" ht="12.75" customHeight="1" x14ac:dyDescent="0.15"/>
    <row r="76" spans="2:115" ht="12.75" customHeight="1" x14ac:dyDescent="0.15"/>
    <row r="77" spans="2:115" ht="12.75" customHeight="1" x14ac:dyDescent="0.15"/>
    <row r="78" spans="2:115" ht="12.75" customHeight="1" x14ac:dyDescent="0.15"/>
    <row r="79" spans="2:115" ht="12.75" customHeight="1" x14ac:dyDescent="0.15"/>
    <row r="80" spans="2:115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"/>
  <sheetData>
    <row r="1" spans="1:115" x14ac:dyDescent="0.2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3.869976090917568E-3</v>
      </c>
      <c r="DE21" s="169">
        <f>DD21*(1-'Table de mortalité H'!$AC52)</f>
        <v>3.8312763300083924E-3</v>
      </c>
      <c r="DF21" s="169">
        <f>DE21*(1-'Table de mortalité H'!$AC52)</f>
        <v>3.7929635667083082E-3</v>
      </c>
      <c r="DG21" s="169">
        <f>DF21*(1-'Table de mortalité H'!$AC52)</f>
        <v>3.7550339310412251E-3</v>
      </c>
      <c r="DH21" s="169">
        <f>DG21*(1-'Table de mortalité H'!$AC52)</f>
        <v>3.7174835917308129E-3</v>
      </c>
      <c r="DI21" s="169">
        <f>DH21*(1-'Table de mortalité H'!$AC52)</f>
        <v>3.6803087558135049E-3</v>
      </c>
      <c r="DJ21" s="169">
        <f>DI21*(1-'Table de mortalité H'!$AC52)</f>
        <v>3.6435056682553699E-3</v>
      </c>
      <c r="DK21" s="169">
        <f>DJ21*(1-'Table de mortalité H'!$AC52)</f>
        <v>3.6070706115728162E-3</v>
      </c>
    </row>
    <row r="22" spans="1:115" x14ac:dyDescent="0.2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"/>
  <sheetData>
    <row r="1" spans="1:115" x14ac:dyDescent="0.2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"/>
  <cols>
    <col min="2" max="2" width="20" customWidth="1"/>
    <col min="3" max="3" width="19.83203125" customWidth="1"/>
    <col min="5" max="5" width="18" customWidth="1"/>
    <col min="6" max="6" width="15.1640625" customWidth="1"/>
    <col min="8" max="8" width="22.1640625" customWidth="1"/>
    <col min="15" max="15" width="13.83203125" bestFit="1" customWidth="1"/>
    <col min="17" max="17" width="12.5" bestFit="1" customWidth="1"/>
    <col min="18" max="18" width="15.5" bestFit="1" customWidth="1"/>
    <col min="20" max="20" width="15.33203125" bestFit="1" customWidth="1"/>
  </cols>
  <sheetData>
    <row r="1" spans="1:23" x14ac:dyDescent="0.2">
      <c r="A1" t="s">
        <v>226</v>
      </c>
    </row>
    <row r="3" spans="1:23" x14ac:dyDescent="0.2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">
      <c r="C6" t="s">
        <v>136</v>
      </c>
    </row>
    <row r="7" spans="1:23" x14ac:dyDescent="0.2">
      <c r="H7" t="s">
        <v>231</v>
      </c>
      <c r="I7" t="s">
        <v>228</v>
      </c>
      <c r="J7" s="110">
        <v>0.02</v>
      </c>
    </row>
    <row r="8" spans="1:23" x14ac:dyDescent="0.2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6" thickBot="1" x14ac:dyDescent="0.25"/>
    <row r="11" spans="1:23" ht="16" thickBot="1" x14ac:dyDescent="0.25">
      <c r="B11" s="111" t="s">
        <v>140</v>
      </c>
      <c r="C11" s="112" t="str">
        <f>CONCATENATE(C3,"-",F3,"-M")</f>
        <v>ICA-Privée-MI-M</v>
      </c>
      <c r="D11" s="267" t="s">
        <v>235</v>
      </c>
      <c r="E11" s="268"/>
      <c r="F11" s="268"/>
      <c r="G11" s="268"/>
      <c r="H11" s="268"/>
      <c r="I11" s="268"/>
      <c r="J11" s="268"/>
      <c r="K11" s="269"/>
      <c r="N11" t="s">
        <v>140</v>
      </c>
      <c r="O11" t="str">
        <f>CONCATENATE(C3,"-",F3,"-F")</f>
        <v>ICA-Privée-MI-F</v>
      </c>
      <c r="P11" s="267" t="s">
        <v>236</v>
      </c>
      <c r="Q11" s="268"/>
      <c r="R11" s="268"/>
      <c r="S11" s="268"/>
      <c r="T11" s="268"/>
      <c r="U11" s="268"/>
      <c r="V11" s="268"/>
      <c r="W11" s="269"/>
    </row>
    <row r="12" spans="1:23" x14ac:dyDescent="0.2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"/>
  <cols>
    <col min="2" max="2" width="20" customWidth="1"/>
    <col min="3" max="3" width="22.1640625" customWidth="1"/>
    <col min="4" max="4" width="13.33203125" bestFit="1" customWidth="1"/>
    <col min="5" max="5" width="22.83203125" customWidth="1"/>
    <col min="8" max="8" width="13.33203125" bestFit="1" customWidth="1"/>
    <col min="10" max="10" width="26.1640625" bestFit="1" customWidth="1"/>
    <col min="11" max="11" width="19.5" bestFit="1" customWidth="1"/>
  </cols>
  <sheetData>
    <row r="1" spans="1:14" x14ac:dyDescent="0.2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6" thickBot="1" x14ac:dyDescent="0.25">
      <c r="J2" s="95" t="s">
        <v>147</v>
      </c>
      <c r="K2" s="150">
        <v>1</v>
      </c>
      <c r="L2" s="13"/>
      <c r="M2" s="13"/>
      <c r="N2" s="13"/>
    </row>
    <row r="3" spans="1:14" x14ac:dyDescent="0.2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6" thickBot="1" x14ac:dyDescent="0.25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6" thickBot="1" x14ac:dyDescent="0.25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6" thickBot="1" x14ac:dyDescent="0.25">
      <c r="J7" s="145" t="s">
        <v>150</v>
      </c>
      <c r="K7" s="151">
        <v>1</v>
      </c>
      <c r="L7" s="13"/>
      <c r="M7" s="13"/>
      <c r="N7" s="13"/>
    </row>
    <row r="8" spans="1:14" x14ac:dyDescent="0.2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6" thickBot="1" x14ac:dyDescent="0.25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6" thickBot="1" x14ac:dyDescent="0.25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">
      <c r="F11" s="80"/>
      <c r="J11" s="146" t="s">
        <v>165</v>
      </c>
      <c r="K11" s="150">
        <v>0</v>
      </c>
      <c r="L11" s="13"/>
      <c r="M11" s="13"/>
      <c r="N11" s="13"/>
    </row>
    <row r="12" spans="1:14" ht="16" thickBot="1" x14ac:dyDescent="0.25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7" x14ac:dyDescent="0.2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"/>
  <cols>
    <col min="2" max="2" width="26.5" customWidth="1"/>
    <col min="3" max="3" width="18.5" customWidth="1"/>
    <col min="4" max="4" width="14" customWidth="1"/>
    <col min="5" max="5" width="18.1640625" customWidth="1"/>
    <col min="6" max="6" width="16.6640625" customWidth="1"/>
    <col min="7" max="7" width="11.33203125" customWidth="1"/>
    <col min="8" max="8" width="10.5" customWidth="1"/>
    <col min="12" max="12" width="16" customWidth="1"/>
    <col min="13" max="13" width="18.5" customWidth="1"/>
  </cols>
  <sheetData>
    <row r="1" spans="2:14" ht="16" thickBot="1" x14ac:dyDescent="0.25"/>
    <row r="2" spans="2:14" x14ac:dyDescent="0.2">
      <c r="B2" s="93" t="s">
        <v>146</v>
      </c>
      <c r="C2" s="149">
        <f>'Probabilités de décès'!K1</f>
        <v>1</v>
      </c>
    </row>
    <row r="3" spans="2:14" x14ac:dyDescent="0.2">
      <c r="B3" s="95" t="s">
        <v>147</v>
      </c>
      <c r="C3" s="150">
        <f>'Probabilités de décès'!K2</f>
        <v>1</v>
      </c>
    </row>
    <row r="4" spans="2:14" x14ac:dyDescent="0.2">
      <c r="B4" s="95" t="s">
        <v>145</v>
      </c>
      <c r="C4" s="150" t="str">
        <f>'Probabilités de décès'!K3</f>
        <v>Taux constant</v>
      </c>
    </row>
    <row r="5" spans="2:14" x14ac:dyDescent="0.2">
      <c r="B5" s="95" t="s">
        <v>179</v>
      </c>
      <c r="C5" s="150" t="str">
        <f>'Probabilités de décès'!K4</f>
        <v>Aucun</v>
      </c>
    </row>
    <row r="6" spans="2:14" x14ac:dyDescent="0.2">
      <c r="B6" s="95" t="s">
        <v>148</v>
      </c>
      <c r="C6" s="132"/>
    </row>
    <row r="7" spans="2:14" x14ac:dyDescent="0.2">
      <c r="B7" s="145" t="s">
        <v>149</v>
      </c>
      <c r="C7" s="150">
        <f>'Probabilités de décès'!K6</f>
        <v>0</v>
      </c>
    </row>
    <row r="8" spans="2:14" x14ac:dyDescent="0.2">
      <c r="B8" s="145" t="s">
        <v>150</v>
      </c>
      <c r="C8" s="151">
        <f>'Probabilités de décès'!K7</f>
        <v>1</v>
      </c>
    </row>
    <row r="9" spans="2:14" x14ac:dyDescent="0.2">
      <c r="B9" s="146" t="s">
        <v>151</v>
      </c>
      <c r="C9" s="152"/>
    </row>
    <row r="10" spans="2:14" x14ac:dyDescent="0.2">
      <c r="B10" s="145" t="s">
        <v>152</v>
      </c>
      <c r="C10" s="150">
        <f>'Probabilités de décès'!K9</f>
        <v>0</v>
      </c>
    </row>
    <row r="11" spans="2:14" x14ac:dyDescent="0.2">
      <c r="B11" s="145" t="s">
        <v>153</v>
      </c>
      <c r="C11" s="151">
        <f>'Probabilités de décès'!K10</f>
        <v>0.6</v>
      </c>
    </row>
    <row r="12" spans="2:14" x14ac:dyDescent="0.2">
      <c r="B12" s="146" t="s">
        <v>165</v>
      </c>
      <c r="C12" s="150">
        <f>'Probabilités de décès'!K11</f>
        <v>0</v>
      </c>
    </row>
    <row r="13" spans="2:14" ht="16" thickBot="1" x14ac:dyDescent="0.25">
      <c r="B13" s="147" t="s">
        <v>195</v>
      </c>
      <c r="C13" s="153">
        <f>'Probabilités de décès'!K12</f>
        <v>0.6</v>
      </c>
    </row>
    <row r="14" spans="2:14" ht="16" thickBot="1" x14ac:dyDescent="0.25"/>
    <row r="15" spans="2:14" ht="16" thickBot="1" x14ac:dyDescent="0.25">
      <c r="B15" s="270" t="s">
        <v>141</v>
      </c>
      <c r="C15" s="271"/>
      <c r="D15" s="271"/>
      <c r="E15" s="271"/>
      <c r="F15" s="271"/>
      <c r="G15" s="271"/>
      <c r="H15" s="272"/>
      <c r="J15" s="270" t="s">
        <v>41</v>
      </c>
      <c r="K15" s="271"/>
      <c r="L15" s="271"/>
      <c r="M15" s="271"/>
      <c r="N15" s="272"/>
    </row>
    <row r="17" spans="2:14" ht="17" x14ac:dyDescent="0.2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393</v>
      </c>
    </row>
    <row r="18" spans="2:14" x14ac:dyDescent="0.2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">
      <c r="D87" s="81"/>
      <c r="E87" s="81"/>
      <c r="L87" s="81"/>
      <c r="M87" s="81"/>
    </row>
    <row r="88" spans="2:14" x14ac:dyDescent="0.2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"/>
  <cols>
    <col min="3" max="3" width="14.6640625" customWidth="1"/>
    <col min="7" max="7" width="12" bestFit="1" customWidth="1"/>
    <col min="16" max="16" width="16.1640625" customWidth="1"/>
    <col min="17" max="17" width="19.6640625" customWidth="1"/>
    <col min="18" max="18" width="19" customWidth="1"/>
    <col min="21" max="21" width="14.5" customWidth="1"/>
    <col min="22" max="22" width="17.83203125" customWidth="1"/>
    <col min="23" max="23" width="16.83203125" customWidth="1"/>
    <col min="24" max="24" width="20.83203125" customWidth="1"/>
    <col min="29" max="29" width="17.5" customWidth="1"/>
    <col min="30" max="30" width="21.33203125" customWidth="1"/>
    <col min="31" max="31" width="18.5" customWidth="1"/>
  </cols>
  <sheetData>
    <row r="1" spans="1:33" x14ac:dyDescent="0.2">
      <c r="A1" t="s">
        <v>268</v>
      </c>
    </row>
    <row r="2" spans="1:33" ht="16" thickBot="1" x14ac:dyDescent="0.25"/>
    <row r="3" spans="1:33" ht="16" thickBot="1" x14ac:dyDescent="0.25">
      <c r="B3" s="111" t="s">
        <v>170</v>
      </c>
      <c r="C3" s="112"/>
      <c r="D3" s="129">
        <f ca="1">IF('Autres hypothèses'!C12=0,S5,VA!AF5)</f>
        <v>13.93882877653151</v>
      </c>
      <c r="N3" s="270" t="s">
        <v>178</v>
      </c>
      <c r="O3" s="271"/>
      <c r="P3" s="271"/>
      <c r="Q3" s="271"/>
      <c r="R3" s="271"/>
      <c r="S3" s="272"/>
      <c r="U3" s="270" t="s">
        <v>184</v>
      </c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2"/>
    </row>
    <row r="4" spans="1:33" ht="16" thickBot="1" x14ac:dyDescent="0.25">
      <c r="U4" s="83" t="s">
        <v>185</v>
      </c>
    </row>
    <row r="5" spans="1:33" ht="16" thickBot="1" x14ac:dyDescent="0.25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6" thickBot="1" x14ac:dyDescent="0.25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Tristan Métivier-Dionne</cp:lastModifiedBy>
  <cp:lastPrinted>2021-11-07T23:10:42Z</cp:lastPrinted>
  <dcterms:created xsi:type="dcterms:W3CDTF">2021-10-27T23:50:58Z</dcterms:created>
  <dcterms:modified xsi:type="dcterms:W3CDTF">2021-11-19T15:06:45Z</dcterms:modified>
</cp:coreProperties>
</file>