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heckCompatibility="1" defaultThemeVersion="124226"/>
  <bookViews>
    <workbookView xWindow="360" yWindow="195" windowWidth="19155" windowHeight="6405"/>
  </bookViews>
  <sheets>
    <sheet name="master sheet" sheetId="10" r:id="rId1"/>
    <sheet name="col 2 table" sheetId="6" r:id="rId2"/>
    <sheet name="table 2 col" sheetId="7" r:id="rId3"/>
  </sheets>
  <definedNames>
    <definedName name="_xlnm._FilterDatabase" localSheetId="1" hidden="1">'col 2 table'!$A$1:$A$400</definedName>
    <definedName name="_xlnm._FilterDatabase" localSheetId="0" hidden="1">'master sheet'!$AZ$1:$AZ$403</definedName>
    <definedName name="_xlnm._FilterDatabase" localSheetId="2" hidden="1">'table 2 col'!$A$1:$D$100</definedName>
    <definedName name="_xlnm.Criteria" localSheetId="0">'master sheet'!$AZ$2:$AZ$2</definedName>
    <definedName name="d_" localSheetId="0">'master sheet'!$AF$8</definedName>
    <definedName name="d_">#REF!</definedName>
    <definedName name="G_" localSheetId="0">'master sheet'!$AF$5</definedName>
    <definedName name="G_">#REF!</definedName>
    <definedName name="GravAccel" localSheetId="0">'master sheet'!$AF$5</definedName>
    <definedName name="GravAccel">#REF!</definedName>
    <definedName name="H_1" localSheetId="0">'master sheet'!$AF$6</definedName>
    <definedName name="H_1">#REF!</definedName>
    <definedName name="LineDuration" localSheetId="0">'master sheet'!$AF$7</definedName>
    <definedName name="LineDuration">#REF!</definedName>
    <definedName name="Xmax_correction" localSheetId="0">'master sheet'!$AF$11</definedName>
    <definedName name="Xmax_correction">#REF!</definedName>
    <definedName name="Xmin_correction" localSheetId="0">'master sheet'!$AF$10</definedName>
    <definedName name="Xmin_correction">#REF!</definedName>
  </definedNames>
  <calcPr calcId="145621"/>
</workbook>
</file>

<file path=xl/calcChain.xml><?xml version="1.0" encoding="utf-8"?>
<calcChain xmlns="http://schemas.openxmlformats.org/spreadsheetml/2006/main">
  <c r="BA403" i="10" l="1"/>
  <c r="AZ403" i="10"/>
  <c r="AT403" i="10"/>
  <c r="AS403" i="10"/>
  <c r="AP403" i="10"/>
  <c r="AM403" i="10"/>
  <c r="AJ403" i="10"/>
  <c r="AG403" i="10"/>
  <c r="AH403" i="10" s="1"/>
  <c r="BA402" i="10"/>
  <c r="AZ402" i="10"/>
  <c r="AT402" i="10"/>
  <c r="AS402" i="10"/>
  <c r="AP402" i="10"/>
  <c r="AM402" i="10"/>
  <c r="AJ402" i="10"/>
  <c r="AG402" i="10"/>
  <c r="AH402" i="10" s="1"/>
  <c r="BA401" i="10"/>
  <c r="AZ401" i="10"/>
  <c r="AT401" i="10"/>
  <c r="AS401" i="10"/>
  <c r="AP401" i="10"/>
  <c r="AM401" i="10"/>
  <c r="AJ401" i="10"/>
  <c r="AG401" i="10"/>
  <c r="AH401" i="10" s="1"/>
  <c r="BA400" i="10"/>
  <c r="AZ400" i="10"/>
  <c r="AT400" i="10"/>
  <c r="AS400" i="10"/>
  <c r="AP400" i="10"/>
  <c r="AM400" i="10"/>
  <c r="AJ400" i="10"/>
  <c r="AG400" i="10"/>
  <c r="AH400" i="10" s="1"/>
  <c r="BA399" i="10"/>
  <c r="AZ399" i="10"/>
  <c r="AT399" i="10"/>
  <c r="AS399" i="10"/>
  <c r="AP399" i="10"/>
  <c r="AM399" i="10"/>
  <c r="AJ399" i="10"/>
  <c r="AG399" i="10"/>
  <c r="AH399" i="10" s="1"/>
  <c r="BA398" i="10"/>
  <c r="AZ398" i="10"/>
  <c r="AT398" i="10"/>
  <c r="AS398" i="10"/>
  <c r="AP398" i="10"/>
  <c r="AM398" i="10"/>
  <c r="AJ398" i="10"/>
  <c r="AG398" i="10"/>
  <c r="AH398" i="10" s="1"/>
  <c r="BA397" i="10"/>
  <c r="AZ397" i="10"/>
  <c r="AT397" i="10"/>
  <c r="AS397" i="10"/>
  <c r="AP397" i="10"/>
  <c r="AM397" i="10"/>
  <c r="AJ397" i="10"/>
  <c r="AH397" i="10"/>
  <c r="AG397" i="10"/>
  <c r="BA396" i="10"/>
  <c r="AZ396" i="10"/>
  <c r="AT396" i="10"/>
  <c r="AS396" i="10"/>
  <c r="AP396" i="10"/>
  <c r="AM396" i="10"/>
  <c r="AJ396" i="10"/>
  <c r="AG396" i="10"/>
  <c r="AH396" i="10" s="1"/>
  <c r="BA395" i="10"/>
  <c r="AZ395" i="10"/>
  <c r="AT395" i="10"/>
  <c r="AS395" i="10"/>
  <c r="AP395" i="10"/>
  <c r="AM395" i="10"/>
  <c r="AJ395" i="10"/>
  <c r="AG395" i="10"/>
  <c r="AH395" i="10" s="1"/>
  <c r="BA394" i="10"/>
  <c r="AZ394" i="10"/>
  <c r="AT394" i="10"/>
  <c r="AS394" i="10"/>
  <c r="AP394" i="10"/>
  <c r="AM394" i="10"/>
  <c r="AJ394" i="10"/>
  <c r="AG394" i="10"/>
  <c r="AH394" i="10" s="1"/>
  <c r="BA393" i="10"/>
  <c r="AZ393" i="10"/>
  <c r="AT393" i="10"/>
  <c r="AS393" i="10"/>
  <c r="AP393" i="10"/>
  <c r="AM393" i="10"/>
  <c r="AJ393" i="10"/>
  <c r="AH393" i="10"/>
  <c r="AG393" i="10"/>
  <c r="BA392" i="10"/>
  <c r="AZ392" i="10"/>
  <c r="AT392" i="10"/>
  <c r="AS392" i="10"/>
  <c r="AP392" i="10"/>
  <c r="AM392" i="10"/>
  <c r="AJ392" i="10"/>
  <c r="AG392" i="10"/>
  <c r="AH392" i="10" s="1"/>
  <c r="BA391" i="10"/>
  <c r="AZ391" i="10"/>
  <c r="AT391" i="10"/>
  <c r="AS391" i="10"/>
  <c r="AP391" i="10"/>
  <c r="AM391" i="10"/>
  <c r="AJ391" i="10"/>
  <c r="AG391" i="10"/>
  <c r="AH391" i="10" s="1"/>
  <c r="BA390" i="10"/>
  <c r="AZ390" i="10"/>
  <c r="AT390" i="10"/>
  <c r="AS390" i="10"/>
  <c r="AP390" i="10"/>
  <c r="AM390" i="10"/>
  <c r="AJ390" i="10"/>
  <c r="AG390" i="10"/>
  <c r="AH390" i="10" s="1"/>
  <c r="BA389" i="10"/>
  <c r="AZ389" i="10"/>
  <c r="AT389" i="10"/>
  <c r="AS389" i="10"/>
  <c r="AP389" i="10"/>
  <c r="AM389" i="10"/>
  <c r="AJ389" i="10"/>
  <c r="AG389" i="10"/>
  <c r="AH389" i="10" s="1"/>
  <c r="BA388" i="10"/>
  <c r="AZ388" i="10"/>
  <c r="AT388" i="10"/>
  <c r="AS388" i="10"/>
  <c r="AP388" i="10"/>
  <c r="AM388" i="10"/>
  <c r="AJ388" i="10"/>
  <c r="AG388" i="10"/>
  <c r="AH388" i="10" s="1"/>
  <c r="BA387" i="10"/>
  <c r="AZ387" i="10"/>
  <c r="AT387" i="10"/>
  <c r="AS387" i="10"/>
  <c r="AP387" i="10"/>
  <c r="AM387" i="10"/>
  <c r="AJ387" i="10"/>
  <c r="AG387" i="10"/>
  <c r="AH387" i="10" s="1"/>
  <c r="BA386" i="10"/>
  <c r="AZ386" i="10"/>
  <c r="AT386" i="10"/>
  <c r="AS386" i="10"/>
  <c r="AP386" i="10"/>
  <c r="AM386" i="10"/>
  <c r="AJ386" i="10"/>
  <c r="AH386" i="10"/>
  <c r="AG386" i="10"/>
  <c r="BA385" i="10"/>
  <c r="AZ385" i="10"/>
  <c r="AT385" i="10"/>
  <c r="AS385" i="10"/>
  <c r="AP385" i="10"/>
  <c r="AM385" i="10"/>
  <c r="AJ385" i="10"/>
  <c r="AG385" i="10"/>
  <c r="AH385" i="10" s="1"/>
  <c r="BA384" i="10"/>
  <c r="AZ384" i="10"/>
  <c r="AT384" i="10"/>
  <c r="AS384" i="10"/>
  <c r="AP384" i="10"/>
  <c r="AM384" i="10"/>
  <c r="AJ384" i="10"/>
  <c r="AG384" i="10"/>
  <c r="AH384" i="10" s="1"/>
  <c r="BA383" i="10"/>
  <c r="AZ383" i="10"/>
  <c r="AT383" i="10"/>
  <c r="AS383" i="10"/>
  <c r="AP383" i="10"/>
  <c r="AM383" i="10"/>
  <c r="AJ383" i="10"/>
  <c r="AG383" i="10"/>
  <c r="AH383" i="10" s="1"/>
  <c r="BA382" i="10"/>
  <c r="AZ382" i="10"/>
  <c r="AT382" i="10"/>
  <c r="AS382" i="10"/>
  <c r="AP382" i="10"/>
  <c r="AM382" i="10"/>
  <c r="AJ382" i="10"/>
  <c r="AG382" i="10"/>
  <c r="AH382" i="10" s="1"/>
  <c r="BA381" i="10"/>
  <c r="AZ381" i="10"/>
  <c r="AT381" i="10"/>
  <c r="AS381" i="10"/>
  <c r="AP381" i="10"/>
  <c r="AM381" i="10"/>
  <c r="AJ381" i="10"/>
  <c r="AG381" i="10"/>
  <c r="AH381" i="10" s="1"/>
  <c r="BA380" i="10"/>
  <c r="AZ380" i="10"/>
  <c r="AT380" i="10"/>
  <c r="AS380" i="10"/>
  <c r="AP380" i="10"/>
  <c r="AM380" i="10"/>
  <c r="AJ380" i="10"/>
  <c r="AG380" i="10"/>
  <c r="AH380" i="10" s="1"/>
  <c r="BA379" i="10"/>
  <c r="AZ379" i="10"/>
  <c r="AT379" i="10"/>
  <c r="AS379" i="10"/>
  <c r="AP379" i="10"/>
  <c r="AM379" i="10"/>
  <c r="AJ379" i="10"/>
  <c r="AG379" i="10"/>
  <c r="AH379" i="10" s="1"/>
  <c r="BA378" i="10"/>
  <c r="AZ378" i="10"/>
  <c r="AT378" i="10"/>
  <c r="AS378" i="10"/>
  <c r="AP378" i="10"/>
  <c r="AM378" i="10"/>
  <c r="AJ378" i="10"/>
  <c r="AG378" i="10"/>
  <c r="AH378" i="10" s="1"/>
  <c r="BA377" i="10"/>
  <c r="AZ377" i="10"/>
  <c r="AT377" i="10"/>
  <c r="AS377" i="10"/>
  <c r="AP377" i="10"/>
  <c r="AM377" i="10"/>
  <c r="AJ377" i="10"/>
  <c r="AG377" i="10"/>
  <c r="AH377" i="10" s="1"/>
  <c r="BA376" i="10"/>
  <c r="AZ376" i="10"/>
  <c r="AT376" i="10"/>
  <c r="AS376" i="10"/>
  <c r="AP376" i="10"/>
  <c r="AM376" i="10"/>
  <c r="AJ376" i="10"/>
  <c r="AG376" i="10"/>
  <c r="AH376" i="10" s="1"/>
  <c r="BA375" i="10"/>
  <c r="AZ375" i="10"/>
  <c r="AT375" i="10"/>
  <c r="AS375" i="10"/>
  <c r="AP375" i="10"/>
  <c r="AM375" i="10"/>
  <c r="AJ375" i="10"/>
  <c r="AG375" i="10"/>
  <c r="AH375" i="10" s="1"/>
  <c r="BA374" i="10"/>
  <c r="AZ374" i="10"/>
  <c r="AT374" i="10"/>
  <c r="AS374" i="10"/>
  <c r="AP374" i="10"/>
  <c r="AM374" i="10"/>
  <c r="AJ374" i="10"/>
  <c r="AG374" i="10"/>
  <c r="AH374" i="10" s="1"/>
  <c r="BA373" i="10"/>
  <c r="AZ373" i="10"/>
  <c r="AT373" i="10"/>
  <c r="AS373" i="10"/>
  <c r="AP373" i="10"/>
  <c r="AM373" i="10"/>
  <c r="AJ373" i="10"/>
  <c r="AG373" i="10"/>
  <c r="AH373" i="10" s="1"/>
  <c r="BB373" i="10" s="1"/>
  <c r="BC373" i="10" s="1"/>
  <c r="BD373" i="10" s="1"/>
  <c r="BA372" i="10"/>
  <c r="AZ372" i="10"/>
  <c r="AT372" i="10"/>
  <c r="AS372" i="10"/>
  <c r="AP372" i="10"/>
  <c r="AM372" i="10"/>
  <c r="AJ372" i="10"/>
  <c r="AG372" i="10"/>
  <c r="AH372" i="10" s="1"/>
  <c r="BA371" i="10"/>
  <c r="AZ371" i="10"/>
  <c r="AT371" i="10"/>
  <c r="AS371" i="10"/>
  <c r="AP371" i="10"/>
  <c r="AM371" i="10"/>
  <c r="AJ371" i="10"/>
  <c r="AG371" i="10"/>
  <c r="AH371" i="10" s="1"/>
  <c r="BA370" i="10"/>
  <c r="AZ370" i="10"/>
  <c r="AT370" i="10"/>
  <c r="AS370" i="10"/>
  <c r="AP370" i="10"/>
  <c r="AM370" i="10"/>
  <c r="AJ370" i="10"/>
  <c r="AH370" i="10"/>
  <c r="AG370" i="10"/>
  <c r="BA369" i="10"/>
  <c r="AZ369" i="10"/>
  <c r="AT369" i="10"/>
  <c r="AS369" i="10"/>
  <c r="AP369" i="10"/>
  <c r="AM369" i="10"/>
  <c r="AJ369" i="10"/>
  <c r="AH369" i="10"/>
  <c r="BB369" i="10" s="1"/>
  <c r="BC369" i="10" s="1"/>
  <c r="BD369" i="10" s="1"/>
  <c r="AG369" i="10"/>
  <c r="BA368" i="10"/>
  <c r="AZ368" i="10"/>
  <c r="AT368" i="10"/>
  <c r="AS368" i="10"/>
  <c r="AP368" i="10"/>
  <c r="AM368" i="10"/>
  <c r="AJ368" i="10"/>
  <c r="AH368" i="10"/>
  <c r="AG368" i="10"/>
  <c r="BA367" i="10"/>
  <c r="AZ367" i="10"/>
  <c r="AT367" i="10"/>
  <c r="AS367" i="10"/>
  <c r="AP367" i="10"/>
  <c r="AM367" i="10"/>
  <c r="AJ367" i="10"/>
  <c r="AH367" i="10"/>
  <c r="BB367" i="10" s="1"/>
  <c r="BC367" i="10" s="1"/>
  <c r="BD367" i="10" s="1"/>
  <c r="AG367" i="10"/>
  <c r="BA366" i="10"/>
  <c r="AZ366" i="10"/>
  <c r="AT366" i="10"/>
  <c r="AS366" i="10"/>
  <c r="AP366" i="10"/>
  <c r="AM366" i="10"/>
  <c r="AJ366" i="10"/>
  <c r="AH366" i="10"/>
  <c r="AG366" i="10"/>
  <c r="BA365" i="10"/>
  <c r="AZ365" i="10"/>
  <c r="AT365" i="10"/>
  <c r="AS365" i="10"/>
  <c r="AP365" i="10"/>
  <c r="AM365" i="10"/>
  <c r="AJ365" i="10"/>
  <c r="AH365" i="10"/>
  <c r="BB365" i="10" s="1"/>
  <c r="BC365" i="10" s="1"/>
  <c r="BD365" i="10" s="1"/>
  <c r="AG365" i="10"/>
  <c r="BA364" i="10"/>
  <c r="AZ364" i="10"/>
  <c r="AT364" i="10"/>
  <c r="AS364" i="10"/>
  <c r="AP364" i="10"/>
  <c r="AM364" i="10"/>
  <c r="AJ364" i="10"/>
  <c r="AH364" i="10"/>
  <c r="AG364" i="10"/>
  <c r="BA363" i="10"/>
  <c r="AZ363" i="10"/>
  <c r="AT363" i="10"/>
  <c r="AS363" i="10"/>
  <c r="AP363" i="10"/>
  <c r="AM363" i="10"/>
  <c r="AJ363" i="10"/>
  <c r="AH363" i="10"/>
  <c r="BB363" i="10" s="1"/>
  <c r="BC363" i="10" s="1"/>
  <c r="BD363" i="10" s="1"/>
  <c r="AG363" i="10"/>
  <c r="BA362" i="10"/>
  <c r="AZ362" i="10"/>
  <c r="AT362" i="10"/>
  <c r="AS362" i="10"/>
  <c r="AP362" i="10"/>
  <c r="AM362" i="10"/>
  <c r="AJ362" i="10"/>
  <c r="AH362" i="10"/>
  <c r="AG362" i="10"/>
  <c r="BA361" i="10"/>
  <c r="AZ361" i="10"/>
  <c r="AT361" i="10"/>
  <c r="AS361" i="10"/>
  <c r="AP361" i="10"/>
  <c r="AM361" i="10"/>
  <c r="AJ361" i="10"/>
  <c r="AH361" i="10"/>
  <c r="BB361" i="10" s="1"/>
  <c r="BC361" i="10" s="1"/>
  <c r="BD361" i="10" s="1"/>
  <c r="AG361" i="10"/>
  <c r="BA360" i="10"/>
  <c r="AZ360" i="10"/>
  <c r="AT360" i="10"/>
  <c r="AS360" i="10"/>
  <c r="AP360" i="10"/>
  <c r="AM360" i="10"/>
  <c r="AJ360" i="10"/>
  <c r="AH360" i="10"/>
  <c r="AG360" i="10"/>
  <c r="BA359" i="10"/>
  <c r="AZ359" i="10"/>
  <c r="AT359" i="10"/>
  <c r="AS359" i="10"/>
  <c r="AP359" i="10"/>
  <c r="AM359" i="10"/>
  <c r="AJ359" i="10"/>
  <c r="AH359" i="10"/>
  <c r="BB359" i="10" s="1"/>
  <c r="BC359" i="10" s="1"/>
  <c r="BD359" i="10" s="1"/>
  <c r="AG359" i="10"/>
  <c r="BA358" i="10"/>
  <c r="AZ358" i="10"/>
  <c r="AT358" i="10"/>
  <c r="AS358" i="10"/>
  <c r="AP358" i="10"/>
  <c r="AM358" i="10"/>
  <c r="AJ358" i="10"/>
  <c r="AH358" i="10"/>
  <c r="AG358" i="10"/>
  <c r="BA357" i="10"/>
  <c r="AZ357" i="10"/>
  <c r="AT357" i="10"/>
  <c r="AS357" i="10"/>
  <c r="AP357" i="10"/>
  <c r="AM357" i="10"/>
  <c r="AJ357" i="10"/>
  <c r="AH357" i="10"/>
  <c r="AG357" i="10"/>
  <c r="BA356" i="10"/>
  <c r="AZ356" i="10"/>
  <c r="AT356" i="10"/>
  <c r="AS356" i="10"/>
  <c r="AP356" i="10"/>
  <c r="AM356" i="10"/>
  <c r="AJ356" i="10"/>
  <c r="AH356" i="10"/>
  <c r="AG356" i="10"/>
  <c r="BA355" i="10"/>
  <c r="AZ355" i="10"/>
  <c r="AT355" i="10"/>
  <c r="AS355" i="10"/>
  <c r="AP355" i="10"/>
  <c r="AM355" i="10"/>
  <c r="AJ355" i="10"/>
  <c r="AH355" i="10"/>
  <c r="AG355" i="10"/>
  <c r="BA354" i="10"/>
  <c r="AZ354" i="10"/>
  <c r="AT354" i="10"/>
  <c r="AS354" i="10"/>
  <c r="AP354" i="10"/>
  <c r="AM354" i="10"/>
  <c r="AJ354" i="10"/>
  <c r="AH354" i="10"/>
  <c r="AG354" i="10"/>
  <c r="BA353" i="10"/>
  <c r="AZ353" i="10"/>
  <c r="AT353" i="10"/>
  <c r="AS353" i="10"/>
  <c r="AP353" i="10"/>
  <c r="AM353" i="10"/>
  <c r="AJ353" i="10"/>
  <c r="AH353" i="10"/>
  <c r="AG353" i="10"/>
  <c r="BA352" i="10"/>
  <c r="AZ352" i="10"/>
  <c r="AT352" i="10"/>
  <c r="AS352" i="10"/>
  <c r="AP352" i="10"/>
  <c r="AM352" i="10"/>
  <c r="AJ352" i="10"/>
  <c r="AH352" i="10"/>
  <c r="AG352" i="10"/>
  <c r="BA351" i="10"/>
  <c r="AZ351" i="10"/>
  <c r="AT351" i="10"/>
  <c r="AS351" i="10"/>
  <c r="AP351" i="10"/>
  <c r="AM351" i="10"/>
  <c r="AJ351" i="10"/>
  <c r="AH351" i="10"/>
  <c r="BB351" i="10" s="1"/>
  <c r="BC351" i="10" s="1"/>
  <c r="BD351" i="10" s="1"/>
  <c r="AG351" i="10"/>
  <c r="BA350" i="10"/>
  <c r="AZ350" i="10"/>
  <c r="AT350" i="10"/>
  <c r="AS350" i="10"/>
  <c r="AP350" i="10"/>
  <c r="AM350" i="10"/>
  <c r="AJ350" i="10"/>
  <c r="AH350" i="10"/>
  <c r="AG350" i="10"/>
  <c r="BA349" i="10"/>
  <c r="AZ349" i="10"/>
  <c r="AT349" i="10"/>
  <c r="AS349" i="10"/>
  <c r="AP349" i="10"/>
  <c r="AM349" i="10"/>
  <c r="AJ349" i="10"/>
  <c r="AH349" i="10"/>
  <c r="BB349" i="10" s="1"/>
  <c r="BC349" i="10" s="1"/>
  <c r="BD349" i="10" s="1"/>
  <c r="AG349" i="10"/>
  <c r="BA348" i="10"/>
  <c r="AZ348" i="10"/>
  <c r="AT348" i="10"/>
  <c r="AS348" i="10"/>
  <c r="AP348" i="10"/>
  <c r="AM348" i="10"/>
  <c r="AJ348" i="10"/>
  <c r="AG348" i="10"/>
  <c r="AH348" i="10" s="1"/>
  <c r="BA347" i="10"/>
  <c r="AZ347" i="10"/>
  <c r="AT347" i="10"/>
  <c r="AS347" i="10"/>
  <c r="AP347" i="10"/>
  <c r="AM347" i="10"/>
  <c r="AJ347" i="10"/>
  <c r="AG347" i="10"/>
  <c r="AH347" i="10" s="1"/>
  <c r="BA346" i="10"/>
  <c r="AZ346" i="10"/>
  <c r="AT346" i="10"/>
  <c r="AS346" i="10"/>
  <c r="AP346" i="10"/>
  <c r="AM346" i="10"/>
  <c r="AJ346" i="10"/>
  <c r="AG346" i="10"/>
  <c r="AH346" i="10" s="1"/>
  <c r="BA345" i="10"/>
  <c r="AZ345" i="10"/>
  <c r="AT345" i="10"/>
  <c r="AS345" i="10"/>
  <c r="AP345" i="10"/>
  <c r="AM345" i="10"/>
  <c r="AJ345" i="10"/>
  <c r="AG345" i="10"/>
  <c r="AH345" i="10" s="1"/>
  <c r="BA344" i="10"/>
  <c r="AZ344" i="10"/>
  <c r="AT344" i="10"/>
  <c r="AS344" i="10"/>
  <c r="AP344" i="10"/>
  <c r="AM344" i="10"/>
  <c r="AJ344" i="10"/>
  <c r="AG344" i="10"/>
  <c r="AH344" i="10" s="1"/>
  <c r="BA343" i="10"/>
  <c r="AZ343" i="10"/>
  <c r="AT343" i="10"/>
  <c r="AS343" i="10"/>
  <c r="AP343" i="10"/>
  <c r="AM343" i="10"/>
  <c r="AJ343" i="10"/>
  <c r="AH343" i="10"/>
  <c r="AG343" i="10"/>
  <c r="BA342" i="10"/>
  <c r="AZ342" i="10"/>
  <c r="AT342" i="10"/>
  <c r="AS342" i="10"/>
  <c r="AP342" i="10"/>
  <c r="AM342" i="10"/>
  <c r="AJ342" i="10"/>
  <c r="AG342" i="10"/>
  <c r="AH342" i="10" s="1"/>
  <c r="BA341" i="10"/>
  <c r="AZ341" i="10"/>
  <c r="AT341" i="10"/>
  <c r="AS341" i="10"/>
  <c r="AP341" i="10"/>
  <c r="AM341" i="10"/>
  <c r="AJ341" i="10"/>
  <c r="AG341" i="10"/>
  <c r="AH341" i="10" s="1"/>
  <c r="BA340" i="10"/>
  <c r="AZ340" i="10"/>
  <c r="AT340" i="10"/>
  <c r="AS340" i="10"/>
  <c r="AP340" i="10"/>
  <c r="AM340" i="10"/>
  <c r="AJ340" i="10"/>
  <c r="AG340" i="10"/>
  <c r="AH340" i="10" s="1"/>
  <c r="BA339" i="10"/>
  <c r="AZ339" i="10"/>
  <c r="AT339" i="10"/>
  <c r="AS339" i="10"/>
  <c r="AP339" i="10"/>
  <c r="AM339" i="10"/>
  <c r="AJ339" i="10"/>
  <c r="AG339" i="10"/>
  <c r="AH339" i="10" s="1"/>
  <c r="BA338" i="10"/>
  <c r="AZ338" i="10"/>
  <c r="AT338" i="10"/>
  <c r="AS338" i="10"/>
  <c r="AP338" i="10"/>
  <c r="AM338" i="10"/>
  <c r="AJ338" i="10"/>
  <c r="AG338" i="10"/>
  <c r="AH338" i="10" s="1"/>
  <c r="BA337" i="10"/>
  <c r="AZ337" i="10"/>
  <c r="AT337" i="10"/>
  <c r="AS337" i="10"/>
  <c r="AP337" i="10"/>
  <c r="AM337" i="10"/>
  <c r="AJ337" i="10"/>
  <c r="AG337" i="10"/>
  <c r="AH337" i="10" s="1"/>
  <c r="AI337" i="10" s="1"/>
  <c r="AK337" i="10" s="1"/>
  <c r="AN337" i="10" s="1"/>
  <c r="BA336" i="10"/>
  <c r="AZ336" i="10"/>
  <c r="AT336" i="10"/>
  <c r="AS336" i="10"/>
  <c r="AP336" i="10"/>
  <c r="AM336" i="10"/>
  <c r="AJ336" i="10"/>
  <c r="AG336" i="10"/>
  <c r="AH336" i="10" s="1"/>
  <c r="AI336" i="10" s="1"/>
  <c r="BA335" i="10"/>
  <c r="AZ335" i="10"/>
  <c r="AT335" i="10"/>
  <c r="AS335" i="10"/>
  <c r="AP335" i="10"/>
  <c r="AM335" i="10"/>
  <c r="AJ335" i="10"/>
  <c r="AG335" i="10"/>
  <c r="AH335" i="10" s="1"/>
  <c r="BB334" i="10"/>
  <c r="BC334" i="10" s="1"/>
  <c r="BD334" i="10" s="1"/>
  <c r="BA334" i="10"/>
  <c r="AZ334" i="10"/>
  <c r="AT334" i="10"/>
  <c r="AS334" i="10"/>
  <c r="AP334" i="10"/>
  <c r="AM334" i="10"/>
  <c r="AJ334" i="10"/>
  <c r="AG334" i="10"/>
  <c r="AH334" i="10" s="1"/>
  <c r="AI334" i="10" s="1"/>
  <c r="AK334" i="10" s="1"/>
  <c r="AN334" i="10" s="1"/>
  <c r="BA333" i="10"/>
  <c r="AZ333" i="10"/>
  <c r="AT333" i="10"/>
  <c r="AS333" i="10"/>
  <c r="AP333" i="10"/>
  <c r="AM333" i="10"/>
  <c r="AJ333" i="10"/>
  <c r="AG333" i="10"/>
  <c r="AH333" i="10" s="1"/>
  <c r="BB333" i="10" s="1"/>
  <c r="BC333" i="10" s="1"/>
  <c r="BD333" i="10" s="1"/>
  <c r="BA332" i="10"/>
  <c r="AZ332" i="10"/>
  <c r="AT332" i="10"/>
  <c r="AS332" i="10"/>
  <c r="AP332" i="10"/>
  <c r="AM332" i="10"/>
  <c r="AJ332" i="10"/>
  <c r="AG332" i="10"/>
  <c r="AH332" i="10" s="1"/>
  <c r="BA331" i="10"/>
  <c r="BB331" i="10" s="1"/>
  <c r="BC331" i="10" s="1"/>
  <c r="BD331" i="10" s="1"/>
  <c r="AZ331" i="10"/>
  <c r="AT331" i="10"/>
  <c r="AS331" i="10"/>
  <c r="AP331" i="10"/>
  <c r="AM331" i="10"/>
  <c r="AJ331" i="10"/>
  <c r="AG331" i="10"/>
  <c r="AH331" i="10" s="1"/>
  <c r="BA330" i="10"/>
  <c r="AZ330" i="10"/>
  <c r="AT330" i="10"/>
  <c r="AS330" i="10"/>
  <c r="AP330" i="10"/>
  <c r="AM330" i="10"/>
  <c r="AJ330" i="10"/>
  <c r="AI330" i="10"/>
  <c r="AK330" i="10" s="1"/>
  <c r="AN330" i="10" s="1"/>
  <c r="AU330" i="10" s="1"/>
  <c r="AG330" i="10"/>
  <c r="AH330" i="10" s="1"/>
  <c r="BA329" i="10"/>
  <c r="AZ329" i="10"/>
  <c r="AT329" i="10"/>
  <c r="AS329" i="10"/>
  <c r="AP329" i="10"/>
  <c r="AM329" i="10"/>
  <c r="AJ329" i="10"/>
  <c r="AH329" i="10"/>
  <c r="AG329" i="10"/>
  <c r="BA328" i="10"/>
  <c r="AZ328" i="10"/>
  <c r="AT328" i="10"/>
  <c r="AS328" i="10"/>
  <c r="AP328" i="10"/>
  <c r="AM328" i="10"/>
  <c r="AJ328" i="10"/>
  <c r="AI328" i="10"/>
  <c r="AK328" i="10" s="1"/>
  <c r="AN328" i="10" s="1"/>
  <c r="AG328" i="10"/>
  <c r="AH328" i="10" s="1"/>
  <c r="BA327" i="10"/>
  <c r="AZ327" i="10"/>
  <c r="AT327" i="10"/>
  <c r="AS327" i="10"/>
  <c r="AP327" i="10"/>
  <c r="AM327" i="10"/>
  <c r="AJ327" i="10"/>
  <c r="AG327" i="10"/>
  <c r="AH327" i="10" s="1"/>
  <c r="BB327" i="10" s="1"/>
  <c r="BC327" i="10" s="1"/>
  <c r="BD327" i="10" s="1"/>
  <c r="BA326" i="10"/>
  <c r="AZ326" i="10"/>
  <c r="AT326" i="10"/>
  <c r="AS326" i="10"/>
  <c r="AP326" i="10"/>
  <c r="AM326" i="10"/>
  <c r="AJ326" i="10"/>
  <c r="AG326" i="10"/>
  <c r="AH326" i="10" s="1"/>
  <c r="BA325" i="10"/>
  <c r="AZ325" i="10"/>
  <c r="AT325" i="10"/>
  <c r="AS325" i="10"/>
  <c r="AP325" i="10"/>
  <c r="AM325" i="10"/>
  <c r="AJ325" i="10"/>
  <c r="AG325" i="10"/>
  <c r="AH325" i="10" s="1"/>
  <c r="BB325" i="10" s="1"/>
  <c r="BC325" i="10" s="1"/>
  <c r="BD325" i="10" s="1"/>
  <c r="BA324" i="10"/>
  <c r="AZ324" i="10"/>
  <c r="AT324" i="10"/>
  <c r="AS324" i="10"/>
  <c r="AP324" i="10"/>
  <c r="AM324" i="10"/>
  <c r="AJ324" i="10"/>
  <c r="AG324" i="10"/>
  <c r="AH324" i="10" s="1"/>
  <c r="BA323" i="10"/>
  <c r="AZ323" i="10"/>
  <c r="AT323" i="10"/>
  <c r="AS323" i="10"/>
  <c r="AP323" i="10"/>
  <c r="AM323" i="10"/>
  <c r="AJ323" i="10"/>
  <c r="AG323" i="10"/>
  <c r="AH323" i="10" s="1"/>
  <c r="BB323" i="10" s="1"/>
  <c r="BC323" i="10" s="1"/>
  <c r="BD323" i="10" s="1"/>
  <c r="BA322" i="10"/>
  <c r="AZ322" i="10"/>
  <c r="AT322" i="10"/>
  <c r="AS322" i="10"/>
  <c r="AP322" i="10"/>
  <c r="AM322" i="10"/>
  <c r="AJ322" i="10"/>
  <c r="AG322" i="10"/>
  <c r="AH322" i="10" s="1"/>
  <c r="BA321" i="10"/>
  <c r="AZ321" i="10"/>
  <c r="AT321" i="10"/>
  <c r="AS321" i="10"/>
  <c r="AP321" i="10"/>
  <c r="AM321" i="10"/>
  <c r="AJ321" i="10"/>
  <c r="AH321" i="10"/>
  <c r="AG321" i="10"/>
  <c r="BA320" i="10"/>
  <c r="AZ320" i="10"/>
  <c r="AT320" i="10"/>
  <c r="AS320" i="10"/>
  <c r="AP320" i="10"/>
  <c r="AM320" i="10"/>
  <c r="AJ320" i="10"/>
  <c r="AI320" i="10"/>
  <c r="AG320" i="10"/>
  <c r="AH320" i="10" s="1"/>
  <c r="BB319" i="10"/>
  <c r="BC319" i="10" s="1"/>
  <c r="BD319" i="10" s="1"/>
  <c r="BA319" i="10"/>
  <c r="AZ319" i="10"/>
  <c r="AT319" i="10"/>
  <c r="AS319" i="10"/>
  <c r="AP319" i="10"/>
  <c r="AM319" i="10"/>
  <c r="AJ319" i="10"/>
  <c r="AH319" i="10"/>
  <c r="AI319" i="10" s="1"/>
  <c r="AG319" i="10"/>
  <c r="BA318" i="10"/>
  <c r="AZ318" i="10"/>
  <c r="AT318" i="10"/>
  <c r="AS318" i="10"/>
  <c r="AP318" i="10"/>
  <c r="AM318" i="10"/>
  <c r="AJ318" i="10"/>
  <c r="AG318" i="10"/>
  <c r="AH318" i="10" s="1"/>
  <c r="BB318" i="10" s="1"/>
  <c r="BC318" i="10" s="1"/>
  <c r="BD318" i="10" s="1"/>
  <c r="BE318" i="10" s="1"/>
  <c r="BF318" i="10" s="1"/>
  <c r="BG318" i="10" s="1"/>
  <c r="BA317" i="10"/>
  <c r="AZ317" i="10"/>
  <c r="AT317" i="10"/>
  <c r="AS317" i="10"/>
  <c r="AP317" i="10"/>
  <c r="AM317" i="10"/>
  <c r="AJ317" i="10"/>
  <c r="AG317" i="10"/>
  <c r="AH317" i="10" s="1"/>
  <c r="BB317" i="10" s="1"/>
  <c r="BC317" i="10" s="1"/>
  <c r="BD317" i="10" s="1"/>
  <c r="BE317" i="10" s="1"/>
  <c r="BF317" i="10" s="1"/>
  <c r="BG317" i="10" s="1"/>
  <c r="BA316" i="10"/>
  <c r="BB316" i="10" s="1"/>
  <c r="BC316" i="10" s="1"/>
  <c r="BD316" i="10" s="1"/>
  <c r="BE316" i="10" s="1"/>
  <c r="BF316" i="10" s="1"/>
  <c r="BG316" i="10" s="1"/>
  <c r="AZ316" i="10"/>
  <c r="AT316" i="10"/>
  <c r="AS316" i="10"/>
  <c r="AP316" i="10"/>
  <c r="AM316" i="10"/>
  <c r="AJ316" i="10"/>
  <c r="AI316" i="10"/>
  <c r="AG316" i="10"/>
  <c r="AH316" i="10" s="1"/>
  <c r="BA315" i="10"/>
  <c r="AZ315" i="10"/>
  <c r="AT315" i="10"/>
  <c r="AS315" i="10"/>
  <c r="AP315" i="10"/>
  <c r="AM315" i="10"/>
  <c r="AJ315" i="10"/>
  <c r="AG315" i="10"/>
  <c r="AH315" i="10" s="1"/>
  <c r="BA314" i="10"/>
  <c r="AZ314" i="10"/>
  <c r="AT314" i="10"/>
  <c r="AS314" i="10"/>
  <c r="AP314" i="10"/>
  <c r="AM314" i="10"/>
  <c r="AJ314" i="10"/>
  <c r="AG314" i="10"/>
  <c r="AH314" i="10" s="1"/>
  <c r="BA313" i="10"/>
  <c r="AZ313" i="10"/>
  <c r="AT313" i="10"/>
  <c r="AS313" i="10"/>
  <c r="AP313" i="10"/>
  <c r="AM313" i="10"/>
  <c r="AJ313" i="10"/>
  <c r="AG313" i="10"/>
  <c r="AH313" i="10" s="1"/>
  <c r="BA312" i="10"/>
  <c r="AZ312" i="10"/>
  <c r="AT312" i="10"/>
  <c r="AS312" i="10"/>
  <c r="AP312" i="10"/>
  <c r="AM312" i="10"/>
  <c r="AJ312" i="10"/>
  <c r="AG312" i="10"/>
  <c r="AH312" i="10" s="1"/>
  <c r="BA311" i="10"/>
  <c r="AZ311" i="10"/>
  <c r="AT311" i="10"/>
  <c r="AS311" i="10"/>
  <c r="AP311" i="10"/>
  <c r="AM311" i="10"/>
  <c r="AJ311" i="10"/>
  <c r="AG311" i="10"/>
  <c r="AH311" i="10" s="1"/>
  <c r="BA310" i="10"/>
  <c r="AZ310" i="10"/>
  <c r="AT310" i="10"/>
  <c r="AS310" i="10"/>
  <c r="AP310" i="10"/>
  <c r="AM310" i="10"/>
  <c r="AJ310" i="10"/>
  <c r="AG310" i="10"/>
  <c r="AH310" i="10" s="1"/>
  <c r="BA309" i="10"/>
  <c r="AZ309" i="10"/>
  <c r="AT309" i="10"/>
  <c r="AS309" i="10"/>
  <c r="AP309" i="10"/>
  <c r="AM309" i="10"/>
  <c r="AJ309" i="10"/>
  <c r="AG309" i="10"/>
  <c r="AH309" i="10" s="1"/>
  <c r="BA308" i="10"/>
  <c r="AZ308" i="10"/>
  <c r="AT308" i="10"/>
  <c r="AS308" i="10"/>
  <c r="AP308" i="10"/>
  <c r="AM308" i="10"/>
  <c r="AJ308" i="10"/>
  <c r="AG308" i="10"/>
  <c r="AH308" i="10" s="1"/>
  <c r="BA307" i="10"/>
  <c r="AZ307" i="10"/>
  <c r="AT307" i="10"/>
  <c r="AS307" i="10"/>
  <c r="AP307" i="10"/>
  <c r="AM307" i="10"/>
  <c r="AJ307" i="10"/>
  <c r="AG307" i="10"/>
  <c r="AH307" i="10" s="1"/>
  <c r="BA306" i="10"/>
  <c r="AZ306" i="10"/>
  <c r="AT306" i="10"/>
  <c r="AS306" i="10"/>
  <c r="AP306" i="10"/>
  <c r="AM306" i="10"/>
  <c r="AJ306" i="10"/>
  <c r="AG306" i="10"/>
  <c r="AH306" i="10" s="1"/>
  <c r="BA305" i="10"/>
  <c r="AZ305" i="10"/>
  <c r="AT305" i="10"/>
  <c r="AS305" i="10"/>
  <c r="AP305" i="10"/>
  <c r="AM305" i="10"/>
  <c r="AJ305" i="10"/>
  <c r="AG305" i="10"/>
  <c r="AH305" i="10" s="1"/>
  <c r="BA304" i="10"/>
  <c r="AZ304" i="10"/>
  <c r="AT304" i="10"/>
  <c r="AS304" i="10"/>
  <c r="AP304" i="10"/>
  <c r="AM304" i="10"/>
  <c r="AJ304" i="10"/>
  <c r="AG304" i="10"/>
  <c r="AH304" i="10" s="1"/>
  <c r="BA303" i="10"/>
  <c r="AZ303" i="10"/>
  <c r="AT303" i="10"/>
  <c r="AS303" i="10"/>
  <c r="AP303" i="10"/>
  <c r="AM303" i="10"/>
  <c r="AJ303" i="10"/>
  <c r="AG303" i="10"/>
  <c r="AH303" i="10" s="1"/>
  <c r="BA302" i="10"/>
  <c r="AZ302" i="10"/>
  <c r="AT302" i="10"/>
  <c r="AS302" i="10"/>
  <c r="AP302" i="10"/>
  <c r="AM302" i="10"/>
  <c r="AJ302" i="10"/>
  <c r="AH302" i="10"/>
  <c r="AG302" i="10"/>
  <c r="BA301" i="10"/>
  <c r="AZ301" i="10"/>
  <c r="AT301" i="10"/>
  <c r="AS301" i="10"/>
  <c r="AP301" i="10"/>
  <c r="AM301" i="10"/>
  <c r="AJ301" i="10"/>
  <c r="AG301" i="10"/>
  <c r="AH301" i="10" s="1"/>
  <c r="BA300" i="10"/>
  <c r="AZ300" i="10"/>
  <c r="AT300" i="10"/>
  <c r="AS300" i="10"/>
  <c r="AP300" i="10"/>
  <c r="AM300" i="10"/>
  <c r="AJ300" i="10"/>
  <c r="AG300" i="10"/>
  <c r="AH300" i="10" s="1"/>
  <c r="BA299" i="10"/>
  <c r="AZ299" i="10"/>
  <c r="AT299" i="10"/>
  <c r="AS299" i="10"/>
  <c r="AP299" i="10"/>
  <c r="AM299" i="10"/>
  <c r="AJ299" i="10"/>
  <c r="AG299" i="10"/>
  <c r="AH299" i="10" s="1"/>
  <c r="BA298" i="10"/>
  <c r="AZ298" i="10"/>
  <c r="AT298" i="10"/>
  <c r="AS298" i="10"/>
  <c r="AP298" i="10"/>
  <c r="AM298" i="10"/>
  <c r="AJ298" i="10"/>
  <c r="AG298" i="10"/>
  <c r="AH298" i="10" s="1"/>
  <c r="BB298" i="10" s="1"/>
  <c r="BC298" i="10" s="1"/>
  <c r="BD298" i="10" s="1"/>
  <c r="BA297" i="10"/>
  <c r="AZ297" i="10"/>
  <c r="AT297" i="10"/>
  <c r="AS297" i="10"/>
  <c r="AP297" i="10"/>
  <c r="AM297" i="10"/>
  <c r="AJ297" i="10"/>
  <c r="AG297" i="10"/>
  <c r="AH297" i="10" s="1"/>
  <c r="BA296" i="10"/>
  <c r="AZ296" i="10"/>
  <c r="AT296" i="10"/>
  <c r="AS296" i="10"/>
  <c r="AP296" i="10"/>
  <c r="AM296" i="10"/>
  <c r="AJ296" i="10"/>
  <c r="AG296" i="10"/>
  <c r="AH296" i="10" s="1"/>
  <c r="BA295" i="10"/>
  <c r="AZ295" i="10"/>
  <c r="AT295" i="10"/>
  <c r="AS295" i="10"/>
  <c r="AP295" i="10"/>
  <c r="AM295" i="10"/>
  <c r="AJ295" i="10"/>
  <c r="AG295" i="10"/>
  <c r="AH295" i="10" s="1"/>
  <c r="BA294" i="10"/>
  <c r="AZ294" i="10"/>
  <c r="AT294" i="10"/>
  <c r="AS294" i="10"/>
  <c r="AP294" i="10"/>
  <c r="AM294" i="10"/>
  <c r="AJ294" i="10"/>
  <c r="AG294" i="10"/>
  <c r="AH294" i="10" s="1"/>
  <c r="BA293" i="10"/>
  <c r="AZ293" i="10"/>
  <c r="AT293" i="10"/>
  <c r="AS293" i="10"/>
  <c r="AP293" i="10"/>
  <c r="AM293" i="10"/>
  <c r="AJ293" i="10"/>
  <c r="AG293" i="10"/>
  <c r="AH293" i="10" s="1"/>
  <c r="BA292" i="10"/>
  <c r="AZ292" i="10"/>
  <c r="AT292" i="10"/>
  <c r="AS292" i="10"/>
  <c r="AP292" i="10"/>
  <c r="AM292" i="10"/>
  <c r="AJ292" i="10"/>
  <c r="AG292" i="10"/>
  <c r="AH292" i="10" s="1"/>
  <c r="BA291" i="10"/>
  <c r="AZ291" i="10"/>
  <c r="AT291" i="10"/>
  <c r="AS291" i="10"/>
  <c r="AP291" i="10"/>
  <c r="AM291" i="10"/>
  <c r="AJ291" i="10"/>
  <c r="AG291" i="10"/>
  <c r="AH291" i="10" s="1"/>
  <c r="BA290" i="10"/>
  <c r="AZ290" i="10"/>
  <c r="AT290" i="10"/>
  <c r="AS290" i="10"/>
  <c r="AP290" i="10"/>
  <c r="AM290" i="10"/>
  <c r="AJ290" i="10"/>
  <c r="AG290" i="10"/>
  <c r="AH290" i="10" s="1"/>
  <c r="BA289" i="10"/>
  <c r="AZ289" i="10"/>
  <c r="AT289" i="10"/>
  <c r="AS289" i="10"/>
  <c r="AP289" i="10"/>
  <c r="AM289" i="10"/>
  <c r="AJ289" i="10"/>
  <c r="AG289" i="10"/>
  <c r="AH289" i="10" s="1"/>
  <c r="BA288" i="10"/>
  <c r="AZ288" i="10"/>
  <c r="AT288" i="10"/>
  <c r="AS288" i="10"/>
  <c r="AP288" i="10"/>
  <c r="AM288" i="10"/>
  <c r="AJ288" i="10"/>
  <c r="AG288" i="10"/>
  <c r="AH288" i="10" s="1"/>
  <c r="BA287" i="10"/>
  <c r="AZ287" i="10"/>
  <c r="AT287" i="10"/>
  <c r="AS287" i="10"/>
  <c r="AP287" i="10"/>
  <c r="AM287" i="10"/>
  <c r="AJ287" i="10"/>
  <c r="AG287" i="10"/>
  <c r="AH287" i="10" s="1"/>
  <c r="BA286" i="10"/>
  <c r="AZ286" i="10"/>
  <c r="AT286" i="10"/>
  <c r="AS286" i="10"/>
  <c r="AP286" i="10"/>
  <c r="AM286" i="10"/>
  <c r="AJ286" i="10"/>
  <c r="AG286" i="10"/>
  <c r="AH286" i="10" s="1"/>
  <c r="BA285" i="10"/>
  <c r="AZ285" i="10"/>
  <c r="AT285" i="10"/>
  <c r="AS285" i="10"/>
  <c r="AP285" i="10"/>
  <c r="AM285" i="10"/>
  <c r="AJ285" i="10"/>
  <c r="AG285" i="10"/>
  <c r="AH285" i="10" s="1"/>
  <c r="BA284" i="10"/>
  <c r="AZ284" i="10"/>
  <c r="AT284" i="10"/>
  <c r="AS284" i="10"/>
  <c r="AP284" i="10"/>
  <c r="AM284" i="10"/>
  <c r="AJ284" i="10"/>
  <c r="AG284" i="10"/>
  <c r="AH284" i="10" s="1"/>
  <c r="BA283" i="10"/>
  <c r="AZ283" i="10"/>
  <c r="AT283" i="10"/>
  <c r="AS283" i="10"/>
  <c r="AP283" i="10"/>
  <c r="AM283" i="10"/>
  <c r="AJ283" i="10"/>
  <c r="AG283" i="10"/>
  <c r="AH283" i="10" s="1"/>
  <c r="BA282" i="10"/>
  <c r="AZ282" i="10"/>
  <c r="AT282" i="10"/>
  <c r="AS282" i="10"/>
  <c r="AP282" i="10"/>
  <c r="AM282" i="10"/>
  <c r="AJ282" i="10"/>
  <c r="AG282" i="10"/>
  <c r="AH282" i="10" s="1"/>
  <c r="BA281" i="10"/>
  <c r="AZ281" i="10"/>
  <c r="AT281" i="10"/>
  <c r="AS281" i="10"/>
  <c r="AP281" i="10"/>
  <c r="AM281" i="10"/>
  <c r="AJ281" i="10"/>
  <c r="AG281" i="10"/>
  <c r="AH281" i="10" s="1"/>
  <c r="BA280" i="10"/>
  <c r="AZ280" i="10"/>
  <c r="AT280" i="10"/>
  <c r="AS280" i="10"/>
  <c r="AP280" i="10"/>
  <c r="AM280" i="10"/>
  <c r="AJ280" i="10"/>
  <c r="AG280" i="10"/>
  <c r="AH280" i="10" s="1"/>
  <c r="BA279" i="10"/>
  <c r="AZ279" i="10"/>
  <c r="AT279" i="10"/>
  <c r="AS279" i="10"/>
  <c r="AP279" i="10"/>
  <c r="AM279" i="10"/>
  <c r="AJ279" i="10"/>
  <c r="AG279" i="10"/>
  <c r="AH279" i="10" s="1"/>
  <c r="AI279" i="10" s="1"/>
  <c r="BA278" i="10"/>
  <c r="AZ278" i="10"/>
  <c r="AT278" i="10"/>
  <c r="AS278" i="10"/>
  <c r="AP278" i="10"/>
  <c r="AM278" i="10"/>
  <c r="AJ278" i="10"/>
  <c r="AG278" i="10"/>
  <c r="AH278" i="10" s="1"/>
  <c r="BB278" i="10" s="1"/>
  <c r="BC278" i="10" s="1"/>
  <c r="BD278" i="10" s="1"/>
  <c r="BA277" i="10"/>
  <c r="AZ277" i="10"/>
  <c r="AT277" i="10"/>
  <c r="AS277" i="10"/>
  <c r="AP277" i="10"/>
  <c r="AM277" i="10"/>
  <c r="AJ277" i="10"/>
  <c r="AI277" i="10"/>
  <c r="AK277" i="10" s="1"/>
  <c r="AN277" i="10" s="1"/>
  <c r="AG277" i="10"/>
  <c r="AH277" i="10" s="1"/>
  <c r="BA276" i="10"/>
  <c r="BB276" i="10" s="1"/>
  <c r="BC276" i="10" s="1"/>
  <c r="BD276" i="10" s="1"/>
  <c r="AZ276" i="10"/>
  <c r="AT276" i="10"/>
  <c r="AS276" i="10"/>
  <c r="AP276" i="10"/>
  <c r="AM276" i="10"/>
  <c r="AJ276" i="10"/>
  <c r="AG276" i="10"/>
  <c r="AH276" i="10" s="1"/>
  <c r="BA275" i="10"/>
  <c r="AZ275" i="10"/>
  <c r="AT275" i="10"/>
  <c r="AS275" i="10"/>
  <c r="AP275" i="10"/>
  <c r="AM275" i="10"/>
  <c r="AJ275" i="10"/>
  <c r="AG275" i="10"/>
  <c r="AH275" i="10" s="1"/>
  <c r="BB275" i="10" s="1"/>
  <c r="BC275" i="10" s="1"/>
  <c r="BD275" i="10" s="1"/>
  <c r="BA274" i="10"/>
  <c r="AZ274" i="10"/>
  <c r="AT274" i="10"/>
  <c r="AS274" i="10"/>
  <c r="AP274" i="10"/>
  <c r="AM274" i="10"/>
  <c r="AJ274" i="10"/>
  <c r="AG274" i="10"/>
  <c r="AH274" i="10" s="1"/>
  <c r="BB274" i="10" s="1"/>
  <c r="BC274" i="10" s="1"/>
  <c r="BD274" i="10" s="1"/>
  <c r="BA273" i="10"/>
  <c r="AZ273" i="10"/>
  <c r="AT273" i="10"/>
  <c r="AS273" i="10"/>
  <c r="AP273" i="10"/>
  <c r="AM273" i="10"/>
  <c r="AJ273" i="10"/>
  <c r="AG273" i="10"/>
  <c r="AH273" i="10" s="1"/>
  <c r="BA272" i="10"/>
  <c r="AZ272" i="10"/>
  <c r="AT272" i="10"/>
  <c r="AS272" i="10"/>
  <c r="AP272" i="10"/>
  <c r="AM272" i="10"/>
  <c r="AJ272" i="10"/>
  <c r="AG272" i="10"/>
  <c r="AH272" i="10" s="1"/>
  <c r="BA271" i="10"/>
  <c r="AZ271" i="10"/>
  <c r="AT271" i="10"/>
  <c r="AS271" i="10"/>
  <c r="AP271" i="10"/>
  <c r="AM271" i="10"/>
  <c r="AJ271" i="10"/>
  <c r="AG271" i="10"/>
  <c r="AH271" i="10" s="1"/>
  <c r="BA270" i="10"/>
  <c r="AZ270" i="10"/>
  <c r="AT270" i="10"/>
  <c r="AS270" i="10"/>
  <c r="AP270" i="10"/>
  <c r="AM270" i="10"/>
  <c r="AJ270" i="10"/>
  <c r="AG270" i="10"/>
  <c r="AH270" i="10" s="1"/>
  <c r="BA269" i="10"/>
  <c r="AZ269" i="10"/>
  <c r="AT269" i="10"/>
  <c r="AS269" i="10"/>
  <c r="AP269" i="10"/>
  <c r="AM269" i="10"/>
  <c r="AJ269" i="10"/>
  <c r="AH269" i="10"/>
  <c r="BB269" i="10" s="1"/>
  <c r="BC269" i="10" s="1"/>
  <c r="BD269" i="10" s="1"/>
  <c r="AG269" i="10"/>
  <c r="BA268" i="10"/>
  <c r="AZ268" i="10"/>
  <c r="AT268" i="10"/>
  <c r="AS268" i="10"/>
  <c r="AP268" i="10"/>
  <c r="AM268" i="10"/>
  <c r="AJ268" i="10"/>
  <c r="AG268" i="10"/>
  <c r="AH268" i="10" s="1"/>
  <c r="BA267" i="10"/>
  <c r="AZ267" i="10"/>
  <c r="AT267" i="10"/>
  <c r="AS267" i="10"/>
  <c r="AP267" i="10"/>
  <c r="AM267" i="10"/>
  <c r="AJ267" i="10"/>
  <c r="AG267" i="10"/>
  <c r="AH267" i="10" s="1"/>
  <c r="AI267" i="10" s="1"/>
  <c r="AK267" i="10" s="1"/>
  <c r="AN267" i="10" s="1"/>
  <c r="BA266" i="10"/>
  <c r="AZ266" i="10"/>
  <c r="AT266" i="10"/>
  <c r="AS266" i="10"/>
  <c r="AP266" i="10"/>
  <c r="AM266" i="10"/>
  <c r="AJ266" i="10"/>
  <c r="AG266" i="10"/>
  <c r="AH266" i="10" s="1"/>
  <c r="BA265" i="10"/>
  <c r="AZ265" i="10"/>
  <c r="AT265" i="10"/>
  <c r="AS265" i="10"/>
  <c r="AP265" i="10"/>
  <c r="AM265" i="10"/>
  <c r="AJ265" i="10"/>
  <c r="AG265" i="10"/>
  <c r="AH265" i="10" s="1"/>
  <c r="BA264" i="10"/>
  <c r="AZ264" i="10"/>
  <c r="AT264" i="10"/>
  <c r="AS264" i="10"/>
  <c r="AP264" i="10"/>
  <c r="AM264" i="10"/>
  <c r="AJ264" i="10"/>
  <c r="AG264" i="10"/>
  <c r="AH264" i="10" s="1"/>
  <c r="BA263" i="10"/>
  <c r="AZ263" i="10"/>
  <c r="AT263" i="10"/>
  <c r="AS263" i="10"/>
  <c r="AP263" i="10"/>
  <c r="AM263" i="10"/>
  <c r="AJ263" i="10"/>
  <c r="AG263" i="10"/>
  <c r="AH263" i="10" s="1"/>
  <c r="BA262" i="10"/>
  <c r="AZ262" i="10"/>
  <c r="AT262" i="10"/>
  <c r="AS262" i="10"/>
  <c r="AP262" i="10"/>
  <c r="AM262" i="10"/>
  <c r="AJ262" i="10"/>
  <c r="AG262" i="10"/>
  <c r="AH262" i="10" s="1"/>
  <c r="BA261" i="10"/>
  <c r="AZ261" i="10"/>
  <c r="AT261" i="10"/>
  <c r="AS261" i="10"/>
  <c r="AP261" i="10"/>
  <c r="AM261" i="10"/>
  <c r="AJ261" i="10"/>
  <c r="AG261" i="10"/>
  <c r="AH261" i="10" s="1"/>
  <c r="BA260" i="10"/>
  <c r="AZ260" i="10"/>
  <c r="AT260" i="10"/>
  <c r="AS260" i="10"/>
  <c r="AP260" i="10"/>
  <c r="AM260" i="10"/>
  <c r="AJ260" i="10"/>
  <c r="AG260" i="10"/>
  <c r="AH260" i="10" s="1"/>
  <c r="BA259" i="10"/>
  <c r="AZ259" i="10"/>
  <c r="AT259" i="10"/>
  <c r="AS259" i="10"/>
  <c r="AP259" i="10"/>
  <c r="AM259" i="10"/>
  <c r="AJ259" i="10"/>
  <c r="AG259" i="10"/>
  <c r="AH259" i="10" s="1"/>
  <c r="BA258" i="10"/>
  <c r="AZ258" i="10"/>
  <c r="AT258" i="10"/>
  <c r="AS258" i="10"/>
  <c r="AP258" i="10"/>
  <c r="AM258" i="10"/>
  <c r="AJ258" i="10"/>
  <c r="AG258" i="10"/>
  <c r="AH258" i="10" s="1"/>
  <c r="BA257" i="10"/>
  <c r="AZ257" i="10"/>
  <c r="AT257" i="10"/>
  <c r="AS257" i="10"/>
  <c r="AP257" i="10"/>
  <c r="AM257" i="10"/>
  <c r="AJ257" i="10"/>
  <c r="AG257" i="10"/>
  <c r="AH257" i="10" s="1"/>
  <c r="BB256" i="10"/>
  <c r="BC256" i="10" s="1"/>
  <c r="BD256" i="10" s="1"/>
  <c r="BA256" i="10"/>
  <c r="AZ256" i="10"/>
  <c r="AT256" i="10"/>
  <c r="AS256" i="10"/>
  <c r="AP256" i="10"/>
  <c r="AM256" i="10"/>
  <c r="AJ256" i="10"/>
  <c r="AG256" i="10"/>
  <c r="AH256" i="10" s="1"/>
  <c r="AI256" i="10" s="1"/>
  <c r="BA255" i="10"/>
  <c r="AZ255" i="10"/>
  <c r="AT255" i="10"/>
  <c r="AS255" i="10"/>
  <c r="AP255" i="10"/>
  <c r="AM255" i="10"/>
  <c r="AJ255" i="10"/>
  <c r="AG255" i="10"/>
  <c r="AH255" i="10" s="1"/>
  <c r="BA254" i="10"/>
  <c r="AZ254" i="10"/>
  <c r="AT254" i="10"/>
  <c r="AS254" i="10"/>
  <c r="AP254" i="10"/>
  <c r="AM254" i="10"/>
  <c r="AJ254" i="10"/>
  <c r="AG254" i="10"/>
  <c r="AH254" i="10" s="1"/>
  <c r="BB254" i="10" s="1"/>
  <c r="BC254" i="10" s="1"/>
  <c r="BD254" i="10" s="1"/>
  <c r="BA253" i="10"/>
  <c r="AZ253" i="10"/>
  <c r="AT253" i="10"/>
  <c r="AS253" i="10"/>
  <c r="AP253" i="10"/>
  <c r="AM253" i="10"/>
  <c r="AJ253" i="10"/>
  <c r="AG253" i="10"/>
  <c r="AH253" i="10" s="1"/>
  <c r="BB253" i="10" s="1"/>
  <c r="BC253" i="10" s="1"/>
  <c r="BD253" i="10" s="1"/>
  <c r="BA252" i="10"/>
  <c r="AZ252" i="10"/>
  <c r="AT252" i="10"/>
  <c r="AS252" i="10"/>
  <c r="AP252" i="10"/>
  <c r="AM252" i="10"/>
  <c r="AJ252" i="10"/>
  <c r="AG252" i="10"/>
  <c r="AH252" i="10" s="1"/>
  <c r="BB252" i="10" s="1"/>
  <c r="BC252" i="10" s="1"/>
  <c r="BD252" i="10" s="1"/>
  <c r="BE252" i="10" s="1"/>
  <c r="BF252" i="10" s="1"/>
  <c r="BG252" i="10" s="1"/>
  <c r="BA251" i="10"/>
  <c r="AZ251" i="10"/>
  <c r="AT251" i="10"/>
  <c r="AS251" i="10"/>
  <c r="AP251" i="10"/>
  <c r="AM251" i="10"/>
  <c r="AJ251" i="10"/>
  <c r="AG251" i="10"/>
  <c r="AH251" i="10" s="1"/>
  <c r="BA250" i="10"/>
  <c r="AZ250" i="10"/>
  <c r="AT250" i="10"/>
  <c r="AS250" i="10"/>
  <c r="AP250" i="10"/>
  <c r="AM250" i="10"/>
  <c r="AJ250" i="10"/>
  <c r="AG250" i="10"/>
  <c r="AH250" i="10" s="1"/>
  <c r="BA249" i="10"/>
  <c r="AZ249" i="10"/>
  <c r="AT249" i="10"/>
  <c r="AS249" i="10"/>
  <c r="AP249" i="10"/>
  <c r="AM249" i="10"/>
  <c r="AJ249" i="10"/>
  <c r="AG249" i="10"/>
  <c r="AH249" i="10" s="1"/>
  <c r="BA248" i="10"/>
  <c r="AZ248" i="10"/>
  <c r="AT248" i="10"/>
  <c r="AS248" i="10"/>
  <c r="AP248" i="10"/>
  <c r="AM248" i="10"/>
  <c r="AJ248" i="10"/>
  <c r="AG248" i="10"/>
  <c r="AH248" i="10" s="1"/>
  <c r="AI248" i="10" s="1"/>
  <c r="AK248" i="10" s="1"/>
  <c r="AN248" i="10" s="1"/>
  <c r="BA247" i="10"/>
  <c r="AZ247" i="10"/>
  <c r="AT247" i="10"/>
  <c r="AS247" i="10"/>
  <c r="AP247" i="10"/>
  <c r="AM247" i="10"/>
  <c r="AJ247" i="10"/>
  <c r="AG247" i="10"/>
  <c r="AH247" i="10" s="1"/>
  <c r="BB247" i="10" s="1"/>
  <c r="BC247" i="10" s="1"/>
  <c r="BD247" i="10" s="1"/>
  <c r="BA246" i="10"/>
  <c r="AZ246" i="10"/>
  <c r="AT246" i="10"/>
  <c r="AS246" i="10"/>
  <c r="AP246" i="10"/>
  <c r="AM246" i="10"/>
  <c r="AJ246" i="10"/>
  <c r="AG246" i="10"/>
  <c r="AH246" i="10" s="1"/>
  <c r="BB246" i="10" s="1"/>
  <c r="BC246" i="10" s="1"/>
  <c r="BD246" i="10" s="1"/>
  <c r="BE246" i="10" s="1"/>
  <c r="BF246" i="10" s="1"/>
  <c r="BG246" i="10" s="1"/>
  <c r="BA245" i="10"/>
  <c r="AZ245" i="10"/>
  <c r="AT245" i="10"/>
  <c r="AS245" i="10"/>
  <c r="AP245" i="10"/>
  <c r="AM245" i="10"/>
  <c r="AJ245" i="10"/>
  <c r="AG245" i="10"/>
  <c r="AH245" i="10" s="1"/>
  <c r="BA244" i="10"/>
  <c r="BB244" i="10" s="1"/>
  <c r="BC244" i="10" s="1"/>
  <c r="BD244" i="10" s="1"/>
  <c r="BE244" i="10" s="1"/>
  <c r="BF244" i="10" s="1"/>
  <c r="BG244" i="10" s="1"/>
  <c r="AZ244" i="10"/>
  <c r="AT244" i="10"/>
  <c r="AS244" i="10"/>
  <c r="AP244" i="10"/>
  <c r="AM244" i="10"/>
  <c r="AJ244" i="10"/>
  <c r="AI244" i="10"/>
  <c r="AK244" i="10" s="1"/>
  <c r="AN244" i="10" s="1"/>
  <c r="AG244" i="10"/>
  <c r="AH244" i="10" s="1"/>
  <c r="BA243" i="10"/>
  <c r="AZ243" i="10"/>
  <c r="AT243" i="10"/>
  <c r="AS243" i="10"/>
  <c r="AP243" i="10"/>
  <c r="AM243" i="10"/>
  <c r="AJ243" i="10"/>
  <c r="AH243" i="10"/>
  <c r="BB243" i="10" s="1"/>
  <c r="BC243" i="10" s="1"/>
  <c r="BD243" i="10" s="1"/>
  <c r="AG243" i="10"/>
  <c r="BA242" i="10"/>
  <c r="AZ242" i="10"/>
  <c r="AT242" i="10"/>
  <c r="AS242" i="10"/>
  <c r="AP242" i="10"/>
  <c r="AM242" i="10"/>
  <c r="AJ242" i="10"/>
  <c r="AG242" i="10"/>
  <c r="AH242" i="10" s="1"/>
  <c r="BB242" i="10" s="1"/>
  <c r="BC242" i="10" s="1"/>
  <c r="BD242" i="10" s="1"/>
  <c r="BE242" i="10" s="1"/>
  <c r="BF242" i="10" s="1"/>
  <c r="BG242" i="10" s="1"/>
  <c r="BA241" i="10"/>
  <c r="AZ241" i="10"/>
  <c r="AT241" i="10"/>
  <c r="AS241" i="10"/>
  <c r="AP241" i="10"/>
  <c r="AM241" i="10"/>
  <c r="AJ241" i="10"/>
  <c r="AG241" i="10"/>
  <c r="AH241" i="10" s="1"/>
  <c r="BA240" i="10"/>
  <c r="BB240" i="10" s="1"/>
  <c r="BC240" i="10" s="1"/>
  <c r="BD240" i="10" s="1"/>
  <c r="BE240" i="10" s="1"/>
  <c r="BF240" i="10" s="1"/>
  <c r="BG240" i="10" s="1"/>
  <c r="AZ240" i="10"/>
  <c r="AT240" i="10"/>
  <c r="AS240" i="10"/>
  <c r="AP240" i="10"/>
  <c r="AM240" i="10"/>
  <c r="AJ240" i="10"/>
  <c r="AG240" i="10"/>
  <c r="AH240" i="10" s="1"/>
  <c r="AI240" i="10" s="1"/>
  <c r="AK240" i="10" s="1"/>
  <c r="AN240" i="10" s="1"/>
  <c r="BA239" i="10"/>
  <c r="AZ239" i="10"/>
  <c r="AT239" i="10"/>
  <c r="AS239" i="10"/>
  <c r="AP239" i="10"/>
  <c r="AM239" i="10"/>
  <c r="AJ239" i="10"/>
  <c r="AG239" i="10"/>
  <c r="AH239" i="10" s="1"/>
  <c r="BB239" i="10" s="1"/>
  <c r="BC239" i="10" s="1"/>
  <c r="BD239" i="10" s="1"/>
  <c r="BA238" i="10"/>
  <c r="AZ238" i="10"/>
  <c r="AT238" i="10"/>
  <c r="AS238" i="10"/>
  <c r="AP238" i="10"/>
  <c r="AM238" i="10"/>
  <c r="AJ238" i="10"/>
  <c r="AG238" i="10"/>
  <c r="AH238" i="10" s="1"/>
  <c r="BB238" i="10" s="1"/>
  <c r="BC238" i="10" s="1"/>
  <c r="BD238" i="10" s="1"/>
  <c r="BE238" i="10" s="1"/>
  <c r="BF238" i="10" s="1"/>
  <c r="BG238" i="10" s="1"/>
  <c r="BA237" i="10"/>
  <c r="AZ237" i="10"/>
  <c r="AT237" i="10"/>
  <c r="AS237" i="10"/>
  <c r="AP237" i="10"/>
  <c r="AM237" i="10"/>
  <c r="AJ237" i="10"/>
  <c r="AG237" i="10"/>
  <c r="AH237" i="10" s="1"/>
  <c r="BA236" i="10"/>
  <c r="AZ236" i="10"/>
  <c r="AT236" i="10"/>
  <c r="AS236" i="10"/>
  <c r="AP236" i="10"/>
  <c r="AM236" i="10"/>
  <c r="AJ236" i="10"/>
  <c r="AG236" i="10"/>
  <c r="AH236" i="10" s="1"/>
  <c r="BB236" i="10" s="1"/>
  <c r="BC236" i="10" s="1"/>
  <c r="BD236" i="10" s="1"/>
  <c r="BA235" i="10"/>
  <c r="AZ235" i="10"/>
  <c r="AT235" i="10"/>
  <c r="AS235" i="10"/>
  <c r="AP235" i="10"/>
  <c r="AM235" i="10"/>
  <c r="AJ235" i="10"/>
  <c r="AG235" i="10"/>
  <c r="AH235" i="10" s="1"/>
  <c r="BA234" i="10"/>
  <c r="AZ234" i="10"/>
  <c r="AT234" i="10"/>
  <c r="AS234" i="10"/>
  <c r="AP234" i="10"/>
  <c r="AM234" i="10"/>
  <c r="AJ234" i="10"/>
  <c r="AG234" i="10"/>
  <c r="AH234" i="10" s="1"/>
  <c r="BB234" i="10" s="1"/>
  <c r="BC234" i="10" s="1"/>
  <c r="BD234" i="10" s="1"/>
  <c r="BA233" i="10"/>
  <c r="AZ233" i="10"/>
  <c r="AT233" i="10"/>
  <c r="AS233" i="10"/>
  <c r="AP233" i="10"/>
  <c r="AM233" i="10"/>
  <c r="AJ233" i="10"/>
  <c r="AG233" i="10"/>
  <c r="AH233" i="10" s="1"/>
  <c r="BA232" i="10"/>
  <c r="AZ232" i="10"/>
  <c r="AT232" i="10"/>
  <c r="AS232" i="10"/>
  <c r="AP232" i="10"/>
  <c r="AM232" i="10"/>
  <c r="AJ232" i="10"/>
  <c r="AG232" i="10"/>
  <c r="AH232" i="10" s="1"/>
  <c r="BB232" i="10" s="1"/>
  <c r="BC232" i="10" s="1"/>
  <c r="BD232" i="10" s="1"/>
  <c r="BA231" i="10"/>
  <c r="AZ231" i="10"/>
  <c r="AT231" i="10"/>
  <c r="AS231" i="10"/>
  <c r="AP231" i="10"/>
  <c r="AM231" i="10"/>
  <c r="AJ231" i="10"/>
  <c r="AG231" i="10"/>
  <c r="AH231" i="10" s="1"/>
  <c r="BA230" i="10"/>
  <c r="AZ230" i="10"/>
  <c r="AT230" i="10"/>
  <c r="AS230" i="10"/>
  <c r="AP230" i="10"/>
  <c r="AM230" i="10"/>
  <c r="AJ230" i="10"/>
  <c r="AG230" i="10"/>
  <c r="AH230" i="10" s="1"/>
  <c r="BB230" i="10" s="1"/>
  <c r="BC230" i="10" s="1"/>
  <c r="BD230" i="10" s="1"/>
  <c r="BA229" i="10"/>
  <c r="AZ229" i="10"/>
  <c r="AT229" i="10"/>
  <c r="AS229" i="10"/>
  <c r="AP229" i="10"/>
  <c r="AM229" i="10"/>
  <c r="AJ229" i="10"/>
  <c r="AG229" i="10"/>
  <c r="AH229" i="10" s="1"/>
  <c r="BA228" i="10"/>
  <c r="AZ228" i="10"/>
  <c r="AT228" i="10"/>
  <c r="AS228" i="10"/>
  <c r="AP228" i="10"/>
  <c r="AM228" i="10"/>
  <c r="AJ228" i="10"/>
  <c r="AG228" i="10"/>
  <c r="AH228" i="10" s="1"/>
  <c r="BB228" i="10" s="1"/>
  <c r="BC228" i="10" s="1"/>
  <c r="BD228" i="10" s="1"/>
  <c r="BE227" i="10"/>
  <c r="BF227" i="10" s="1"/>
  <c r="BG227" i="10" s="1"/>
  <c r="BA227" i="10"/>
  <c r="AZ227" i="10"/>
  <c r="AT227" i="10"/>
  <c r="AS227" i="10"/>
  <c r="AP227" i="10"/>
  <c r="AM227" i="10"/>
  <c r="AJ227" i="10"/>
  <c r="AG227" i="10"/>
  <c r="AH227" i="10" s="1"/>
  <c r="BB227" i="10" s="1"/>
  <c r="BC227" i="10" s="1"/>
  <c r="BD227" i="10" s="1"/>
  <c r="BA226" i="10"/>
  <c r="AZ226" i="10"/>
  <c r="AT226" i="10"/>
  <c r="AS226" i="10"/>
  <c r="AP226" i="10"/>
  <c r="AM226" i="10"/>
  <c r="AJ226" i="10"/>
  <c r="AG226" i="10"/>
  <c r="AH226" i="10" s="1"/>
  <c r="BB226" i="10" s="1"/>
  <c r="BC226" i="10" s="1"/>
  <c r="BD226" i="10" s="1"/>
  <c r="BA225" i="10"/>
  <c r="AZ225" i="10"/>
  <c r="AT225" i="10"/>
  <c r="AS225" i="10"/>
  <c r="AP225" i="10"/>
  <c r="AM225" i="10"/>
  <c r="AJ225" i="10"/>
  <c r="AG225" i="10"/>
  <c r="AH225" i="10" s="1"/>
  <c r="BB225" i="10" s="1"/>
  <c r="BC225" i="10" s="1"/>
  <c r="BD225" i="10" s="1"/>
  <c r="BA224" i="10"/>
  <c r="AZ224" i="10"/>
  <c r="AT224" i="10"/>
  <c r="AS224" i="10"/>
  <c r="AP224" i="10"/>
  <c r="AM224" i="10"/>
  <c r="AJ224" i="10"/>
  <c r="AH224" i="10"/>
  <c r="AI224" i="10" s="1"/>
  <c r="AG224" i="10"/>
  <c r="BA223" i="10"/>
  <c r="AZ223" i="10"/>
  <c r="AT223" i="10"/>
  <c r="AS223" i="10"/>
  <c r="AP223" i="10"/>
  <c r="AM223" i="10"/>
  <c r="AJ223" i="10"/>
  <c r="AI223" i="10"/>
  <c r="AG223" i="10"/>
  <c r="AH223" i="10" s="1"/>
  <c r="BA222" i="10"/>
  <c r="AZ222" i="10"/>
  <c r="AT222" i="10"/>
  <c r="AS222" i="10"/>
  <c r="AP222" i="10"/>
  <c r="AM222" i="10"/>
  <c r="AJ222" i="10"/>
  <c r="AG222" i="10"/>
  <c r="AH222" i="10" s="1"/>
  <c r="BA221" i="10"/>
  <c r="AZ221" i="10"/>
  <c r="AT221" i="10"/>
  <c r="AS221" i="10"/>
  <c r="AP221" i="10"/>
  <c r="AM221" i="10"/>
  <c r="AJ221" i="10"/>
  <c r="AG221" i="10"/>
  <c r="AH221" i="10" s="1"/>
  <c r="BA220" i="10"/>
  <c r="AZ220" i="10"/>
  <c r="AT220" i="10"/>
  <c r="AS220" i="10"/>
  <c r="AP220" i="10"/>
  <c r="AM220" i="10"/>
  <c r="AJ220" i="10"/>
  <c r="AG220" i="10"/>
  <c r="AH220" i="10" s="1"/>
  <c r="BA219" i="10"/>
  <c r="BB219" i="10" s="1"/>
  <c r="BC219" i="10" s="1"/>
  <c r="BD219" i="10" s="1"/>
  <c r="AZ219" i="10"/>
  <c r="AT219" i="10"/>
  <c r="AS219" i="10"/>
  <c r="AP219" i="10"/>
  <c r="AM219" i="10"/>
  <c r="AJ219" i="10"/>
  <c r="AI219" i="10"/>
  <c r="AK219" i="10" s="1"/>
  <c r="AN219" i="10" s="1"/>
  <c r="AG219" i="10"/>
  <c r="AH219" i="10" s="1"/>
  <c r="BA218" i="10"/>
  <c r="AZ218" i="10"/>
  <c r="AT218" i="10"/>
  <c r="AS218" i="10"/>
  <c r="AP218" i="10"/>
  <c r="AM218" i="10"/>
  <c r="AJ218" i="10"/>
  <c r="AH218" i="10"/>
  <c r="AG218" i="10"/>
  <c r="BA217" i="10"/>
  <c r="AZ217" i="10"/>
  <c r="AT217" i="10"/>
  <c r="AS217" i="10"/>
  <c r="AP217" i="10"/>
  <c r="AM217" i="10"/>
  <c r="AJ217" i="10"/>
  <c r="AG217" i="10"/>
  <c r="AH217" i="10" s="1"/>
  <c r="AI217" i="10" s="1"/>
  <c r="AK217" i="10" s="1"/>
  <c r="AN217" i="10" s="1"/>
  <c r="BA216" i="10"/>
  <c r="AZ216" i="10"/>
  <c r="AT216" i="10"/>
  <c r="AS216" i="10"/>
  <c r="AP216" i="10"/>
  <c r="AM216" i="10"/>
  <c r="AJ216" i="10"/>
  <c r="AG216" i="10"/>
  <c r="AH216" i="10" s="1"/>
  <c r="AI216" i="10" s="1"/>
  <c r="AK216" i="10" s="1"/>
  <c r="AN216" i="10" s="1"/>
  <c r="BA215" i="10"/>
  <c r="BB215" i="10" s="1"/>
  <c r="BC215" i="10" s="1"/>
  <c r="BD215" i="10" s="1"/>
  <c r="AZ215" i="10"/>
  <c r="AT215" i="10"/>
  <c r="AS215" i="10"/>
  <c r="AP215" i="10"/>
  <c r="AM215" i="10"/>
  <c r="AJ215" i="10"/>
  <c r="AI215" i="10"/>
  <c r="AK215" i="10" s="1"/>
  <c r="AN215" i="10" s="1"/>
  <c r="AG215" i="10"/>
  <c r="AH215" i="10" s="1"/>
  <c r="BA214" i="10"/>
  <c r="AZ214" i="10"/>
  <c r="AT214" i="10"/>
  <c r="AS214" i="10"/>
  <c r="AP214" i="10"/>
  <c r="AM214" i="10"/>
  <c r="AJ214" i="10"/>
  <c r="AH214" i="10"/>
  <c r="BB214" i="10" s="1"/>
  <c r="BC214" i="10" s="1"/>
  <c r="BD214" i="10" s="1"/>
  <c r="BE214" i="10" s="1"/>
  <c r="BF214" i="10" s="1"/>
  <c r="BG214" i="10" s="1"/>
  <c r="AG214" i="10"/>
  <c r="BA213" i="10"/>
  <c r="AZ213" i="10"/>
  <c r="AT213" i="10"/>
  <c r="AS213" i="10"/>
  <c r="AP213" i="10"/>
  <c r="AM213" i="10"/>
  <c r="AJ213" i="10"/>
  <c r="AG213" i="10"/>
  <c r="AH213" i="10" s="1"/>
  <c r="BB213" i="10" s="1"/>
  <c r="BC213" i="10" s="1"/>
  <c r="BD213" i="10" s="1"/>
  <c r="BA212" i="10"/>
  <c r="AZ212" i="10"/>
  <c r="AT212" i="10"/>
  <c r="AS212" i="10"/>
  <c r="AP212" i="10"/>
  <c r="AM212" i="10"/>
  <c r="AJ212" i="10"/>
  <c r="AG212" i="10"/>
  <c r="AH212" i="10" s="1"/>
  <c r="BA211" i="10"/>
  <c r="AZ211" i="10"/>
  <c r="AT211" i="10"/>
  <c r="AS211" i="10"/>
  <c r="AP211" i="10"/>
  <c r="AM211" i="10"/>
  <c r="AJ211" i="10"/>
  <c r="AG211" i="10"/>
  <c r="AH211" i="10" s="1"/>
  <c r="AI211" i="10" s="1"/>
  <c r="BA210" i="10"/>
  <c r="AZ210" i="10"/>
  <c r="AT210" i="10"/>
  <c r="AS210" i="10"/>
  <c r="AP210" i="10"/>
  <c r="AM210" i="10"/>
  <c r="AJ210" i="10"/>
  <c r="AG210" i="10"/>
  <c r="AH210" i="10" s="1"/>
  <c r="BA209" i="10"/>
  <c r="AZ209" i="10"/>
  <c r="AT209" i="10"/>
  <c r="AS209" i="10"/>
  <c r="AP209" i="10"/>
  <c r="AM209" i="10"/>
  <c r="AJ209" i="10"/>
  <c r="AG209" i="10"/>
  <c r="AH209" i="10" s="1"/>
  <c r="BA208" i="10"/>
  <c r="AZ208" i="10"/>
  <c r="AT208" i="10"/>
  <c r="AS208" i="10"/>
  <c r="AP208" i="10"/>
  <c r="AM208" i="10"/>
  <c r="AJ208" i="10"/>
  <c r="AG208" i="10"/>
  <c r="AH208" i="10" s="1"/>
  <c r="BA207" i="10"/>
  <c r="AZ207" i="10"/>
  <c r="AT207" i="10"/>
  <c r="AS207" i="10"/>
  <c r="AP207" i="10"/>
  <c r="AM207" i="10"/>
  <c r="AJ207" i="10"/>
  <c r="AG207" i="10"/>
  <c r="AH207" i="10" s="1"/>
  <c r="AI207" i="10" s="1"/>
  <c r="AK207" i="10" s="1"/>
  <c r="AN207" i="10" s="1"/>
  <c r="BA206" i="10"/>
  <c r="AZ206" i="10"/>
  <c r="AT206" i="10"/>
  <c r="AS206" i="10"/>
  <c r="AP206" i="10"/>
  <c r="AM206" i="10"/>
  <c r="AJ206" i="10"/>
  <c r="AG206" i="10"/>
  <c r="AH206" i="10" s="1"/>
  <c r="BA205" i="10"/>
  <c r="AZ205" i="10"/>
  <c r="AT205" i="10"/>
  <c r="AS205" i="10"/>
  <c r="AP205" i="10"/>
  <c r="AM205" i="10"/>
  <c r="AJ205" i="10"/>
  <c r="AG205" i="10"/>
  <c r="AH205" i="10" s="1"/>
  <c r="BA204" i="10"/>
  <c r="AZ204" i="10"/>
  <c r="AT204" i="10"/>
  <c r="AS204" i="10"/>
  <c r="AP204" i="10"/>
  <c r="AM204" i="10"/>
  <c r="AJ204" i="10"/>
  <c r="AG204" i="10"/>
  <c r="AH204" i="10" s="1"/>
  <c r="BA203" i="10"/>
  <c r="AZ203" i="10"/>
  <c r="AT203" i="10"/>
  <c r="AS203" i="10"/>
  <c r="AP203" i="10"/>
  <c r="AM203" i="10"/>
  <c r="AJ203" i="10"/>
  <c r="AG203" i="10"/>
  <c r="AH203" i="10" s="1"/>
  <c r="AI203" i="10" s="1"/>
  <c r="AK203" i="10" s="1"/>
  <c r="AN203" i="10" s="1"/>
  <c r="BA202" i="10"/>
  <c r="AZ202" i="10"/>
  <c r="AT202" i="10"/>
  <c r="AS202" i="10"/>
  <c r="AP202" i="10"/>
  <c r="AM202" i="10"/>
  <c r="AJ202" i="10"/>
  <c r="AG202" i="10"/>
  <c r="AH202" i="10" s="1"/>
  <c r="BA201" i="10"/>
  <c r="AZ201" i="10"/>
  <c r="AT201" i="10"/>
  <c r="AS201" i="10"/>
  <c r="AP201" i="10"/>
  <c r="AM201" i="10"/>
  <c r="AJ201" i="10"/>
  <c r="AH201" i="10"/>
  <c r="AG201" i="10"/>
  <c r="BA200" i="10"/>
  <c r="AZ200" i="10"/>
  <c r="AT200" i="10"/>
  <c r="AS200" i="10"/>
  <c r="AP200" i="10"/>
  <c r="AM200" i="10"/>
  <c r="AJ200" i="10"/>
  <c r="AH200" i="10"/>
  <c r="BB200" i="10" s="1"/>
  <c r="BC200" i="10" s="1"/>
  <c r="BD200" i="10" s="1"/>
  <c r="AG200" i="10"/>
  <c r="BA199" i="10"/>
  <c r="AZ199" i="10"/>
  <c r="AT199" i="10"/>
  <c r="AS199" i="10"/>
  <c r="AP199" i="10"/>
  <c r="AM199" i="10"/>
  <c r="AJ199" i="10"/>
  <c r="AH199" i="10"/>
  <c r="AG199" i="10"/>
  <c r="BA198" i="10"/>
  <c r="AZ198" i="10"/>
  <c r="AT198" i="10"/>
  <c r="AS198" i="10"/>
  <c r="AP198" i="10"/>
  <c r="AM198" i="10"/>
  <c r="AJ198" i="10"/>
  <c r="AH198" i="10"/>
  <c r="BB198" i="10" s="1"/>
  <c r="BC198" i="10" s="1"/>
  <c r="BD198" i="10" s="1"/>
  <c r="AG198" i="10"/>
  <c r="BA197" i="10"/>
  <c r="AZ197" i="10"/>
  <c r="AT197" i="10"/>
  <c r="AS197" i="10"/>
  <c r="AP197" i="10"/>
  <c r="AM197" i="10"/>
  <c r="AJ197" i="10"/>
  <c r="AH197" i="10"/>
  <c r="AG197" i="10"/>
  <c r="BA196" i="10"/>
  <c r="AZ196" i="10"/>
  <c r="AT196" i="10"/>
  <c r="AS196" i="10"/>
  <c r="AP196" i="10"/>
  <c r="AM196" i="10"/>
  <c r="AJ196" i="10"/>
  <c r="AH196" i="10"/>
  <c r="BB196" i="10" s="1"/>
  <c r="BC196" i="10" s="1"/>
  <c r="BD196" i="10" s="1"/>
  <c r="AG196" i="10"/>
  <c r="BA195" i="10"/>
  <c r="AZ195" i="10"/>
  <c r="AT195" i="10"/>
  <c r="AS195" i="10"/>
  <c r="AP195" i="10"/>
  <c r="AM195" i="10"/>
  <c r="AJ195" i="10"/>
  <c r="AH195" i="10"/>
  <c r="AG195" i="10"/>
  <c r="BA194" i="10"/>
  <c r="AZ194" i="10"/>
  <c r="AT194" i="10"/>
  <c r="AS194" i="10"/>
  <c r="AP194" i="10"/>
  <c r="AM194" i="10"/>
  <c r="AJ194" i="10"/>
  <c r="AG194" i="10"/>
  <c r="AH194" i="10" s="1"/>
  <c r="BB194" i="10" s="1"/>
  <c r="BC194" i="10" s="1"/>
  <c r="BD194" i="10" s="1"/>
  <c r="BA193" i="10"/>
  <c r="AZ193" i="10"/>
  <c r="AT193" i="10"/>
  <c r="AS193" i="10"/>
  <c r="AP193" i="10"/>
  <c r="AM193" i="10"/>
  <c r="AJ193" i="10"/>
  <c r="AG193" i="10"/>
  <c r="AH193" i="10" s="1"/>
  <c r="BA192" i="10"/>
  <c r="AZ192" i="10"/>
  <c r="AT192" i="10"/>
  <c r="AS192" i="10"/>
  <c r="AP192" i="10"/>
  <c r="AM192" i="10"/>
  <c r="AJ192" i="10"/>
  <c r="AG192" i="10"/>
  <c r="AH192" i="10" s="1"/>
  <c r="BB192" i="10" s="1"/>
  <c r="BC192" i="10" s="1"/>
  <c r="BD192" i="10" s="1"/>
  <c r="BA191" i="10"/>
  <c r="AZ191" i="10"/>
  <c r="AT191" i="10"/>
  <c r="AS191" i="10"/>
  <c r="AP191" i="10"/>
  <c r="AM191" i="10"/>
  <c r="AJ191" i="10"/>
  <c r="AG191" i="10"/>
  <c r="AH191" i="10" s="1"/>
  <c r="BA190" i="10"/>
  <c r="AZ190" i="10"/>
  <c r="AT190" i="10"/>
  <c r="AS190" i="10"/>
  <c r="AP190" i="10"/>
  <c r="AM190" i="10"/>
  <c r="AJ190" i="10"/>
  <c r="AG190" i="10"/>
  <c r="AH190" i="10" s="1"/>
  <c r="BA189" i="10"/>
  <c r="AZ189" i="10"/>
  <c r="AT189" i="10"/>
  <c r="AS189" i="10"/>
  <c r="AP189" i="10"/>
  <c r="AM189" i="10"/>
  <c r="AJ189" i="10"/>
  <c r="AH189" i="10"/>
  <c r="AG189" i="10"/>
  <c r="BA188" i="10"/>
  <c r="AZ188" i="10"/>
  <c r="AT188" i="10"/>
  <c r="AS188" i="10"/>
  <c r="AP188" i="10"/>
  <c r="AM188" i="10"/>
  <c r="AJ188" i="10"/>
  <c r="AG188" i="10"/>
  <c r="AH188" i="10" s="1"/>
  <c r="BB188" i="10" s="1"/>
  <c r="BC188" i="10" s="1"/>
  <c r="BD188" i="10" s="1"/>
  <c r="BA187" i="10"/>
  <c r="AZ187" i="10"/>
  <c r="AT187" i="10"/>
  <c r="AS187" i="10"/>
  <c r="AP187" i="10"/>
  <c r="AM187" i="10"/>
  <c r="AJ187" i="10"/>
  <c r="AG187" i="10"/>
  <c r="AH187" i="10" s="1"/>
  <c r="BA186" i="10"/>
  <c r="AZ186" i="10"/>
  <c r="AT186" i="10"/>
  <c r="AS186" i="10"/>
  <c r="AP186" i="10"/>
  <c r="AM186" i="10"/>
  <c r="AJ186" i="10"/>
  <c r="AG186" i="10"/>
  <c r="AH186" i="10" s="1"/>
  <c r="BA185" i="10"/>
  <c r="AZ185" i="10"/>
  <c r="AT185" i="10"/>
  <c r="AS185" i="10"/>
  <c r="AP185" i="10"/>
  <c r="AM185" i="10"/>
  <c r="AJ185" i="10"/>
  <c r="AG185" i="10"/>
  <c r="AH185" i="10" s="1"/>
  <c r="BA184" i="10"/>
  <c r="AZ184" i="10"/>
  <c r="AT184" i="10"/>
  <c r="AS184" i="10"/>
  <c r="AP184" i="10"/>
  <c r="AM184" i="10"/>
  <c r="AJ184" i="10"/>
  <c r="AG184" i="10"/>
  <c r="AH184" i="10" s="1"/>
  <c r="BA183" i="10"/>
  <c r="AZ183" i="10"/>
  <c r="AT183" i="10"/>
  <c r="AS183" i="10"/>
  <c r="AP183" i="10"/>
  <c r="AM183" i="10"/>
  <c r="AJ183" i="10"/>
  <c r="AH183" i="10"/>
  <c r="AG183" i="10"/>
  <c r="BA182" i="10"/>
  <c r="AZ182" i="10"/>
  <c r="AT182" i="10"/>
  <c r="AS182" i="10"/>
  <c r="AP182" i="10"/>
  <c r="AM182" i="10"/>
  <c r="AJ182" i="10"/>
  <c r="AG182" i="10"/>
  <c r="AH182" i="10" s="1"/>
  <c r="BA181" i="10"/>
  <c r="AZ181" i="10"/>
  <c r="AT181" i="10"/>
  <c r="AS181" i="10"/>
  <c r="AP181" i="10"/>
  <c r="AM181" i="10"/>
  <c r="AJ181" i="10"/>
  <c r="AG181" i="10"/>
  <c r="AH181" i="10" s="1"/>
  <c r="BA180" i="10"/>
  <c r="AZ180" i="10"/>
  <c r="AT180" i="10"/>
  <c r="AS180" i="10"/>
  <c r="AP180" i="10"/>
  <c r="AM180" i="10"/>
  <c r="AJ180" i="10"/>
  <c r="AG180" i="10"/>
  <c r="AH180" i="10" s="1"/>
  <c r="BA179" i="10"/>
  <c r="AZ179" i="10"/>
  <c r="AT179" i="10"/>
  <c r="AS179" i="10"/>
  <c r="AP179" i="10"/>
  <c r="AM179" i="10"/>
  <c r="AJ179" i="10"/>
  <c r="AH179" i="10"/>
  <c r="AG179" i="10"/>
  <c r="BA178" i="10"/>
  <c r="AZ178" i="10"/>
  <c r="AT178" i="10"/>
  <c r="AS178" i="10"/>
  <c r="AP178" i="10"/>
  <c r="AM178" i="10"/>
  <c r="AJ178" i="10"/>
  <c r="AG178" i="10"/>
  <c r="AH178" i="10" s="1"/>
  <c r="BA177" i="10"/>
  <c r="AZ177" i="10"/>
  <c r="AT177" i="10"/>
  <c r="AS177" i="10"/>
  <c r="AP177" i="10"/>
  <c r="AM177" i="10"/>
  <c r="AJ177" i="10"/>
  <c r="AH177" i="10"/>
  <c r="AG177" i="10"/>
  <c r="BA176" i="10"/>
  <c r="AZ176" i="10"/>
  <c r="AT176" i="10"/>
  <c r="AS176" i="10"/>
  <c r="AP176" i="10"/>
  <c r="AM176" i="10"/>
  <c r="AJ176" i="10"/>
  <c r="AG176" i="10"/>
  <c r="AH176" i="10" s="1"/>
  <c r="BA175" i="10"/>
  <c r="AZ175" i="10"/>
  <c r="AT175" i="10"/>
  <c r="AS175" i="10"/>
  <c r="AP175" i="10"/>
  <c r="AM175" i="10"/>
  <c r="AJ175" i="10"/>
  <c r="AG175" i="10"/>
  <c r="AH175" i="10" s="1"/>
  <c r="BA174" i="10"/>
  <c r="AZ174" i="10"/>
  <c r="AT174" i="10"/>
  <c r="AS174" i="10"/>
  <c r="AP174" i="10"/>
  <c r="AM174" i="10"/>
  <c r="AJ174" i="10"/>
  <c r="AG174" i="10"/>
  <c r="AH174" i="10" s="1"/>
  <c r="BA173" i="10"/>
  <c r="AZ173" i="10"/>
  <c r="AT173" i="10"/>
  <c r="AS173" i="10"/>
  <c r="AP173" i="10"/>
  <c r="AM173" i="10"/>
  <c r="AJ173" i="10"/>
  <c r="AG173" i="10"/>
  <c r="AH173" i="10" s="1"/>
  <c r="BA172" i="10"/>
  <c r="AZ172" i="10"/>
  <c r="AT172" i="10"/>
  <c r="AS172" i="10"/>
  <c r="AP172" i="10"/>
  <c r="AM172" i="10"/>
  <c r="AJ172" i="10"/>
  <c r="AG172" i="10"/>
  <c r="AH172" i="10" s="1"/>
  <c r="BA171" i="10"/>
  <c r="AZ171" i="10"/>
  <c r="AT171" i="10"/>
  <c r="AS171" i="10"/>
  <c r="AP171" i="10"/>
  <c r="AM171" i="10"/>
  <c r="AJ171" i="10"/>
  <c r="AH171" i="10"/>
  <c r="BB171" i="10" s="1"/>
  <c r="BC171" i="10" s="1"/>
  <c r="BD171" i="10" s="1"/>
  <c r="AG171" i="10"/>
  <c r="BA170" i="10"/>
  <c r="AZ170" i="10"/>
  <c r="AT170" i="10"/>
  <c r="AS170" i="10"/>
  <c r="AP170" i="10"/>
  <c r="AM170" i="10"/>
  <c r="AJ170" i="10"/>
  <c r="AG170" i="10"/>
  <c r="AH170" i="10" s="1"/>
  <c r="BB170" i="10" s="1"/>
  <c r="BC170" i="10" s="1"/>
  <c r="BD170" i="10" s="1"/>
  <c r="BE170" i="10" s="1"/>
  <c r="BF170" i="10" s="1"/>
  <c r="BG170" i="10" s="1"/>
  <c r="BA169" i="10"/>
  <c r="AZ169" i="10"/>
  <c r="AT169" i="10"/>
  <c r="AS169" i="10"/>
  <c r="AP169" i="10"/>
  <c r="AM169" i="10"/>
  <c r="AJ169" i="10"/>
  <c r="AG169" i="10"/>
  <c r="AH169" i="10" s="1"/>
  <c r="BA168" i="10"/>
  <c r="AZ168" i="10"/>
  <c r="AT168" i="10"/>
  <c r="AS168" i="10"/>
  <c r="AP168" i="10"/>
  <c r="AM168" i="10"/>
  <c r="AJ168" i="10"/>
  <c r="AG168" i="10"/>
  <c r="AH168" i="10" s="1"/>
  <c r="BA167" i="10"/>
  <c r="AZ167" i="10"/>
  <c r="AT167" i="10"/>
  <c r="AS167" i="10"/>
  <c r="AP167" i="10"/>
  <c r="AM167" i="10"/>
  <c r="AJ167" i="10"/>
  <c r="AH167" i="10"/>
  <c r="AG167" i="10"/>
  <c r="BA166" i="10"/>
  <c r="AZ166" i="10"/>
  <c r="AT166" i="10"/>
  <c r="AS166" i="10"/>
  <c r="AP166" i="10"/>
  <c r="AM166" i="10"/>
  <c r="AJ166" i="10"/>
  <c r="AG166" i="10"/>
  <c r="AH166" i="10" s="1"/>
  <c r="BA165" i="10"/>
  <c r="AZ165" i="10"/>
  <c r="AT165" i="10"/>
  <c r="AS165" i="10"/>
  <c r="AP165" i="10"/>
  <c r="AM165" i="10"/>
  <c r="AJ165" i="10"/>
  <c r="AG165" i="10"/>
  <c r="AH165" i="10" s="1"/>
  <c r="BB165" i="10" s="1"/>
  <c r="BC165" i="10" s="1"/>
  <c r="BD165" i="10" s="1"/>
  <c r="BA164" i="10"/>
  <c r="AZ164" i="10"/>
  <c r="AT164" i="10"/>
  <c r="AS164" i="10"/>
  <c r="AP164" i="10"/>
  <c r="AM164" i="10"/>
  <c r="AJ164" i="10"/>
  <c r="AG164" i="10"/>
  <c r="AH164" i="10" s="1"/>
  <c r="BB164" i="10" s="1"/>
  <c r="BC164" i="10" s="1"/>
  <c r="BD164" i="10" s="1"/>
  <c r="BA163" i="10"/>
  <c r="AZ163" i="10"/>
  <c r="AT163" i="10"/>
  <c r="AS163" i="10"/>
  <c r="AP163" i="10"/>
  <c r="AM163" i="10"/>
  <c r="AJ163" i="10"/>
  <c r="AG163" i="10"/>
  <c r="AH163" i="10" s="1"/>
  <c r="BA162" i="10"/>
  <c r="AZ162" i="10"/>
  <c r="AT162" i="10"/>
  <c r="AS162" i="10"/>
  <c r="AP162" i="10"/>
  <c r="AM162" i="10"/>
  <c r="AJ162" i="10"/>
  <c r="AG162" i="10"/>
  <c r="AH162" i="10" s="1"/>
  <c r="BB162" i="10" s="1"/>
  <c r="BC162" i="10" s="1"/>
  <c r="BD162" i="10" s="1"/>
  <c r="BA161" i="10"/>
  <c r="AZ161" i="10"/>
  <c r="AT161" i="10"/>
  <c r="AS161" i="10"/>
  <c r="AP161" i="10"/>
  <c r="AM161" i="10"/>
  <c r="AJ161" i="10"/>
  <c r="AG161" i="10"/>
  <c r="AH161" i="10" s="1"/>
  <c r="BA160" i="10"/>
  <c r="AZ160" i="10"/>
  <c r="AT160" i="10"/>
  <c r="AS160" i="10"/>
  <c r="AP160" i="10"/>
  <c r="AM160" i="10"/>
  <c r="AJ160" i="10"/>
  <c r="AG160" i="10"/>
  <c r="AH160" i="10" s="1"/>
  <c r="BB160" i="10" s="1"/>
  <c r="BC160" i="10" s="1"/>
  <c r="BD160" i="10" s="1"/>
  <c r="BA159" i="10"/>
  <c r="AZ159" i="10"/>
  <c r="AT159" i="10"/>
  <c r="AS159" i="10"/>
  <c r="AP159" i="10"/>
  <c r="AM159" i="10"/>
  <c r="AJ159" i="10"/>
  <c r="AG159" i="10"/>
  <c r="AH159" i="10" s="1"/>
  <c r="BA158" i="10"/>
  <c r="AZ158" i="10"/>
  <c r="AT158" i="10"/>
  <c r="AS158" i="10"/>
  <c r="AP158" i="10"/>
  <c r="AM158" i="10"/>
  <c r="AJ158" i="10"/>
  <c r="AG158" i="10"/>
  <c r="AH158" i="10" s="1"/>
  <c r="BB158" i="10" s="1"/>
  <c r="BC158" i="10" s="1"/>
  <c r="BD158" i="10" s="1"/>
  <c r="BA157" i="10"/>
  <c r="AZ157" i="10"/>
  <c r="AT157" i="10"/>
  <c r="AS157" i="10"/>
  <c r="AP157" i="10"/>
  <c r="AM157" i="10"/>
  <c r="AJ157" i="10"/>
  <c r="AG157" i="10"/>
  <c r="AH157" i="10" s="1"/>
  <c r="BA156" i="10"/>
  <c r="AZ156" i="10"/>
  <c r="AT156" i="10"/>
  <c r="AS156" i="10"/>
  <c r="AP156" i="10"/>
  <c r="AM156" i="10"/>
  <c r="AJ156" i="10"/>
  <c r="AG156" i="10"/>
  <c r="AH156" i="10" s="1"/>
  <c r="BB156" i="10" s="1"/>
  <c r="BC156" i="10" s="1"/>
  <c r="BD156" i="10" s="1"/>
  <c r="BA155" i="10"/>
  <c r="AZ155" i="10"/>
  <c r="AT155" i="10"/>
  <c r="AS155" i="10"/>
  <c r="AP155" i="10"/>
  <c r="AM155" i="10"/>
  <c r="AJ155" i="10"/>
  <c r="AG155" i="10"/>
  <c r="AH155" i="10" s="1"/>
  <c r="BA154" i="10"/>
  <c r="AZ154" i="10"/>
  <c r="AT154" i="10"/>
  <c r="AS154" i="10"/>
  <c r="AP154" i="10"/>
  <c r="AM154" i="10"/>
  <c r="AJ154" i="10"/>
  <c r="AG154" i="10"/>
  <c r="AH154" i="10" s="1"/>
  <c r="BB154" i="10" s="1"/>
  <c r="BC154" i="10" s="1"/>
  <c r="BD154" i="10" s="1"/>
  <c r="BA153" i="10"/>
  <c r="AZ153" i="10"/>
  <c r="AT153" i="10"/>
  <c r="AS153" i="10"/>
  <c r="AP153" i="10"/>
  <c r="AM153" i="10"/>
  <c r="AJ153" i="10"/>
  <c r="AG153" i="10"/>
  <c r="AH153" i="10" s="1"/>
  <c r="BA152" i="10"/>
  <c r="AZ152" i="10"/>
  <c r="AT152" i="10"/>
  <c r="AS152" i="10"/>
  <c r="AP152" i="10"/>
  <c r="AM152" i="10"/>
  <c r="AJ152" i="10"/>
  <c r="AG152" i="10"/>
  <c r="AH152" i="10" s="1"/>
  <c r="BA151" i="10"/>
  <c r="AZ151" i="10"/>
  <c r="AT151" i="10"/>
  <c r="AS151" i="10"/>
  <c r="AP151" i="10"/>
  <c r="AM151" i="10"/>
  <c r="AJ151" i="10"/>
  <c r="AG151" i="10"/>
  <c r="AH151" i="10" s="1"/>
  <c r="BA150" i="10"/>
  <c r="AZ150" i="10"/>
  <c r="AT150" i="10"/>
  <c r="AS150" i="10"/>
  <c r="AP150" i="10"/>
  <c r="AM150" i="10"/>
  <c r="AJ150" i="10"/>
  <c r="AG150" i="10"/>
  <c r="AH150" i="10" s="1"/>
  <c r="BA149" i="10"/>
  <c r="AZ149" i="10"/>
  <c r="AT149" i="10"/>
  <c r="AS149" i="10"/>
  <c r="AP149" i="10"/>
  <c r="AM149" i="10"/>
  <c r="AJ149" i="10"/>
  <c r="AG149" i="10"/>
  <c r="AH149" i="10" s="1"/>
  <c r="BA148" i="10"/>
  <c r="AZ148" i="10"/>
  <c r="AT148" i="10"/>
  <c r="AS148" i="10"/>
  <c r="AP148" i="10"/>
  <c r="AM148" i="10"/>
  <c r="AJ148" i="10"/>
  <c r="AG148" i="10"/>
  <c r="AH148" i="10" s="1"/>
  <c r="BA147" i="10"/>
  <c r="AZ147" i="10"/>
  <c r="AT147" i="10"/>
  <c r="AS147" i="10"/>
  <c r="AP147" i="10"/>
  <c r="AM147" i="10"/>
  <c r="AJ147" i="10"/>
  <c r="AG147" i="10"/>
  <c r="AH147" i="10" s="1"/>
  <c r="BA146" i="10"/>
  <c r="AZ146" i="10"/>
  <c r="AT146" i="10"/>
  <c r="AS146" i="10"/>
  <c r="AP146" i="10"/>
  <c r="AM146" i="10"/>
  <c r="AJ146" i="10"/>
  <c r="AG146" i="10"/>
  <c r="AH146" i="10" s="1"/>
  <c r="BA145" i="10"/>
  <c r="AZ145" i="10"/>
  <c r="AT145" i="10"/>
  <c r="AS145" i="10"/>
  <c r="AP145" i="10"/>
  <c r="AM145" i="10"/>
  <c r="AJ145" i="10"/>
  <c r="AG145" i="10"/>
  <c r="AH145" i="10" s="1"/>
  <c r="BA144" i="10"/>
  <c r="AZ144" i="10"/>
  <c r="AT144" i="10"/>
  <c r="AS144" i="10"/>
  <c r="AP144" i="10"/>
  <c r="AM144" i="10"/>
  <c r="AJ144" i="10"/>
  <c r="AG144" i="10"/>
  <c r="AH144" i="10" s="1"/>
  <c r="BA143" i="10"/>
  <c r="AZ143" i="10"/>
  <c r="AT143" i="10"/>
  <c r="AS143" i="10"/>
  <c r="AP143" i="10"/>
  <c r="AM143" i="10"/>
  <c r="AJ143" i="10"/>
  <c r="AG143" i="10"/>
  <c r="AH143" i="10" s="1"/>
  <c r="BA142" i="10"/>
  <c r="AZ142" i="10"/>
  <c r="AT142" i="10"/>
  <c r="AS142" i="10"/>
  <c r="AP142" i="10"/>
  <c r="AM142" i="10"/>
  <c r="AJ142" i="10"/>
  <c r="AG142" i="10"/>
  <c r="AH142" i="10" s="1"/>
  <c r="BA141" i="10"/>
  <c r="AZ141" i="10"/>
  <c r="AT141" i="10"/>
  <c r="AS141" i="10"/>
  <c r="AP141" i="10"/>
  <c r="AM141" i="10"/>
  <c r="AJ141" i="10"/>
  <c r="AG141" i="10"/>
  <c r="AH141" i="10" s="1"/>
  <c r="BA140" i="10"/>
  <c r="AZ140" i="10"/>
  <c r="AT140" i="10"/>
  <c r="AS140" i="10"/>
  <c r="AP140" i="10"/>
  <c r="AM140" i="10"/>
  <c r="AJ140" i="10"/>
  <c r="AG140" i="10"/>
  <c r="AH140" i="10" s="1"/>
  <c r="BB140" i="10" s="1"/>
  <c r="BC140" i="10" s="1"/>
  <c r="BD140" i="10" s="1"/>
  <c r="BA139" i="10"/>
  <c r="AZ139" i="10"/>
  <c r="AT139" i="10"/>
  <c r="AS139" i="10"/>
  <c r="AP139" i="10"/>
  <c r="AM139" i="10"/>
  <c r="AJ139" i="10"/>
  <c r="AG139" i="10"/>
  <c r="AH139" i="10" s="1"/>
  <c r="BA138" i="10"/>
  <c r="AZ138" i="10"/>
  <c r="AT138" i="10"/>
  <c r="AS138" i="10"/>
  <c r="AP138" i="10"/>
  <c r="AM138" i="10"/>
  <c r="AJ138" i="10"/>
  <c r="AG138" i="10"/>
  <c r="AH138" i="10" s="1"/>
  <c r="BA137" i="10"/>
  <c r="AZ137" i="10"/>
  <c r="AT137" i="10"/>
  <c r="AS137" i="10"/>
  <c r="AP137" i="10"/>
  <c r="AM137" i="10"/>
  <c r="AJ137" i="10"/>
  <c r="AG137" i="10"/>
  <c r="AH137" i="10" s="1"/>
  <c r="BB137" i="10" s="1"/>
  <c r="BC137" i="10" s="1"/>
  <c r="BD137" i="10" s="1"/>
  <c r="BA136" i="10"/>
  <c r="AZ136" i="10"/>
  <c r="AT136" i="10"/>
  <c r="AS136" i="10"/>
  <c r="AP136" i="10"/>
  <c r="AM136" i="10"/>
  <c r="AJ136" i="10"/>
  <c r="AG136" i="10"/>
  <c r="AH136" i="10" s="1"/>
  <c r="BB136" i="10" s="1"/>
  <c r="BC136" i="10" s="1"/>
  <c r="BD136" i="10" s="1"/>
  <c r="BA135" i="10"/>
  <c r="AZ135" i="10"/>
  <c r="AT135" i="10"/>
  <c r="AS135" i="10"/>
  <c r="AP135" i="10"/>
  <c r="AM135" i="10"/>
  <c r="AJ135" i="10"/>
  <c r="AG135" i="10"/>
  <c r="AH135" i="10" s="1"/>
  <c r="BA134" i="10"/>
  <c r="AZ134" i="10"/>
  <c r="AT134" i="10"/>
  <c r="AS134" i="10"/>
  <c r="AP134" i="10"/>
  <c r="AM134" i="10"/>
  <c r="AJ134" i="10"/>
  <c r="AG134" i="10"/>
  <c r="AH134" i="10" s="1"/>
  <c r="BB134" i="10" s="1"/>
  <c r="BC134" i="10" s="1"/>
  <c r="BD134" i="10" s="1"/>
  <c r="BA133" i="10"/>
  <c r="AZ133" i="10"/>
  <c r="AT133" i="10"/>
  <c r="AS133" i="10"/>
  <c r="AP133" i="10"/>
  <c r="AM133" i="10"/>
  <c r="AJ133" i="10"/>
  <c r="AG133" i="10"/>
  <c r="AH133" i="10" s="1"/>
  <c r="BB133" i="10" s="1"/>
  <c r="BC133" i="10" s="1"/>
  <c r="BD133" i="10" s="1"/>
  <c r="BE133" i="10" s="1"/>
  <c r="BF133" i="10" s="1"/>
  <c r="BG133" i="10" s="1"/>
  <c r="BA132" i="10"/>
  <c r="AZ132" i="10"/>
  <c r="AT132" i="10"/>
  <c r="AS132" i="10"/>
  <c r="AP132" i="10"/>
  <c r="AM132" i="10"/>
  <c r="AJ132" i="10"/>
  <c r="AG132" i="10"/>
  <c r="AH132" i="10" s="1"/>
  <c r="BA131" i="10"/>
  <c r="AZ131" i="10"/>
  <c r="AT131" i="10"/>
  <c r="AS131" i="10"/>
  <c r="AP131" i="10"/>
  <c r="AM131" i="10"/>
  <c r="AJ131" i="10"/>
  <c r="AG131" i="10"/>
  <c r="AH131" i="10" s="1"/>
  <c r="BB131" i="10" s="1"/>
  <c r="BC131" i="10" s="1"/>
  <c r="BD131" i="10" s="1"/>
  <c r="BA130" i="10"/>
  <c r="AZ130" i="10"/>
  <c r="AT130" i="10"/>
  <c r="AS130" i="10"/>
  <c r="AP130" i="10"/>
  <c r="AM130" i="10"/>
  <c r="AJ130" i="10"/>
  <c r="AG130" i="10"/>
  <c r="AH130" i="10" s="1"/>
  <c r="BB130" i="10" s="1"/>
  <c r="BC130" i="10" s="1"/>
  <c r="BD130" i="10" s="1"/>
  <c r="BA129" i="10"/>
  <c r="AZ129" i="10"/>
  <c r="AT129" i="10"/>
  <c r="AS129" i="10"/>
  <c r="AP129" i="10"/>
  <c r="AM129" i="10"/>
  <c r="AJ129" i="10"/>
  <c r="AG129" i="10"/>
  <c r="AH129" i="10" s="1"/>
  <c r="BA128" i="10"/>
  <c r="AZ128" i="10"/>
  <c r="AT128" i="10"/>
  <c r="AS128" i="10"/>
  <c r="AP128" i="10"/>
  <c r="AM128" i="10"/>
  <c r="AJ128" i="10"/>
  <c r="AH128" i="10"/>
  <c r="AG128" i="10"/>
  <c r="BA127" i="10"/>
  <c r="AZ127" i="10"/>
  <c r="AT127" i="10"/>
  <c r="AS127" i="10"/>
  <c r="AP127" i="10"/>
  <c r="AM127" i="10"/>
  <c r="AJ127" i="10"/>
  <c r="AG127" i="10"/>
  <c r="AH127" i="10" s="1"/>
  <c r="BB127" i="10" s="1"/>
  <c r="BC127" i="10" s="1"/>
  <c r="BD127" i="10" s="1"/>
  <c r="BA126" i="10"/>
  <c r="AZ126" i="10"/>
  <c r="AT126" i="10"/>
  <c r="AS126" i="10"/>
  <c r="AP126" i="10"/>
  <c r="AM126" i="10"/>
  <c r="AJ126" i="10"/>
  <c r="AG126" i="10"/>
  <c r="AH126" i="10" s="1"/>
  <c r="BA125" i="10"/>
  <c r="AZ125" i="10"/>
  <c r="AT125" i="10"/>
  <c r="AS125" i="10"/>
  <c r="AP125" i="10"/>
  <c r="AM125" i="10"/>
  <c r="AJ125" i="10"/>
  <c r="AG125" i="10"/>
  <c r="AH125" i="10" s="1"/>
  <c r="BA124" i="10"/>
  <c r="AZ124" i="10"/>
  <c r="AT124" i="10"/>
  <c r="AS124" i="10"/>
  <c r="AP124" i="10"/>
  <c r="AM124" i="10"/>
  <c r="AJ124" i="10"/>
  <c r="AH124" i="10"/>
  <c r="BB124" i="10" s="1"/>
  <c r="BC124" i="10" s="1"/>
  <c r="BD124" i="10" s="1"/>
  <c r="AG124" i="10"/>
  <c r="BA123" i="10"/>
  <c r="AZ123" i="10"/>
  <c r="AT123" i="10"/>
  <c r="AS123" i="10"/>
  <c r="AP123" i="10"/>
  <c r="AM123" i="10"/>
  <c r="AJ123" i="10"/>
  <c r="AG123" i="10"/>
  <c r="AH123" i="10" s="1"/>
  <c r="BB123" i="10" s="1"/>
  <c r="BC123" i="10" s="1"/>
  <c r="BD123" i="10" s="1"/>
  <c r="BA122" i="10"/>
  <c r="AZ122" i="10"/>
  <c r="AT122" i="10"/>
  <c r="AS122" i="10"/>
  <c r="AP122" i="10"/>
  <c r="AM122" i="10"/>
  <c r="AJ122" i="10"/>
  <c r="AG122" i="10"/>
  <c r="AH122" i="10" s="1"/>
  <c r="BA121" i="10"/>
  <c r="AZ121" i="10"/>
  <c r="AT121" i="10"/>
  <c r="AS121" i="10"/>
  <c r="AP121" i="10"/>
  <c r="AM121" i="10"/>
  <c r="AJ121" i="10"/>
  <c r="AG121" i="10"/>
  <c r="AH121" i="10" s="1"/>
  <c r="BA120" i="10"/>
  <c r="AZ120" i="10"/>
  <c r="AT120" i="10"/>
  <c r="AS120" i="10"/>
  <c r="AP120" i="10"/>
  <c r="AM120" i="10"/>
  <c r="AJ120" i="10"/>
  <c r="AG120" i="10"/>
  <c r="AH120" i="10" s="1"/>
  <c r="BA119" i="10"/>
  <c r="AZ119" i="10"/>
  <c r="AT119" i="10"/>
  <c r="AS119" i="10"/>
  <c r="AP119" i="10"/>
  <c r="AM119" i="10"/>
  <c r="AJ119" i="10"/>
  <c r="AG119" i="10"/>
  <c r="AH119" i="10" s="1"/>
  <c r="BB119" i="10" s="1"/>
  <c r="BC119" i="10" s="1"/>
  <c r="BD119" i="10" s="1"/>
  <c r="BA118" i="10"/>
  <c r="AZ118" i="10"/>
  <c r="AT118" i="10"/>
  <c r="AS118" i="10"/>
  <c r="AP118" i="10"/>
  <c r="AM118" i="10"/>
  <c r="AJ118" i="10"/>
  <c r="AG118" i="10"/>
  <c r="AH118" i="10" s="1"/>
  <c r="BA117" i="10"/>
  <c r="AZ117" i="10"/>
  <c r="AT117" i="10"/>
  <c r="AS117" i="10"/>
  <c r="AP117" i="10"/>
  <c r="AM117" i="10"/>
  <c r="AJ117" i="10"/>
  <c r="AG117" i="10"/>
  <c r="AH117" i="10" s="1"/>
  <c r="BA116" i="10"/>
  <c r="AZ116" i="10"/>
  <c r="AT116" i="10"/>
  <c r="AS116" i="10"/>
  <c r="AP116" i="10"/>
  <c r="AM116" i="10"/>
  <c r="AJ116" i="10"/>
  <c r="AG116" i="10"/>
  <c r="AH116" i="10" s="1"/>
  <c r="BA115" i="10"/>
  <c r="AZ115" i="10"/>
  <c r="AT115" i="10"/>
  <c r="AS115" i="10"/>
  <c r="AP115" i="10"/>
  <c r="AM115" i="10"/>
  <c r="AJ115" i="10"/>
  <c r="AG115" i="10"/>
  <c r="AH115" i="10" s="1"/>
  <c r="BA114" i="10"/>
  <c r="AZ114" i="10"/>
  <c r="AT114" i="10"/>
  <c r="AS114" i="10"/>
  <c r="AP114" i="10"/>
  <c r="AM114" i="10"/>
  <c r="AJ114" i="10"/>
  <c r="AG114" i="10"/>
  <c r="AH114" i="10" s="1"/>
  <c r="BB114" i="10" s="1"/>
  <c r="BC114" i="10" s="1"/>
  <c r="BD114" i="10" s="1"/>
  <c r="BA113" i="10"/>
  <c r="AZ113" i="10"/>
  <c r="AT113" i="10"/>
  <c r="AS113" i="10"/>
  <c r="AP113" i="10"/>
  <c r="AM113" i="10"/>
  <c r="AJ113" i="10"/>
  <c r="AG113" i="10"/>
  <c r="AH113" i="10" s="1"/>
  <c r="BB113" i="10" s="1"/>
  <c r="BC113" i="10" s="1"/>
  <c r="BD113" i="10" s="1"/>
  <c r="BA112" i="10"/>
  <c r="AZ112" i="10"/>
  <c r="AT112" i="10"/>
  <c r="AS112" i="10"/>
  <c r="AP112" i="10"/>
  <c r="AM112" i="10"/>
  <c r="AJ112" i="10"/>
  <c r="AG112" i="10"/>
  <c r="AH112" i="10" s="1"/>
  <c r="AI112" i="10" s="1"/>
  <c r="BA111" i="10"/>
  <c r="AZ111" i="10"/>
  <c r="AT111" i="10"/>
  <c r="AS111" i="10"/>
  <c r="AP111" i="10"/>
  <c r="AM111" i="10"/>
  <c r="AJ111" i="10"/>
  <c r="AG111" i="10"/>
  <c r="AH111" i="10" s="1"/>
  <c r="BA110" i="10"/>
  <c r="AZ110" i="10"/>
  <c r="AT110" i="10"/>
  <c r="AS110" i="10"/>
  <c r="AP110" i="10"/>
  <c r="AM110" i="10"/>
  <c r="AJ110" i="10"/>
  <c r="AG110" i="10"/>
  <c r="AH110" i="10" s="1"/>
  <c r="BB110" i="10" s="1"/>
  <c r="BC110" i="10" s="1"/>
  <c r="BD110" i="10" s="1"/>
  <c r="BE110" i="10" s="1"/>
  <c r="BF110" i="10" s="1"/>
  <c r="BG110" i="10" s="1"/>
  <c r="BA109" i="10"/>
  <c r="AZ109" i="10"/>
  <c r="AT109" i="10"/>
  <c r="AS109" i="10"/>
  <c r="AP109" i="10"/>
  <c r="AM109" i="10"/>
  <c r="AJ109" i="10"/>
  <c r="AG109" i="10"/>
  <c r="AH109" i="10" s="1"/>
  <c r="BA108" i="10"/>
  <c r="AZ108" i="10"/>
  <c r="AT108" i="10"/>
  <c r="AS108" i="10"/>
  <c r="AP108" i="10"/>
  <c r="AM108" i="10"/>
  <c r="AJ108" i="10"/>
  <c r="AG108" i="10"/>
  <c r="AH108" i="10" s="1"/>
  <c r="BA107" i="10"/>
  <c r="AZ107" i="10"/>
  <c r="AT107" i="10"/>
  <c r="AS107" i="10"/>
  <c r="AP107" i="10"/>
  <c r="AM107" i="10"/>
  <c r="AJ107" i="10"/>
  <c r="AG107" i="10"/>
  <c r="AH107" i="10" s="1"/>
  <c r="BA106" i="10"/>
  <c r="AZ106" i="10"/>
  <c r="AT106" i="10"/>
  <c r="AS106" i="10"/>
  <c r="AP106" i="10"/>
  <c r="AM106" i="10"/>
  <c r="AJ106" i="10"/>
  <c r="AG106" i="10"/>
  <c r="AH106" i="10" s="1"/>
  <c r="AI106" i="10" s="1"/>
  <c r="BA105" i="10"/>
  <c r="AZ105" i="10"/>
  <c r="AT105" i="10"/>
  <c r="AS105" i="10"/>
  <c r="AP105" i="10"/>
  <c r="AM105" i="10"/>
  <c r="AJ105" i="10"/>
  <c r="AG105" i="10"/>
  <c r="AH105" i="10" s="1"/>
  <c r="BA104" i="10"/>
  <c r="AZ104" i="10"/>
  <c r="AT104" i="10"/>
  <c r="AS104" i="10"/>
  <c r="AP104" i="10"/>
  <c r="AM104" i="10"/>
  <c r="AJ104" i="10"/>
  <c r="AG104" i="10"/>
  <c r="AH104" i="10" s="1"/>
  <c r="BB104" i="10" s="1"/>
  <c r="BC104" i="10" s="1"/>
  <c r="BD104" i="10" s="1"/>
  <c r="BA103" i="10"/>
  <c r="AZ103" i="10"/>
  <c r="AT103" i="10"/>
  <c r="AS103" i="10"/>
  <c r="AP103" i="10"/>
  <c r="AM103" i="10"/>
  <c r="AJ103" i="10"/>
  <c r="AG103" i="10"/>
  <c r="AH103" i="10" s="1"/>
  <c r="BA102" i="10"/>
  <c r="AZ102" i="10"/>
  <c r="AT102" i="10"/>
  <c r="AS102" i="10"/>
  <c r="AP102" i="10"/>
  <c r="AM102" i="10"/>
  <c r="AJ102" i="10"/>
  <c r="AG102" i="10"/>
  <c r="AH102" i="10" s="1"/>
  <c r="AI102" i="10" s="1"/>
  <c r="BA101" i="10"/>
  <c r="AZ101" i="10"/>
  <c r="AT101" i="10"/>
  <c r="AS101" i="10"/>
  <c r="AP101" i="10"/>
  <c r="AM101" i="10"/>
  <c r="AJ101" i="10"/>
  <c r="AG101" i="10"/>
  <c r="AH101" i="10" s="1"/>
  <c r="BA100" i="10"/>
  <c r="AZ100" i="10"/>
  <c r="AT100" i="10"/>
  <c r="AS100" i="10"/>
  <c r="AP100" i="10"/>
  <c r="AM100" i="10"/>
  <c r="AJ100" i="10"/>
  <c r="AG100" i="10"/>
  <c r="AH100" i="10" s="1"/>
  <c r="BB100" i="10" s="1"/>
  <c r="BC100" i="10" s="1"/>
  <c r="BD100" i="10" s="1"/>
  <c r="BA99" i="10"/>
  <c r="AZ99" i="10"/>
  <c r="AT99" i="10"/>
  <c r="AS99" i="10"/>
  <c r="AP99" i="10"/>
  <c r="AM99" i="10"/>
  <c r="AJ99" i="10"/>
  <c r="AG99" i="10"/>
  <c r="AH99" i="10" s="1"/>
  <c r="BA98" i="10"/>
  <c r="AZ98" i="10"/>
  <c r="AT98" i="10"/>
  <c r="AS98" i="10"/>
  <c r="AP98" i="10"/>
  <c r="AM98" i="10"/>
  <c r="AJ98" i="10"/>
  <c r="AG98" i="10"/>
  <c r="AH98" i="10" s="1"/>
  <c r="AI98" i="10" s="1"/>
  <c r="AK98" i="10" s="1"/>
  <c r="AN98" i="10" s="1"/>
  <c r="BA97" i="10"/>
  <c r="AZ97" i="10"/>
  <c r="AT97" i="10"/>
  <c r="AS97" i="10"/>
  <c r="AP97" i="10"/>
  <c r="AM97" i="10"/>
  <c r="AJ97" i="10"/>
  <c r="AG97" i="10"/>
  <c r="AH97" i="10" s="1"/>
  <c r="BA96" i="10"/>
  <c r="AZ96" i="10"/>
  <c r="AT96" i="10"/>
  <c r="AS96" i="10"/>
  <c r="AP96" i="10"/>
  <c r="AM96" i="10"/>
  <c r="AJ96" i="10"/>
  <c r="AG96" i="10"/>
  <c r="AH96" i="10" s="1"/>
  <c r="BA95" i="10"/>
  <c r="AZ95" i="10"/>
  <c r="AT95" i="10"/>
  <c r="AS95" i="10"/>
  <c r="AP95" i="10"/>
  <c r="AM95" i="10"/>
  <c r="AJ95" i="10"/>
  <c r="AG95" i="10"/>
  <c r="AH95" i="10" s="1"/>
  <c r="BA94" i="10"/>
  <c r="AZ94" i="10"/>
  <c r="AT94" i="10"/>
  <c r="AS94" i="10"/>
  <c r="AP94" i="10"/>
  <c r="AM94" i="10"/>
  <c r="AJ94" i="10"/>
  <c r="AG94" i="10"/>
  <c r="AH94" i="10" s="1"/>
  <c r="BA93" i="10"/>
  <c r="AZ93" i="10"/>
  <c r="AT93" i="10"/>
  <c r="AS93" i="10"/>
  <c r="AP93" i="10"/>
  <c r="AM93" i="10"/>
  <c r="AJ93" i="10"/>
  <c r="AG93" i="10"/>
  <c r="AH93" i="10" s="1"/>
  <c r="BA92" i="10"/>
  <c r="AZ92" i="10"/>
  <c r="AT92" i="10"/>
  <c r="AS92" i="10"/>
  <c r="AP92" i="10"/>
  <c r="AM92" i="10"/>
  <c r="AJ92" i="10"/>
  <c r="AG92" i="10"/>
  <c r="AH92" i="10" s="1"/>
  <c r="BA91" i="10"/>
  <c r="AZ91" i="10"/>
  <c r="AT91" i="10"/>
  <c r="AS91" i="10"/>
  <c r="AP91" i="10"/>
  <c r="AM91" i="10"/>
  <c r="AJ91" i="10"/>
  <c r="AG91" i="10"/>
  <c r="AH91" i="10" s="1"/>
  <c r="BA90" i="10"/>
  <c r="AZ90" i="10"/>
  <c r="AT90" i="10"/>
  <c r="AS90" i="10"/>
  <c r="AP90" i="10"/>
  <c r="AM90" i="10"/>
  <c r="AJ90" i="10"/>
  <c r="AG90" i="10"/>
  <c r="AH90" i="10" s="1"/>
  <c r="BA89" i="10"/>
  <c r="AZ89" i="10"/>
  <c r="AT89" i="10"/>
  <c r="AS89" i="10"/>
  <c r="AP89" i="10"/>
  <c r="AM89" i="10"/>
  <c r="AJ89" i="10"/>
  <c r="AG89" i="10"/>
  <c r="AH89" i="10" s="1"/>
  <c r="BA88" i="10"/>
  <c r="AZ88" i="10"/>
  <c r="AT88" i="10"/>
  <c r="AS88" i="10"/>
  <c r="AP88" i="10"/>
  <c r="AM88" i="10"/>
  <c r="AJ88" i="10"/>
  <c r="AG88" i="10"/>
  <c r="AH88" i="10" s="1"/>
  <c r="BA87" i="10"/>
  <c r="AZ87" i="10"/>
  <c r="AT87" i="10"/>
  <c r="AS87" i="10"/>
  <c r="AP87" i="10"/>
  <c r="AM87" i="10"/>
  <c r="AJ87" i="10"/>
  <c r="AG87" i="10"/>
  <c r="AH87" i="10" s="1"/>
  <c r="BA86" i="10"/>
  <c r="AZ86" i="10"/>
  <c r="AT86" i="10"/>
  <c r="AS86" i="10"/>
  <c r="AP86" i="10"/>
  <c r="AM86" i="10"/>
  <c r="AJ86" i="10"/>
  <c r="AG86" i="10"/>
  <c r="AH86" i="10" s="1"/>
  <c r="BA85" i="10"/>
  <c r="AZ85" i="10"/>
  <c r="AT85" i="10"/>
  <c r="AS85" i="10"/>
  <c r="AP85" i="10"/>
  <c r="AM85" i="10"/>
  <c r="AJ85" i="10"/>
  <c r="AG85" i="10"/>
  <c r="AH85" i="10" s="1"/>
  <c r="BA84" i="10"/>
  <c r="AZ84" i="10"/>
  <c r="AT84" i="10"/>
  <c r="AS84" i="10"/>
  <c r="AP84" i="10"/>
  <c r="AM84" i="10"/>
  <c r="AJ84" i="10"/>
  <c r="AG84" i="10"/>
  <c r="AH84" i="10" s="1"/>
  <c r="BA83" i="10"/>
  <c r="AZ83" i="10"/>
  <c r="AT83" i="10"/>
  <c r="AS83" i="10"/>
  <c r="AP83" i="10"/>
  <c r="AM83" i="10"/>
  <c r="AJ83" i="10"/>
  <c r="AG83" i="10"/>
  <c r="AH83" i="10" s="1"/>
  <c r="BA82" i="10"/>
  <c r="AZ82" i="10"/>
  <c r="AT82" i="10"/>
  <c r="AS82" i="10"/>
  <c r="AP82" i="10"/>
  <c r="AM82" i="10"/>
  <c r="AJ82" i="10"/>
  <c r="AG82" i="10"/>
  <c r="AH82" i="10" s="1"/>
  <c r="BA81" i="10"/>
  <c r="AZ81" i="10"/>
  <c r="AT81" i="10"/>
  <c r="AS81" i="10"/>
  <c r="AP81" i="10"/>
  <c r="AM81" i="10"/>
  <c r="AJ81" i="10"/>
  <c r="AG81" i="10"/>
  <c r="AH81" i="10" s="1"/>
  <c r="BA80" i="10"/>
  <c r="AZ80" i="10"/>
  <c r="AT80" i="10"/>
  <c r="AS80" i="10"/>
  <c r="AP80" i="10"/>
  <c r="AM80" i="10"/>
  <c r="AJ80" i="10"/>
  <c r="AG80" i="10"/>
  <c r="AH80" i="10" s="1"/>
  <c r="BA79" i="10"/>
  <c r="AZ79" i="10"/>
  <c r="AT79" i="10"/>
  <c r="AS79" i="10"/>
  <c r="AP79" i="10"/>
  <c r="AM79" i="10"/>
  <c r="AJ79" i="10"/>
  <c r="AG79" i="10"/>
  <c r="AH79" i="10" s="1"/>
  <c r="BA78" i="10"/>
  <c r="AZ78" i="10"/>
  <c r="AT78" i="10"/>
  <c r="AS78" i="10"/>
  <c r="AP78" i="10"/>
  <c r="AM78" i="10"/>
  <c r="AJ78" i="10"/>
  <c r="AG78" i="10"/>
  <c r="AH78" i="10" s="1"/>
  <c r="BA77" i="10"/>
  <c r="AZ77" i="10"/>
  <c r="AT77" i="10"/>
  <c r="AS77" i="10"/>
  <c r="AP77" i="10"/>
  <c r="AM77" i="10"/>
  <c r="AJ77" i="10"/>
  <c r="AG77" i="10"/>
  <c r="AH77" i="10" s="1"/>
  <c r="BA76" i="10"/>
  <c r="AZ76" i="10"/>
  <c r="AT76" i="10"/>
  <c r="AS76" i="10"/>
  <c r="AP76" i="10"/>
  <c r="AM76" i="10"/>
  <c r="AJ76" i="10"/>
  <c r="AG76" i="10"/>
  <c r="AH76" i="10" s="1"/>
  <c r="BA75" i="10"/>
  <c r="AZ75" i="10"/>
  <c r="AT75" i="10"/>
  <c r="AS75" i="10"/>
  <c r="AP75" i="10"/>
  <c r="AM75" i="10"/>
  <c r="AJ75" i="10"/>
  <c r="AG75" i="10"/>
  <c r="AH75" i="10" s="1"/>
  <c r="BA74" i="10"/>
  <c r="AZ74" i="10"/>
  <c r="AT74" i="10"/>
  <c r="AS74" i="10"/>
  <c r="AP74" i="10"/>
  <c r="AM74" i="10"/>
  <c r="AJ74" i="10"/>
  <c r="AG74" i="10"/>
  <c r="AH74" i="10" s="1"/>
  <c r="BA73" i="10"/>
  <c r="AZ73" i="10"/>
  <c r="AT73" i="10"/>
  <c r="AS73" i="10"/>
  <c r="AP73" i="10"/>
  <c r="AM73" i="10"/>
  <c r="AJ73" i="10"/>
  <c r="AG73" i="10"/>
  <c r="AH73" i="10" s="1"/>
  <c r="BA72" i="10"/>
  <c r="AZ72" i="10"/>
  <c r="AT72" i="10"/>
  <c r="AS72" i="10"/>
  <c r="AP72" i="10"/>
  <c r="AM72" i="10"/>
  <c r="AJ72" i="10"/>
  <c r="AG72" i="10"/>
  <c r="AH72" i="10" s="1"/>
  <c r="BA71" i="10"/>
  <c r="AZ71" i="10"/>
  <c r="AT71" i="10"/>
  <c r="AS71" i="10"/>
  <c r="AP71" i="10"/>
  <c r="AM71" i="10"/>
  <c r="AJ71" i="10"/>
  <c r="AG71" i="10"/>
  <c r="AH71" i="10" s="1"/>
  <c r="BA70" i="10"/>
  <c r="AZ70" i="10"/>
  <c r="AT70" i="10"/>
  <c r="AS70" i="10"/>
  <c r="AP70" i="10"/>
  <c r="AM70" i="10"/>
  <c r="AJ70" i="10"/>
  <c r="AG70" i="10"/>
  <c r="AH70" i="10" s="1"/>
  <c r="BA69" i="10"/>
  <c r="AZ69" i="10"/>
  <c r="AT69" i="10"/>
  <c r="AS69" i="10"/>
  <c r="AP69" i="10"/>
  <c r="AM69" i="10"/>
  <c r="AJ69" i="10"/>
  <c r="AG69" i="10"/>
  <c r="AH69" i="10" s="1"/>
  <c r="BA68" i="10"/>
  <c r="AZ68" i="10"/>
  <c r="AT68" i="10"/>
  <c r="AS68" i="10"/>
  <c r="AP68" i="10"/>
  <c r="AM68" i="10"/>
  <c r="AJ68" i="10"/>
  <c r="AG68" i="10"/>
  <c r="AH68" i="10" s="1"/>
  <c r="BA67" i="10"/>
  <c r="AZ67" i="10"/>
  <c r="AT67" i="10"/>
  <c r="AS67" i="10"/>
  <c r="AP67" i="10"/>
  <c r="AM67" i="10"/>
  <c r="AJ67" i="10"/>
  <c r="AG67" i="10"/>
  <c r="AH67" i="10" s="1"/>
  <c r="BA66" i="10"/>
  <c r="AZ66" i="10"/>
  <c r="AT66" i="10"/>
  <c r="AS66" i="10"/>
  <c r="AP66" i="10"/>
  <c r="AM66" i="10"/>
  <c r="AJ66" i="10"/>
  <c r="AG66" i="10"/>
  <c r="AH66" i="10" s="1"/>
  <c r="BA65" i="10"/>
  <c r="AZ65" i="10"/>
  <c r="AT65" i="10"/>
  <c r="AS65" i="10"/>
  <c r="AP65" i="10"/>
  <c r="AM65" i="10"/>
  <c r="AJ65" i="10"/>
  <c r="AG65" i="10"/>
  <c r="AH65" i="10" s="1"/>
  <c r="BA64" i="10"/>
  <c r="AZ64" i="10"/>
  <c r="AT64" i="10"/>
  <c r="AS64" i="10"/>
  <c r="AP64" i="10"/>
  <c r="AM64" i="10"/>
  <c r="AJ64" i="10"/>
  <c r="AG64" i="10"/>
  <c r="AH64" i="10" s="1"/>
  <c r="BA63" i="10"/>
  <c r="AZ63" i="10"/>
  <c r="AT63" i="10"/>
  <c r="AS63" i="10"/>
  <c r="AP63" i="10"/>
  <c r="AM63" i="10"/>
  <c r="AJ63" i="10"/>
  <c r="AG63" i="10"/>
  <c r="AH63" i="10" s="1"/>
  <c r="BA62" i="10"/>
  <c r="AZ62" i="10"/>
  <c r="AT62" i="10"/>
  <c r="AS62" i="10"/>
  <c r="AP62" i="10"/>
  <c r="AM62" i="10"/>
  <c r="AJ62" i="10"/>
  <c r="AG62" i="10"/>
  <c r="AH62" i="10" s="1"/>
  <c r="BA61" i="10"/>
  <c r="AZ61" i="10"/>
  <c r="AT61" i="10"/>
  <c r="AS61" i="10"/>
  <c r="AP61" i="10"/>
  <c r="AM61" i="10"/>
  <c r="AJ61" i="10"/>
  <c r="AG61" i="10"/>
  <c r="AH61" i="10" s="1"/>
  <c r="BA60" i="10"/>
  <c r="AZ60" i="10"/>
  <c r="AT60" i="10"/>
  <c r="AS60" i="10"/>
  <c r="AP60" i="10"/>
  <c r="AM60" i="10"/>
  <c r="AJ60" i="10"/>
  <c r="AG60" i="10"/>
  <c r="AH60" i="10" s="1"/>
  <c r="BA59" i="10"/>
  <c r="AZ59" i="10"/>
  <c r="AT59" i="10"/>
  <c r="AS59" i="10"/>
  <c r="AP59" i="10"/>
  <c r="AM59" i="10"/>
  <c r="AJ59" i="10"/>
  <c r="AG59" i="10"/>
  <c r="AH59" i="10" s="1"/>
  <c r="BA58" i="10"/>
  <c r="AZ58" i="10"/>
  <c r="AT58" i="10"/>
  <c r="AS58" i="10"/>
  <c r="AP58" i="10"/>
  <c r="AM58" i="10"/>
  <c r="AJ58" i="10"/>
  <c r="AG58" i="10"/>
  <c r="AH58" i="10" s="1"/>
  <c r="BA57" i="10"/>
  <c r="AZ57" i="10"/>
  <c r="AT57" i="10"/>
  <c r="AS57" i="10"/>
  <c r="AP57" i="10"/>
  <c r="AM57" i="10"/>
  <c r="AJ57" i="10"/>
  <c r="AG57" i="10"/>
  <c r="AH57" i="10" s="1"/>
  <c r="BA56" i="10"/>
  <c r="AZ56" i="10"/>
  <c r="AT56" i="10"/>
  <c r="AS56" i="10"/>
  <c r="AP56" i="10"/>
  <c r="AM56" i="10"/>
  <c r="AJ56" i="10"/>
  <c r="AG56" i="10"/>
  <c r="AH56" i="10" s="1"/>
  <c r="BA55" i="10"/>
  <c r="AZ55" i="10"/>
  <c r="AT55" i="10"/>
  <c r="AS55" i="10"/>
  <c r="AP55" i="10"/>
  <c r="AM55" i="10"/>
  <c r="AJ55" i="10"/>
  <c r="AG55" i="10"/>
  <c r="AH55" i="10" s="1"/>
  <c r="BA54" i="10"/>
  <c r="AZ54" i="10"/>
  <c r="AT54" i="10"/>
  <c r="AS54" i="10"/>
  <c r="AP54" i="10"/>
  <c r="AM54" i="10"/>
  <c r="AJ54" i="10"/>
  <c r="AG54" i="10"/>
  <c r="AH54" i="10" s="1"/>
  <c r="BA53" i="10"/>
  <c r="AZ53" i="10"/>
  <c r="AT53" i="10"/>
  <c r="AS53" i="10"/>
  <c r="AP53" i="10"/>
  <c r="AM53" i="10"/>
  <c r="AJ53" i="10"/>
  <c r="AG53" i="10"/>
  <c r="AH53" i="10" s="1"/>
  <c r="BA52" i="10"/>
  <c r="AZ52" i="10"/>
  <c r="AT52" i="10"/>
  <c r="AS52" i="10"/>
  <c r="AP52" i="10"/>
  <c r="AM52" i="10"/>
  <c r="AJ52" i="10"/>
  <c r="AG52" i="10"/>
  <c r="AH52" i="10" s="1"/>
  <c r="BA51" i="10"/>
  <c r="AZ51" i="10"/>
  <c r="AT51" i="10"/>
  <c r="AS51" i="10"/>
  <c r="AP51" i="10"/>
  <c r="AM51" i="10"/>
  <c r="AJ51" i="10"/>
  <c r="AG51" i="10"/>
  <c r="AH51" i="10" s="1"/>
  <c r="BA50" i="10"/>
  <c r="AZ50" i="10"/>
  <c r="AT50" i="10"/>
  <c r="AS50" i="10"/>
  <c r="AP50" i="10"/>
  <c r="AM50" i="10"/>
  <c r="AJ50" i="10"/>
  <c r="AG50" i="10"/>
  <c r="AH50" i="10" s="1"/>
  <c r="BA49" i="10"/>
  <c r="AZ49" i="10"/>
  <c r="AT49" i="10"/>
  <c r="AS49" i="10"/>
  <c r="AP49" i="10"/>
  <c r="AM49" i="10"/>
  <c r="AJ49" i="10"/>
  <c r="AG49" i="10"/>
  <c r="AH49" i="10" s="1"/>
  <c r="BA48" i="10"/>
  <c r="AZ48" i="10"/>
  <c r="AT48" i="10"/>
  <c r="AS48" i="10"/>
  <c r="AP48" i="10"/>
  <c r="AM48" i="10"/>
  <c r="AJ48" i="10"/>
  <c r="AG48" i="10"/>
  <c r="AH48" i="10" s="1"/>
  <c r="BA47" i="10"/>
  <c r="AZ47" i="10"/>
  <c r="AT47" i="10"/>
  <c r="AS47" i="10"/>
  <c r="AP47" i="10"/>
  <c r="AM47" i="10"/>
  <c r="AJ47" i="10"/>
  <c r="AG47" i="10"/>
  <c r="AH47" i="10" s="1"/>
  <c r="BB47" i="10" s="1"/>
  <c r="BC47" i="10" s="1"/>
  <c r="BD47" i="10" s="1"/>
  <c r="BA46" i="10"/>
  <c r="AZ46" i="10"/>
  <c r="AT46" i="10"/>
  <c r="AS46" i="10"/>
  <c r="AP46" i="10"/>
  <c r="AM46" i="10"/>
  <c r="AJ46" i="10"/>
  <c r="AG46" i="10"/>
  <c r="AH46" i="10" s="1"/>
  <c r="BB46" i="10" s="1"/>
  <c r="BC46" i="10" s="1"/>
  <c r="BD46" i="10" s="1"/>
  <c r="BE46" i="10" s="1"/>
  <c r="BF46" i="10" s="1"/>
  <c r="BG46" i="10" s="1"/>
  <c r="BA45" i="10"/>
  <c r="AZ45" i="10"/>
  <c r="AT45" i="10"/>
  <c r="AS45" i="10"/>
  <c r="AP45" i="10"/>
  <c r="AM45" i="10"/>
  <c r="AJ45" i="10"/>
  <c r="AG45" i="10"/>
  <c r="AH45" i="10" s="1"/>
  <c r="BA44" i="10"/>
  <c r="AZ44" i="10"/>
  <c r="AT44" i="10"/>
  <c r="AS44" i="10"/>
  <c r="AP44" i="10"/>
  <c r="AM44" i="10"/>
  <c r="AJ44" i="10"/>
  <c r="AG44" i="10"/>
  <c r="AH44" i="10" s="1"/>
  <c r="BB44" i="10" s="1"/>
  <c r="BC44" i="10" s="1"/>
  <c r="BD44" i="10" s="1"/>
  <c r="BA43" i="10"/>
  <c r="AZ43" i="10"/>
  <c r="AT43" i="10"/>
  <c r="AS43" i="10"/>
  <c r="AP43" i="10"/>
  <c r="AM43" i="10"/>
  <c r="AJ43" i="10"/>
  <c r="AG43" i="10"/>
  <c r="AH43" i="10" s="1"/>
  <c r="BB43" i="10" s="1"/>
  <c r="BC43" i="10" s="1"/>
  <c r="BD43" i="10" s="1"/>
  <c r="BA42" i="10"/>
  <c r="AZ42" i="10"/>
  <c r="AT42" i="10"/>
  <c r="AS42" i="10"/>
  <c r="AP42" i="10"/>
  <c r="AM42" i="10"/>
  <c r="AJ42" i="10"/>
  <c r="AG42" i="10"/>
  <c r="AH42" i="10" s="1"/>
  <c r="BA41" i="10"/>
  <c r="AZ41" i="10"/>
  <c r="AT41" i="10"/>
  <c r="AS41" i="10"/>
  <c r="AP41" i="10"/>
  <c r="AM41" i="10"/>
  <c r="AJ41" i="10"/>
  <c r="AG41" i="10"/>
  <c r="AH41" i="10" s="1"/>
  <c r="BA40" i="10"/>
  <c r="AZ40" i="10"/>
  <c r="AT40" i="10"/>
  <c r="AS40" i="10"/>
  <c r="AP40" i="10"/>
  <c r="AM40" i="10"/>
  <c r="AJ40" i="10"/>
  <c r="AG40" i="10"/>
  <c r="AH40" i="10" s="1"/>
  <c r="BA39" i="10"/>
  <c r="AZ39" i="10"/>
  <c r="AT39" i="10"/>
  <c r="AS39" i="10"/>
  <c r="AP39" i="10"/>
  <c r="AM39" i="10"/>
  <c r="AJ39" i="10"/>
  <c r="AG39" i="10"/>
  <c r="AH39" i="10" s="1"/>
  <c r="BA38" i="10"/>
  <c r="AZ38" i="10"/>
  <c r="AT38" i="10"/>
  <c r="AS38" i="10"/>
  <c r="AP38" i="10"/>
  <c r="AM38" i="10"/>
  <c r="AJ38" i="10"/>
  <c r="AG38" i="10"/>
  <c r="AH38" i="10" s="1"/>
  <c r="BA37" i="10"/>
  <c r="AZ37" i="10"/>
  <c r="AT37" i="10"/>
  <c r="AS37" i="10"/>
  <c r="AP37" i="10"/>
  <c r="AM37" i="10"/>
  <c r="AJ37" i="10"/>
  <c r="AG37" i="10"/>
  <c r="AH37" i="10" s="1"/>
  <c r="BA36" i="10"/>
  <c r="AZ36" i="10"/>
  <c r="AT36" i="10"/>
  <c r="AS36" i="10"/>
  <c r="AP36" i="10"/>
  <c r="AM36" i="10"/>
  <c r="AJ36" i="10"/>
  <c r="AG36" i="10"/>
  <c r="AH36" i="10" s="1"/>
  <c r="BB36" i="10" s="1"/>
  <c r="BC36" i="10" s="1"/>
  <c r="BD36" i="10" s="1"/>
  <c r="BA35" i="10"/>
  <c r="AZ35" i="10"/>
  <c r="AT35" i="10"/>
  <c r="AS35" i="10"/>
  <c r="AP35" i="10"/>
  <c r="AM35" i="10"/>
  <c r="AJ35" i="10"/>
  <c r="AG35" i="10"/>
  <c r="AH35" i="10" s="1"/>
  <c r="BA34" i="10"/>
  <c r="AZ34" i="10"/>
  <c r="AT34" i="10"/>
  <c r="AS34" i="10"/>
  <c r="AP34" i="10"/>
  <c r="AM34" i="10"/>
  <c r="AJ34" i="10"/>
  <c r="AG34" i="10"/>
  <c r="AH34" i="10" s="1"/>
  <c r="BA33" i="10"/>
  <c r="AZ33" i="10"/>
  <c r="AT33" i="10"/>
  <c r="AS33" i="10"/>
  <c r="AP33" i="10"/>
  <c r="AM33" i="10"/>
  <c r="AJ33" i="10"/>
  <c r="AH33" i="10"/>
  <c r="AG33" i="10"/>
  <c r="BA32" i="10"/>
  <c r="AZ32" i="10"/>
  <c r="AT32" i="10"/>
  <c r="AS32" i="10"/>
  <c r="AP32" i="10"/>
  <c r="AM32" i="10"/>
  <c r="AJ32" i="10"/>
  <c r="AG32" i="10"/>
  <c r="AH32" i="10" s="1"/>
  <c r="BB32" i="10" s="1"/>
  <c r="BC32" i="10" s="1"/>
  <c r="BD32" i="10" s="1"/>
  <c r="BA31" i="10"/>
  <c r="AZ31" i="10"/>
  <c r="AT31" i="10"/>
  <c r="AS31" i="10"/>
  <c r="AP31" i="10"/>
  <c r="AM31" i="10"/>
  <c r="AJ31" i="10"/>
  <c r="AG31" i="10"/>
  <c r="AH31" i="10" s="1"/>
  <c r="BB31" i="10" s="1"/>
  <c r="BC31" i="10" s="1"/>
  <c r="BD31" i="10" s="1"/>
  <c r="BA30" i="10"/>
  <c r="AZ30" i="10"/>
  <c r="AT30" i="10"/>
  <c r="AS30" i="10"/>
  <c r="AP30" i="10"/>
  <c r="AM30" i="10"/>
  <c r="AJ30" i="10"/>
  <c r="AG30" i="10"/>
  <c r="AH30" i="10" s="1"/>
  <c r="BB30" i="10" s="1"/>
  <c r="BC30" i="10" s="1"/>
  <c r="BD30" i="10" s="1"/>
  <c r="BA29" i="10"/>
  <c r="AZ29" i="10"/>
  <c r="AT29" i="10"/>
  <c r="AS29" i="10"/>
  <c r="AP29" i="10"/>
  <c r="AM29" i="10"/>
  <c r="AJ29" i="10"/>
  <c r="AG29" i="10"/>
  <c r="AH29" i="10" s="1"/>
  <c r="BA28" i="10"/>
  <c r="AZ28" i="10"/>
  <c r="AT28" i="10"/>
  <c r="AS28" i="10"/>
  <c r="AP28" i="10"/>
  <c r="AM28" i="10"/>
  <c r="AJ28" i="10"/>
  <c r="AG28" i="10"/>
  <c r="AH28" i="10" s="1"/>
  <c r="BB28" i="10" s="1"/>
  <c r="BC28" i="10" s="1"/>
  <c r="BD28" i="10" s="1"/>
  <c r="BA27" i="10"/>
  <c r="AZ27" i="10"/>
  <c r="AT27" i="10"/>
  <c r="AS27" i="10"/>
  <c r="AP27" i="10"/>
  <c r="AM27" i="10"/>
  <c r="AJ27" i="10"/>
  <c r="AG27" i="10"/>
  <c r="AH27" i="10" s="1"/>
  <c r="BA26" i="10"/>
  <c r="AZ26" i="10"/>
  <c r="AT26" i="10"/>
  <c r="AS26" i="10"/>
  <c r="AP26" i="10"/>
  <c r="AM26" i="10"/>
  <c r="AJ26" i="10"/>
  <c r="AG26" i="10"/>
  <c r="AH26" i="10" s="1"/>
  <c r="BB26" i="10" s="1"/>
  <c r="BC26" i="10" s="1"/>
  <c r="BD26" i="10" s="1"/>
  <c r="BA25" i="10"/>
  <c r="AZ25" i="10"/>
  <c r="AT25" i="10"/>
  <c r="AS25" i="10"/>
  <c r="AP25" i="10"/>
  <c r="AM25" i="10"/>
  <c r="AJ25" i="10"/>
  <c r="AG25" i="10"/>
  <c r="AH25" i="10" s="1"/>
  <c r="BA24" i="10"/>
  <c r="AZ24" i="10"/>
  <c r="AT24" i="10"/>
  <c r="AS24" i="10"/>
  <c r="AP24" i="10"/>
  <c r="AM24" i="10"/>
  <c r="AJ24" i="10"/>
  <c r="AG24" i="10"/>
  <c r="AH24" i="10" s="1"/>
  <c r="BB24" i="10" s="1"/>
  <c r="BC24" i="10" s="1"/>
  <c r="BD24" i="10" s="1"/>
  <c r="BA23" i="10"/>
  <c r="AZ23" i="10"/>
  <c r="AT23" i="10"/>
  <c r="AS23" i="10"/>
  <c r="AP23" i="10"/>
  <c r="AM23" i="10"/>
  <c r="AJ23" i="10"/>
  <c r="AG23" i="10"/>
  <c r="AH23" i="10" s="1"/>
  <c r="BA22" i="10"/>
  <c r="AZ22" i="10"/>
  <c r="AT22" i="10"/>
  <c r="AS22" i="10"/>
  <c r="AP22" i="10"/>
  <c r="AM22" i="10"/>
  <c r="AJ22" i="10"/>
  <c r="AG22" i="10"/>
  <c r="AH22" i="10" s="1"/>
  <c r="BB22" i="10" s="1"/>
  <c r="BC22" i="10" s="1"/>
  <c r="BD22" i="10" s="1"/>
  <c r="BA21" i="10"/>
  <c r="AZ21" i="10"/>
  <c r="AT21" i="10"/>
  <c r="AS21" i="10"/>
  <c r="AP21" i="10"/>
  <c r="AM21" i="10"/>
  <c r="AJ21" i="10"/>
  <c r="AG21" i="10"/>
  <c r="AH21" i="10" s="1"/>
  <c r="BA20" i="10"/>
  <c r="AZ20" i="10"/>
  <c r="AT20" i="10"/>
  <c r="AS20" i="10"/>
  <c r="AP20" i="10"/>
  <c r="AM20" i="10"/>
  <c r="AJ20" i="10"/>
  <c r="AH20" i="10"/>
  <c r="BB20" i="10" s="1"/>
  <c r="BC20" i="10" s="1"/>
  <c r="BD20" i="10" s="1"/>
  <c r="AG20" i="10"/>
  <c r="BA19" i="10"/>
  <c r="AZ19" i="10"/>
  <c r="AT19" i="10"/>
  <c r="AS19" i="10"/>
  <c r="AP19" i="10"/>
  <c r="AM19" i="10"/>
  <c r="AJ19" i="10"/>
  <c r="AG19" i="10"/>
  <c r="AH19" i="10" s="1"/>
  <c r="BA18" i="10"/>
  <c r="AZ18" i="10"/>
  <c r="AT18" i="10"/>
  <c r="AS18" i="10"/>
  <c r="AP18" i="10"/>
  <c r="AM18" i="10"/>
  <c r="AJ18" i="10"/>
  <c r="AG18" i="10"/>
  <c r="AH18" i="10" s="1"/>
  <c r="BB18" i="10" s="1"/>
  <c r="BC18" i="10" s="1"/>
  <c r="BD18" i="10" s="1"/>
  <c r="BA17" i="10"/>
  <c r="AZ17" i="10"/>
  <c r="AT17" i="10"/>
  <c r="AS17" i="10"/>
  <c r="AP17" i="10"/>
  <c r="AM17" i="10"/>
  <c r="AJ17" i="10"/>
  <c r="AG17" i="10"/>
  <c r="AH17" i="10" s="1"/>
  <c r="BA16" i="10"/>
  <c r="AZ16" i="10"/>
  <c r="AT16" i="10"/>
  <c r="AS16" i="10"/>
  <c r="AP16" i="10"/>
  <c r="AM16" i="10"/>
  <c r="AJ16" i="10"/>
  <c r="AG16" i="10"/>
  <c r="AH16" i="10" s="1"/>
  <c r="BB16" i="10" s="1"/>
  <c r="BC16" i="10" s="1"/>
  <c r="BD16" i="10" s="1"/>
  <c r="BA15" i="10"/>
  <c r="AZ15" i="10"/>
  <c r="AT15" i="10"/>
  <c r="AS15" i="10"/>
  <c r="AP15" i="10"/>
  <c r="AM15" i="10"/>
  <c r="AJ15" i="10"/>
  <c r="AG15" i="10"/>
  <c r="AH15" i="10" s="1"/>
  <c r="BA14" i="10"/>
  <c r="AZ14" i="10"/>
  <c r="AT14" i="10"/>
  <c r="AS14" i="10"/>
  <c r="AP14" i="10"/>
  <c r="AM14" i="10"/>
  <c r="AJ14" i="10"/>
  <c r="AG14" i="10"/>
  <c r="AH14" i="10" s="1"/>
  <c r="BB14" i="10" s="1"/>
  <c r="BC14" i="10" s="1"/>
  <c r="BD14" i="10" s="1"/>
  <c r="BA13" i="10"/>
  <c r="AZ13" i="10"/>
  <c r="AT13" i="10"/>
  <c r="AS13" i="10"/>
  <c r="AP13" i="10"/>
  <c r="AM13" i="10"/>
  <c r="AJ13" i="10"/>
  <c r="AG13" i="10"/>
  <c r="AH13" i="10" s="1"/>
  <c r="BA12" i="10"/>
  <c r="AZ12" i="10"/>
  <c r="AT12" i="10"/>
  <c r="AS12" i="10"/>
  <c r="AP12" i="10"/>
  <c r="AM12" i="10"/>
  <c r="AJ12" i="10"/>
  <c r="AG12" i="10"/>
  <c r="AH12" i="10" s="1"/>
  <c r="BB12" i="10" s="1"/>
  <c r="BC12" i="10" s="1"/>
  <c r="BD12" i="10" s="1"/>
  <c r="BA11" i="10"/>
  <c r="AZ11" i="10"/>
  <c r="AT11" i="10"/>
  <c r="AS11" i="10"/>
  <c r="AP11" i="10"/>
  <c r="AM11" i="10"/>
  <c r="AJ11" i="10"/>
  <c r="AG11" i="10"/>
  <c r="AH11" i="10" s="1"/>
  <c r="BA10" i="10"/>
  <c r="AZ10" i="10"/>
  <c r="AT10" i="10"/>
  <c r="AS10" i="10"/>
  <c r="AP10" i="10"/>
  <c r="AM10" i="10"/>
  <c r="AJ10" i="10"/>
  <c r="AG10" i="10"/>
  <c r="AH10" i="10" s="1"/>
  <c r="BB10" i="10" s="1"/>
  <c r="BC10" i="10" s="1"/>
  <c r="BD10" i="10" s="1"/>
  <c r="BA9" i="10"/>
  <c r="AZ9" i="10"/>
  <c r="AT9" i="10"/>
  <c r="AS9" i="10"/>
  <c r="AP9" i="10"/>
  <c r="AM9" i="10"/>
  <c r="AJ9" i="10"/>
  <c r="AG9" i="10"/>
  <c r="AH9" i="10" s="1"/>
  <c r="BA8" i="10"/>
  <c r="AZ8" i="10"/>
  <c r="AT8" i="10"/>
  <c r="AS8" i="10"/>
  <c r="AP8" i="10"/>
  <c r="AM8" i="10"/>
  <c r="AJ8" i="10"/>
  <c r="AH8" i="10"/>
  <c r="BB8" i="10" s="1"/>
  <c r="BC8" i="10" s="1"/>
  <c r="BD8" i="10" s="1"/>
  <c r="AG8" i="10"/>
  <c r="BA7" i="10"/>
  <c r="AZ7" i="10"/>
  <c r="AT7" i="10"/>
  <c r="AS7" i="10"/>
  <c r="AP7" i="10"/>
  <c r="AM7" i="10"/>
  <c r="AJ7" i="10"/>
  <c r="AG7" i="10"/>
  <c r="AH7" i="10" s="1"/>
  <c r="BA6" i="10"/>
  <c r="AZ6" i="10"/>
  <c r="AT6" i="10"/>
  <c r="AS6" i="10"/>
  <c r="AP6" i="10"/>
  <c r="AM6" i="10"/>
  <c r="AJ6" i="10"/>
  <c r="AG6" i="10"/>
  <c r="AH6" i="10" s="1"/>
  <c r="BB6" i="10" s="1"/>
  <c r="BC6" i="10" s="1"/>
  <c r="BD6" i="10" s="1"/>
  <c r="BA5" i="10"/>
  <c r="AZ5" i="10"/>
  <c r="AT5" i="10"/>
  <c r="AS5" i="10"/>
  <c r="AP5" i="10"/>
  <c r="AM5" i="10"/>
  <c r="AJ5" i="10"/>
  <c r="AG5" i="10"/>
  <c r="AH5" i="10" s="1"/>
  <c r="BA4" i="10"/>
  <c r="AZ4" i="10"/>
  <c r="AT4" i="10"/>
  <c r="AS4" i="10"/>
  <c r="AP4" i="10"/>
  <c r="AM4" i="10"/>
  <c r="AJ4" i="10"/>
  <c r="AG4" i="10"/>
  <c r="AH4" i="10" s="1"/>
  <c r="BB4" i="10" s="1"/>
  <c r="BC4" i="10" s="1"/>
  <c r="BD4" i="10" s="1"/>
  <c r="AZ3" i="10"/>
  <c r="AZ2" i="10"/>
  <c r="F697" i="7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0" i="7"/>
  <c r="F399" i="7"/>
  <c r="F398" i="7"/>
  <c r="F396" i="7"/>
  <c r="F395" i="7"/>
  <c r="F394" i="7"/>
  <c r="F392" i="7"/>
  <c r="F391" i="7"/>
  <c r="F390" i="7"/>
  <c r="F388" i="7"/>
  <c r="F387" i="7"/>
  <c r="F386" i="7"/>
  <c r="F384" i="7"/>
  <c r="F383" i="7"/>
  <c r="F382" i="7"/>
  <c r="F380" i="7"/>
  <c r="F379" i="7"/>
  <c r="F378" i="7"/>
  <c r="F376" i="7"/>
  <c r="F375" i="7"/>
  <c r="F374" i="7"/>
  <c r="F372" i="7"/>
  <c r="F371" i="7"/>
  <c r="F370" i="7"/>
  <c r="F368" i="7"/>
  <c r="F367" i="7"/>
  <c r="F366" i="7"/>
  <c r="F364" i="7"/>
  <c r="F363" i="7"/>
  <c r="F362" i="7"/>
  <c r="F360" i="7"/>
  <c r="F359" i="7"/>
  <c r="F358" i="7"/>
  <c r="F356" i="7"/>
  <c r="F355" i="7"/>
  <c r="F354" i="7"/>
  <c r="F352" i="7"/>
  <c r="F351" i="7"/>
  <c r="F350" i="7"/>
  <c r="F348" i="7"/>
  <c r="F347" i="7"/>
  <c r="F346" i="7"/>
  <c r="F344" i="7"/>
  <c r="F343" i="7"/>
  <c r="F342" i="7"/>
  <c r="F340" i="7"/>
  <c r="F339" i="7"/>
  <c r="F338" i="7"/>
  <c r="F336" i="7"/>
  <c r="F335" i="7"/>
  <c r="F334" i="7"/>
  <c r="F332" i="7"/>
  <c r="F331" i="7"/>
  <c r="F330" i="7"/>
  <c r="F328" i="7"/>
  <c r="F327" i="7"/>
  <c r="F326" i="7"/>
  <c r="F324" i="7"/>
  <c r="F323" i="7"/>
  <c r="F322" i="7"/>
  <c r="F320" i="7"/>
  <c r="F319" i="7"/>
  <c r="F318" i="7"/>
  <c r="F316" i="7"/>
  <c r="F315" i="7"/>
  <c r="F314" i="7"/>
  <c r="F312" i="7"/>
  <c r="F311" i="7"/>
  <c r="F310" i="7"/>
  <c r="F308" i="7"/>
  <c r="F307" i="7"/>
  <c r="F306" i="7"/>
  <c r="F304" i="7"/>
  <c r="F303" i="7"/>
  <c r="F302" i="7"/>
  <c r="F300" i="7"/>
  <c r="F299" i="7"/>
  <c r="F298" i="7"/>
  <c r="F296" i="7"/>
  <c r="F295" i="7"/>
  <c r="F294" i="7"/>
  <c r="F292" i="7"/>
  <c r="F291" i="7"/>
  <c r="F290" i="7"/>
  <c r="F288" i="7"/>
  <c r="F287" i="7"/>
  <c r="F286" i="7"/>
  <c r="F284" i="7"/>
  <c r="F283" i="7"/>
  <c r="F282" i="7"/>
  <c r="F280" i="7"/>
  <c r="F279" i="7"/>
  <c r="F278" i="7"/>
  <c r="F276" i="7"/>
  <c r="F275" i="7"/>
  <c r="F274" i="7"/>
  <c r="F272" i="7"/>
  <c r="F271" i="7"/>
  <c r="F270" i="7"/>
  <c r="F268" i="7"/>
  <c r="F267" i="7"/>
  <c r="F266" i="7"/>
  <c r="F264" i="7"/>
  <c r="F263" i="7"/>
  <c r="F262" i="7"/>
  <c r="F260" i="7"/>
  <c r="F259" i="7"/>
  <c r="F258" i="7"/>
  <c r="F256" i="7"/>
  <c r="F255" i="7"/>
  <c r="F254" i="7"/>
  <c r="F252" i="7"/>
  <c r="F251" i="7"/>
  <c r="F250" i="7"/>
  <c r="F248" i="7"/>
  <c r="F247" i="7"/>
  <c r="F246" i="7"/>
  <c r="F244" i="7"/>
  <c r="F243" i="7"/>
  <c r="F242" i="7"/>
  <c r="F240" i="7"/>
  <c r="F239" i="7"/>
  <c r="F238" i="7"/>
  <c r="F236" i="7"/>
  <c r="F235" i="7"/>
  <c r="F234" i="7"/>
  <c r="F232" i="7"/>
  <c r="F231" i="7"/>
  <c r="F230" i="7"/>
  <c r="F228" i="7"/>
  <c r="F227" i="7"/>
  <c r="F226" i="7"/>
  <c r="F224" i="7"/>
  <c r="F223" i="7"/>
  <c r="F222" i="7"/>
  <c r="F220" i="7"/>
  <c r="F219" i="7"/>
  <c r="F218" i="7"/>
  <c r="F216" i="7"/>
  <c r="F215" i="7"/>
  <c r="F214" i="7"/>
  <c r="F212" i="7"/>
  <c r="F211" i="7"/>
  <c r="F210" i="7"/>
  <c r="F208" i="7"/>
  <c r="F207" i="7"/>
  <c r="F206" i="7"/>
  <c r="F204" i="7"/>
  <c r="F203" i="7"/>
  <c r="F202" i="7"/>
  <c r="F200" i="7"/>
  <c r="F199" i="7"/>
  <c r="F198" i="7"/>
  <c r="F196" i="7"/>
  <c r="F195" i="7"/>
  <c r="F194" i="7"/>
  <c r="F192" i="7"/>
  <c r="F191" i="7"/>
  <c r="F190" i="7"/>
  <c r="F188" i="7"/>
  <c r="F187" i="7"/>
  <c r="F186" i="7"/>
  <c r="F184" i="7"/>
  <c r="F183" i="7"/>
  <c r="F182" i="7"/>
  <c r="F180" i="7"/>
  <c r="F179" i="7"/>
  <c r="F178" i="7"/>
  <c r="F176" i="7"/>
  <c r="F175" i="7"/>
  <c r="F174" i="7"/>
  <c r="F172" i="7"/>
  <c r="F171" i="7"/>
  <c r="F170" i="7"/>
  <c r="F168" i="7"/>
  <c r="F167" i="7"/>
  <c r="F166" i="7"/>
  <c r="F164" i="7"/>
  <c r="F163" i="7"/>
  <c r="F162" i="7"/>
  <c r="F160" i="7"/>
  <c r="F159" i="7"/>
  <c r="F158" i="7"/>
  <c r="F156" i="7"/>
  <c r="F155" i="7"/>
  <c r="F154" i="7"/>
  <c r="F152" i="7"/>
  <c r="F151" i="7"/>
  <c r="F150" i="7"/>
  <c r="F148" i="7"/>
  <c r="F147" i="7"/>
  <c r="F146" i="7"/>
  <c r="F144" i="7"/>
  <c r="F143" i="7"/>
  <c r="F142" i="7"/>
  <c r="F140" i="7"/>
  <c r="F139" i="7"/>
  <c r="F138" i="7"/>
  <c r="F136" i="7"/>
  <c r="F135" i="7"/>
  <c r="F134" i="7"/>
  <c r="F132" i="7"/>
  <c r="F131" i="7"/>
  <c r="F130" i="7"/>
  <c r="F128" i="7"/>
  <c r="F127" i="7"/>
  <c r="F126" i="7"/>
  <c r="F124" i="7"/>
  <c r="F123" i="7"/>
  <c r="F122" i="7"/>
  <c r="F120" i="7"/>
  <c r="F119" i="7"/>
  <c r="F118" i="7"/>
  <c r="F116" i="7"/>
  <c r="F115" i="7"/>
  <c r="F114" i="7"/>
  <c r="F112" i="7"/>
  <c r="F111" i="7"/>
  <c r="F110" i="7"/>
  <c r="F108" i="7"/>
  <c r="F107" i="7"/>
  <c r="F106" i="7"/>
  <c r="F104" i="7"/>
  <c r="F103" i="7"/>
  <c r="F102" i="7"/>
  <c r="F100" i="7"/>
  <c r="F99" i="7"/>
  <c r="F98" i="7"/>
  <c r="F96" i="7"/>
  <c r="F95" i="7"/>
  <c r="F94" i="7"/>
  <c r="F92" i="7"/>
  <c r="F91" i="7"/>
  <c r="F90" i="7"/>
  <c r="F88" i="7"/>
  <c r="F87" i="7"/>
  <c r="F86" i="7"/>
  <c r="F84" i="7"/>
  <c r="F83" i="7"/>
  <c r="F82" i="7"/>
  <c r="F80" i="7"/>
  <c r="F79" i="7"/>
  <c r="F78" i="7"/>
  <c r="F76" i="7"/>
  <c r="F75" i="7"/>
  <c r="F74" i="7"/>
  <c r="F72" i="7"/>
  <c r="F71" i="7"/>
  <c r="F70" i="7"/>
  <c r="F68" i="7"/>
  <c r="F67" i="7"/>
  <c r="F66" i="7"/>
  <c r="F64" i="7"/>
  <c r="F63" i="7"/>
  <c r="F62" i="7"/>
  <c r="F60" i="7"/>
  <c r="F59" i="7"/>
  <c r="F58" i="7"/>
  <c r="F56" i="7"/>
  <c r="F55" i="7"/>
  <c r="F54" i="7"/>
  <c r="F52" i="7"/>
  <c r="F51" i="7"/>
  <c r="F50" i="7"/>
  <c r="F48" i="7"/>
  <c r="F47" i="7"/>
  <c r="F46" i="7"/>
  <c r="F44" i="7"/>
  <c r="F43" i="7"/>
  <c r="F42" i="7"/>
  <c r="F40" i="7"/>
  <c r="F39" i="7"/>
  <c r="F38" i="7"/>
  <c r="F36" i="7"/>
  <c r="F35" i="7"/>
  <c r="F34" i="7"/>
  <c r="F32" i="7"/>
  <c r="F31" i="7"/>
  <c r="F30" i="7"/>
  <c r="F28" i="7"/>
  <c r="F27" i="7"/>
  <c r="F26" i="7"/>
  <c r="F24" i="7"/>
  <c r="F23" i="7"/>
  <c r="F22" i="7"/>
  <c r="F20" i="7"/>
  <c r="F19" i="7"/>
  <c r="F18" i="7"/>
  <c r="F16" i="7"/>
  <c r="F15" i="7"/>
  <c r="F14" i="7"/>
  <c r="F12" i="7"/>
  <c r="F11" i="7"/>
  <c r="F10" i="7"/>
  <c r="F8" i="7"/>
  <c r="F7" i="7"/>
  <c r="F6" i="7"/>
  <c r="F5" i="7"/>
  <c r="F4" i="7"/>
  <c r="F3" i="7"/>
  <c r="F2" i="7"/>
  <c r="A2" i="7"/>
  <c r="A3" i="7" s="1"/>
  <c r="F1" i="7"/>
  <c r="E100" i="6"/>
  <c r="D100" i="6"/>
  <c r="C100" i="6"/>
  <c r="B100" i="6"/>
  <c r="E99" i="6"/>
  <c r="D99" i="6"/>
  <c r="C99" i="6"/>
  <c r="B99" i="6"/>
  <c r="E98" i="6"/>
  <c r="D98" i="6"/>
  <c r="C98" i="6"/>
  <c r="B98" i="6"/>
  <c r="E97" i="6"/>
  <c r="D97" i="6"/>
  <c r="C97" i="6"/>
  <c r="B97" i="6"/>
  <c r="E96" i="6"/>
  <c r="D96" i="6"/>
  <c r="C96" i="6"/>
  <c r="B96" i="6"/>
  <c r="E95" i="6"/>
  <c r="D95" i="6"/>
  <c r="C95" i="6"/>
  <c r="B95" i="6"/>
  <c r="E94" i="6"/>
  <c r="D94" i="6"/>
  <c r="C94" i="6"/>
  <c r="B94" i="6"/>
  <c r="E93" i="6"/>
  <c r="D93" i="6"/>
  <c r="C93" i="6"/>
  <c r="B93" i="6"/>
  <c r="E92" i="6"/>
  <c r="D92" i="6"/>
  <c r="C92" i="6"/>
  <c r="B92" i="6"/>
  <c r="E91" i="6"/>
  <c r="D91" i="6"/>
  <c r="C91" i="6"/>
  <c r="B91" i="6"/>
  <c r="E90" i="6"/>
  <c r="D90" i="6"/>
  <c r="C90" i="6"/>
  <c r="B90" i="6"/>
  <c r="E89" i="6"/>
  <c r="D89" i="6"/>
  <c r="C89" i="6"/>
  <c r="B89" i="6"/>
  <c r="E88" i="6"/>
  <c r="D88" i="6"/>
  <c r="C88" i="6"/>
  <c r="B88" i="6"/>
  <c r="E87" i="6"/>
  <c r="D87" i="6"/>
  <c r="C87" i="6"/>
  <c r="B87" i="6"/>
  <c r="E86" i="6"/>
  <c r="D86" i="6"/>
  <c r="C86" i="6"/>
  <c r="B86" i="6"/>
  <c r="E85" i="6"/>
  <c r="D85" i="6"/>
  <c r="C85" i="6"/>
  <c r="B85" i="6"/>
  <c r="E84" i="6"/>
  <c r="D84" i="6"/>
  <c r="C84" i="6"/>
  <c r="B84" i="6"/>
  <c r="E83" i="6"/>
  <c r="D83" i="6"/>
  <c r="C83" i="6"/>
  <c r="B83" i="6"/>
  <c r="E82" i="6"/>
  <c r="D82" i="6"/>
  <c r="C82" i="6"/>
  <c r="B82" i="6"/>
  <c r="E81" i="6"/>
  <c r="D81" i="6"/>
  <c r="C81" i="6"/>
  <c r="B81" i="6"/>
  <c r="E80" i="6"/>
  <c r="D80" i="6"/>
  <c r="C80" i="6"/>
  <c r="B80" i="6"/>
  <c r="E79" i="6"/>
  <c r="D79" i="6"/>
  <c r="C79" i="6"/>
  <c r="B79" i="6"/>
  <c r="E78" i="6"/>
  <c r="D78" i="6"/>
  <c r="C78" i="6"/>
  <c r="B78" i="6"/>
  <c r="E77" i="6"/>
  <c r="D77" i="6"/>
  <c r="C77" i="6"/>
  <c r="B77" i="6"/>
  <c r="E76" i="6"/>
  <c r="D76" i="6"/>
  <c r="C76" i="6"/>
  <c r="B76" i="6"/>
  <c r="E75" i="6"/>
  <c r="D75" i="6"/>
  <c r="C75" i="6"/>
  <c r="B75" i="6"/>
  <c r="E74" i="6"/>
  <c r="D74" i="6"/>
  <c r="C74" i="6"/>
  <c r="B74" i="6"/>
  <c r="E73" i="6"/>
  <c r="D73" i="6"/>
  <c r="C73" i="6"/>
  <c r="B73" i="6"/>
  <c r="E72" i="6"/>
  <c r="D72" i="6"/>
  <c r="C72" i="6"/>
  <c r="B72" i="6"/>
  <c r="E71" i="6"/>
  <c r="D71" i="6"/>
  <c r="C71" i="6"/>
  <c r="B71" i="6"/>
  <c r="E70" i="6"/>
  <c r="D70" i="6"/>
  <c r="C70" i="6"/>
  <c r="B70" i="6"/>
  <c r="E69" i="6"/>
  <c r="D69" i="6"/>
  <c r="C69" i="6"/>
  <c r="B69" i="6"/>
  <c r="E68" i="6"/>
  <c r="D68" i="6"/>
  <c r="C68" i="6"/>
  <c r="B68" i="6"/>
  <c r="E67" i="6"/>
  <c r="D67" i="6"/>
  <c r="C67" i="6"/>
  <c r="B67" i="6"/>
  <c r="E66" i="6"/>
  <c r="D66" i="6"/>
  <c r="C66" i="6"/>
  <c r="B66" i="6"/>
  <c r="E65" i="6"/>
  <c r="D65" i="6"/>
  <c r="C65" i="6"/>
  <c r="B65" i="6"/>
  <c r="E64" i="6"/>
  <c r="D64" i="6"/>
  <c r="C64" i="6"/>
  <c r="B64" i="6"/>
  <c r="E63" i="6"/>
  <c r="D63" i="6"/>
  <c r="C63" i="6"/>
  <c r="B63" i="6"/>
  <c r="E62" i="6"/>
  <c r="D62" i="6"/>
  <c r="C62" i="6"/>
  <c r="B62" i="6"/>
  <c r="E61" i="6"/>
  <c r="D61" i="6"/>
  <c r="C61" i="6"/>
  <c r="B61" i="6"/>
  <c r="E60" i="6"/>
  <c r="D60" i="6"/>
  <c r="C60" i="6"/>
  <c r="B60" i="6"/>
  <c r="E59" i="6"/>
  <c r="D59" i="6"/>
  <c r="C59" i="6"/>
  <c r="B59" i="6"/>
  <c r="E58" i="6"/>
  <c r="D58" i="6"/>
  <c r="C58" i="6"/>
  <c r="B58" i="6"/>
  <c r="E57" i="6"/>
  <c r="D57" i="6"/>
  <c r="C57" i="6"/>
  <c r="B57" i="6"/>
  <c r="E56" i="6"/>
  <c r="D56" i="6"/>
  <c r="C56" i="6"/>
  <c r="B56" i="6"/>
  <c r="E55" i="6"/>
  <c r="D55" i="6"/>
  <c r="C55" i="6"/>
  <c r="B55" i="6"/>
  <c r="E54" i="6"/>
  <c r="D54" i="6"/>
  <c r="C54" i="6"/>
  <c r="B54" i="6"/>
  <c r="E53" i="6"/>
  <c r="D53" i="6"/>
  <c r="C53" i="6"/>
  <c r="B53" i="6"/>
  <c r="E52" i="6"/>
  <c r="D52" i="6"/>
  <c r="C52" i="6"/>
  <c r="B52" i="6"/>
  <c r="E51" i="6"/>
  <c r="D51" i="6"/>
  <c r="C51" i="6"/>
  <c r="B51" i="6"/>
  <c r="E50" i="6"/>
  <c r="D50" i="6"/>
  <c r="C50" i="6"/>
  <c r="B50" i="6"/>
  <c r="E49" i="6"/>
  <c r="D49" i="6"/>
  <c r="C49" i="6"/>
  <c r="B49" i="6"/>
  <c r="E48" i="6"/>
  <c r="D48" i="6"/>
  <c r="C48" i="6"/>
  <c r="B48" i="6"/>
  <c r="E47" i="6"/>
  <c r="D47" i="6"/>
  <c r="C47" i="6"/>
  <c r="B47" i="6"/>
  <c r="E46" i="6"/>
  <c r="D46" i="6"/>
  <c r="C46" i="6"/>
  <c r="B46" i="6"/>
  <c r="E45" i="6"/>
  <c r="D45" i="6"/>
  <c r="C45" i="6"/>
  <c r="B45" i="6"/>
  <c r="E44" i="6"/>
  <c r="D44" i="6"/>
  <c r="C44" i="6"/>
  <c r="B44" i="6"/>
  <c r="E43" i="6"/>
  <c r="D43" i="6"/>
  <c r="C43" i="6"/>
  <c r="B43" i="6"/>
  <c r="E42" i="6"/>
  <c r="D42" i="6"/>
  <c r="C42" i="6"/>
  <c r="B42" i="6"/>
  <c r="E41" i="6"/>
  <c r="D41" i="6"/>
  <c r="C41" i="6"/>
  <c r="B41" i="6"/>
  <c r="E40" i="6"/>
  <c r="D40" i="6"/>
  <c r="C40" i="6"/>
  <c r="B40" i="6"/>
  <c r="E39" i="6"/>
  <c r="D39" i="6"/>
  <c r="C39" i="6"/>
  <c r="B39" i="6"/>
  <c r="E38" i="6"/>
  <c r="D38" i="6"/>
  <c r="C38" i="6"/>
  <c r="B38" i="6"/>
  <c r="E37" i="6"/>
  <c r="D37" i="6"/>
  <c r="C37" i="6"/>
  <c r="B37" i="6"/>
  <c r="E36" i="6"/>
  <c r="D36" i="6"/>
  <c r="C36" i="6"/>
  <c r="B36" i="6"/>
  <c r="E35" i="6"/>
  <c r="D35" i="6"/>
  <c r="C35" i="6"/>
  <c r="B35" i="6"/>
  <c r="E34" i="6"/>
  <c r="D34" i="6"/>
  <c r="C34" i="6"/>
  <c r="B34" i="6"/>
  <c r="E33" i="6"/>
  <c r="D33" i="6"/>
  <c r="C33" i="6"/>
  <c r="B33" i="6"/>
  <c r="E32" i="6"/>
  <c r="D32" i="6"/>
  <c r="C32" i="6"/>
  <c r="B32" i="6"/>
  <c r="E31" i="6"/>
  <c r="D31" i="6"/>
  <c r="C31" i="6"/>
  <c r="B31" i="6"/>
  <c r="E30" i="6"/>
  <c r="D30" i="6"/>
  <c r="C30" i="6"/>
  <c r="B30" i="6"/>
  <c r="E29" i="6"/>
  <c r="D29" i="6"/>
  <c r="C29" i="6"/>
  <c r="B29" i="6"/>
  <c r="E28" i="6"/>
  <c r="D28" i="6"/>
  <c r="C28" i="6"/>
  <c r="B28" i="6"/>
  <c r="E27" i="6"/>
  <c r="D27" i="6"/>
  <c r="C27" i="6"/>
  <c r="B27" i="6"/>
  <c r="E26" i="6"/>
  <c r="D26" i="6"/>
  <c r="C26" i="6"/>
  <c r="B26" i="6"/>
  <c r="E25" i="6"/>
  <c r="D25" i="6"/>
  <c r="C25" i="6"/>
  <c r="B25" i="6"/>
  <c r="E24" i="6"/>
  <c r="D24" i="6"/>
  <c r="C24" i="6"/>
  <c r="B24" i="6"/>
  <c r="E23" i="6"/>
  <c r="D23" i="6"/>
  <c r="C23" i="6"/>
  <c r="B23" i="6"/>
  <c r="E22" i="6"/>
  <c r="D22" i="6"/>
  <c r="C22" i="6"/>
  <c r="B22" i="6"/>
  <c r="E21" i="6"/>
  <c r="D21" i="6"/>
  <c r="C21" i="6"/>
  <c r="B21" i="6"/>
  <c r="E20" i="6"/>
  <c r="D20" i="6"/>
  <c r="C20" i="6"/>
  <c r="B20" i="6"/>
  <c r="E19" i="6"/>
  <c r="D19" i="6"/>
  <c r="C19" i="6"/>
  <c r="B19" i="6"/>
  <c r="E18" i="6"/>
  <c r="D18" i="6"/>
  <c r="C18" i="6"/>
  <c r="B18" i="6"/>
  <c r="E17" i="6"/>
  <c r="D17" i="6"/>
  <c r="C17" i="6"/>
  <c r="B17" i="6"/>
  <c r="E16" i="6"/>
  <c r="D16" i="6"/>
  <c r="C16" i="6"/>
  <c r="B16" i="6"/>
  <c r="E15" i="6"/>
  <c r="D15" i="6"/>
  <c r="C15" i="6"/>
  <c r="B15" i="6"/>
  <c r="E14" i="6"/>
  <c r="D14" i="6"/>
  <c r="C14" i="6"/>
  <c r="B14" i="6"/>
  <c r="E13" i="6"/>
  <c r="D13" i="6"/>
  <c r="C13" i="6"/>
  <c r="B13" i="6"/>
  <c r="E12" i="6"/>
  <c r="D12" i="6"/>
  <c r="C12" i="6"/>
  <c r="B12" i="6"/>
  <c r="E11" i="6"/>
  <c r="D11" i="6"/>
  <c r="C11" i="6"/>
  <c r="B11" i="6"/>
  <c r="E10" i="6"/>
  <c r="D10" i="6"/>
  <c r="C10" i="6"/>
  <c r="B10" i="6"/>
  <c r="E9" i="6"/>
  <c r="D9" i="6"/>
  <c r="C9" i="6"/>
  <c r="B9" i="6"/>
  <c r="E8" i="6"/>
  <c r="D8" i="6"/>
  <c r="C8" i="6"/>
  <c r="B8" i="6"/>
  <c r="E7" i="6"/>
  <c r="D7" i="6"/>
  <c r="C7" i="6"/>
  <c r="B7" i="6"/>
  <c r="E6" i="6"/>
  <c r="D6" i="6"/>
  <c r="C6" i="6"/>
  <c r="B6" i="6"/>
  <c r="E5" i="6"/>
  <c r="D5" i="6"/>
  <c r="C5" i="6"/>
  <c r="B5" i="6"/>
  <c r="E4" i="6"/>
  <c r="D4" i="6"/>
  <c r="C4" i="6"/>
  <c r="B4" i="6"/>
  <c r="E3" i="6"/>
  <c r="D3" i="6"/>
  <c r="C3" i="6"/>
  <c r="B3" i="6"/>
  <c r="E2" i="6"/>
  <c r="D2" i="6"/>
  <c r="C2" i="6"/>
  <c r="B2" i="6"/>
  <c r="E1" i="6"/>
  <c r="D1" i="6"/>
  <c r="C1" i="6"/>
  <c r="B1" i="6"/>
  <c r="AK106" i="10" l="1"/>
  <c r="AN106" i="10" s="1"/>
  <c r="AI222" i="10"/>
  <c r="BB222" i="10"/>
  <c r="BC222" i="10" s="1"/>
  <c r="BD222" i="10" s="1"/>
  <c r="BE222" i="10" s="1"/>
  <c r="BF222" i="10" s="1"/>
  <c r="BG222" i="10" s="1"/>
  <c r="AI314" i="10"/>
  <c r="AK314" i="10" s="1"/>
  <c r="AN314" i="10" s="1"/>
  <c r="BB314" i="10"/>
  <c r="BC314" i="10" s="1"/>
  <c r="BD314" i="10" s="1"/>
  <c r="BN316" i="10"/>
  <c r="BO316" i="10"/>
  <c r="BJ316" i="10"/>
  <c r="BH316" i="10"/>
  <c r="BB220" i="10"/>
  <c r="BC220" i="10" s="1"/>
  <c r="BD220" i="10" s="1"/>
  <c r="BE220" i="10" s="1"/>
  <c r="BF220" i="10" s="1"/>
  <c r="BG220" i="10" s="1"/>
  <c r="AI220" i="10"/>
  <c r="BK317" i="10"/>
  <c r="BO317" i="10"/>
  <c r="BN317" i="10"/>
  <c r="BJ317" i="10"/>
  <c r="BH317" i="10"/>
  <c r="BB315" i="10"/>
  <c r="BC315" i="10" s="1"/>
  <c r="BD315" i="10" s="1"/>
  <c r="AI315" i="10"/>
  <c r="AK315" i="10" s="1"/>
  <c r="AN315" i="10" s="1"/>
  <c r="BB335" i="10"/>
  <c r="BC335" i="10" s="1"/>
  <c r="BD335" i="10" s="1"/>
  <c r="BE335" i="10" s="1"/>
  <c r="BF335" i="10" s="1"/>
  <c r="BG335" i="10" s="1"/>
  <c r="AI335" i="10"/>
  <c r="BK238" i="10"/>
  <c r="BO238" i="10"/>
  <c r="BN238" i="10"/>
  <c r="BJ238" i="10"/>
  <c r="BH238" i="10"/>
  <c r="BK110" i="10"/>
  <c r="BO110" i="10"/>
  <c r="BN110" i="10"/>
  <c r="BJ110" i="10"/>
  <c r="BH110" i="10"/>
  <c r="BK252" i="10"/>
  <c r="BO252" i="10"/>
  <c r="BN252" i="10"/>
  <c r="BJ252" i="10"/>
  <c r="BH252" i="10"/>
  <c r="BB42" i="10"/>
  <c r="BC42" i="10" s="1"/>
  <c r="BD42" i="10" s="1"/>
  <c r="BE42" i="10" s="1"/>
  <c r="BF42" i="10" s="1"/>
  <c r="BG42" i="10" s="1"/>
  <c r="BK244" i="10"/>
  <c r="BO244" i="10"/>
  <c r="BN244" i="10"/>
  <c r="BJ244" i="10"/>
  <c r="BH244" i="10"/>
  <c r="AI252" i="10"/>
  <c r="AK252" i="10" s="1"/>
  <c r="AN252" i="10" s="1"/>
  <c r="BB257" i="10"/>
  <c r="BC257" i="10" s="1"/>
  <c r="BD257" i="10" s="1"/>
  <c r="BE257" i="10" s="1"/>
  <c r="BF257" i="10" s="1"/>
  <c r="BG257" i="10" s="1"/>
  <c r="BB324" i="10"/>
  <c r="BC324" i="10" s="1"/>
  <c r="BD324" i="10" s="1"/>
  <c r="BE324" i="10" s="1"/>
  <c r="BF324" i="10" s="1"/>
  <c r="BG324" i="10" s="1"/>
  <c r="BB338" i="10"/>
  <c r="BC338" i="10" s="1"/>
  <c r="BD338" i="10" s="1"/>
  <c r="BE338" i="10" s="1"/>
  <c r="BF338" i="10" s="1"/>
  <c r="BG338" i="10" s="1"/>
  <c r="BK227" i="10"/>
  <c r="BO227" i="10"/>
  <c r="BN227" i="10"/>
  <c r="BJ227" i="10"/>
  <c r="BH227" i="10"/>
  <c r="BB34" i="10"/>
  <c r="BC34" i="10" s="1"/>
  <c r="BD34" i="10" s="1"/>
  <c r="BB45" i="10"/>
  <c r="BC45" i="10" s="1"/>
  <c r="BD45" i="10" s="1"/>
  <c r="AK102" i="10"/>
  <c r="AN102" i="10" s="1"/>
  <c r="BB108" i="10"/>
  <c r="BC108" i="10" s="1"/>
  <c r="BD108" i="10" s="1"/>
  <c r="BE108" i="10" s="1"/>
  <c r="BF108" i="10" s="1"/>
  <c r="BG108" i="10" s="1"/>
  <c r="BB129" i="10"/>
  <c r="BC129" i="10" s="1"/>
  <c r="BD129" i="10" s="1"/>
  <c r="BB135" i="10"/>
  <c r="BC135" i="10" s="1"/>
  <c r="BD135" i="10" s="1"/>
  <c r="BB138" i="10"/>
  <c r="BC138" i="10" s="1"/>
  <c r="BD138" i="10" s="1"/>
  <c r="AK211" i="10"/>
  <c r="AN211" i="10" s="1"/>
  <c r="BB221" i="10"/>
  <c r="BC221" i="10" s="1"/>
  <c r="BD221" i="10" s="1"/>
  <c r="BB223" i="10"/>
  <c r="BC223" i="10" s="1"/>
  <c r="BD223" i="10" s="1"/>
  <c r="BE223" i="10" s="1"/>
  <c r="BF223" i="10" s="1"/>
  <c r="BG223" i="10" s="1"/>
  <c r="BB255" i="10"/>
  <c r="BC255" i="10" s="1"/>
  <c r="BD255" i="10" s="1"/>
  <c r="AI257" i="10"/>
  <c r="BB273" i="10"/>
  <c r="BC273" i="10" s="1"/>
  <c r="BD273" i="10" s="1"/>
  <c r="BE273" i="10" s="1"/>
  <c r="BF273" i="10" s="1"/>
  <c r="BG273" i="10" s="1"/>
  <c r="AI324" i="10"/>
  <c r="AK324" i="10" s="1"/>
  <c r="AN324" i="10" s="1"/>
  <c r="BB328" i="10"/>
  <c r="BC328" i="10" s="1"/>
  <c r="BD328" i="10" s="1"/>
  <c r="BE328" i="10" s="1"/>
  <c r="BF328" i="10" s="1"/>
  <c r="BG328" i="10" s="1"/>
  <c r="BB330" i="10"/>
  <c r="BC330" i="10" s="1"/>
  <c r="BD330" i="10" s="1"/>
  <c r="BE330" i="10" s="1"/>
  <c r="BF330" i="10" s="1"/>
  <c r="BG330" i="10" s="1"/>
  <c r="AI338" i="10"/>
  <c r="BK318" i="10"/>
  <c r="BO318" i="10"/>
  <c r="BN318" i="10"/>
  <c r="BJ318" i="10"/>
  <c r="BH318" i="10"/>
  <c r="BK170" i="10"/>
  <c r="BO170" i="10"/>
  <c r="BN170" i="10"/>
  <c r="BJ170" i="10"/>
  <c r="BH170" i="10"/>
  <c r="BK214" i="10"/>
  <c r="BO214" i="10"/>
  <c r="BN214" i="10"/>
  <c r="BJ214" i="10"/>
  <c r="BH214" i="10"/>
  <c r="BB224" i="10"/>
  <c r="BC224" i="10" s="1"/>
  <c r="BD224" i="10" s="1"/>
  <c r="BE224" i="10" s="1"/>
  <c r="BF224" i="10" s="1"/>
  <c r="BG224" i="10" s="1"/>
  <c r="BO240" i="10"/>
  <c r="BN240" i="10"/>
  <c r="BJ240" i="10"/>
  <c r="BH240" i="10"/>
  <c r="BK240" i="10"/>
  <c r="BK46" i="10"/>
  <c r="BO46" i="10"/>
  <c r="BN46" i="10"/>
  <c r="BJ46" i="10"/>
  <c r="BH46" i="10"/>
  <c r="BK133" i="10"/>
  <c r="BO133" i="10"/>
  <c r="BN133" i="10"/>
  <c r="BH133" i="10"/>
  <c r="BJ133" i="10"/>
  <c r="BB139" i="10"/>
  <c r="BC139" i="10" s="1"/>
  <c r="BD139" i="10" s="1"/>
  <c r="BE139" i="10" s="1"/>
  <c r="BF139" i="10" s="1"/>
  <c r="BG139" i="10" s="1"/>
  <c r="BK246" i="10"/>
  <c r="BO246" i="10"/>
  <c r="BN246" i="10"/>
  <c r="BJ246" i="10"/>
  <c r="BH246" i="10"/>
  <c r="BB320" i="10"/>
  <c r="BC320" i="10" s="1"/>
  <c r="BD320" i="10" s="1"/>
  <c r="BK242" i="10"/>
  <c r="BO242" i="10"/>
  <c r="BN242" i="10"/>
  <c r="BJ242" i="10"/>
  <c r="BH242" i="10"/>
  <c r="BB38" i="10"/>
  <c r="BC38" i="10" s="1"/>
  <c r="BD38" i="10" s="1"/>
  <c r="BB41" i="10"/>
  <c r="BC41" i="10" s="1"/>
  <c r="BD41" i="10" s="1"/>
  <c r="BE41" i="10" s="1"/>
  <c r="BF41" i="10" s="1"/>
  <c r="BG41" i="10" s="1"/>
  <c r="BB115" i="10"/>
  <c r="BC115" i="10" s="1"/>
  <c r="BD115" i="10" s="1"/>
  <c r="BB125" i="10"/>
  <c r="BC125" i="10" s="1"/>
  <c r="BD125" i="10" s="1"/>
  <c r="BE125" i="10" s="1"/>
  <c r="BF125" i="10" s="1"/>
  <c r="BG125" i="10" s="1"/>
  <c r="AI139" i="10"/>
  <c r="BB190" i="10"/>
  <c r="BC190" i="10" s="1"/>
  <c r="BD190" i="10" s="1"/>
  <c r="BB248" i="10"/>
  <c r="BC248" i="10" s="1"/>
  <c r="BD248" i="10" s="1"/>
  <c r="BE248" i="10" s="1"/>
  <c r="BF248" i="10" s="1"/>
  <c r="BG248" i="10" s="1"/>
  <c r="BB277" i="10"/>
  <c r="BC277" i="10" s="1"/>
  <c r="BD277" i="10" s="1"/>
  <c r="BE277" i="10" s="1"/>
  <c r="BF277" i="10" s="1"/>
  <c r="BG277" i="10" s="1"/>
  <c r="BM277" i="10" s="1"/>
  <c r="BK316" i="10"/>
  <c r="AQ330" i="10"/>
  <c r="AK223" i="10"/>
  <c r="AN223" i="10" s="1"/>
  <c r="AK257" i="10"/>
  <c r="AN257" i="10" s="1"/>
  <c r="AK316" i="10"/>
  <c r="AN316" i="10" s="1"/>
  <c r="AU316" i="10" s="1"/>
  <c r="AV316" i="10" s="1"/>
  <c r="BE319" i="10"/>
  <c r="BF319" i="10" s="1"/>
  <c r="BG319" i="10" s="1"/>
  <c r="AK320" i="10"/>
  <c r="AN320" i="10" s="1"/>
  <c r="AK335" i="10"/>
  <c r="AN335" i="10" s="1"/>
  <c r="AK112" i="10"/>
  <c r="AN112" i="10" s="1"/>
  <c r="AK139" i="10"/>
  <c r="AN139" i="10" s="1"/>
  <c r="BE215" i="10"/>
  <c r="BF215" i="10" s="1"/>
  <c r="BG215" i="10" s="1"/>
  <c r="BM215" i="10" s="1"/>
  <c r="AK220" i="10"/>
  <c r="AN220" i="10" s="1"/>
  <c r="AK222" i="10"/>
  <c r="AN222" i="10" s="1"/>
  <c r="AK256" i="10"/>
  <c r="AN256" i="10" s="1"/>
  <c r="BE325" i="10"/>
  <c r="BF325" i="10" s="1"/>
  <c r="BG325" i="10" s="1"/>
  <c r="BE327" i="10"/>
  <c r="BF327" i="10" s="1"/>
  <c r="BG327" i="10" s="1"/>
  <c r="AO335" i="10"/>
  <c r="AK336" i="10"/>
  <c r="AN336" i="10" s="1"/>
  <c r="AK338" i="10"/>
  <c r="AN338" i="10" s="1"/>
  <c r="AO220" i="10"/>
  <c r="AO222" i="10"/>
  <c r="AK224" i="10"/>
  <c r="AN224" i="10" s="1"/>
  <c r="AO224" i="10" s="1"/>
  <c r="AK279" i="10"/>
  <c r="AN279" i="10" s="1"/>
  <c r="AI168" i="10"/>
  <c r="AK168" i="10" s="1"/>
  <c r="AN168" i="10" s="1"/>
  <c r="BB168" i="10"/>
  <c r="BC168" i="10" s="1"/>
  <c r="BD168" i="10" s="1"/>
  <c r="BE168" i="10" s="1"/>
  <c r="BF168" i="10" s="1"/>
  <c r="BG168" i="10" s="1"/>
  <c r="AI133" i="10"/>
  <c r="AK133" i="10" s="1"/>
  <c r="AN133" i="10" s="1"/>
  <c r="AO133" i="10" s="1"/>
  <c r="AI135" i="10"/>
  <c r="AK135" i="10" s="1"/>
  <c r="AN135" i="10" s="1"/>
  <c r="BB167" i="10"/>
  <c r="BC167" i="10" s="1"/>
  <c r="BD167" i="10" s="1"/>
  <c r="BB173" i="10"/>
  <c r="BC173" i="10" s="1"/>
  <c r="BD173" i="10" s="1"/>
  <c r="BB102" i="10"/>
  <c r="BC102" i="10" s="1"/>
  <c r="BD102" i="10" s="1"/>
  <c r="BE102" i="10" s="1"/>
  <c r="BF102" i="10" s="1"/>
  <c r="BG102" i="10" s="1"/>
  <c r="AI114" i="10"/>
  <c r="AK114" i="10" s="1"/>
  <c r="AN114" i="10" s="1"/>
  <c r="BB98" i="10"/>
  <c r="BC98" i="10" s="1"/>
  <c r="BD98" i="10" s="1"/>
  <c r="BE98" i="10" s="1"/>
  <c r="BF98" i="10" s="1"/>
  <c r="BG98" i="10" s="1"/>
  <c r="BM98" i="10" s="1"/>
  <c r="BB106" i="10"/>
  <c r="BC106" i="10" s="1"/>
  <c r="BD106" i="10" s="1"/>
  <c r="BE106" i="10" s="1"/>
  <c r="BF106" i="10" s="1"/>
  <c r="BG106" i="10" s="1"/>
  <c r="BE4" i="10"/>
  <c r="BF4" i="10" s="1"/>
  <c r="BG4" i="10" s="1"/>
  <c r="BE6" i="10"/>
  <c r="BF6" i="10" s="1"/>
  <c r="BG6" i="10" s="1"/>
  <c r="BE8" i="10"/>
  <c r="BF8" i="10" s="1"/>
  <c r="BG8" i="10" s="1"/>
  <c r="BE10" i="10"/>
  <c r="BF10" i="10" s="1"/>
  <c r="BG10" i="10" s="1"/>
  <c r="BE12" i="10"/>
  <c r="BF12" i="10" s="1"/>
  <c r="BG12" i="10" s="1"/>
  <c r="BE14" i="10"/>
  <c r="BF14" i="10" s="1"/>
  <c r="BG14" i="10" s="1"/>
  <c r="BL14" i="10" s="1"/>
  <c r="BE16" i="10"/>
  <c r="BF16" i="10" s="1"/>
  <c r="BG16" i="10" s="1"/>
  <c r="BE18" i="10"/>
  <c r="BF18" i="10" s="1"/>
  <c r="BG18" i="10" s="1"/>
  <c r="BE20" i="10"/>
  <c r="BF20" i="10" s="1"/>
  <c r="BG20" i="10" s="1"/>
  <c r="BE22" i="10"/>
  <c r="BF22" i="10" s="1"/>
  <c r="BG22" i="10" s="1"/>
  <c r="BE24" i="10"/>
  <c r="BF24" i="10" s="1"/>
  <c r="BG24" i="10" s="1"/>
  <c r="BE26" i="10"/>
  <c r="BF26" i="10" s="1"/>
  <c r="BG26" i="10" s="1"/>
  <c r="BL26" i="10" s="1"/>
  <c r="BE28" i="10"/>
  <c r="BF28" i="10" s="1"/>
  <c r="BG28" i="10" s="1"/>
  <c r="BL4" i="10"/>
  <c r="BI4" i="10"/>
  <c r="BM4" i="10"/>
  <c r="BL8" i="10"/>
  <c r="BI8" i="10"/>
  <c r="BI10" i="10"/>
  <c r="BM10" i="10"/>
  <c r="BL12" i="10"/>
  <c r="BL16" i="10"/>
  <c r="BI16" i="10"/>
  <c r="BM16" i="10"/>
  <c r="BL18" i="10"/>
  <c r="BI18" i="10"/>
  <c r="BM18" i="10"/>
  <c r="BL20" i="10"/>
  <c r="BI20" i="10"/>
  <c r="BI22" i="10"/>
  <c r="BM22" i="10"/>
  <c r="BL24" i="10"/>
  <c r="BB5" i="10"/>
  <c r="BC5" i="10" s="1"/>
  <c r="BD5" i="10" s="1"/>
  <c r="BE5" i="10" s="1"/>
  <c r="BF5" i="10" s="1"/>
  <c r="BG5" i="10" s="1"/>
  <c r="AI5" i="10"/>
  <c r="AK5" i="10" s="1"/>
  <c r="AN5" i="10" s="1"/>
  <c r="AO5" i="10" s="1"/>
  <c r="BB7" i="10"/>
  <c r="BC7" i="10" s="1"/>
  <c r="BD7" i="10" s="1"/>
  <c r="BE7" i="10" s="1"/>
  <c r="BF7" i="10" s="1"/>
  <c r="BG7" i="10" s="1"/>
  <c r="AI7" i="10"/>
  <c r="AK7" i="10" s="1"/>
  <c r="AN7" i="10" s="1"/>
  <c r="AO7" i="10" s="1"/>
  <c r="BB9" i="10"/>
  <c r="BC9" i="10" s="1"/>
  <c r="BD9" i="10" s="1"/>
  <c r="BE9" i="10" s="1"/>
  <c r="BF9" i="10" s="1"/>
  <c r="BG9" i="10" s="1"/>
  <c r="AI9" i="10"/>
  <c r="AK9" i="10" s="1"/>
  <c r="AN9" i="10" s="1"/>
  <c r="BB11" i="10"/>
  <c r="BC11" i="10" s="1"/>
  <c r="BD11" i="10" s="1"/>
  <c r="BE11" i="10" s="1"/>
  <c r="BF11" i="10" s="1"/>
  <c r="BG11" i="10" s="1"/>
  <c r="AI11" i="10"/>
  <c r="AK11" i="10" s="1"/>
  <c r="AN11" i="10" s="1"/>
  <c r="AO11" i="10" s="1"/>
  <c r="BB13" i="10"/>
  <c r="BC13" i="10" s="1"/>
  <c r="BD13" i="10" s="1"/>
  <c r="BE13" i="10" s="1"/>
  <c r="BF13" i="10" s="1"/>
  <c r="BG13" i="10" s="1"/>
  <c r="AI13" i="10"/>
  <c r="AK13" i="10" s="1"/>
  <c r="AN13" i="10" s="1"/>
  <c r="AO13" i="10" s="1"/>
  <c r="BB15" i="10"/>
  <c r="BC15" i="10" s="1"/>
  <c r="BD15" i="10" s="1"/>
  <c r="BE15" i="10" s="1"/>
  <c r="BF15" i="10" s="1"/>
  <c r="BG15" i="10" s="1"/>
  <c r="AI15" i="10"/>
  <c r="AK15" i="10" s="1"/>
  <c r="AN15" i="10" s="1"/>
  <c r="BB17" i="10"/>
  <c r="BC17" i="10" s="1"/>
  <c r="BD17" i="10" s="1"/>
  <c r="BE17" i="10" s="1"/>
  <c r="BF17" i="10" s="1"/>
  <c r="BG17" i="10" s="1"/>
  <c r="AI17" i="10"/>
  <c r="AK17" i="10" s="1"/>
  <c r="AN17" i="10" s="1"/>
  <c r="AO17" i="10" s="1"/>
  <c r="BB19" i="10"/>
  <c r="BC19" i="10" s="1"/>
  <c r="BD19" i="10" s="1"/>
  <c r="BE19" i="10" s="1"/>
  <c r="BF19" i="10" s="1"/>
  <c r="BG19" i="10" s="1"/>
  <c r="AI19" i="10"/>
  <c r="AK19" i="10" s="1"/>
  <c r="AN19" i="10" s="1"/>
  <c r="AO19" i="10" s="1"/>
  <c r="BB21" i="10"/>
  <c r="BC21" i="10" s="1"/>
  <c r="BD21" i="10" s="1"/>
  <c r="BE21" i="10" s="1"/>
  <c r="BF21" i="10" s="1"/>
  <c r="BG21" i="10" s="1"/>
  <c r="AI21" i="10"/>
  <c r="AK21" i="10" s="1"/>
  <c r="AN21" i="10" s="1"/>
  <c r="BB23" i="10"/>
  <c r="BC23" i="10" s="1"/>
  <c r="BD23" i="10" s="1"/>
  <c r="BE23" i="10" s="1"/>
  <c r="BF23" i="10" s="1"/>
  <c r="BG23" i="10" s="1"/>
  <c r="AI23" i="10"/>
  <c r="AK23" i="10" s="1"/>
  <c r="AN23" i="10" s="1"/>
  <c r="AO23" i="10" s="1"/>
  <c r="BB25" i="10"/>
  <c r="BC25" i="10" s="1"/>
  <c r="BD25" i="10" s="1"/>
  <c r="BE25" i="10" s="1"/>
  <c r="BF25" i="10" s="1"/>
  <c r="BG25" i="10" s="1"/>
  <c r="AI25" i="10"/>
  <c r="AK25" i="10" s="1"/>
  <c r="AN25" i="10" s="1"/>
  <c r="BB27" i="10"/>
  <c r="BC27" i="10" s="1"/>
  <c r="BD27" i="10" s="1"/>
  <c r="BE27" i="10" s="1"/>
  <c r="BF27" i="10" s="1"/>
  <c r="BG27" i="10" s="1"/>
  <c r="AI27" i="10"/>
  <c r="AK27" i="10" s="1"/>
  <c r="AN27" i="10" s="1"/>
  <c r="BB29" i="10"/>
  <c r="BC29" i="10" s="1"/>
  <c r="BD29" i="10" s="1"/>
  <c r="BE29" i="10" s="1"/>
  <c r="BF29" i="10" s="1"/>
  <c r="BG29" i="10" s="1"/>
  <c r="AI29" i="10"/>
  <c r="AK29" i="10" s="1"/>
  <c r="AN29" i="10" s="1"/>
  <c r="AO29" i="10" s="1"/>
  <c r="BM46" i="10"/>
  <c r="BL46" i="10"/>
  <c r="BI46" i="10"/>
  <c r="AO9" i="10"/>
  <c r="AO15" i="10"/>
  <c r="AO21" i="10"/>
  <c r="AO27" i="10"/>
  <c r="BL28" i="10"/>
  <c r="BI28" i="10"/>
  <c r="BM28" i="10"/>
  <c r="BL6" i="10"/>
  <c r="BI6" i="10"/>
  <c r="BM6" i="10"/>
  <c r="BB40" i="10"/>
  <c r="BC40" i="10" s="1"/>
  <c r="BD40" i="10" s="1"/>
  <c r="BE40" i="10" s="1"/>
  <c r="BF40" i="10" s="1"/>
  <c r="BG40" i="10" s="1"/>
  <c r="AI40" i="10"/>
  <c r="AK40" i="10" s="1"/>
  <c r="AN40" i="10" s="1"/>
  <c r="AI30" i="10"/>
  <c r="AK30" i="10" s="1"/>
  <c r="AN30" i="10" s="1"/>
  <c r="AI36" i="10"/>
  <c r="AK36" i="10" s="1"/>
  <c r="AN36" i="10" s="1"/>
  <c r="BE38" i="10"/>
  <c r="BF38" i="10" s="1"/>
  <c r="BG38" i="10" s="1"/>
  <c r="BE43" i="10"/>
  <c r="BF43" i="10" s="1"/>
  <c r="BG43" i="10" s="1"/>
  <c r="AI43" i="10"/>
  <c r="AK43" i="10" s="1"/>
  <c r="AN43" i="10" s="1"/>
  <c r="AO43" i="10" s="1"/>
  <c r="AI46" i="10"/>
  <c r="AK46" i="10" s="1"/>
  <c r="AN46" i="10" s="1"/>
  <c r="AI50" i="10"/>
  <c r="AK50" i="10" s="1"/>
  <c r="AN50" i="10" s="1"/>
  <c r="BB50" i="10"/>
  <c r="BC50" i="10" s="1"/>
  <c r="BD50" i="10" s="1"/>
  <c r="BE50" i="10" s="1"/>
  <c r="BF50" i="10" s="1"/>
  <c r="BG50" i="10" s="1"/>
  <c r="BB53" i="10"/>
  <c r="BC53" i="10" s="1"/>
  <c r="BD53" i="10" s="1"/>
  <c r="BE53" i="10" s="1"/>
  <c r="BF53" i="10" s="1"/>
  <c r="BG53" i="10" s="1"/>
  <c r="AI53" i="10"/>
  <c r="AK53" i="10" s="1"/>
  <c r="AN53" i="10" s="1"/>
  <c r="BB101" i="10"/>
  <c r="BC101" i="10" s="1"/>
  <c r="BD101" i="10" s="1"/>
  <c r="BE101" i="10" s="1"/>
  <c r="BF101" i="10" s="1"/>
  <c r="BG101" i="10" s="1"/>
  <c r="AI101" i="10"/>
  <c r="AK101" i="10" s="1"/>
  <c r="AN101" i="10" s="1"/>
  <c r="AO101" i="10" s="1"/>
  <c r="BB109" i="10"/>
  <c r="BC109" i="10" s="1"/>
  <c r="BD109" i="10" s="1"/>
  <c r="BE109" i="10" s="1"/>
  <c r="BF109" i="10" s="1"/>
  <c r="BG109" i="10" s="1"/>
  <c r="AI109" i="10"/>
  <c r="AK109" i="10" s="1"/>
  <c r="AN109" i="10" s="1"/>
  <c r="AI111" i="10"/>
  <c r="AK111" i="10" s="1"/>
  <c r="AN111" i="10" s="1"/>
  <c r="BB111" i="10"/>
  <c r="BC111" i="10" s="1"/>
  <c r="BD111" i="10" s="1"/>
  <c r="BE111" i="10" s="1"/>
  <c r="BF111" i="10" s="1"/>
  <c r="BG111" i="10" s="1"/>
  <c r="BE34" i="10"/>
  <c r="BF34" i="10" s="1"/>
  <c r="BG34" i="10" s="1"/>
  <c r="AI35" i="10"/>
  <c r="AK35" i="10" s="1"/>
  <c r="AN35" i="10" s="1"/>
  <c r="AO35" i="10" s="1"/>
  <c r="AI54" i="10"/>
  <c r="AK54" i="10" s="1"/>
  <c r="AN54" i="10" s="1"/>
  <c r="BB54" i="10"/>
  <c r="BC54" i="10" s="1"/>
  <c r="BD54" i="10" s="1"/>
  <c r="BE54" i="10" s="1"/>
  <c r="BF54" i="10" s="1"/>
  <c r="BG54" i="10" s="1"/>
  <c r="AI56" i="10"/>
  <c r="AK56" i="10" s="1"/>
  <c r="AN56" i="10" s="1"/>
  <c r="BB56" i="10"/>
  <c r="BC56" i="10" s="1"/>
  <c r="BD56" i="10" s="1"/>
  <c r="BE56" i="10" s="1"/>
  <c r="BF56" i="10" s="1"/>
  <c r="BG56" i="10" s="1"/>
  <c r="BB57" i="10"/>
  <c r="BC57" i="10" s="1"/>
  <c r="BD57" i="10" s="1"/>
  <c r="BE57" i="10" s="1"/>
  <c r="BF57" i="10" s="1"/>
  <c r="BG57" i="10" s="1"/>
  <c r="AI57" i="10"/>
  <c r="AK57" i="10" s="1"/>
  <c r="AN57" i="10" s="1"/>
  <c r="AI60" i="10"/>
  <c r="AK60" i="10" s="1"/>
  <c r="AN60" i="10" s="1"/>
  <c r="BB60" i="10"/>
  <c r="BC60" i="10" s="1"/>
  <c r="BD60" i="10" s="1"/>
  <c r="BE60" i="10" s="1"/>
  <c r="BF60" i="10" s="1"/>
  <c r="BG60" i="10" s="1"/>
  <c r="BB63" i="10"/>
  <c r="BC63" i="10" s="1"/>
  <c r="BD63" i="10" s="1"/>
  <c r="BE63" i="10"/>
  <c r="BF63" i="10" s="1"/>
  <c r="BG63" i="10" s="1"/>
  <c r="AI63" i="10"/>
  <c r="AK63" i="10" s="1"/>
  <c r="AN63" i="10" s="1"/>
  <c r="AI66" i="10"/>
  <c r="AK66" i="10" s="1"/>
  <c r="AN66" i="10" s="1"/>
  <c r="BB66" i="10"/>
  <c r="BC66" i="10" s="1"/>
  <c r="BD66" i="10" s="1"/>
  <c r="BE66" i="10" s="1"/>
  <c r="BF66" i="10" s="1"/>
  <c r="BG66" i="10" s="1"/>
  <c r="BB69" i="10"/>
  <c r="BC69" i="10" s="1"/>
  <c r="BD69" i="10" s="1"/>
  <c r="BE69" i="10" s="1"/>
  <c r="BF69" i="10" s="1"/>
  <c r="BG69" i="10" s="1"/>
  <c r="AI69" i="10"/>
  <c r="AK69" i="10" s="1"/>
  <c r="AN69" i="10" s="1"/>
  <c r="AI72" i="10"/>
  <c r="AK72" i="10" s="1"/>
  <c r="AN72" i="10" s="1"/>
  <c r="BB72" i="10"/>
  <c r="BC72" i="10" s="1"/>
  <c r="BD72" i="10" s="1"/>
  <c r="BE72" i="10" s="1"/>
  <c r="BF72" i="10" s="1"/>
  <c r="BG72" i="10" s="1"/>
  <c r="BB75" i="10"/>
  <c r="BC75" i="10" s="1"/>
  <c r="BD75" i="10" s="1"/>
  <c r="BE75" i="10" s="1"/>
  <c r="BF75" i="10" s="1"/>
  <c r="BG75" i="10" s="1"/>
  <c r="AI75" i="10"/>
  <c r="AK75" i="10" s="1"/>
  <c r="AN75" i="10" s="1"/>
  <c r="AI78" i="10"/>
  <c r="AK78" i="10" s="1"/>
  <c r="AN78" i="10" s="1"/>
  <c r="BB78" i="10"/>
  <c r="BC78" i="10" s="1"/>
  <c r="BD78" i="10" s="1"/>
  <c r="BE78" i="10" s="1"/>
  <c r="BF78" i="10" s="1"/>
  <c r="BG78" i="10" s="1"/>
  <c r="BB81" i="10"/>
  <c r="BC81" i="10" s="1"/>
  <c r="BD81" i="10" s="1"/>
  <c r="BE81" i="10" s="1"/>
  <c r="BF81" i="10" s="1"/>
  <c r="BG81" i="10" s="1"/>
  <c r="AI81" i="10"/>
  <c r="AK81" i="10" s="1"/>
  <c r="AN81" i="10" s="1"/>
  <c r="AI84" i="10"/>
  <c r="AK84" i="10" s="1"/>
  <c r="AN84" i="10" s="1"/>
  <c r="BB84" i="10"/>
  <c r="BC84" i="10" s="1"/>
  <c r="BD84" i="10" s="1"/>
  <c r="BE84" i="10" s="1"/>
  <c r="BF84" i="10" s="1"/>
  <c r="BG84" i="10" s="1"/>
  <c r="BB87" i="10"/>
  <c r="BC87" i="10" s="1"/>
  <c r="BD87" i="10" s="1"/>
  <c r="BE87" i="10" s="1"/>
  <c r="BF87" i="10" s="1"/>
  <c r="BG87" i="10" s="1"/>
  <c r="AI87" i="10"/>
  <c r="AK87" i="10" s="1"/>
  <c r="AN87" i="10" s="1"/>
  <c r="AI90" i="10"/>
  <c r="AK90" i="10" s="1"/>
  <c r="AN90" i="10" s="1"/>
  <c r="BB90" i="10"/>
  <c r="BC90" i="10" s="1"/>
  <c r="BD90" i="10" s="1"/>
  <c r="BE90" i="10" s="1"/>
  <c r="BF90" i="10" s="1"/>
  <c r="BG90" i="10" s="1"/>
  <c r="BB93" i="10"/>
  <c r="BC93" i="10" s="1"/>
  <c r="BD93" i="10" s="1"/>
  <c r="BE93" i="10" s="1"/>
  <c r="BF93" i="10" s="1"/>
  <c r="BG93" i="10" s="1"/>
  <c r="AI93" i="10"/>
  <c r="AK93" i="10" s="1"/>
  <c r="AN93" i="10" s="1"/>
  <c r="AI96" i="10"/>
  <c r="AK96" i="10" s="1"/>
  <c r="AN96" i="10" s="1"/>
  <c r="BB96" i="10"/>
  <c r="BC96" i="10" s="1"/>
  <c r="BD96" i="10" s="1"/>
  <c r="BE96" i="10" s="1"/>
  <c r="BF96" i="10" s="1"/>
  <c r="BG96" i="10" s="1"/>
  <c r="BM106" i="10"/>
  <c r="BL106" i="10"/>
  <c r="BI106" i="10"/>
  <c r="AI34" i="10"/>
  <c r="AK34" i="10" s="1"/>
  <c r="AN34" i="10" s="1"/>
  <c r="AI37" i="10"/>
  <c r="AK37" i="10" s="1"/>
  <c r="AN37" i="10" s="1"/>
  <c r="AO37" i="10" s="1"/>
  <c r="BB37" i="10"/>
  <c r="BC37" i="10" s="1"/>
  <c r="BD37" i="10" s="1"/>
  <c r="BE37" i="10" s="1"/>
  <c r="BF37" i="10" s="1"/>
  <c r="BG37" i="10" s="1"/>
  <c r="AI38" i="10"/>
  <c r="AK38" i="10" s="1"/>
  <c r="AN38" i="10" s="1"/>
  <c r="AI41" i="10"/>
  <c r="AK41" i="10" s="1"/>
  <c r="AN41" i="10" s="1"/>
  <c r="AI44" i="10"/>
  <c r="AK44" i="10" s="1"/>
  <c r="AN44" i="10" s="1"/>
  <c r="BE47" i="10"/>
  <c r="BF47" i="10" s="1"/>
  <c r="BG47" i="10" s="1"/>
  <c r="AI47" i="10"/>
  <c r="AK47" i="10" s="1"/>
  <c r="AN47" i="10" s="1"/>
  <c r="BB49" i="10"/>
  <c r="BC49" i="10" s="1"/>
  <c r="BD49" i="10" s="1"/>
  <c r="BE49" i="10" s="1"/>
  <c r="BF49" i="10" s="1"/>
  <c r="BG49" i="10" s="1"/>
  <c r="AI49" i="10"/>
  <c r="AK49" i="10" s="1"/>
  <c r="AN49" i="10" s="1"/>
  <c r="AI52" i="10"/>
  <c r="AK52" i="10" s="1"/>
  <c r="AN52" i="10" s="1"/>
  <c r="BB52" i="10"/>
  <c r="BC52" i="10" s="1"/>
  <c r="BD52" i="10" s="1"/>
  <c r="BE52" i="10" s="1"/>
  <c r="BF52" i="10" s="1"/>
  <c r="BG52" i="10" s="1"/>
  <c r="BB55" i="10"/>
  <c r="BC55" i="10" s="1"/>
  <c r="BD55" i="10" s="1"/>
  <c r="BE55" i="10" s="1"/>
  <c r="BF55" i="10" s="1"/>
  <c r="BG55" i="10" s="1"/>
  <c r="AI55" i="10"/>
  <c r="AK55" i="10" s="1"/>
  <c r="AN55" i="10" s="1"/>
  <c r="AI99" i="10"/>
  <c r="AK99" i="10" s="1"/>
  <c r="AN99" i="10" s="1"/>
  <c r="BB99" i="10"/>
  <c r="BC99" i="10" s="1"/>
  <c r="BD99" i="10" s="1"/>
  <c r="BE99" i="10" s="1"/>
  <c r="BF99" i="10" s="1"/>
  <c r="BG99" i="10" s="1"/>
  <c r="AU102" i="10"/>
  <c r="AV102" i="10" s="1"/>
  <c r="AQ102" i="10"/>
  <c r="AI107" i="10"/>
  <c r="AK107" i="10" s="1"/>
  <c r="AN107" i="10" s="1"/>
  <c r="BB107" i="10"/>
  <c r="BC107" i="10" s="1"/>
  <c r="BD107" i="10" s="1"/>
  <c r="BE107" i="10" s="1"/>
  <c r="BF107" i="10" s="1"/>
  <c r="BG107" i="10" s="1"/>
  <c r="AO111" i="10"/>
  <c r="BE32" i="10"/>
  <c r="BF32" i="10" s="1"/>
  <c r="BG32" i="10" s="1"/>
  <c r="AI33" i="10"/>
  <c r="AK33" i="10" s="1"/>
  <c r="AN33" i="10" s="1"/>
  <c r="BB35" i="10"/>
  <c r="BC35" i="10" s="1"/>
  <c r="BD35" i="10" s="1"/>
  <c r="BE35" i="10" s="1"/>
  <c r="BF35" i="10" s="1"/>
  <c r="BG35" i="10" s="1"/>
  <c r="AI39" i="10"/>
  <c r="AK39" i="10" s="1"/>
  <c r="AN39" i="10" s="1"/>
  <c r="AO39" i="10" s="1"/>
  <c r="BB39" i="10"/>
  <c r="BC39" i="10" s="1"/>
  <c r="BD39" i="10" s="1"/>
  <c r="BE39" i="10" s="1"/>
  <c r="BF39" i="10" s="1"/>
  <c r="BG39" i="10" s="1"/>
  <c r="BE44" i="10"/>
  <c r="BF44" i="10" s="1"/>
  <c r="BG44" i="10" s="1"/>
  <c r="BB48" i="10"/>
  <c r="BC48" i="10" s="1"/>
  <c r="BD48" i="10" s="1"/>
  <c r="BE48" i="10" s="1"/>
  <c r="BF48" i="10" s="1"/>
  <c r="BG48" i="10" s="1"/>
  <c r="AO57" i="10"/>
  <c r="AI58" i="10"/>
  <c r="AK58" i="10" s="1"/>
  <c r="AN58" i="10" s="1"/>
  <c r="BB58" i="10"/>
  <c r="BC58" i="10" s="1"/>
  <c r="BD58" i="10" s="1"/>
  <c r="BE58" i="10" s="1"/>
  <c r="BF58" i="10" s="1"/>
  <c r="BG58" i="10" s="1"/>
  <c r="BB61" i="10"/>
  <c r="BC61" i="10" s="1"/>
  <c r="BD61" i="10" s="1"/>
  <c r="BE61" i="10" s="1"/>
  <c r="BF61" i="10" s="1"/>
  <c r="BG61" i="10" s="1"/>
  <c r="AI61" i="10"/>
  <c r="AK61" i="10" s="1"/>
  <c r="AN61" i="10" s="1"/>
  <c r="AO61" i="10" s="1"/>
  <c r="AO63" i="10"/>
  <c r="AI64" i="10"/>
  <c r="AK64" i="10" s="1"/>
  <c r="AN64" i="10" s="1"/>
  <c r="BB64" i="10"/>
  <c r="BC64" i="10" s="1"/>
  <c r="BD64" i="10" s="1"/>
  <c r="BE64" i="10" s="1"/>
  <c r="BF64" i="10" s="1"/>
  <c r="BG64" i="10" s="1"/>
  <c r="BB67" i="10"/>
  <c r="BC67" i="10" s="1"/>
  <c r="BD67" i="10" s="1"/>
  <c r="BE67" i="10" s="1"/>
  <c r="BF67" i="10" s="1"/>
  <c r="BG67" i="10" s="1"/>
  <c r="AI67" i="10"/>
  <c r="AK67" i="10" s="1"/>
  <c r="AN67" i="10" s="1"/>
  <c r="AO67" i="10" s="1"/>
  <c r="AO69" i="10"/>
  <c r="AI70" i="10"/>
  <c r="AK70" i="10" s="1"/>
  <c r="AN70" i="10" s="1"/>
  <c r="BB70" i="10"/>
  <c r="BC70" i="10" s="1"/>
  <c r="BD70" i="10" s="1"/>
  <c r="BE70" i="10" s="1"/>
  <c r="BF70" i="10" s="1"/>
  <c r="BG70" i="10" s="1"/>
  <c r="BB73" i="10"/>
  <c r="BC73" i="10" s="1"/>
  <c r="BD73" i="10" s="1"/>
  <c r="BE73" i="10" s="1"/>
  <c r="BF73" i="10" s="1"/>
  <c r="BG73" i="10" s="1"/>
  <c r="AI73" i="10"/>
  <c r="AK73" i="10" s="1"/>
  <c r="AN73" i="10" s="1"/>
  <c r="AO73" i="10" s="1"/>
  <c r="AO75" i="10"/>
  <c r="AI76" i="10"/>
  <c r="AK76" i="10" s="1"/>
  <c r="AN76" i="10" s="1"/>
  <c r="BB76" i="10"/>
  <c r="BC76" i="10" s="1"/>
  <c r="BD76" i="10" s="1"/>
  <c r="BE76" i="10" s="1"/>
  <c r="BF76" i="10" s="1"/>
  <c r="BG76" i="10" s="1"/>
  <c r="BB79" i="10"/>
  <c r="BC79" i="10" s="1"/>
  <c r="BD79" i="10" s="1"/>
  <c r="BE79" i="10" s="1"/>
  <c r="BF79" i="10" s="1"/>
  <c r="BG79" i="10" s="1"/>
  <c r="AI79" i="10"/>
  <c r="AK79" i="10" s="1"/>
  <c r="AN79" i="10" s="1"/>
  <c r="AO79" i="10" s="1"/>
  <c r="AO81" i="10"/>
  <c r="AI82" i="10"/>
  <c r="AK82" i="10" s="1"/>
  <c r="AN82" i="10" s="1"/>
  <c r="BB82" i="10"/>
  <c r="BC82" i="10" s="1"/>
  <c r="BD82" i="10" s="1"/>
  <c r="BE82" i="10" s="1"/>
  <c r="BF82" i="10" s="1"/>
  <c r="BG82" i="10" s="1"/>
  <c r="BB85" i="10"/>
  <c r="BC85" i="10" s="1"/>
  <c r="BD85" i="10" s="1"/>
  <c r="BE85" i="10" s="1"/>
  <c r="BF85" i="10" s="1"/>
  <c r="BG85" i="10" s="1"/>
  <c r="AI85" i="10"/>
  <c r="AK85" i="10" s="1"/>
  <c r="AN85" i="10" s="1"/>
  <c r="AO85" i="10" s="1"/>
  <c r="AO87" i="10"/>
  <c r="AI88" i="10"/>
  <c r="AK88" i="10" s="1"/>
  <c r="AN88" i="10" s="1"/>
  <c r="BB88" i="10"/>
  <c r="BC88" i="10" s="1"/>
  <c r="BD88" i="10" s="1"/>
  <c r="BE88" i="10" s="1"/>
  <c r="BF88" i="10" s="1"/>
  <c r="BG88" i="10" s="1"/>
  <c r="BB91" i="10"/>
  <c r="BC91" i="10" s="1"/>
  <c r="BD91" i="10" s="1"/>
  <c r="BE91" i="10" s="1"/>
  <c r="BF91" i="10" s="1"/>
  <c r="BG91" i="10" s="1"/>
  <c r="AI91" i="10"/>
  <c r="AK91" i="10" s="1"/>
  <c r="AN91" i="10" s="1"/>
  <c r="AO91" i="10" s="1"/>
  <c r="AO93" i="10"/>
  <c r="AI94" i="10"/>
  <c r="AK94" i="10" s="1"/>
  <c r="AN94" i="10" s="1"/>
  <c r="BB94" i="10"/>
  <c r="BC94" i="10" s="1"/>
  <c r="BD94" i="10" s="1"/>
  <c r="BE94" i="10" s="1"/>
  <c r="BF94" i="10" s="1"/>
  <c r="BG94" i="10" s="1"/>
  <c r="BB97" i="10"/>
  <c r="BC97" i="10" s="1"/>
  <c r="BD97" i="10" s="1"/>
  <c r="BE97" i="10" s="1"/>
  <c r="BF97" i="10" s="1"/>
  <c r="BG97" i="10" s="1"/>
  <c r="AI97" i="10"/>
  <c r="AK97" i="10" s="1"/>
  <c r="AN97" i="10" s="1"/>
  <c r="AO97" i="10" s="1"/>
  <c r="BB105" i="10"/>
  <c r="BC105" i="10" s="1"/>
  <c r="BD105" i="10" s="1"/>
  <c r="BE105" i="10" s="1"/>
  <c r="BF105" i="10" s="1"/>
  <c r="BG105" i="10" s="1"/>
  <c r="AI105" i="10"/>
  <c r="AK105" i="10" s="1"/>
  <c r="AN105" i="10" s="1"/>
  <c r="AU112" i="10"/>
  <c r="AQ112" i="10"/>
  <c r="AI4" i="10"/>
  <c r="AK4" i="10" s="1"/>
  <c r="AN4" i="10" s="1"/>
  <c r="AO4" i="10" s="1"/>
  <c r="AI6" i="10"/>
  <c r="AK6" i="10" s="1"/>
  <c r="AN6" i="10" s="1"/>
  <c r="AO6" i="10" s="1"/>
  <c r="AI8" i="10"/>
  <c r="AK8" i="10" s="1"/>
  <c r="AN8" i="10" s="1"/>
  <c r="AO8" i="10" s="1"/>
  <c r="AI10" i="10"/>
  <c r="AK10" i="10" s="1"/>
  <c r="AN10" i="10" s="1"/>
  <c r="AO10" i="10" s="1"/>
  <c r="AI12" i="10"/>
  <c r="AK12" i="10" s="1"/>
  <c r="AN12" i="10" s="1"/>
  <c r="AI14" i="10"/>
  <c r="AK14" i="10" s="1"/>
  <c r="AN14" i="10" s="1"/>
  <c r="AI16" i="10"/>
  <c r="AK16" i="10" s="1"/>
  <c r="AN16" i="10" s="1"/>
  <c r="AO16" i="10" s="1"/>
  <c r="AI18" i="10"/>
  <c r="AK18" i="10" s="1"/>
  <c r="AN18" i="10" s="1"/>
  <c r="AO18" i="10" s="1"/>
  <c r="AI20" i="10"/>
  <c r="AK20" i="10" s="1"/>
  <c r="AN20" i="10" s="1"/>
  <c r="AO20" i="10" s="1"/>
  <c r="AI22" i="10"/>
  <c r="AK22" i="10" s="1"/>
  <c r="AN22" i="10" s="1"/>
  <c r="AO22" i="10" s="1"/>
  <c r="AI24" i="10"/>
  <c r="AK24" i="10" s="1"/>
  <c r="AN24" i="10" s="1"/>
  <c r="AI26" i="10"/>
  <c r="AK26" i="10" s="1"/>
  <c r="AN26" i="10" s="1"/>
  <c r="AI28" i="10"/>
  <c r="AK28" i="10" s="1"/>
  <c r="AN28" i="10" s="1"/>
  <c r="AO28" i="10" s="1"/>
  <c r="AI32" i="10"/>
  <c r="AK32" i="10" s="1"/>
  <c r="AN32" i="10" s="1"/>
  <c r="AO41" i="10"/>
  <c r="AI42" i="10"/>
  <c r="AK42" i="10" s="1"/>
  <c r="AN42" i="10" s="1"/>
  <c r="BE45" i="10"/>
  <c r="BF45" i="10" s="1"/>
  <c r="BG45" i="10" s="1"/>
  <c r="AI45" i="10"/>
  <c r="AK45" i="10" s="1"/>
  <c r="AN45" i="10" s="1"/>
  <c r="AO45" i="10" s="1"/>
  <c r="AO47" i="10"/>
  <c r="AI48" i="10"/>
  <c r="AK48" i="10" s="1"/>
  <c r="AN48" i="10" s="1"/>
  <c r="AO49" i="10"/>
  <c r="BB51" i="10"/>
  <c r="BC51" i="10" s="1"/>
  <c r="BD51" i="10" s="1"/>
  <c r="BE51" i="10" s="1"/>
  <c r="BF51" i="10" s="1"/>
  <c r="BG51" i="10" s="1"/>
  <c r="AI51" i="10"/>
  <c r="AK51" i="10" s="1"/>
  <c r="AN51" i="10" s="1"/>
  <c r="AO51" i="10" s="1"/>
  <c r="AO55" i="10"/>
  <c r="BM102" i="10"/>
  <c r="BL102" i="10"/>
  <c r="BI102" i="10"/>
  <c r="AQ114" i="10"/>
  <c r="AU114" i="10"/>
  <c r="AV114" i="10" s="1"/>
  <c r="BE30" i="10"/>
  <c r="BF30" i="10" s="1"/>
  <c r="BG30" i="10" s="1"/>
  <c r="BE31" i="10"/>
  <c r="BF31" i="10" s="1"/>
  <c r="BG31" i="10" s="1"/>
  <c r="AI31" i="10"/>
  <c r="AK31" i="10" s="1"/>
  <c r="AN31" i="10" s="1"/>
  <c r="BB33" i="10"/>
  <c r="BC33" i="10" s="1"/>
  <c r="BD33" i="10" s="1"/>
  <c r="BE33" i="10" s="1"/>
  <c r="BF33" i="10" s="1"/>
  <c r="BG33" i="10" s="1"/>
  <c r="BE36" i="10"/>
  <c r="BF36" i="10" s="1"/>
  <c r="BG36" i="10" s="1"/>
  <c r="BB59" i="10"/>
  <c r="BC59" i="10" s="1"/>
  <c r="BD59" i="10" s="1"/>
  <c r="BE59" i="10" s="1"/>
  <c r="BF59" i="10" s="1"/>
  <c r="BG59" i="10" s="1"/>
  <c r="AI59" i="10"/>
  <c r="AK59" i="10" s="1"/>
  <c r="AN59" i="10" s="1"/>
  <c r="AO59" i="10" s="1"/>
  <c r="AI62" i="10"/>
  <c r="AK62" i="10" s="1"/>
  <c r="AN62" i="10" s="1"/>
  <c r="BB62" i="10"/>
  <c r="BC62" i="10" s="1"/>
  <c r="BD62" i="10" s="1"/>
  <c r="BE62" i="10" s="1"/>
  <c r="BF62" i="10" s="1"/>
  <c r="BG62" i="10" s="1"/>
  <c r="BB65" i="10"/>
  <c r="BC65" i="10" s="1"/>
  <c r="BD65" i="10" s="1"/>
  <c r="BE65" i="10" s="1"/>
  <c r="BF65" i="10" s="1"/>
  <c r="BG65" i="10" s="1"/>
  <c r="AI65" i="10"/>
  <c r="AK65" i="10" s="1"/>
  <c r="AN65" i="10" s="1"/>
  <c r="AI68" i="10"/>
  <c r="AK68" i="10" s="1"/>
  <c r="AN68" i="10" s="1"/>
  <c r="BB68" i="10"/>
  <c r="BC68" i="10" s="1"/>
  <c r="BD68" i="10" s="1"/>
  <c r="BE68" i="10" s="1"/>
  <c r="BF68" i="10" s="1"/>
  <c r="BG68" i="10" s="1"/>
  <c r="BB71" i="10"/>
  <c r="BC71" i="10" s="1"/>
  <c r="BD71" i="10" s="1"/>
  <c r="BE71" i="10" s="1"/>
  <c r="BF71" i="10" s="1"/>
  <c r="BG71" i="10" s="1"/>
  <c r="AI71" i="10"/>
  <c r="AK71" i="10" s="1"/>
  <c r="AN71" i="10" s="1"/>
  <c r="AO71" i="10" s="1"/>
  <c r="AI74" i="10"/>
  <c r="AK74" i="10" s="1"/>
  <c r="AN74" i="10" s="1"/>
  <c r="BB74" i="10"/>
  <c r="BC74" i="10" s="1"/>
  <c r="BD74" i="10" s="1"/>
  <c r="BE74" i="10" s="1"/>
  <c r="BF74" i="10" s="1"/>
  <c r="BG74" i="10" s="1"/>
  <c r="BB77" i="10"/>
  <c r="BC77" i="10" s="1"/>
  <c r="BD77" i="10" s="1"/>
  <c r="BE77" i="10" s="1"/>
  <c r="BF77" i="10" s="1"/>
  <c r="BG77" i="10" s="1"/>
  <c r="AI77" i="10"/>
  <c r="AK77" i="10" s="1"/>
  <c r="AN77" i="10" s="1"/>
  <c r="AO77" i="10" s="1"/>
  <c r="AI80" i="10"/>
  <c r="AK80" i="10" s="1"/>
  <c r="AN80" i="10" s="1"/>
  <c r="BB80" i="10"/>
  <c r="BC80" i="10" s="1"/>
  <c r="BD80" i="10" s="1"/>
  <c r="BE80" i="10" s="1"/>
  <c r="BF80" i="10" s="1"/>
  <c r="BG80" i="10" s="1"/>
  <c r="BB83" i="10"/>
  <c r="BC83" i="10" s="1"/>
  <c r="BD83" i="10" s="1"/>
  <c r="BE83" i="10" s="1"/>
  <c r="BF83" i="10" s="1"/>
  <c r="BG83" i="10" s="1"/>
  <c r="AI83" i="10"/>
  <c r="AK83" i="10" s="1"/>
  <c r="AN83" i="10" s="1"/>
  <c r="AI86" i="10"/>
  <c r="AK86" i="10" s="1"/>
  <c r="AN86" i="10" s="1"/>
  <c r="BB86" i="10"/>
  <c r="BC86" i="10" s="1"/>
  <c r="BD86" i="10" s="1"/>
  <c r="BE86" i="10" s="1"/>
  <c r="BF86" i="10" s="1"/>
  <c r="BG86" i="10" s="1"/>
  <c r="BB89" i="10"/>
  <c r="BC89" i="10" s="1"/>
  <c r="BD89" i="10" s="1"/>
  <c r="BE89" i="10" s="1"/>
  <c r="BF89" i="10" s="1"/>
  <c r="BG89" i="10" s="1"/>
  <c r="AI89" i="10"/>
  <c r="AK89" i="10" s="1"/>
  <c r="AN89" i="10" s="1"/>
  <c r="AO89" i="10" s="1"/>
  <c r="AI92" i="10"/>
  <c r="AK92" i="10" s="1"/>
  <c r="AN92" i="10" s="1"/>
  <c r="BB92" i="10"/>
  <c r="BC92" i="10" s="1"/>
  <c r="BD92" i="10" s="1"/>
  <c r="BE92" i="10" s="1"/>
  <c r="BF92" i="10" s="1"/>
  <c r="BG92" i="10" s="1"/>
  <c r="BB95" i="10"/>
  <c r="BC95" i="10" s="1"/>
  <c r="BD95" i="10" s="1"/>
  <c r="BE95" i="10" s="1"/>
  <c r="BF95" i="10" s="1"/>
  <c r="BG95" i="10" s="1"/>
  <c r="AI95" i="10"/>
  <c r="AK95" i="10" s="1"/>
  <c r="AN95" i="10" s="1"/>
  <c r="AO95" i="10" s="1"/>
  <c r="AU98" i="10"/>
  <c r="AV98" i="10" s="1"/>
  <c r="AQ98" i="10"/>
  <c r="AI103" i="10"/>
  <c r="AK103" i="10" s="1"/>
  <c r="AN103" i="10" s="1"/>
  <c r="BB103" i="10"/>
  <c r="BC103" i="10" s="1"/>
  <c r="BD103" i="10" s="1"/>
  <c r="BE103" i="10" s="1"/>
  <c r="BF103" i="10" s="1"/>
  <c r="BG103" i="10" s="1"/>
  <c r="AU106" i="10"/>
  <c r="AV106" i="10" s="1"/>
  <c r="AQ106" i="10"/>
  <c r="BI110" i="10"/>
  <c r="BM110" i="10"/>
  <c r="BL110" i="10"/>
  <c r="BE100" i="10"/>
  <c r="BF100" i="10" s="1"/>
  <c r="BG100" i="10" s="1"/>
  <c r="BE104" i="10"/>
  <c r="BF104" i="10" s="1"/>
  <c r="BG104" i="10" s="1"/>
  <c r="AI110" i="10"/>
  <c r="AK110" i="10" s="1"/>
  <c r="AN110" i="10" s="1"/>
  <c r="AO110" i="10" s="1"/>
  <c r="BB112" i="10"/>
  <c r="BC112" i="10" s="1"/>
  <c r="BD112" i="10" s="1"/>
  <c r="BE112" i="10" s="1"/>
  <c r="BF112" i="10" s="1"/>
  <c r="BG112" i="10" s="1"/>
  <c r="AI122" i="10"/>
  <c r="AK122" i="10" s="1"/>
  <c r="AN122" i="10" s="1"/>
  <c r="AO122" i="10" s="1"/>
  <c r="BB122" i="10"/>
  <c r="BC122" i="10" s="1"/>
  <c r="BD122" i="10" s="1"/>
  <c r="BE122" i="10" s="1"/>
  <c r="BF122" i="10" s="1"/>
  <c r="BG122" i="10" s="1"/>
  <c r="AO135" i="10"/>
  <c r="AQ135" i="10"/>
  <c r="AU135" i="10"/>
  <c r="AV135" i="10" s="1"/>
  <c r="BE113" i="10"/>
  <c r="BF113" i="10" s="1"/>
  <c r="BG113" i="10" s="1"/>
  <c r="AI113" i="10"/>
  <c r="AK113" i="10" s="1"/>
  <c r="AN113" i="10" s="1"/>
  <c r="BB116" i="10"/>
  <c r="BC116" i="10" s="1"/>
  <c r="BD116" i="10" s="1"/>
  <c r="BE116" i="10" s="1"/>
  <c r="BF116" i="10" s="1"/>
  <c r="BG116" i="10" s="1"/>
  <c r="AI116" i="10"/>
  <c r="AK116" i="10" s="1"/>
  <c r="AN116" i="10" s="1"/>
  <c r="AO116" i="10" s="1"/>
  <c r="AV112" i="10"/>
  <c r="BB118" i="10"/>
  <c r="BC118" i="10" s="1"/>
  <c r="BD118" i="10" s="1"/>
  <c r="BE118" i="10" s="1"/>
  <c r="BF118" i="10" s="1"/>
  <c r="BG118" i="10" s="1"/>
  <c r="AI118" i="10"/>
  <c r="AK118" i="10" s="1"/>
  <c r="AN118" i="10" s="1"/>
  <c r="AO118" i="10" s="1"/>
  <c r="BM133" i="10"/>
  <c r="BI133" i="10"/>
  <c r="BL133" i="10"/>
  <c r="AO98" i="10"/>
  <c r="AI100" i="10"/>
  <c r="AK100" i="10" s="1"/>
  <c r="AN100" i="10" s="1"/>
  <c r="AO100" i="10" s="1"/>
  <c r="AO102" i="10"/>
  <c r="AI104" i="10"/>
  <c r="AK104" i="10" s="1"/>
  <c r="AN104" i="10" s="1"/>
  <c r="AO104" i="10" s="1"/>
  <c r="AO106" i="10"/>
  <c r="AI108" i="10"/>
  <c r="AK108" i="10" s="1"/>
  <c r="AN108" i="10" s="1"/>
  <c r="BE114" i="10"/>
  <c r="BF114" i="10" s="1"/>
  <c r="BG114" i="10" s="1"/>
  <c r="AO112" i="10"/>
  <c r="BM139" i="10"/>
  <c r="BL139" i="10"/>
  <c r="BI139" i="10"/>
  <c r="AO114" i="10"/>
  <c r="BE115" i="10"/>
  <c r="BF115" i="10" s="1"/>
  <c r="BG115" i="10" s="1"/>
  <c r="AI115" i="10"/>
  <c r="AK115" i="10" s="1"/>
  <c r="AN115" i="10" s="1"/>
  <c r="BB121" i="10"/>
  <c r="BC121" i="10" s="1"/>
  <c r="BD121" i="10" s="1"/>
  <c r="BE121" i="10" s="1"/>
  <c r="BF121" i="10" s="1"/>
  <c r="BG121" i="10" s="1"/>
  <c r="AI121" i="10"/>
  <c r="AK121" i="10" s="1"/>
  <c r="AN121" i="10" s="1"/>
  <c r="AQ139" i="10"/>
  <c r="AO139" i="10"/>
  <c r="AU139" i="10"/>
  <c r="AV139" i="10" s="1"/>
  <c r="BE127" i="10"/>
  <c r="BF127" i="10" s="1"/>
  <c r="BG127" i="10" s="1"/>
  <c r="AI128" i="10"/>
  <c r="AK128" i="10" s="1"/>
  <c r="AN128" i="10" s="1"/>
  <c r="AO128" i="10" s="1"/>
  <c r="AI141" i="10"/>
  <c r="AK141" i="10" s="1"/>
  <c r="AN141" i="10" s="1"/>
  <c r="BB141" i="10"/>
  <c r="BC141" i="10" s="1"/>
  <c r="BD141" i="10" s="1"/>
  <c r="BE141" i="10" s="1"/>
  <c r="BF141" i="10" s="1"/>
  <c r="BG141" i="10" s="1"/>
  <c r="AI143" i="10"/>
  <c r="AK143" i="10" s="1"/>
  <c r="AN143" i="10" s="1"/>
  <c r="BB143" i="10"/>
  <c r="BC143" i="10" s="1"/>
  <c r="BD143" i="10" s="1"/>
  <c r="BE143" i="10" s="1"/>
  <c r="BF143" i="10" s="1"/>
  <c r="BG143" i="10" s="1"/>
  <c r="AI145" i="10"/>
  <c r="AK145" i="10" s="1"/>
  <c r="AN145" i="10" s="1"/>
  <c r="BB145" i="10"/>
  <c r="BC145" i="10" s="1"/>
  <c r="BD145" i="10" s="1"/>
  <c r="BE145" i="10" s="1"/>
  <c r="BF145" i="10" s="1"/>
  <c r="BG145" i="10" s="1"/>
  <c r="BB148" i="10"/>
  <c r="BC148" i="10" s="1"/>
  <c r="BD148" i="10" s="1"/>
  <c r="BE148" i="10" s="1"/>
  <c r="BF148" i="10" s="1"/>
  <c r="BG148" i="10" s="1"/>
  <c r="AI148" i="10"/>
  <c r="AK148" i="10" s="1"/>
  <c r="AN148" i="10" s="1"/>
  <c r="AO148" i="10" s="1"/>
  <c r="AI151" i="10"/>
  <c r="AK151" i="10" s="1"/>
  <c r="AN151" i="10" s="1"/>
  <c r="BB151" i="10"/>
  <c r="BC151" i="10" s="1"/>
  <c r="BD151" i="10" s="1"/>
  <c r="BE151" i="10" s="1"/>
  <c r="BF151" i="10" s="1"/>
  <c r="BG151" i="10" s="1"/>
  <c r="AI127" i="10"/>
  <c r="AK127" i="10" s="1"/>
  <c r="AN127" i="10" s="1"/>
  <c r="BE135" i="10"/>
  <c r="BF135" i="10" s="1"/>
  <c r="BG135" i="10" s="1"/>
  <c r="BB142" i="10"/>
  <c r="BC142" i="10" s="1"/>
  <c r="BD142" i="10" s="1"/>
  <c r="BE142" i="10" s="1"/>
  <c r="BF142" i="10" s="1"/>
  <c r="BG142" i="10" s="1"/>
  <c r="AI142" i="10"/>
  <c r="AK142" i="10" s="1"/>
  <c r="AN142" i="10" s="1"/>
  <c r="AO142" i="10" s="1"/>
  <c r="BB144" i="10"/>
  <c r="BC144" i="10" s="1"/>
  <c r="BD144" i="10" s="1"/>
  <c r="BE144" i="10" s="1"/>
  <c r="BF144" i="10" s="1"/>
  <c r="BG144" i="10" s="1"/>
  <c r="AI144" i="10"/>
  <c r="AK144" i="10" s="1"/>
  <c r="AN144" i="10" s="1"/>
  <c r="BE154" i="10"/>
  <c r="BF154" i="10" s="1"/>
  <c r="BG154" i="10" s="1"/>
  <c r="BE156" i="10"/>
  <c r="BF156" i="10" s="1"/>
  <c r="BG156" i="10" s="1"/>
  <c r="BE158" i="10"/>
  <c r="BF158" i="10" s="1"/>
  <c r="BG158" i="10" s="1"/>
  <c r="BE160" i="10"/>
  <c r="BF160" i="10" s="1"/>
  <c r="BG160" i="10" s="1"/>
  <c r="BE162" i="10"/>
  <c r="BF162" i="10" s="1"/>
  <c r="BG162" i="10" s="1"/>
  <c r="BE164" i="10"/>
  <c r="BF164" i="10" s="1"/>
  <c r="BG164" i="10" s="1"/>
  <c r="BB117" i="10"/>
  <c r="BC117" i="10" s="1"/>
  <c r="BD117" i="10" s="1"/>
  <c r="BE117" i="10" s="1"/>
  <c r="BF117" i="10" s="1"/>
  <c r="BG117" i="10" s="1"/>
  <c r="BE119" i="10"/>
  <c r="BF119" i="10" s="1"/>
  <c r="BG119" i="10" s="1"/>
  <c r="AI120" i="10"/>
  <c r="AK120" i="10" s="1"/>
  <c r="AN120" i="10" s="1"/>
  <c r="AO120" i="10" s="1"/>
  <c r="AI126" i="10"/>
  <c r="AK126" i="10" s="1"/>
  <c r="AN126" i="10" s="1"/>
  <c r="AO126" i="10" s="1"/>
  <c r="BB128" i="10"/>
  <c r="BC128" i="10" s="1"/>
  <c r="BD128" i="10" s="1"/>
  <c r="BE128" i="10" s="1"/>
  <c r="BF128" i="10" s="1"/>
  <c r="BG128" i="10" s="1"/>
  <c r="BE131" i="10"/>
  <c r="BF131" i="10" s="1"/>
  <c r="BG131" i="10" s="1"/>
  <c r="BE136" i="10"/>
  <c r="BF136" i="10" s="1"/>
  <c r="BG136" i="10" s="1"/>
  <c r="AI136" i="10"/>
  <c r="AK136" i="10" s="1"/>
  <c r="AN136" i="10" s="1"/>
  <c r="AO136" i="10" s="1"/>
  <c r="BB146" i="10"/>
  <c r="BC146" i="10" s="1"/>
  <c r="BD146" i="10" s="1"/>
  <c r="BE146" i="10" s="1"/>
  <c r="BF146" i="10" s="1"/>
  <c r="BG146" i="10" s="1"/>
  <c r="AI146" i="10"/>
  <c r="AK146" i="10" s="1"/>
  <c r="AN146" i="10" s="1"/>
  <c r="AO146" i="10" s="1"/>
  <c r="AI149" i="10"/>
  <c r="AK149" i="10" s="1"/>
  <c r="AN149" i="10" s="1"/>
  <c r="BB149" i="10"/>
  <c r="BC149" i="10" s="1"/>
  <c r="BD149" i="10" s="1"/>
  <c r="BE149" i="10" s="1"/>
  <c r="BF149" i="10" s="1"/>
  <c r="BG149" i="10" s="1"/>
  <c r="BB152" i="10"/>
  <c r="BC152" i="10" s="1"/>
  <c r="BD152" i="10" s="1"/>
  <c r="BE152" i="10" s="1"/>
  <c r="BF152" i="10" s="1"/>
  <c r="BG152" i="10" s="1"/>
  <c r="AI152" i="10"/>
  <c r="AK152" i="10" s="1"/>
  <c r="AN152" i="10" s="1"/>
  <c r="AO152" i="10" s="1"/>
  <c r="AU168" i="10"/>
  <c r="AV168" i="10" s="1"/>
  <c r="AQ168" i="10"/>
  <c r="BI170" i="10"/>
  <c r="BM170" i="10"/>
  <c r="BL170" i="10"/>
  <c r="AI119" i="10"/>
  <c r="AK119" i="10" s="1"/>
  <c r="AN119" i="10" s="1"/>
  <c r="AI125" i="10"/>
  <c r="AK125" i="10" s="1"/>
  <c r="AN125" i="10" s="1"/>
  <c r="AI131" i="10"/>
  <c r="AK131" i="10" s="1"/>
  <c r="AN131" i="10" s="1"/>
  <c r="BE138" i="10"/>
  <c r="BF138" i="10" s="1"/>
  <c r="BG138" i="10" s="1"/>
  <c r="AI138" i="10"/>
  <c r="AK138" i="10" s="1"/>
  <c r="AN138" i="10" s="1"/>
  <c r="BB120" i="10"/>
  <c r="BC120" i="10" s="1"/>
  <c r="BD120" i="10" s="1"/>
  <c r="BE120" i="10" s="1"/>
  <c r="BF120" i="10" s="1"/>
  <c r="BG120" i="10" s="1"/>
  <c r="BE123" i="10"/>
  <c r="BF123" i="10" s="1"/>
  <c r="BG123" i="10" s="1"/>
  <c r="BE124" i="10"/>
  <c r="BF124" i="10" s="1"/>
  <c r="BG124" i="10" s="1"/>
  <c r="AI124" i="10"/>
  <c r="AK124" i="10" s="1"/>
  <c r="AN124" i="10" s="1"/>
  <c r="BB126" i="10"/>
  <c r="BC126" i="10" s="1"/>
  <c r="BD126" i="10" s="1"/>
  <c r="BE126" i="10" s="1"/>
  <c r="BF126" i="10" s="1"/>
  <c r="BG126" i="10" s="1"/>
  <c r="BE129" i="10"/>
  <c r="BF129" i="10" s="1"/>
  <c r="BG129" i="10" s="1"/>
  <c r="BE130" i="10"/>
  <c r="BF130" i="10" s="1"/>
  <c r="BG130" i="10" s="1"/>
  <c r="AI130" i="10"/>
  <c r="AK130" i="10" s="1"/>
  <c r="AN130" i="10" s="1"/>
  <c r="BE134" i="10"/>
  <c r="BF134" i="10" s="1"/>
  <c r="BG134" i="10" s="1"/>
  <c r="AI134" i="10"/>
  <c r="AK134" i="10" s="1"/>
  <c r="AN134" i="10" s="1"/>
  <c r="AO134" i="10" s="1"/>
  <c r="AI137" i="10"/>
  <c r="AK137" i="10" s="1"/>
  <c r="AN137" i="10" s="1"/>
  <c r="BE137" i="10"/>
  <c r="BF137" i="10" s="1"/>
  <c r="BG137" i="10" s="1"/>
  <c r="AI147" i="10"/>
  <c r="AK147" i="10" s="1"/>
  <c r="AN147" i="10" s="1"/>
  <c r="BB147" i="10"/>
  <c r="BC147" i="10" s="1"/>
  <c r="BD147" i="10" s="1"/>
  <c r="BE147" i="10" s="1"/>
  <c r="BF147" i="10" s="1"/>
  <c r="BG147" i="10" s="1"/>
  <c r="BB150" i="10"/>
  <c r="BC150" i="10" s="1"/>
  <c r="BD150" i="10" s="1"/>
  <c r="BE150" i="10" s="1"/>
  <c r="BF150" i="10" s="1"/>
  <c r="BG150" i="10" s="1"/>
  <c r="AI150" i="10"/>
  <c r="AK150" i="10" s="1"/>
  <c r="AN150" i="10" s="1"/>
  <c r="AI153" i="10"/>
  <c r="AK153" i="10" s="1"/>
  <c r="AN153" i="10" s="1"/>
  <c r="BB153" i="10"/>
  <c r="BC153" i="10" s="1"/>
  <c r="BD153" i="10" s="1"/>
  <c r="BE153" i="10" s="1"/>
  <c r="BF153" i="10" s="1"/>
  <c r="BG153" i="10" s="1"/>
  <c r="AI155" i="10"/>
  <c r="AK155" i="10" s="1"/>
  <c r="AN155" i="10" s="1"/>
  <c r="BB155" i="10"/>
  <c r="BC155" i="10" s="1"/>
  <c r="BD155" i="10" s="1"/>
  <c r="BE155" i="10" s="1"/>
  <c r="BF155" i="10" s="1"/>
  <c r="BG155" i="10" s="1"/>
  <c r="AI157" i="10"/>
  <c r="AK157" i="10" s="1"/>
  <c r="AN157" i="10" s="1"/>
  <c r="BB157" i="10"/>
  <c r="BC157" i="10" s="1"/>
  <c r="BD157" i="10" s="1"/>
  <c r="BE157" i="10" s="1"/>
  <c r="BF157" i="10" s="1"/>
  <c r="BG157" i="10" s="1"/>
  <c r="AI159" i="10"/>
  <c r="AK159" i="10" s="1"/>
  <c r="AN159" i="10" s="1"/>
  <c r="BB159" i="10"/>
  <c r="BC159" i="10" s="1"/>
  <c r="BD159" i="10" s="1"/>
  <c r="BE159" i="10" s="1"/>
  <c r="BF159" i="10" s="1"/>
  <c r="BG159" i="10" s="1"/>
  <c r="AI161" i="10"/>
  <c r="AK161" i="10" s="1"/>
  <c r="AN161" i="10" s="1"/>
  <c r="BB161" i="10"/>
  <c r="BC161" i="10" s="1"/>
  <c r="BD161" i="10" s="1"/>
  <c r="BE161" i="10" s="1"/>
  <c r="BF161" i="10" s="1"/>
  <c r="BG161" i="10" s="1"/>
  <c r="AI163" i="10"/>
  <c r="AK163" i="10" s="1"/>
  <c r="AN163" i="10" s="1"/>
  <c r="BB163" i="10"/>
  <c r="BC163" i="10" s="1"/>
  <c r="BD163" i="10" s="1"/>
  <c r="BE163" i="10" s="1"/>
  <c r="BF163" i="10" s="1"/>
  <c r="BG163" i="10" s="1"/>
  <c r="AO168" i="10"/>
  <c r="BI168" i="10"/>
  <c r="BM168" i="10"/>
  <c r="BL168" i="10"/>
  <c r="AI117" i="10"/>
  <c r="AK117" i="10" s="1"/>
  <c r="AN117" i="10" s="1"/>
  <c r="AO117" i="10" s="1"/>
  <c r="AI123" i="10"/>
  <c r="AK123" i="10" s="1"/>
  <c r="AN123" i="10" s="1"/>
  <c r="AI129" i="10"/>
  <c r="AK129" i="10" s="1"/>
  <c r="AN129" i="10" s="1"/>
  <c r="AI132" i="10"/>
  <c r="AK132" i="10" s="1"/>
  <c r="AN132" i="10" s="1"/>
  <c r="BB132" i="10"/>
  <c r="BC132" i="10" s="1"/>
  <c r="BD132" i="10" s="1"/>
  <c r="BE132" i="10" s="1"/>
  <c r="BF132" i="10" s="1"/>
  <c r="BG132" i="10" s="1"/>
  <c r="BE140" i="10"/>
  <c r="BF140" i="10" s="1"/>
  <c r="BG140" i="10" s="1"/>
  <c r="AI140" i="10"/>
  <c r="AK140" i="10" s="1"/>
  <c r="AN140" i="10" s="1"/>
  <c r="AO140" i="10" s="1"/>
  <c r="BE167" i="10"/>
  <c r="BF167" i="10" s="1"/>
  <c r="BG167" i="10" s="1"/>
  <c r="AI169" i="10"/>
  <c r="AK169" i="10" s="1"/>
  <c r="AN169" i="10" s="1"/>
  <c r="BB169" i="10"/>
  <c r="BC169" i="10" s="1"/>
  <c r="BD169" i="10" s="1"/>
  <c r="BE169" i="10" s="1"/>
  <c r="BF169" i="10" s="1"/>
  <c r="BG169" i="10" s="1"/>
  <c r="BE173" i="10"/>
  <c r="BF173" i="10" s="1"/>
  <c r="BG173" i="10" s="1"/>
  <c r="AI154" i="10"/>
  <c r="AK154" i="10" s="1"/>
  <c r="AN154" i="10" s="1"/>
  <c r="AO154" i="10" s="1"/>
  <c r="AI156" i="10"/>
  <c r="AK156" i="10" s="1"/>
  <c r="AN156" i="10" s="1"/>
  <c r="AO156" i="10" s="1"/>
  <c r="AI158" i="10"/>
  <c r="AK158" i="10" s="1"/>
  <c r="AN158" i="10" s="1"/>
  <c r="AI160" i="10"/>
  <c r="AK160" i="10" s="1"/>
  <c r="AN160" i="10" s="1"/>
  <c r="AI162" i="10"/>
  <c r="AK162" i="10" s="1"/>
  <c r="AN162" i="10" s="1"/>
  <c r="AO162" i="10" s="1"/>
  <c r="AI164" i="10"/>
  <c r="AK164" i="10" s="1"/>
  <c r="AN164" i="10" s="1"/>
  <c r="AO164" i="10" s="1"/>
  <c r="AI167" i="10"/>
  <c r="AK167" i="10" s="1"/>
  <c r="AN167" i="10" s="1"/>
  <c r="AI173" i="10"/>
  <c r="AK173" i="10" s="1"/>
  <c r="AN173" i="10" s="1"/>
  <c r="AO173" i="10" s="1"/>
  <c r="BB176" i="10"/>
  <c r="BC176" i="10" s="1"/>
  <c r="BD176" i="10" s="1"/>
  <c r="BE176" i="10" s="1"/>
  <c r="BF176" i="10" s="1"/>
  <c r="BG176" i="10" s="1"/>
  <c r="AI176" i="10"/>
  <c r="AK176" i="10" s="1"/>
  <c r="AN176" i="10" s="1"/>
  <c r="BB178" i="10"/>
  <c r="BC178" i="10" s="1"/>
  <c r="BD178" i="10" s="1"/>
  <c r="BE178" i="10" s="1"/>
  <c r="BF178" i="10" s="1"/>
  <c r="BG178" i="10" s="1"/>
  <c r="AI178" i="10"/>
  <c r="AK178" i="10" s="1"/>
  <c r="AN178" i="10" s="1"/>
  <c r="BB180" i="10"/>
  <c r="BC180" i="10" s="1"/>
  <c r="BD180" i="10" s="1"/>
  <c r="BE180" i="10" s="1"/>
  <c r="BF180" i="10" s="1"/>
  <c r="BG180" i="10" s="1"/>
  <c r="AI180" i="10"/>
  <c r="AK180" i="10" s="1"/>
  <c r="AN180" i="10" s="1"/>
  <c r="BB186" i="10"/>
  <c r="BC186" i="10" s="1"/>
  <c r="BD186" i="10" s="1"/>
  <c r="BE186" i="10" s="1"/>
  <c r="BF186" i="10" s="1"/>
  <c r="BG186" i="10" s="1"/>
  <c r="AI186" i="10"/>
  <c r="AK186" i="10" s="1"/>
  <c r="AN186" i="10" s="1"/>
  <c r="BE221" i="10"/>
  <c r="BF221" i="10" s="1"/>
  <c r="BG221" i="10" s="1"/>
  <c r="BE165" i="10"/>
  <c r="BF165" i="10" s="1"/>
  <c r="BG165" i="10" s="1"/>
  <c r="BE171" i="10"/>
  <c r="BF171" i="10" s="1"/>
  <c r="BG171" i="10" s="1"/>
  <c r="AI179" i="10"/>
  <c r="AK179" i="10" s="1"/>
  <c r="AN179" i="10" s="1"/>
  <c r="BB179" i="10"/>
  <c r="BC179" i="10" s="1"/>
  <c r="BD179" i="10" s="1"/>
  <c r="BE179" i="10" s="1"/>
  <c r="BF179" i="10" s="1"/>
  <c r="BG179" i="10" s="1"/>
  <c r="AI185" i="10"/>
  <c r="AK185" i="10" s="1"/>
  <c r="AN185" i="10" s="1"/>
  <c r="BB185" i="10"/>
  <c r="BC185" i="10" s="1"/>
  <c r="BD185" i="10" s="1"/>
  <c r="BE185" i="10" s="1"/>
  <c r="BF185" i="10" s="1"/>
  <c r="BG185" i="10" s="1"/>
  <c r="BB202" i="10"/>
  <c r="BC202" i="10" s="1"/>
  <c r="BD202" i="10" s="1"/>
  <c r="BE202" i="10" s="1"/>
  <c r="BF202" i="10" s="1"/>
  <c r="BG202" i="10" s="1"/>
  <c r="AI202" i="10"/>
  <c r="AK202" i="10" s="1"/>
  <c r="AN202" i="10" s="1"/>
  <c r="BB208" i="10"/>
  <c r="BC208" i="10" s="1"/>
  <c r="BD208" i="10" s="1"/>
  <c r="BE208" i="10" s="1"/>
  <c r="BF208" i="10" s="1"/>
  <c r="BG208" i="10" s="1"/>
  <c r="AI208" i="10"/>
  <c r="AK208" i="10" s="1"/>
  <c r="AN208" i="10" s="1"/>
  <c r="AQ211" i="10"/>
  <c r="AU211" i="10"/>
  <c r="AI165" i="10"/>
  <c r="AK165" i="10" s="1"/>
  <c r="AN165" i="10" s="1"/>
  <c r="AI166" i="10"/>
  <c r="AK166" i="10" s="1"/>
  <c r="AN166" i="10" s="1"/>
  <c r="AI171" i="10"/>
  <c r="AK171" i="10" s="1"/>
  <c r="AN171" i="10" s="1"/>
  <c r="AI172" i="10"/>
  <c r="AK172" i="10" s="1"/>
  <c r="AN172" i="10" s="1"/>
  <c r="AO172" i="10" s="1"/>
  <c r="AI175" i="10"/>
  <c r="AK175" i="10" s="1"/>
  <c r="AN175" i="10" s="1"/>
  <c r="BB175" i="10"/>
  <c r="BC175" i="10" s="1"/>
  <c r="BD175" i="10" s="1"/>
  <c r="BE175" i="10" s="1"/>
  <c r="BF175" i="10" s="1"/>
  <c r="BG175" i="10" s="1"/>
  <c r="AI177" i="10"/>
  <c r="AK177" i="10" s="1"/>
  <c r="AN177" i="10" s="1"/>
  <c r="BB177" i="10"/>
  <c r="BC177" i="10" s="1"/>
  <c r="BD177" i="10" s="1"/>
  <c r="BE177" i="10" s="1"/>
  <c r="BF177" i="10" s="1"/>
  <c r="BG177" i="10" s="1"/>
  <c r="BB184" i="10"/>
  <c r="BC184" i="10" s="1"/>
  <c r="BD184" i="10" s="1"/>
  <c r="BE184" i="10" s="1"/>
  <c r="BF184" i="10" s="1"/>
  <c r="BG184" i="10" s="1"/>
  <c r="AI184" i="10"/>
  <c r="AK184" i="10" s="1"/>
  <c r="AN184" i="10" s="1"/>
  <c r="BL214" i="10"/>
  <c r="BI214" i="10"/>
  <c r="BM214" i="10"/>
  <c r="BB166" i="10"/>
  <c r="BC166" i="10" s="1"/>
  <c r="BD166" i="10" s="1"/>
  <c r="BE166" i="10" s="1"/>
  <c r="BF166" i="10" s="1"/>
  <c r="BG166" i="10" s="1"/>
  <c r="BB172" i="10"/>
  <c r="BC172" i="10" s="1"/>
  <c r="BD172" i="10" s="1"/>
  <c r="BE172" i="10" s="1"/>
  <c r="BF172" i="10" s="1"/>
  <c r="BG172" i="10" s="1"/>
  <c r="AI183" i="10"/>
  <c r="AK183" i="10" s="1"/>
  <c r="AN183" i="10" s="1"/>
  <c r="BB183" i="10"/>
  <c r="BC183" i="10" s="1"/>
  <c r="BD183" i="10" s="1"/>
  <c r="BE183" i="10" s="1"/>
  <c r="BF183" i="10" s="1"/>
  <c r="BG183" i="10" s="1"/>
  <c r="AQ203" i="10"/>
  <c r="AU203" i="10"/>
  <c r="AV203" i="10" s="1"/>
  <c r="BB206" i="10"/>
  <c r="BC206" i="10" s="1"/>
  <c r="BD206" i="10" s="1"/>
  <c r="BE206" i="10" s="1"/>
  <c r="BF206" i="10" s="1"/>
  <c r="BG206" i="10" s="1"/>
  <c r="AI206" i="10"/>
  <c r="AK206" i="10" s="1"/>
  <c r="AN206" i="10" s="1"/>
  <c r="BB212" i="10"/>
  <c r="BC212" i="10" s="1"/>
  <c r="BD212" i="10" s="1"/>
  <c r="BE212" i="10" s="1"/>
  <c r="BF212" i="10" s="1"/>
  <c r="BG212" i="10" s="1"/>
  <c r="AI212" i="10"/>
  <c r="AK212" i="10" s="1"/>
  <c r="AN212" i="10" s="1"/>
  <c r="AQ216" i="10"/>
  <c r="AU216" i="10"/>
  <c r="AV216" i="10" s="1"/>
  <c r="BL220" i="10"/>
  <c r="BI220" i="10"/>
  <c r="BM220" i="10"/>
  <c r="AI170" i="10"/>
  <c r="AK170" i="10" s="1"/>
  <c r="AN170" i="10" s="1"/>
  <c r="AO170" i="10" s="1"/>
  <c r="AI174" i="10"/>
  <c r="AK174" i="10" s="1"/>
  <c r="AN174" i="10" s="1"/>
  <c r="BB174" i="10"/>
  <c r="BC174" i="10" s="1"/>
  <c r="BD174" i="10" s="1"/>
  <c r="BE174" i="10" s="1"/>
  <c r="BF174" i="10" s="1"/>
  <c r="BG174" i="10" s="1"/>
  <c r="BB182" i="10"/>
  <c r="BC182" i="10" s="1"/>
  <c r="BD182" i="10" s="1"/>
  <c r="BE182" i="10" s="1"/>
  <c r="BF182" i="10" s="1"/>
  <c r="BG182" i="10" s="1"/>
  <c r="AI182" i="10"/>
  <c r="AK182" i="10" s="1"/>
  <c r="AN182" i="10" s="1"/>
  <c r="BE219" i="10"/>
  <c r="BF219" i="10" s="1"/>
  <c r="BG219" i="10" s="1"/>
  <c r="AI181" i="10"/>
  <c r="AK181" i="10" s="1"/>
  <c r="AN181" i="10" s="1"/>
  <c r="BB181" i="10"/>
  <c r="BC181" i="10" s="1"/>
  <c r="BD181" i="10" s="1"/>
  <c r="BE181" i="10" s="1"/>
  <c r="BF181" i="10" s="1"/>
  <c r="BG181" i="10" s="1"/>
  <c r="BB204" i="10"/>
  <c r="BC204" i="10" s="1"/>
  <c r="BD204" i="10" s="1"/>
  <c r="BE204" i="10" s="1"/>
  <c r="BF204" i="10" s="1"/>
  <c r="BG204" i="10" s="1"/>
  <c r="AI204" i="10"/>
  <c r="AK204" i="10" s="1"/>
  <c r="AN204" i="10" s="1"/>
  <c r="AQ207" i="10"/>
  <c r="AU207" i="10"/>
  <c r="AV207" i="10" s="1"/>
  <c r="BB210" i="10"/>
  <c r="BC210" i="10" s="1"/>
  <c r="BD210" i="10" s="1"/>
  <c r="BE210" i="10" s="1"/>
  <c r="BF210" i="10" s="1"/>
  <c r="BG210" i="10" s="1"/>
  <c r="AI210" i="10"/>
  <c r="AK210" i="10" s="1"/>
  <c r="AN210" i="10" s="1"/>
  <c r="AU215" i="10"/>
  <c r="AV215" i="10" s="1"/>
  <c r="AQ215" i="10"/>
  <c r="AO216" i="10"/>
  <c r="AU217" i="10"/>
  <c r="AV217" i="10" s="1"/>
  <c r="AQ217" i="10"/>
  <c r="BB203" i="10"/>
  <c r="BC203" i="10" s="1"/>
  <c r="BD203" i="10" s="1"/>
  <c r="BB207" i="10"/>
  <c r="BC207" i="10" s="1"/>
  <c r="BD207" i="10" s="1"/>
  <c r="AV211" i="10"/>
  <c r="BB211" i="10"/>
  <c r="BC211" i="10" s="1"/>
  <c r="BD211" i="10" s="1"/>
  <c r="BE211" i="10" s="1"/>
  <c r="BF211" i="10" s="1"/>
  <c r="BG211" i="10" s="1"/>
  <c r="AI214" i="10"/>
  <c r="AK214" i="10" s="1"/>
  <c r="AN214" i="10" s="1"/>
  <c r="AO215" i="10"/>
  <c r="BB217" i="10"/>
  <c r="BC217" i="10" s="1"/>
  <c r="BD217" i="10" s="1"/>
  <c r="BE217" i="10" s="1"/>
  <c r="BF217" i="10" s="1"/>
  <c r="BG217" i="10" s="1"/>
  <c r="AI221" i="10"/>
  <c r="AK221" i="10" s="1"/>
  <c r="AN221" i="10" s="1"/>
  <c r="AO221" i="10" s="1"/>
  <c r="BE226" i="10"/>
  <c r="BF226" i="10" s="1"/>
  <c r="BG226" i="10" s="1"/>
  <c r="AI227" i="10"/>
  <c r="AK227" i="10" s="1"/>
  <c r="AN227" i="10" s="1"/>
  <c r="AO227" i="10" s="1"/>
  <c r="BM244" i="10"/>
  <c r="BL244" i="10"/>
  <c r="BI244" i="10"/>
  <c r="BE213" i="10"/>
  <c r="BF213" i="10" s="1"/>
  <c r="BG213" i="10" s="1"/>
  <c r="BE228" i="10"/>
  <c r="BF228" i="10" s="1"/>
  <c r="BG228" i="10" s="1"/>
  <c r="BE230" i="10"/>
  <c r="BF230" i="10" s="1"/>
  <c r="BG230" i="10" s="1"/>
  <c r="BE232" i="10"/>
  <c r="BF232" i="10" s="1"/>
  <c r="BG232" i="10" s="1"/>
  <c r="BE234" i="10"/>
  <c r="BF234" i="10" s="1"/>
  <c r="BG234" i="10" s="1"/>
  <c r="BE236" i="10"/>
  <c r="BF236" i="10" s="1"/>
  <c r="BG236" i="10" s="1"/>
  <c r="BI238" i="10"/>
  <c r="BM238" i="10"/>
  <c r="BL238" i="10"/>
  <c r="AU240" i="10"/>
  <c r="AQ240" i="10"/>
  <c r="AI245" i="10"/>
  <c r="AK245" i="10" s="1"/>
  <c r="AN245" i="10" s="1"/>
  <c r="BB245" i="10"/>
  <c r="BC245" i="10" s="1"/>
  <c r="BD245" i="10" s="1"/>
  <c r="BE245" i="10" s="1"/>
  <c r="BF245" i="10" s="1"/>
  <c r="BG245" i="10" s="1"/>
  <c r="BB187" i="10"/>
  <c r="BC187" i="10" s="1"/>
  <c r="BD187" i="10" s="1"/>
  <c r="BE187" i="10" s="1"/>
  <c r="BF187" i="10" s="1"/>
  <c r="BG187" i="10" s="1"/>
  <c r="AI188" i="10"/>
  <c r="AK188" i="10" s="1"/>
  <c r="AN188" i="10" s="1"/>
  <c r="BE188" i="10"/>
  <c r="BF188" i="10" s="1"/>
  <c r="BG188" i="10" s="1"/>
  <c r="BB189" i="10"/>
  <c r="BC189" i="10" s="1"/>
  <c r="BD189" i="10" s="1"/>
  <c r="BE189" i="10" s="1"/>
  <c r="BF189" i="10" s="1"/>
  <c r="BG189" i="10" s="1"/>
  <c r="AI190" i="10"/>
  <c r="AK190" i="10" s="1"/>
  <c r="AN190" i="10" s="1"/>
  <c r="BE190" i="10"/>
  <c r="BF190" i="10" s="1"/>
  <c r="BG190" i="10" s="1"/>
  <c r="BB191" i="10"/>
  <c r="BC191" i="10" s="1"/>
  <c r="BD191" i="10" s="1"/>
  <c r="BE191" i="10" s="1"/>
  <c r="BF191" i="10" s="1"/>
  <c r="BG191" i="10" s="1"/>
  <c r="AI192" i="10"/>
  <c r="AK192" i="10" s="1"/>
  <c r="AN192" i="10" s="1"/>
  <c r="BE192" i="10"/>
  <c r="BF192" i="10" s="1"/>
  <c r="BG192" i="10" s="1"/>
  <c r="BB193" i="10"/>
  <c r="BC193" i="10" s="1"/>
  <c r="BD193" i="10" s="1"/>
  <c r="BE193" i="10" s="1"/>
  <c r="BF193" i="10" s="1"/>
  <c r="BG193" i="10" s="1"/>
  <c r="AI194" i="10"/>
  <c r="AK194" i="10" s="1"/>
  <c r="AN194" i="10" s="1"/>
  <c r="BE194" i="10"/>
  <c r="BF194" i="10" s="1"/>
  <c r="BG194" i="10" s="1"/>
  <c r="BB195" i="10"/>
  <c r="BC195" i="10" s="1"/>
  <c r="BD195" i="10" s="1"/>
  <c r="BE195" i="10" s="1"/>
  <c r="BF195" i="10" s="1"/>
  <c r="BG195" i="10" s="1"/>
  <c r="AI196" i="10"/>
  <c r="AK196" i="10" s="1"/>
  <c r="AN196" i="10" s="1"/>
  <c r="BE196" i="10"/>
  <c r="BF196" i="10" s="1"/>
  <c r="BG196" i="10" s="1"/>
  <c r="BB197" i="10"/>
  <c r="BC197" i="10" s="1"/>
  <c r="BD197" i="10" s="1"/>
  <c r="BE197" i="10" s="1"/>
  <c r="BF197" i="10" s="1"/>
  <c r="BG197" i="10" s="1"/>
  <c r="AI198" i="10"/>
  <c r="AK198" i="10" s="1"/>
  <c r="AN198" i="10" s="1"/>
  <c r="BE198" i="10"/>
  <c r="BF198" i="10" s="1"/>
  <c r="BG198" i="10" s="1"/>
  <c r="BB199" i="10"/>
  <c r="BC199" i="10" s="1"/>
  <c r="BD199" i="10" s="1"/>
  <c r="BE199" i="10" s="1"/>
  <c r="BF199" i="10" s="1"/>
  <c r="BG199" i="10" s="1"/>
  <c r="AI200" i="10"/>
  <c r="AK200" i="10" s="1"/>
  <c r="AN200" i="10" s="1"/>
  <c r="BE200" i="10"/>
  <c r="BF200" i="10" s="1"/>
  <c r="BG200" i="10" s="1"/>
  <c r="BB201" i="10"/>
  <c r="BC201" i="10" s="1"/>
  <c r="BD201" i="10" s="1"/>
  <c r="BE201" i="10" s="1"/>
  <c r="BF201" i="10" s="1"/>
  <c r="BG201" i="10" s="1"/>
  <c r="AO203" i="10"/>
  <c r="BE203" i="10"/>
  <c r="BF203" i="10" s="1"/>
  <c r="BG203" i="10" s="1"/>
  <c r="AI205" i="10"/>
  <c r="AK205" i="10" s="1"/>
  <c r="AN205" i="10" s="1"/>
  <c r="AO205" i="10" s="1"/>
  <c r="AO207" i="10"/>
  <c r="BE207" i="10"/>
  <c r="BF207" i="10" s="1"/>
  <c r="BG207" i="10" s="1"/>
  <c r="AI209" i="10"/>
  <c r="AK209" i="10" s="1"/>
  <c r="AN209" i="10" s="1"/>
  <c r="AO211" i="10"/>
  <c r="AQ222" i="10"/>
  <c r="AU222" i="10"/>
  <c r="AV222" i="10" s="1"/>
  <c r="BE225" i="10"/>
  <c r="BF225" i="10" s="1"/>
  <c r="BG225" i="10" s="1"/>
  <c r="BM240" i="10"/>
  <c r="BL240" i="10"/>
  <c r="BI240" i="10"/>
  <c r="BB205" i="10"/>
  <c r="BC205" i="10" s="1"/>
  <c r="BD205" i="10" s="1"/>
  <c r="BE205" i="10" s="1"/>
  <c r="BF205" i="10" s="1"/>
  <c r="BG205" i="10" s="1"/>
  <c r="BB209" i="10"/>
  <c r="BC209" i="10" s="1"/>
  <c r="BD209" i="10" s="1"/>
  <c r="BE209" i="10" s="1"/>
  <c r="BF209" i="10" s="1"/>
  <c r="BG209" i="10" s="1"/>
  <c r="BB218" i="10"/>
  <c r="BC218" i="10" s="1"/>
  <c r="BD218" i="10" s="1"/>
  <c r="BE218" i="10" s="1"/>
  <c r="BF218" i="10" s="1"/>
  <c r="BG218" i="10" s="1"/>
  <c r="AU219" i="10"/>
  <c r="AV219" i="10" s="1"/>
  <c r="AQ219" i="10"/>
  <c r="AQ220" i="10"/>
  <c r="AU220" i="10"/>
  <c r="AV220" i="10" s="1"/>
  <c r="AU223" i="10"/>
  <c r="AV223" i="10" s="1"/>
  <c r="AQ223" i="10"/>
  <c r="BI227" i="10"/>
  <c r="BM227" i="10"/>
  <c r="BL227" i="10"/>
  <c r="AI241" i="10"/>
  <c r="AK241" i="10" s="1"/>
  <c r="AN241" i="10" s="1"/>
  <c r="BB241" i="10"/>
  <c r="BC241" i="10" s="1"/>
  <c r="BD241" i="10" s="1"/>
  <c r="BE241" i="10" s="1"/>
  <c r="BF241" i="10" s="1"/>
  <c r="BG241" i="10" s="1"/>
  <c r="AO245" i="10"/>
  <c r="BI246" i="10"/>
  <c r="BM246" i="10"/>
  <c r="BL246" i="10"/>
  <c r="AU248" i="10"/>
  <c r="AQ248" i="10"/>
  <c r="BB251" i="10"/>
  <c r="BC251" i="10" s="1"/>
  <c r="BD251" i="10" s="1"/>
  <c r="BE251" i="10" s="1"/>
  <c r="BF251" i="10" s="1"/>
  <c r="BG251" i="10" s="1"/>
  <c r="AI251" i="10"/>
  <c r="AK251" i="10" s="1"/>
  <c r="AN251" i="10" s="1"/>
  <c r="BB216" i="10"/>
  <c r="BC216" i="10" s="1"/>
  <c r="BD216" i="10" s="1"/>
  <c r="BE216" i="10" s="1"/>
  <c r="BF216" i="10" s="1"/>
  <c r="BG216" i="10" s="1"/>
  <c r="AI218" i="10"/>
  <c r="AK218" i="10" s="1"/>
  <c r="AN218" i="10" s="1"/>
  <c r="AO219" i="10"/>
  <c r="BB229" i="10"/>
  <c r="BC229" i="10" s="1"/>
  <c r="BD229" i="10" s="1"/>
  <c r="BE229" i="10" s="1"/>
  <c r="BF229" i="10" s="1"/>
  <c r="BG229" i="10" s="1"/>
  <c r="AI229" i="10"/>
  <c r="AK229" i="10" s="1"/>
  <c r="AN229" i="10" s="1"/>
  <c r="AO229" i="10" s="1"/>
  <c r="BB231" i="10"/>
  <c r="BC231" i="10" s="1"/>
  <c r="BD231" i="10" s="1"/>
  <c r="BE231" i="10" s="1"/>
  <c r="BF231" i="10" s="1"/>
  <c r="BG231" i="10" s="1"/>
  <c r="AI231" i="10"/>
  <c r="AK231" i="10" s="1"/>
  <c r="AN231" i="10" s="1"/>
  <c r="AO231" i="10" s="1"/>
  <c r="BB233" i="10"/>
  <c r="BC233" i="10" s="1"/>
  <c r="BD233" i="10" s="1"/>
  <c r="BE233" i="10" s="1"/>
  <c r="BF233" i="10" s="1"/>
  <c r="BG233" i="10" s="1"/>
  <c r="AI233" i="10"/>
  <c r="AK233" i="10" s="1"/>
  <c r="AN233" i="10" s="1"/>
  <c r="BB235" i="10"/>
  <c r="BC235" i="10" s="1"/>
  <c r="BD235" i="10" s="1"/>
  <c r="BE235" i="10" s="1"/>
  <c r="BF235" i="10" s="1"/>
  <c r="BG235" i="10" s="1"/>
  <c r="AI235" i="10"/>
  <c r="AK235" i="10" s="1"/>
  <c r="AN235" i="10" s="1"/>
  <c r="BB237" i="10"/>
  <c r="BC237" i="10" s="1"/>
  <c r="BD237" i="10" s="1"/>
  <c r="BE237" i="10" s="1"/>
  <c r="BF237" i="10" s="1"/>
  <c r="BG237" i="10" s="1"/>
  <c r="AI237" i="10"/>
  <c r="AK237" i="10" s="1"/>
  <c r="AN237" i="10" s="1"/>
  <c r="AO237" i="10" s="1"/>
  <c r="BM248" i="10"/>
  <c r="BL248" i="10"/>
  <c r="BI248" i="10"/>
  <c r="AU256" i="10"/>
  <c r="AV256" i="10" s="1"/>
  <c r="AQ256" i="10"/>
  <c r="AI187" i="10"/>
  <c r="AK187" i="10" s="1"/>
  <c r="AN187" i="10" s="1"/>
  <c r="AI189" i="10"/>
  <c r="AK189" i="10" s="1"/>
  <c r="AN189" i="10" s="1"/>
  <c r="AI191" i="10"/>
  <c r="AK191" i="10" s="1"/>
  <c r="AN191" i="10" s="1"/>
  <c r="AI193" i="10"/>
  <c r="AK193" i="10" s="1"/>
  <c r="AN193" i="10" s="1"/>
  <c r="AI195" i="10"/>
  <c r="AK195" i="10" s="1"/>
  <c r="AN195" i="10" s="1"/>
  <c r="AI197" i="10"/>
  <c r="AK197" i="10" s="1"/>
  <c r="AN197" i="10" s="1"/>
  <c r="AI199" i="10"/>
  <c r="AK199" i="10" s="1"/>
  <c r="AN199" i="10" s="1"/>
  <c r="AI201" i="10"/>
  <c r="AK201" i="10" s="1"/>
  <c r="AN201" i="10" s="1"/>
  <c r="AI213" i="10"/>
  <c r="AK213" i="10" s="1"/>
  <c r="AN213" i="10" s="1"/>
  <c r="AO217" i="10"/>
  <c r="AO223" i="10"/>
  <c r="AQ224" i="10"/>
  <c r="AU224" i="10"/>
  <c r="AV224" i="10" s="1"/>
  <c r="AI225" i="10"/>
  <c r="AK225" i="10" s="1"/>
  <c r="AN225" i="10" s="1"/>
  <c r="AO225" i="10" s="1"/>
  <c r="AO241" i="10"/>
  <c r="BI242" i="10"/>
  <c r="BM242" i="10"/>
  <c r="BL242" i="10"/>
  <c r="AU244" i="10"/>
  <c r="AV244" i="10" s="1"/>
  <c r="AQ244" i="10"/>
  <c r="AI249" i="10"/>
  <c r="AK249" i="10" s="1"/>
  <c r="AN249" i="10" s="1"/>
  <c r="BE249" i="10"/>
  <c r="BF249" i="10" s="1"/>
  <c r="BG249" i="10" s="1"/>
  <c r="BB249" i="10"/>
  <c r="BC249" i="10" s="1"/>
  <c r="BD249" i="10" s="1"/>
  <c r="BI252" i="10"/>
  <c r="BM252" i="10"/>
  <c r="BL252" i="10"/>
  <c r="AI254" i="10"/>
  <c r="AK254" i="10" s="1"/>
  <c r="AN254" i="10" s="1"/>
  <c r="BE254" i="10"/>
  <c r="BF254" i="10" s="1"/>
  <c r="BG254" i="10" s="1"/>
  <c r="BE255" i="10"/>
  <c r="BF255" i="10" s="1"/>
  <c r="BG255" i="10" s="1"/>
  <c r="AO279" i="10"/>
  <c r="AQ279" i="10"/>
  <c r="AU279" i="10"/>
  <c r="AV279" i="10" s="1"/>
  <c r="BE239" i="10"/>
  <c r="BF239" i="10" s="1"/>
  <c r="BG239" i="10" s="1"/>
  <c r="BE243" i="10"/>
  <c r="BF243" i="10" s="1"/>
  <c r="BG243" i="10" s="1"/>
  <c r="BE247" i="10"/>
  <c r="BF247" i="10" s="1"/>
  <c r="BG247" i="10" s="1"/>
  <c r="AQ257" i="10"/>
  <c r="AX257" i="10" s="1"/>
  <c r="AU257" i="10"/>
  <c r="AV257" i="10" s="1"/>
  <c r="AI259" i="10"/>
  <c r="AK259" i="10" s="1"/>
  <c r="AN259" i="10" s="1"/>
  <c r="AO259" i="10" s="1"/>
  <c r="BB259" i="10"/>
  <c r="BC259" i="10" s="1"/>
  <c r="BD259" i="10" s="1"/>
  <c r="BE259" i="10" s="1"/>
  <c r="BF259" i="10" s="1"/>
  <c r="BG259" i="10" s="1"/>
  <c r="BB262" i="10"/>
  <c r="BC262" i="10" s="1"/>
  <c r="BD262" i="10" s="1"/>
  <c r="BE262" i="10" s="1"/>
  <c r="BF262" i="10" s="1"/>
  <c r="BG262" i="10" s="1"/>
  <c r="AI262" i="10"/>
  <c r="AK262" i="10" s="1"/>
  <c r="AN262" i="10" s="1"/>
  <c r="AO262" i="10" s="1"/>
  <c r="AI265" i="10"/>
  <c r="AK265" i="10" s="1"/>
  <c r="AN265" i="10" s="1"/>
  <c r="AO265" i="10" s="1"/>
  <c r="BB265" i="10"/>
  <c r="BC265" i="10" s="1"/>
  <c r="BD265" i="10" s="1"/>
  <c r="BE265" i="10" s="1"/>
  <c r="BF265" i="10" s="1"/>
  <c r="BG265" i="10" s="1"/>
  <c r="AO277" i="10"/>
  <c r="AU277" i="10"/>
  <c r="AV277" i="10" s="1"/>
  <c r="AQ277" i="10"/>
  <c r="AI239" i="10"/>
  <c r="AK239" i="10" s="1"/>
  <c r="AN239" i="10" s="1"/>
  <c r="AV240" i="10"/>
  <c r="AI243" i="10"/>
  <c r="AK243" i="10" s="1"/>
  <c r="AN243" i="10" s="1"/>
  <c r="AI247" i="10"/>
  <c r="AK247" i="10" s="1"/>
  <c r="AN247" i="10" s="1"/>
  <c r="AO247" i="10" s="1"/>
  <c r="AV248" i="10"/>
  <c r="BE253" i="10"/>
  <c r="BF253" i="10" s="1"/>
  <c r="BG253" i="10" s="1"/>
  <c r="AI255" i="10"/>
  <c r="AK255" i="10" s="1"/>
  <c r="AN255" i="10" s="1"/>
  <c r="AO255" i="10" s="1"/>
  <c r="AO256" i="10"/>
  <c r="BB250" i="10"/>
  <c r="BC250" i="10" s="1"/>
  <c r="BD250" i="10" s="1"/>
  <c r="BE250" i="10" s="1"/>
  <c r="BF250" i="10" s="1"/>
  <c r="BG250" i="10" s="1"/>
  <c r="AO257" i="10"/>
  <c r="BB260" i="10"/>
  <c r="BC260" i="10" s="1"/>
  <c r="BD260" i="10" s="1"/>
  <c r="BE260" i="10"/>
  <c r="BF260" i="10" s="1"/>
  <c r="BG260" i="10" s="1"/>
  <c r="AI260" i="10"/>
  <c r="AK260" i="10" s="1"/>
  <c r="AN260" i="10" s="1"/>
  <c r="AI263" i="10"/>
  <c r="AK263" i="10" s="1"/>
  <c r="AN263" i="10" s="1"/>
  <c r="BB263" i="10"/>
  <c r="BC263" i="10" s="1"/>
  <c r="BD263" i="10" s="1"/>
  <c r="BE263" i="10" s="1"/>
  <c r="BF263" i="10" s="1"/>
  <c r="BG263" i="10" s="1"/>
  <c r="BB266" i="10"/>
  <c r="BC266" i="10" s="1"/>
  <c r="BD266" i="10" s="1"/>
  <c r="BE266" i="10" s="1"/>
  <c r="BF266" i="10" s="1"/>
  <c r="BG266" i="10" s="1"/>
  <c r="AI266" i="10"/>
  <c r="AK266" i="10" s="1"/>
  <c r="AN266" i="10" s="1"/>
  <c r="AQ267" i="10"/>
  <c r="AO267" i="10"/>
  <c r="AU267" i="10"/>
  <c r="AV267" i="10" s="1"/>
  <c r="BM273" i="10"/>
  <c r="BL273" i="10"/>
  <c r="BI273" i="10"/>
  <c r="BI277" i="10"/>
  <c r="AI226" i="10"/>
  <c r="AK226" i="10" s="1"/>
  <c r="AN226" i="10" s="1"/>
  <c r="AO226" i="10" s="1"/>
  <c r="AI228" i="10"/>
  <c r="AK228" i="10" s="1"/>
  <c r="AN228" i="10" s="1"/>
  <c r="AI230" i="10"/>
  <c r="AK230" i="10" s="1"/>
  <c r="AN230" i="10" s="1"/>
  <c r="AI232" i="10"/>
  <c r="AK232" i="10" s="1"/>
  <c r="AN232" i="10" s="1"/>
  <c r="AI234" i="10"/>
  <c r="AK234" i="10" s="1"/>
  <c r="AN234" i="10" s="1"/>
  <c r="AO234" i="10" s="1"/>
  <c r="AI236" i="10"/>
  <c r="AK236" i="10" s="1"/>
  <c r="AN236" i="10" s="1"/>
  <c r="AI238" i="10"/>
  <c r="AK238" i="10" s="1"/>
  <c r="AN238" i="10" s="1"/>
  <c r="AO240" i="10"/>
  <c r="AI242" i="10"/>
  <c r="AK242" i="10" s="1"/>
  <c r="AN242" i="10" s="1"/>
  <c r="AO244" i="10"/>
  <c r="AI246" i="10"/>
  <c r="AK246" i="10" s="1"/>
  <c r="AN246" i="10" s="1"/>
  <c r="AO246" i="10" s="1"/>
  <c r="AO248" i="10"/>
  <c r="AI250" i="10"/>
  <c r="AK250" i="10" s="1"/>
  <c r="AN250" i="10" s="1"/>
  <c r="AI253" i="10"/>
  <c r="AK253" i="10" s="1"/>
  <c r="AN253" i="10" s="1"/>
  <c r="BL257" i="10"/>
  <c r="BI257" i="10"/>
  <c r="BM257" i="10"/>
  <c r="BE256" i="10"/>
  <c r="BF256" i="10" s="1"/>
  <c r="BG256" i="10" s="1"/>
  <c r="BB258" i="10"/>
  <c r="BC258" i="10" s="1"/>
  <c r="BD258" i="10" s="1"/>
  <c r="BE258" i="10" s="1"/>
  <c r="BF258" i="10" s="1"/>
  <c r="BG258" i="10" s="1"/>
  <c r="AI258" i="10"/>
  <c r="AK258" i="10" s="1"/>
  <c r="AN258" i="10" s="1"/>
  <c r="AO260" i="10"/>
  <c r="AI261" i="10"/>
  <c r="AK261" i="10" s="1"/>
  <c r="AN261" i="10" s="1"/>
  <c r="AO261" i="10" s="1"/>
  <c r="BB261" i="10"/>
  <c r="BC261" i="10" s="1"/>
  <c r="BD261" i="10" s="1"/>
  <c r="BE261" i="10" s="1"/>
  <c r="BF261" i="10" s="1"/>
  <c r="BG261" i="10" s="1"/>
  <c r="BB264" i="10"/>
  <c r="BC264" i="10" s="1"/>
  <c r="BD264" i="10" s="1"/>
  <c r="BE264" i="10" s="1"/>
  <c r="BF264" i="10" s="1"/>
  <c r="BG264" i="10" s="1"/>
  <c r="AI264" i="10"/>
  <c r="AK264" i="10" s="1"/>
  <c r="AN264" i="10" s="1"/>
  <c r="BB271" i="10"/>
  <c r="BC271" i="10" s="1"/>
  <c r="BD271" i="10" s="1"/>
  <c r="BE271" i="10" s="1"/>
  <c r="BF271" i="10" s="1"/>
  <c r="BG271" i="10" s="1"/>
  <c r="AI271" i="10"/>
  <c r="AK271" i="10" s="1"/>
  <c r="AN271" i="10" s="1"/>
  <c r="AI270" i="10"/>
  <c r="AK270" i="10" s="1"/>
  <c r="AN270" i="10" s="1"/>
  <c r="BB270" i="10"/>
  <c r="BC270" i="10" s="1"/>
  <c r="BD270" i="10" s="1"/>
  <c r="BE270" i="10" s="1"/>
  <c r="BF270" i="10" s="1"/>
  <c r="BG270" i="10" s="1"/>
  <c r="AI273" i="10"/>
  <c r="AK273" i="10" s="1"/>
  <c r="AN273" i="10" s="1"/>
  <c r="BE276" i="10"/>
  <c r="BF276" i="10" s="1"/>
  <c r="BG276" i="10" s="1"/>
  <c r="AI276" i="10"/>
  <c r="AK276" i="10" s="1"/>
  <c r="AN276" i="10" s="1"/>
  <c r="AO276" i="10" s="1"/>
  <c r="BB282" i="10"/>
  <c r="BC282" i="10" s="1"/>
  <c r="BD282" i="10" s="1"/>
  <c r="BE282" i="10" s="1"/>
  <c r="BF282" i="10" s="1"/>
  <c r="BG282" i="10" s="1"/>
  <c r="AI282" i="10"/>
  <c r="AK282" i="10" s="1"/>
  <c r="AN282" i="10" s="1"/>
  <c r="AI285" i="10"/>
  <c r="AK285" i="10" s="1"/>
  <c r="AN285" i="10" s="1"/>
  <c r="BB285" i="10"/>
  <c r="BC285" i="10" s="1"/>
  <c r="BD285" i="10" s="1"/>
  <c r="BE285" i="10" s="1"/>
  <c r="BF285" i="10" s="1"/>
  <c r="BG285" i="10" s="1"/>
  <c r="BB288" i="10"/>
  <c r="BC288" i="10" s="1"/>
  <c r="BD288" i="10" s="1"/>
  <c r="BE288" i="10" s="1"/>
  <c r="BF288" i="10" s="1"/>
  <c r="BG288" i="10" s="1"/>
  <c r="AI288" i="10"/>
  <c r="AK288" i="10" s="1"/>
  <c r="AN288" i="10" s="1"/>
  <c r="AO288" i="10" s="1"/>
  <c r="AI291" i="10"/>
  <c r="AK291" i="10" s="1"/>
  <c r="AN291" i="10" s="1"/>
  <c r="BB291" i="10"/>
  <c r="BC291" i="10" s="1"/>
  <c r="BD291" i="10" s="1"/>
  <c r="BE291" i="10" s="1"/>
  <c r="BF291" i="10" s="1"/>
  <c r="BG291" i="10" s="1"/>
  <c r="BB294" i="10"/>
  <c r="BC294" i="10" s="1"/>
  <c r="BD294" i="10" s="1"/>
  <c r="BE294" i="10" s="1"/>
  <c r="BF294" i="10" s="1"/>
  <c r="BG294" i="10" s="1"/>
  <c r="AI294" i="10"/>
  <c r="AK294" i="10" s="1"/>
  <c r="AN294" i="10" s="1"/>
  <c r="BB297" i="10"/>
  <c r="BC297" i="10" s="1"/>
  <c r="BD297" i="10" s="1"/>
  <c r="BE297" i="10" s="1"/>
  <c r="BF297" i="10" s="1"/>
  <c r="BG297" i="10" s="1"/>
  <c r="AI297" i="10"/>
  <c r="AK297" i="10" s="1"/>
  <c r="AN297" i="10" s="1"/>
  <c r="BB267" i="10"/>
  <c r="BC267" i="10" s="1"/>
  <c r="BD267" i="10" s="1"/>
  <c r="BE267" i="10" s="1"/>
  <c r="BF267" i="10" s="1"/>
  <c r="BG267" i="10" s="1"/>
  <c r="AI272" i="10"/>
  <c r="AK272" i="10" s="1"/>
  <c r="AN272" i="10" s="1"/>
  <c r="BB272" i="10"/>
  <c r="BC272" i="10" s="1"/>
  <c r="BD272" i="10" s="1"/>
  <c r="BE272" i="10" s="1"/>
  <c r="BF272" i="10" s="1"/>
  <c r="BG272" i="10" s="1"/>
  <c r="BE274" i="10"/>
  <c r="BF274" i="10" s="1"/>
  <c r="BG274" i="10" s="1"/>
  <c r="AI274" i="10"/>
  <c r="AK274" i="10" s="1"/>
  <c r="AN274" i="10" s="1"/>
  <c r="BE281" i="10"/>
  <c r="BF281" i="10" s="1"/>
  <c r="BG281" i="10" s="1"/>
  <c r="AI281" i="10"/>
  <c r="AK281" i="10" s="1"/>
  <c r="AN281" i="10" s="1"/>
  <c r="BB281" i="10"/>
  <c r="BC281" i="10" s="1"/>
  <c r="BD281" i="10" s="1"/>
  <c r="AI283" i="10"/>
  <c r="AK283" i="10" s="1"/>
  <c r="AN283" i="10" s="1"/>
  <c r="BB283" i="10"/>
  <c r="BC283" i="10" s="1"/>
  <c r="BD283" i="10" s="1"/>
  <c r="BE283" i="10" s="1"/>
  <c r="BF283" i="10" s="1"/>
  <c r="BG283" i="10" s="1"/>
  <c r="BB286" i="10"/>
  <c r="BC286" i="10" s="1"/>
  <c r="BD286" i="10" s="1"/>
  <c r="BE286" i="10"/>
  <c r="BF286" i="10" s="1"/>
  <c r="BG286" i="10" s="1"/>
  <c r="AI286" i="10"/>
  <c r="AK286" i="10" s="1"/>
  <c r="AN286" i="10" s="1"/>
  <c r="AI289" i="10"/>
  <c r="AK289" i="10" s="1"/>
  <c r="AN289" i="10" s="1"/>
  <c r="BB289" i="10"/>
  <c r="BC289" i="10" s="1"/>
  <c r="BD289" i="10" s="1"/>
  <c r="BE289" i="10" s="1"/>
  <c r="BF289" i="10" s="1"/>
  <c r="BG289" i="10" s="1"/>
  <c r="BB292" i="10"/>
  <c r="BC292" i="10" s="1"/>
  <c r="BD292" i="10" s="1"/>
  <c r="BE292" i="10" s="1"/>
  <c r="BF292" i="10" s="1"/>
  <c r="BG292" i="10" s="1"/>
  <c r="AI292" i="10"/>
  <c r="AK292" i="10" s="1"/>
  <c r="AN292" i="10" s="1"/>
  <c r="AO292" i="10" s="1"/>
  <c r="AO294" i="10"/>
  <c r="AI295" i="10"/>
  <c r="AK295" i="10" s="1"/>
  <c r="AN295" i="10" s="1"/>
  <c r="BB295" i="10"/>
  <c r="BC295" i="10" s="1"/>
  <c r="BD295" i="10" s="1"/>
  <c r="BE295" i="10" s="1"/>
  <c r="BF295" i="10" s="1"/>
  <c r="BG295" i="10" s="1"/>
  <c r="BB300" i="10"/>
  <c r="BC300" i="10" s="1"/>
  <c r="BD300" i="10" s="1"/>
  <c r="BE300" i="10" s="1"/>
  <c r="BF300" i="10" s="1"/>
  <c r="BG300" i="10" s="1"/>
  <c r="AI300" i="10"/>
  <c r="AK300" i="10" s="1"/>
  <c r="AN300" i="10" s="1"/>
  <c r="BB305" i="10"/>
  <c r="BC305" i="10" s="1"/>
  <c r="BD305" i="10" s="1"/>
  <c r="BE305" i="10" s="1"/>
  <c r="BF305" i="10" s="1"/>
  <c r="BG305" i="10" s="1"/>
  <c r="AI305" i="10"/>
  <c r="AK305" i="10" s="1"/>
  <c r="AN305" i="10" s="1"/>
  <c r="BE269" i="10"/>
  <c r="BF269" i="10" s="1"/>
  <c r="BG269" i="10" s="1"/>
  <c r="AO270" i="10"/>
  <c r="BB280" i="10"/>
  <c r="BC280" i="10" s="1"/>
  <c r="BD280" i="10" s="1"/>
  <c r="BE280" i="10" s="1"/>
  <c r="BF280" i="10" s="1"/>
  <c r="BG280" i="10" s="1"/>
  <c r="AI280" i="10"/>
  <c r="AK280" i="10" s="1"/>
  <c r="AN280" i="10" s="1"/>
  <c r="AO280" i="10" s="1"/>
  <c r="BB303" i="10"/>
  <c r="BC303" i="10" s="1"/>
  <c r="BD303" i="10" s="1"/>
  <c r="BE303" i="10" s="1"/>
  <c r="BF303" i="10" s="1"/>
  <c r="BG303" i="10" s="1"/>
  <c r="AI303" i="10"/>
  <c r="AK303" i="10" s="1"/>
  <c r="AN303" i="10" s="1"/>
  <c r="BM317" i="10"/>
  <c r="BI317" i="10"/>
  <c r="BL317" i="10"/>
  <c r="AO272" i="10"/>
  <c r="AO274" i="10"/>
  <c r="AI275" i="10"/>
  <c r="AK275" i="10" s="1"/>
  <c r="AN275" i="10" s="1"/>
  <c r="BE278" i="10"/>
  <c r="BF278" i="10" s="1"/>
  <c r="BG278" i="10" s="1"/>
  <c r="AI278" i="10"/>
  <c r="AK278" i="10" s="1"/>
  <c r="AN278" i="10" s="1"/>
  <c r="BB284" i="10"/>
  <c r="BC284" i="10" s="1"/>
  <c r="BD284" i="10" s="1"/>
  <c r="BE284" i="10" s="1"/>
  <c r="BF284" i="10" s="1"/>
  <c r="BG284" i="10" s="1"/>
  <c r="AI284" i="10"/>
  <c r="AK284" i="10" s="1"/>
  <c r="AN284" i="10" s="1"/>
  <c r="AO286" i="10"/>
  <c r="AI287" i="10"/>
  <c r="AK287" i="10" s="1"/>
  <c r="AN287" i="10" s="1"/>
  <c r="BB287" i="10"/>
  <c r="BC287" i="10" s="1"/>
  <c r="BD287" i="10" s="1"/>
  <c r="BE287" i="10" s="1"/>
  <c r="BF287" i="10" s="1"/>
  <c r="BG287" i="10" s="1"/>
  <c r="BB290" i="10"/>
  <c r="BC290" i="10" s="1"/>
  <c r="BD290" i="10" s="1"/>
  <c r="BE290" i="10" s="1"/>
  <c r="BF290" i="10" s="1"/>
  <c r="BG290" i="10" s="1"/>
  <c r="AI290" i="10"/>
  <c r="AK290" i="10" s="1"/>
  <c r="AN290" i="10" s="1"/>
  <c r="AO290" i="10" s="1"/>
  <c r="BE293" i="10"/>
  <c r="BF293" i="10" s="1"/>
  <c r="BG293" i="10" s="1"/>
  <c r="AI293" i="10"/>
  <c r="AK293" i="10" s="1"/>
  <c r="AN293" i="10" s="1"/>
  <c r="BB293" i="10"/>
  <c r="BC293" i="10" s="1"/>
  <c r="BD293" i="10" s="1"/>
  <c r="BB296" i="10"/>
  <c r="BC296" i="10" s="1"/>
  <c r="BD296" i="10" s="1"/>
  <c r="BE296" i="10" s="1"/>
  <c r="BF296" i="10" s="1"/>
  <c r="BG296" i="10" s="1"/>
  <c r="AI296" i="10"/>
  <c r="AK296" i="10" s="1"/>
  <c r="AN296" i="10" s="1"/>
  <c r="BE301" i="10"/>
  <c r="BF301" i="10" s="1"/>
  <c r="BG301" i="10" s="1"/>
  <c r="AI301" i="10"/>
  <c r="AK301" i="10" s="1"/>
  <c r="AN301" i="10" s="1"/>
  <c r="BB301" i="10"/>
  <c r="BC301" i="10" s="1"/>
  <c r="BD301" i="10" s="1"/>
  <c r="AI268" i="10"/>
  <c r="AK268" i="10" s="1"/>
  <c r="AN268" i="10" s="1"/>
  <c r="BB268" i="10"/>
  <c r="BC268" i="10" s="1"/>
  <c r="BD268" i="10" s="1"/>
  <c r="BE268" i="10" s="1"/>
  <c r="BF268" i="10" s="1"/>
  <c r="BG268" i="10" s="1"/>
  <c r="AI269" i="10"/>
  <c r="AK269" i="10" s="1"/>
  <c r="AN269" i="10" s="1"/>
  <c r="BE275" i="10"/>
  <c r="BF275" i="10" s="1"/>
  <c r="BG275" i="10" s="1"/>
  <c r="BB279" i="10"/>
  <c r="BC279" i="10" s="1"/>
  <c r="BD279" i="10" s="1"/>
  <c r="BE279" i="10" s="1"/>
  <c r="BF279" i="10" s="1"/>
  <c r="BG279" i="10" s="1"/>
  <c r="AQ314" i="10"/>
  <c r="AO314" i="10"/>
  <c r="AU314" i="10"/>
  <c r="AV314" i="10" s="1"/>
  <c r="BL318" i="10"/>
  <c r="BM318" i="10"/>
  <c r="BI318" i="10"/>
  <c r="AI302" i="10"/>
  <c r="AK302" i="10" s="1"/>
  <c r="AN302" i="10" s="1"/>
  <c r="BB302" i="10"/>
  <c r="BC302" i="10" s="1"/>
  <c r="BD302" i="10" s="1"/>
  <c r="BE302" i="10" s="1"/>
  <c r="BF302" i="10" s="1"/>
  <c r="BG302" i="10" s="1"/>
  <c r="BL316" i="10"/>
  <c r="BM316" i="10"/>
  <c r="BI316" i="10"/>
  <c r="BB322" i="10"/>
  <c r="BC322" i="10" s="1"/>
  <c r="BD322" i="10" s="1"/>
  <c r="BE322" i="10"/>
  <c r="BF322" i="10" s="1"/>
  <c r="BG322" i="10" s="1"/>
  <c r="AI322" i="10"/>
  <c r="AK322" i="10" s="1"/>
  <c r="AN322" i="10" s="1"/>
  <c r="BI324" i="10"/>
  <c r="BM324" i="10"/>
  <c r="BL324" i="10"/>
  <c r="BL335" i="10"/>
  <c r="BI335" i="10"/>
  <c r="BM335" i="10"/>
  <c r="BE298" i="10"/>
  <c r="BF298" i="10" s="1"/>
  <c r="BG298" i="10" s="1"/>
  <c r="AI299" i="10"/>
  <c r="AK299" i="10" s="1"/>
  <c r="AN299" i="10" s="1"/>
  <c r="AO299" i="10" s="1"/>
  <c r="BB307" i="10"/>
  <c r="BC307" i="10" s="1"/>
  <c r="BD307" i="10" s="1"/>
  <c r="BE307" i="10"/>
  <c r="BF307" i="10" s="1"/>
  <c r="BG307" i="10" s="1"/>
  <c r="AI307" i="10"/>
  <c r="AK307" i="10" s="1"/>
  <c r="AN307" i="10" s="1"/>
  <c r="BB313" i="10"/>
  <c r="BC313" i="10" s="1"/>
  <c r="BD313" i="10" s="1"/>
  <c r="BE313" i="10" s="1"/>
  <c r="BF313" i="10" s="1"/>
  <c r="BG313" i="10" s="1"/>
  <c r="AI313" i="10"/>
  <c r="AK313" i="10" s="1"/>
  <c r="AN313" i="10" s="1"/>
  <c r="AU324" i="10"/>
  <c r="AV324" i="10" s="1"/>
  <c r="AQ324" i="10"/>
  <c r="AI298" i="10"/>
  <c r="AK298" i="10" s="1"/>
  <c r="AN298" i="10" s="1"/>
  <c r="BB326" i="10"/>
  <c r="BC326" i="10" s="1"/>
  <c r="BD326" i="10" s="1"/>
  <c r="BE326" i="10" s="1"/>
  <c r="BF326" i="10" s="1"/>
  <c r="BG326" i="10" s="1"/>
  <c r="AI326" i="10"/>
  <c r="AK326" i="10" s="1"/>
  <c r="AN326" i="10" s="1"/>
  <c r="AU334" i="10"/>
  <c r="AV334" i="10" s="1"/>
  <c r="AQ334" i="10"/>
  <c r="BB299" i="10"/>
  <c r="BC299" i="10" s="1"/>
  <c r="BD299" i="10" s="1"/>
  <c r="BE299" i="10" s="1"/>
  <c r="BF299" i="10" s="1"/>
  <c r="BG299" i="10" s="1"/>
  <c r="BB309" i="10"/>
  <c r="BC309" i="10" s="1"/>
  <c r="BD309" i="10" s="1"/>
  <c r="BE309" i="10" s="1"/>
  <c r="BF309" i="10" s="1"/>
  <c r="BG309" i="10" s="1"/>
  <c r="AI309" i="10"/>
  <c r="AK309" i="10" s="1"/>
  <c r="AN309" i="10" s="1"/>
  <c r="BM319" i="10"/>
  <c r="BI319" i="10"/>
  <c r="BE320" i="10"/>
  <c r="BF320" i="10" s="1"/>
  <c r="BG320" i="10" s="1"/>
  <c r="AI321" i="10"/>
  <c r="AK321" i="10" s="1"/>
  <c r="AN321" i="10" s="1"/>
  <c r="AO321" i="10" s="1"/>
  <c r="AU320" i="10"/>
  <c r="AQ320" i="10"/>
  <c r="BB311" i="10"/>
  <c r="BC311" i="10" s="1"/>
  <c r="BD311" i="10" s="1"/>
  <c r="BE311" i="10" s="1"/>
  <c r="BF311" i="10" s="1"/>
  <c r="BG311" i="10" s="1"/>
  <c r="AI311" i="10"/>
  <c r="AK311" i="10" s="1"/>
  <c r="AN311" i="10" s="1"/>
  <c r="BB321" i="10"/>
  <c r="BC321" i="10" s="1"/>
  <c r="BD321" i="10" s="1"/>
  <c r="BE321" i="10" s="1"/>
  <c r="BF321" i="10" s="1"/>
  <c r="BG321" i="10" s="1"/>
  <c r="BB348" i="10"/>
  <c r="BC348" i="10" s="1"/>
  <c r="BD348" i="10" s="1"/>
  <c r="BE348" i="10" s="1"/>
  <c r="BF348" i="10" s="1"/>
  <c r="BG348" i="10" s="1"/>
  <c r="AI348" i="10"/>
  <c r="AK348" i="10" s="1"/>
  <c r="AN348" i="10" s="1"/>
  <c r="AO348" i="10" s="1"/>
  <c r="BB304" i="10"/>
  <c r="BC304" i="10" s="1"/>
  <c r="BD304" i="10" s="1"/>
  <c r="BE304" i="10" s="1"/>
  <c r="BF304" i="10" s="1"/>
  <c r="BG304" i="10" s="1"/>
  <c r="BB306" i="10"/>
  <c r="BC306" i="10" s="1"/>
  <c r="BD306" i="10" s="1"/>
  <c r="BE306" i="10" s="1"/>
  <c r="BF306" i="10" s="1"/>
  <c r="BG306" i="10" s="1"/>
  <c r="BB308" i="10"/>
  <c r="BC308" i="10" s="1"/>
  <c r="BD308" i="10" s="1"/>
  <c r="BE308" i="10" s="1"/>
  <c r="BF308" i="10" s="1"/>
  <c r="BG308" i="10" s="1"/>
  <c r="BB310" i="10"/>
  <c r="BC310" i="10" s="1"/>
  <c r="BD310" i="10" s="1"/>
  <c r="BE310" i="10" s="1"/>
  <c r="BF310" i="10" s="1"/>
  <c r="BG310" i="10" s="1"/>
  <c r="BB312" i="10"/>
  <c r="BC312" i="10" s="1"/>
  <c r="BD312" i="10" s="1"/>
  <c r="BE312" i="10" s="1"/>
  <c r="BF312" i="10" s="1"/>
  <c r="BG312" i="10" s="1"/>
  <c r="BM325" i="10"/>
  <c r="BL325" i="10"/>
  <c r="BI325" i="10"/>
  <c r="BM330" i="10"/>
  <c r="BL330" i="10"/>
  <c r="BI330" i="10"/>
  <c r="AI331" i="10"/>
  <c r="AK331" i="10" s="1"/>
  <c r="AN331" i="10" s="1"/>
  <c r="AO331" i="10" s="1"/>
  <c r="BE331" i="10"/>
  <c r="BF331" i="10" s="1"/>
  <c r="BG331" i="10" s="1"/>
  <c r="AQ335" i="10"/>
  <c r="AU335" i="10"/>
  <c r="AV335" i="10" s="1"/>
  <c r="AO336" i="10"/>
  <c r="AI339" i="10"/>
  <c r="AK339" i="10" s="1"/>
  <c r="AN339" i="10" s="1"/>
  <c r="BB339" i="10"/>
  <c r="BC339" i="10" s="1"/>
  <c r="BD339" i="10" s="1"/>
  <c r="BE339" i="10" s="1"/>
  <c r="BF339" i="10" s="1"/>
  <c r="BG339" i="10" s="1"/>
  <c r="BE314" i="10"/>
  <c r="BF314" i="10" s="1"/>
  <c r="BG314" i="10" s="1"/>
  <c r="BE315" i="10"/>
  <c r="BF315" i="10" s="1"/>
  <c r="BG315" i="10" s="1"/>
  <c r="AO320" i="10"/>
  <c r="AO324" i="10"/>
  <c r="AU328" i="10"/>
  <c r="AV328" i="10" s="1"/>
  <c r="AQ328" i="10"/>
  <c r="BB329" i="10"/>
  <c r="BC329" i="10" s="1"/>
  <c r="BD329" i="10" s="1"/>
  <c r="BE329" i="10" s="1"/>
  <c r="BF329" i="10" s="1"/>
  <c r="BG329" i="10" s="1"/>
  <c r="AI329" i="10"/>
  <c r="AK329" i="10" s="1"/>
  <c r="AN329" i="10" s="1"/>
  <c r="AO326" i="10"/>
  <c r="AQ337" i="10"/>
  <c r="AU337" i="10"/>
  <c r="AV337" i="10" s="1"/>
  <c r="AO337" i="10"/>
  <c r="AU338" i="10"/>
  <c r="AQ338" i="10"/>
  <c r="AI304" i="10"/>
  <c r="AK304" i="10" s="1"/>
  <c r="AN304" i="10" s="1"/>
  <c r="AI306" i="10"/>
  <c r="AK306" i="10" s="1"/>
  <c r="AN306" i="10" s="1"/>
  <c r="AI308" i="10"/>
  <c r="AK308" i="10" s="1"/>
  <c r="AN308" i="10" s="1"/>
  <c r="AI310" i="10"/>
  <c r="AK310" i="10" s="1"/>
  <c r="AN310" i="10" s="1"/>
  <c r="AI312" i="10"/>
  <c r="AK312" i="10" s="1"/>
  <c r="AN312" i="10" s="1"/>
  <c r="AI317" i="10"/>
  <c r="AK317" i="10" s="1"/>
  <c r="AN317" i="10" s="1"/>
  <c r="AO317" i="10" s="1"/>
  <c r="AI318" i="10"/>
  <c r="AK318" i="10" s="1"/>
  <c r="AN318" i="10" s="1"/>
  <c r="AV320" i="10"/>
  <c r="AO322" i="10"/>
  <c r="AO328" i="10"/>
  <c r="AK319" i="10"/>
  <c r="AN319" i="10" s="1"/>
  <c r="BE323" i="10"/>
  <c r="BF323" i="10" s="1"/>
  <c r="BG323" i="10" s="1"/>
  <c r="AI323" i="10"/>
  <c r="AK323" i="10" s="1"/>
  <c r="AN323" i="10" s="1"/>
  <c r="AU336" i="10"/>
  <c r="AV336" i="10" s="1"/>
  <c r="AQ336" i="10"/>
  <c r="BI338" i="10"/>
  <c r="BL338" i="10"/>
  <c r="BM338" i="10"/>
  <c r="AV330" i="10"/>
  <c r="AX330" i="10" s="1"/>
  <c r="BE333" i="10"/>
  <c r="BF333" i="10" s="1"/>
  <c r="BG333" i="10" s="1"/>
  <c r="AO334" i="10"/>
  <c r="BB336" i="10"/>
  <c r="BC336" i="10" s="1"/>
  <c r="BD336" i="10" s="1"/>
  <c r="BE336" i="10" s="1"/>
  <c r="BF336" i="10" s="1"/>
  <c r="BG336" i="10" s="1"/>
  <c r="AV338" i="10"/>
  <c r="BB340" i="10"/>
  <c r="BC340" i="10" s="1"/>
  <c r="BD340" i="10" s="1"/>
  <c r="BE340" i="10" s="1"/>
  <c r="BF340" i="10" s="1"/>
  <c r="BG340" i="10" s="1"/>
  <c r="AI340" i="10"/>
  <c r="AK340" i="10" s="1"/>
  <c r="AN340" i="10" s="1"/>
  <c r="AO340" i="10" s="1"/>
  <c r="AI341" i="10"/>
  <c r="AK341" i="10" s="1"/>
  <c r="AN341" i="10" s="1"/>
  <c r="BB341" i="10"/>
  <c r="BC341" i="10" s="1"/>
  <c r="BD341" i="10" s="1"/>
  <c r="BE341" i="10" s="1"/>
  <c r="BF341" i="10" s="1"/>
  <c r="BG341" i="10" s="1"/>
  <c r="BB346" i="10"/>
  <c r="BC346" i="10" s="1"/>
  <c r="BD346" i="10" s="1"/>
  <c r="BE346" i="10" s="1"/>
  <c r="BF346" i="10" s="1"/>
  <c r="BG346" i="10" s="1"/>
  <c r="AI346" i="10"/>
  <c r="AK346" i="10" s="1"/>
  <c r="AN346" i="10" s="1"/>
  <c r="AO346" i="10" s="1"/>
  <c r="BB344" i="10"/>
  <c r="BC344" i="10" s="1"/>
  <c r="BD344" i="10" s="1"/>
  <c r="BE344" i="10" s="1"/>
  <c r="BF344" i="10" s="1"/>
  <c r="BG344" i="10" s="1"/>
  <c r="AI344" i="10"/>
  <c r="AK344" i="10" s="1"/>
  <c r="AN344" i="10" s="1"/>
  <c r="AO344" i="10" s="1"/>
  <c r="AI325" i="10"/>
  <c r="AK325" i="10" s="1"/>
  <c r="AN325" i="10" s="1"/>
  <c r="AI327" i="10"/>
  <c r="AK327" i="10" s="1"/>
  <c r="AN327" i="10" s="1"/>
  <c r="AO330" i="10"/>
  <c r="AI332" i="10"/>
  <c r="AK332" i="10" s="1"/>
  <c r="AN332" i="10" s="1"/>
  <c r="BB332" i="10"/>
  <c r="BC332" i="10" s="1"/>
  <c r="BD332" i="10" s="1"/>
  <c r="BE332" i="10" s="1"/>
  <c r="BF332" i="10" s="1"/>
  <c r="BG332" i="10" s="1"/>
  <c r="AI333" i="10"/>
  <c r="AK333" i="10" s="1"/>
  <c r="AN333" i="10" s="1"/>
  <c r="BE334" i="10"/>
  <c r="BF334" i="10" s="1"/>
  <c r="BG334" i="10" s="1"/>
  <c r="BB342" i="10"/>
  <c r="BC342" i="10" s="1"/>
  <c r="BD342" i="10" s="1"/>
  <c r="BE342" i="10" s="1"/>
  <c r="BF342" i="10" s="1"/>
  <c r="BG342" i="10" s="1"/>
  <c r="AI342" i="10"/>
  <c r="AK342" i="10" s="1"/>
  <c r="AN342" i="10" s="1"/>
  <c r="AO342" i="10" s="1"/>
  <c r="BB337" i="10"/>
  <c r="BC337" i="10" s="1"/>
  <c r="BD337" i="10" s="1"/>
  <c r="BE337" i="10" s="1"/>
  <c r="BF337" i="10" s="1"/>
  <c r="BG337" i="10" s="1"/>
  <c r="AO338" i="10"/>
  <c r="BB343" i="10"/>
  <c r="BC343" i="10" s="1"/>
  <c r="BD343" i="10" s="1"/>
  <c r="BE343" i="10" s="1"/>
  <c r="BF343" i="10" s="1"/>
  <c r="BG343" i="10" s="1"/>
  <c r="BB345" i="10"/>
  <c r="BC345" i="10" s="1"/>
  <c r="BD345" i="10" s="1"/>
  <c r="BE345" i="10" s="1"/>
  <c r="BF345" i="10" s="1"/>
  <c r="BG345" i="10" s="1"/>
  <c r="BB347" i="10"/>
  <c r="BC347" i="10" s="1"/>
  <c r="BD347" i="10" s="1"/>
  <c r="BE347" i="10" s="1"/>
  <c r="BF347" i="10" s="1"/>
  <c r="BG347" i="10" s="1"/>
  <c r="BE351" i="10"/>
  <c r="BF351" i="10" s="1"/>
  <c r="BG351" i="10" s="1"/>
  <c r="BE352" i="10"/>
  <c r="BF352" i="10" s="1"/>
  <c r="BG352" i="10" s="1"/>
  <c r="AI352" i="10"/>
  <c r="AK352" i="10" s="1"/>
  <c r="AN352" i="10" s="1"/>
  <c r="BB353" i="10"/>
  <c r="BC353" i="10" s="1"/>
  <c r="BD353" i="10" s="1"/>
  <c r="BE353" i="10" s="1"/>
  <c r="BF353" i="10" s="1"/>
  <c r="BG353" i="10" s="1"/>
  <c r="AI351" i="10"/>
  <c r="AK351" i="10" s="1"/>
  <c r="AN351" i="10" s="1"/>
  <c r="BB352" i="10"/>
  <c r="BC352" i="10" s="1"/>
  <c r="BD352" i="10" s="1"/>
  <c r="AI353" i="10"/>
  <c r="AK353" i="10" s="1"/>
  <c r="AN353" i="10" s="1"/>
  <c r="BB357" i="10"/>
  <c r="BC357" i="10" s="1"/>
  <c r="BD357" i="10" s="1"/>
  <c r="BE357" i="10" s="1"/>
  <c r="BF357" i="10" s="1"/>
  <c r="BG357" i="10" s="1"/>
  <c r="AI357" i="10"/>
  <c r="AK357" i="10" s="1"/>
  <c r="AN357" i="10" s="1"/>
  <c r="BB371" i="10"/>
  <c r="BC371" i="10" s="1"/>
  <c r="BD371" i="10" s="1"/>
  <c r="BE371" i="10" s="1"/>
  <c r="BF371" i="10" s="1"/>
  <c r="BG371" i="10" s="1"/>
  <c r="AI371" i="10"/>
  <c r="AK371" i="10" s="1"/>
  <c r="AN371" i="10" s="1"/>
  <c r="BE349" i="10"/>
  <c r="BF349" i="10" s="1"/>
  <c r="BG349" i="10" s="1"/>
  <c r="AI350" i="10"/>
  <c r="AK350" i="10" s="1"/>
  <c r="AN350" i="10" s="1"/>
  <c r="AI356" i="10"/>
  <c r="AK356" i="10" s="1"/>
  <c r="AN356" i="10" s="1"/>
  <c r="BB356" i="10"/>
  <c r="BC356" i="10" s="1"/>
  <c r="BD356" i="10" s="1"/>
  <c r="BE356" i="10" s="1"/>
  <c r="BF356" i="10" s="1"/>
  <c r="BG356" i="10" s="1"/>
  <c r="AI343" i="10"/>
  <c r="AK343" i="10" s="1"/>
  <c r="AN343" i="10" s="1"/>
  <c r="AI345" i="10"/>
  <c r="AK345" i="10" s="1"/>
  <c r="AN345" i="10" s="1"/>
  <c r="AI347" i="10"/>
  <c r="AK347" i="10" s="1"/>
  <c r="AN347" i="10" s="1"/>
  <c r="AI349" i="10"/>
  <c r="AK349" i="10" s="1"/>
  <c r="AN349" i="10" s="1"/>
  <c r="AI354" i="10"/>
  <c r="AK354" i="10" s="1"/>
  <c r="AN354" i="10" s="1"/>
  <c r="BB354" i="10"/>
  <c r="BC354" i="10" s="1"/>
  <c r="BD354" i="10" s="1"/>
  <c r="BE354" i="10" s="1"/>
  <c r="BF354" i="10" s="1"/>
  <c r="BG354" i="10" s="1"/>
  <c r="BB355" i="10"/>
  <c r="BC355" i="10" s="1"/>
  <c r="BD355" i="10" s="1"/>
  <c r="BE355" i="10" s="1"/>
  <c r="BF355" i="10" s="1"/>
  <c r="BG355" i="10" s="1"/>
  <c r="AI355" i="10"/>
  <c r="AK355" i="10" s="1"/>
  <c r="AN355" i="10" s="1"/>
  <c r="BB350" i="10"/>
  <c r="BC350" i="10" s="1"/>
  <c r="BD350" i="10" s="1"/>
  <c r="BE350" i="10" s="1"/>
  <c r="BF350" i="10" s="1"/>
  <c r="BG350" i="10" s="1"/>
  <c r="BB376" i="10"/>
  <c r="BC376" i="10" s="1"/>
  <c r="BD376" i="10" s="1"/>
  <c r="BE376" i="10" s="1"/>
  <c r="BF376" i="10" s="1"/>
  <c r="BG376" i="10" s="1"/>
  <c r="AI376" i="10"/>
  <c r="AK376" i="10" s="1"/>
  <c r="AN376" i="10" s="1"/>
  <c r="AO376" i="10" s="1"/>
  <c r="AI379" i="10"/>
  <c r="AK379" i="10" s="1"/>
  <c r="AN379" i="10" s="1"/>
  <c r="BB379" i="10"/>
  <c r="BC379" i="10" s="1"/>
  <c r="BD379" i="10" s="1"/>
  <c r="BE379" i="10" s="1"/>
  <c r="BF379" i="10" s="1"/>
  <c r="BG379" i="10" s="1"/>
  <c r="BB382" i="10"/>
  <c r="BC382" i="10" s="1"/>
  <c r="BD382" i="10" s="1"/>
  <c r="BE382" i="10" s="1"/>
  <c r="BF382" i="10" s="1"/>
  <c r="BG382" i="10" s="1"/>
  <c r="AI382" i="10"/>
  <c r="AK382" i="10" s="1"/>
  <c r="AN382" i="10" s="1"/>
  <c r="AO382" i="10" s="1"/>
  <c r="AI385" i="10"/>
  <c r="AK385" i="10" s="1"/>
  <c r="AN385" i="10" s="1"/>
  <c r="BB385" i="10"/>
  <c r="BC385" i="10" s="1"/>
  <c r="BD385" i="10" s="1"/>
  <c r="BE385" i="10" s="1"/>
  <c r="BF385" i="10" s="1"/>
  <c r="BG385" i="10" s="1"/>
  <c r="BE369" i="10"/>
  <c r="BF369" i="10" s="1"/>
  <c r="BG369" i="10" s="1"/>
  <c r="AI370" i="10"/>
  <c r="AK370" i="10" s="1"/>
  <c r="AN370" i="10" s="1"/>
  <c r="AO370" i="10" s="1"/>
  <c r="BB358" i="10"/>
  <c r="BC358" i="10" s="1"/>
  <c r="BD358" i="10" s="1"/>
  <c r="BE358" i="10" s="1"/>
  <c r="BF358" i="10" s="1"/>
  <c r="BG358" i="10" s="1"/>
  <c r="AI359" i="10"/>
  <c r="AK359" i="10" s="1"/>
  <c r="AN359" i="10" s="1"/>
  <c r="BE359" i="10"/>
  <c r="BF359" i="10" s="1"/>
  <c r="BG359" i="10" s="1"/>
  <c r="BB360" i="10"/>
  <c r="BC360" i="10" s="1"/>
  <c r="BD360" i="10" s="1"/>
  <c r="BE360" i="10" s="1"/>
  <c r="BF360" i="10" s="1"/>
  <c r="BG360" i="10" s="1"/>
  <c r="AI361" i="10"/>
  <c r="AK361" i="10" s="1"/>
  <c r="AN361" i="10" s="1"/>
  <c r="BE361" i="10"/>
  <c r="BF361" i="10" s="1"/>
  <c r="BG361" i="10" s="1"/>
  <c r="BB362" i="10"/>
  <c r="BC362" i="10" s="1"/>
  <c r="BD362" i="10" s="1"/>
  <c r="BE362" i="10" s="1"/>
  <c r="BF362" i="10" s="1"/>
  <c r="BG362" i="10" s="1"/>
  <c r="AI363" i="10"/>
  <c r="AK363" i="10" s="1"/>
  <c r="AN363" i="10" s="1"/>
  <c r="BE363" i="10"/>
  <c r="BF363" i="10" s="1"/>
  <c r="BG363" i="10" s="1"/>
  <c r="BB364" i="10"/>
  <c r="BC364" i="10" s="1"/>
  <c r="BD364" i="10" s="1"/>
  <c r="BE364" i="10" s="1"/>
  <c r="BF364" i="10" s="1"/>
  <c r="BG364" i="10" s="1"/>
  <c r="AI365" i="10"/>
  <c r="AK365" i="10" s="1"/>
  <c r="AN365" i="10" s="1"/>
  <c r="BE365" i="10"/>
  <c r="BF365" i="10" s="1"/>
  <c r="BG365" i="10" s="1"/>
  <c r="BB366" i="10"/>
  <c r="BC366" i="10" s="1"/>
  <c r="BD366" i="10" s="1"/>
  <c r="BE366" i="10" s="1"/>
  <c r="BF366" i="10" s="1"/>
  <c r="BG366" i="10" s="1"/>
  <c r="AI367" i="10"/>
  <c r="AK367" i="10" s="1"/>
  <c r="AN367" i="10" s="1"/>
  <c r="BE367" i="10"/>
  <c r="BF367" i="10" s="1"/>
  <c r="BG367" i="10" s="1"/>
  <c r="BB368" i="10"/>
  <c r="BC368" i="10" s="1"/>
  <c r="BD368" i="10" s="1"/>
  <c r="BE368" i="10" s="1"/>
  <c r="BF368" i="10" s="1"/>
  <c r="BG368" i="10" s="1"/>
  <c r="AI369" i="10"/>
  <c r="AK369" i="10" s="1"/>
  <c r="AN369" i="10" s="1"/>
  <c r="AI373" i="10"/>
  <c r="AK373" i="10" s="1"/>
  <c r="AN373" i="10" s="1"/>
  <c r="AI377" i="10"/>
  <c r="AK377" i="10" s="1"/>
  <c r="AN377" i="10" s="1"/>
  <c r="BB377" i="10"/>
  <c r="BC377" i="10" s="1"/>
  <c r="BD377" i="10" s="1"/>
  <c r="BE377" i="10" s="1"/>
  <c r="BF377" i="10" s="1"/>
  <c r="BG377" i="10" s="1"/>
  <c r="BB380" i="10"/>
  <c r="BC380" i="10" s="1"/>
  <c r="BD380" i="10" s="1"/>
  <c r="BE380" i="10" s="1"/>
  <c r="BF380" i="10" s="1"/>
  <c r="BG380" i="10" s="1"/>
  <c r="AI380" i="10"/>
  <c r="AK380" i="10" s="1"/>
  <c r="AN380" i="10" s="1"/>
  <c r="AO380" i="10" s="1"/>
  <c r="AI383" i="10"/>
  <c r="AK383" i="10" s="1"/>
  <c r="AN383" i="10" s="1"/>
  <c r="BB383" i="10"/>
  <c r="BC383" i="10" s="1"/>
  <c r="BD383" i="10" s="1"/>
  <c r="BE383" i="10" s="1"/>
  <c r="BF383" i="10" s="1"/>
  <c r="BG383" i="10" s="1"/>
  <c r="BB370" i="10"/>
  <c r="BC370" i="10" s="1"/>
  <c r="BD370" i="10" s="1"/>
  <c r="BE370" i="10" s="1"/>
  <c r="BF370" i="10" s="1"/>
  <c r="BG370" i="10" s="1"/>
  <c r="BE373" i="10"/>
  <c r="BF373" i="10" s="1"/>
  <c r="BG373" i="10" s="1"/>
  <c r="BB374" i="10"/>
  <c r="BC374" i="10" s="1"/>
  <c r="BD374" i="10" s="1"/>
  <c r="BE374" i="10" s="1"/>
  <c r="BF374" i="10" s="1"/>
  <c r="BG374" i="10" s="1"/>
  <c r="AI374" i="10"/>
  <c r="AK374" i="10" s="1"/>
  <c r="AN374" i="10" s="1"/>
  <c r="BB378" i="10"/>
  <c r="BC378" i="10" s="1"/>
  <c r="BD378" i="10" s="1"/>
  <c r="BE378" i="10" s="1"/>
  <c r="BF378" i="10" s="1"/>
  <c r="BG378" i="10" s="1"/>
  <c r="AI378" i="10"/>
  <c r="AK378" i="10" s="1"/>
  <c r="AN378" i="10" s="1"/>
  <c r="AO378" i="10" s="1"/>
  <c r="AI381" i="10"/>
  <c r="AK381" i="10" s="1"/>
  <c r="AN381" i="10" s="1"/>
  <c r="BB381" i="10"/>
  <c r="BC381" i="10" s="1"/>
  <c r="BD381" i="10" s="1"/>
  <c r="BE381" i="10" s="1"/>
  <c r="BF381" i="10" s="1"/>
  <c r="BG381" i="10" s="1"/>
  <c r="BB384" i="10"/>
  <c r="BC384" i="10" s="1"/>
  <c r="BD384" i="10" s="1"/>
  <c r="BE384" i="10" s="1"/>
  <c r="BF384" i="10" s="1"/>
  <c r="BG384" i="10" s="1"/>
  <c r="AI384" i="10"/>
  <c r="AK384" i="10" s="1"/>
  <c r="AN384" i="10" s="1"/>
  <c r="AI358" i="10"/>
  <c r="AK358" i="10" s="1"/>
  <c r="AN358" i="10" s="1"/>
  <c r="AI360" i="10"/>
  <c r="AK360" i="10" s="1"/>
  <c r="AN360" i="10" s="1"/>
  <c r="AI362" i="10"/>
  <c r="AK362" i="10" s="1"/>
  <c r="AN362" i="10" s="1"/>
  <c r="AI364" i="10"/>
  <c r="AK364" i="10" s="1"/>
  <c r="AN364" i="10" s="1"/>
  <c r="AI366" i="10"/>
  <c r="AK366" i="10" s="1"/>
  <c r="AN366" i="10" s="1"/>
  <c r="AI368" i="10"/>
  <c r="AK368" i="10" s="1"/>
  <c r="AN368" i="10" s="1"/>
  <c r="AI372" i="10"/>
  <c r="AK372" i="10" s="1"/>
  <c r="AN372" i="10" s="1"/>
  <c r="AO372" i="10" s="1"/>
  <c r="BB372" i="10"/>
  <c r="BC372" i="10" s="1"/>
  <c r="BD372" i="10" s="1"/>
  <c r="BE372" i="10" s="1"/>
  <c r="BF372" i="10" s="1"/>
  <c r="BG372" i="10" s="1"/>
  <c r="BE375" i="10"/>
  <c r="BF375" i="10" s="1"/>
  <c r="BG375" i="10" s="1"/>
  <c r="AI375" i="10"/>
  <c r="AK375" i="10" s="1"/>
  <c r="AN375" i="10" s="1"/>
  <c r="BB375" i="10"/>
  <c r="BC375" i="10" s="1"/>
  <c r="BD375" i="10" s="1"/>
  <c r="BB392" i="10"/>
  <c r="BC392" i="10" s="1"/>
  <c r="BD392" i="10" s="1"/>
  <c r="BE392" i="10" s="1"/>
  <c r="BF392" i="10" s="1"/>
  <c r="BG392" i="10" s="1"/>
  <c r="AI392" i="10"/>
  <c r="AK392" i="10" s="1"/>
  <c r="AN392" i="10" s="1"/>
  <c r="AI387" i="10"/>
  <c r="AK387" i="10" s="1"/>
  <c r="AN387" i="10" s="1"/>
  <c r="BB387" i="10"/>
  <c r="BC387" i="10" s="1"/>
  <c r="BD387" i="10" s="1"/>
  <c r="BE387" i="10" s="1"/>
  <c r="BF387" i="10" s="1"/>
  <c r="BG387" i="10" s="1"/>
  <c r="BE389" i="10"/>
  <c r="BF389" i="10" s="1"/>
  <c r="BG389" i="10" s="1"/>
  <c r="AI389" i="10"/>
  <c r="AK389" i="10" s="1"/>
  <c r="AN389" i="10" s="1"/>
  <c r="BB389" i="10"/>
  <c r="BC389" i="10" s="1"/>
  <c r="BD389" i="10" s="1"/>
  <c r="BB394" i="10"/>
  <c r="BC394" i="10" s="1"/>
  <c r="BD394" i="10" s="1"/>
  <c r="BE394" i="10" s="1"/>
  <c r="BF394" i="10" s="1"/>
  <c r="BG394" i="10" s="1"/>
  <c r="AI394" i="10"/>
  <c r="AK394" i="10" s="1"/>
  <c r="AN394" i="10" s="1"/>
  <c r="BB402" i="10"/>
  <c r="BC402" i="10" s="1"/>
  <c r="BD402" i="10" s="1"/>
  <c r="BE402" i="10" s="1"/>
  <c r="BF402" i="10" s="1"/>
  <c r="BG402" i="10" s="1"/>
  <c r="AI402" i="10"/>
  <c r="AK402" i="10" s="1"/>
  <c r="AN402" i="10" s="1"/>
  <c r="BB388" i="10"/>
  <c r="BC388" i="10" s="1"/>
  <c r="BD388" i="10" s="1"/>
  <c r="BE388" i="10"/>
  <c r="BF388" i="10" s="1"/>
  <c r="BG388" i="10" s="1"/>
  <c r="AI388" i="10"/>
  <c r="AK388" i="10" s="1"/>
  <c r="AN388" i="10" s="1"/>
  <c r="BB396" i="10"/>
  <c r="BC396" i="10" s="1"/>
  <c r="BD396" i="10" s="1"/>
  <c r="BE396" i="10"/>
  <c r="BF396" i="10" s="1"/>
  <c r="BG396" i="10" s="1"/>
  <c r="AI396" i="10"/>
  <c r="AK396" i="10" s="1"/>
  <c r="AN396" i="10" s="1"/>
  <c r="BB400" i="10"/>
  <c r="BC400" i="10" s="1"/>
  <c r="BD400" i="10" s="1"/>
  <c r="BE400" i="10" s="1"/>
  <c r="BF400" i="10" s="1"/>
  <c r="BG400" i="10" s="1"/>
  <c r="AI400" i="10"/>
  <c r="AK400" i="10" s="1"/>
  <c r="AN400" i="10" s="1"/>
  <c r="BB398" i="10"/>
  <c r="BC398" i="10" s="1"/>
  <c r="BD398" i="10" s="1"/>
  <c r="BE398" i="10" s="1"/>
  <c r="BF398" i="10" s="1"/>
  <c r="BG398" i="10" s="1"/>
  <c r="AI398" i="10"/>
  <c r="AK398" i="10" s="1"/>
  <c r="AN398" i="10" s="1"/>
  <c r="BB386" i="10"/>
  <c r="BC386" i="10" s="1"/>
  <c r="BD386" i="10" s="1"/>
  <c r="BE386" i="10" s="1"/>
  <c r="BF386" i="10" s="1"/>
  <c r="BG386" i="10" s="1"/>
  <c r="AI386" i="10"/>
  <c r="AK386" i="10" s="1"/>
  <c r="AN386" i="10" s="1"/>
  <c r="BB390" i="10"/>
  <c r="BC390" i="10" s="1"/>
  <c r="BD390" i="10" s="1"/>
  <c r="BE390" i="10" s="1"/>
  <c r="BF390" i="10" s="1"/>
  <c r="BG390" i="10" s="1"/>
  <c r="AI390" i="10"/>
  <c r="AK390" i="10" s="1"/>
  <c r="AN390" i="10" s="1"/>
  <c r="BB391" i="10"/>
  <c r="BC391" i="10" s="1"/>
  <c r="BD391" i="10" s="1"/>
  <c r="BE391" i="10" s="1"/>
  <c r="BF391" i="10" s="1"/>
  <c r="BG391" i="10" s="1"/>
  <c r="BB393" i="10"/>
  <c r="BC393" i="10" s="1"/>
  <c r="BD393" i="10" s="1"/>
  <c r="BE393" i="10" s="1"/>
  <c r="BF393" i="10" s="1"/>
  <c r="BG393" i="10" s="1"/>
  <c r="BB395" i="10"/>
  <c r="BC395" i="10" s="1"/>
  <c r="BD395" i="10" s="1"/>
  <c r="BE395" i="10" s="1"/>
  <c r="BF395" i="10" s="1"/>
  <c r="BG395" i="10" s="1"/>
  <c r="BB397" i="10"/>
  <c r="BC397" i="10" s="1"/>
  <c r="BD397" i="10" s="1"/>
  <c r="BE397" i="10" s="1"/>
  <c r="BF397" i="10" s="1"/>
  <c r="BG397" i="10" s="1"/>
  <c r="BB399" i="10"/>
  <c r="BC399" i="10" s="1"/>
  <c r="BD399" i="10" s="1"/>
  <c r="BE399" i="10" s="1"/>
  <c r="BF399" i="10" s="1"/>
  <c r="BG399" i="10" s="1"/>
  <c r="BB401" i="10"/>
  <c r="BC401" i="10" s="1"/>
  <c r="BD401" i="10" s="1"/>
  <c r="BE401" i="10" s="1"/>
  <c r="BF401" i="10" s="1"/>
  <c r="BG401" i="10" s="1"/>
  <c r="BB403" i="10"/>
  <c r="BC403" i="10" s="1"/>
  <c r="BD403" i="10" s="1"/>
  <c r="BE403" i="10" s="1"/>
  <c r="BF403" i="10" s="1"/>
  <c r="BG403" i="10" s="1"/>
  <c r="AI391" i="10"/>
  <c r="AK391" i="10" s="1"/>
  <c r="AN391" i="10" s="1"/>
  <c r="AI393" i="10"/>
  <c r="AK393" i="10" s="1"/>
  <c r="AN393" i="10" s="1"/>
  <c r="AI395" i="10"/>
  <c r="AK395" i="10" s="1"/>
  <c r="AN395" i="10" s="1"/>
  <c r="AI397" i="10"/>
  <c r="AK397" i="10" s="1"/>
  <c r="AN397" i="10" s="1"/>
  <c r="AI399" i="10"/>
  <c r="AK399" i="10" s="1"/>
  <c r="AN399" i="10" s="1"/>
  <c r="AI401" i="10"/>
  <c r="AK401" i="10" s="1"/>
  <c r="AN401" i="10" s="1"/>
  <c r="AI403" i="10"/>
  <c r="AK403" i="10" s="1"/>
  <c r="AN403" i="10" s="1"/>
  <c r="F13" i="7"/>
  <c r="A4" i="7"/>
  <c r="F9" i="7"/>
  <c r="BL98" i="10" l="1"/>
  <c r="BM14" i="10"/>
  <c r="BI14" i="10"/>
  <c r="BM26" i="10"/>
  <c r="BI26" i="10"/>
  <c r="BK304" i="10"/>
  <c r="BN304" i="10"/>
  <c r="BO304" i="10"/>
  <c r="BJ304" i="10"/>
  <c r="BH304" i="10"/>
  <c r="BK305" i="10"/>
  <c r="BO305" i="10"/>
  <c r="BN305" i="10"/>
  <c r="BJ305" i="10"/>
  <c r="BH305" i="10"/>
  <c r="BK297" i="10"/>
  <c r="BO297" i="10"/>
  <c r="BN297" i="10"/>
  <c r="BJ297" i="10"/>
  <c r="BH297" i="10"/>
  <c r="BK211" i="10"/>
  <c r="BO211" i="10"/>
  <c r="BN211" i="10"/>
  <c r="BJ211" i="10"/>
  <c r="BH211" i="10"/>
  <c r="BK309" i="10"/>
  <c r="BO309" i="10"/>
  <c r="BN309" i="10"/>
  <c r="BJ309" i="10"/>
  <c r="BH309" i="10"/>
  <c r="BK262" i="10"/>
  <c r="BO262" i="10"/>
  <c r="BN262" i="10"/>
  <c r="BJ262" i="10"/>
  <c r="BH262" i="10"/>
  <c r="BK87" i="10"/>
  <c r="BO87" i="10"/>
  <c r="BN87" i="10"/>
  <c r="BJ87" i="10"/>
  <c r="BH87" i="10"/>
  <c r="BK29" i="10"/>
  <c r="BO29" i="10"/>
  <c r="BJ29" i="10"/>
  <c r="BN29" i="10"/>
  <c r="BH29" i="10"/>
  <c r="BK223" i="10"/>
  <c r="BO223" i="10"/>
  <c r="BN223" i="10"/>
  <c r="BJ223" i="10"/>
  <c r="BH223" i="10"/>
  <c r="BK108" i="10"/>
  <c r="BO108" i="10"/>
  <c r="BN108" i="10"/>
  <c r="BJ108" i="10"/>
  <c r="BH108" i="10"/>
  <c r="AU252" i="10"/>
  <c r="AV252" i="10" s="1"/>
  <c r="AO252" i="10"/>
  <c r="AQ252" i="10"/>
  <c r="BK42" i="10"/>
  <c r="BO42" i="10"/>
  <c r="BN42" i="10"/>
  <c r="BJ42" i="10"/>
  <c r="BH42" i="10"/>
  <c r="AQ315" i="10"/>
  <c r="AU315" i="10"/>
  <c r="AV315" i="10" s="1"/>
  <c r="AX315" i="10" s="1"/>
  <c r="AO315" i="10"/>
  <c r="BN224" i="10"/>
  <c r="BO224" i="10"/>
  <c r="BJ224" i="10"/>
  <c r="BH224" i="10"/>
  <c r="BK224" i="10"/>
  <c r="BP224" i="10" s="1"/>
  <c r="BL224" i="10"/>
  <c r="BM224" i="10"/>
  <c r="BI224" i="10"/>
  <c r="BK386" i="10"/>
  <c r="BN386" i="10"/>
  <c r="BO386" i="10"/>
  <c r="BJ386" i="10"/>
  <c r="BH386" i="10"/>
  <c r="BK41" i="10"/>
  <c r="BO41" i="10"/>
  <c r="BJ41" i="10"/>
  <c r="BN41" i="10"/>
  <c r="BH41" i="10"/>
  <c r="BK259" i="10"/>
  <c r="BO259" i="10"/>
  <c r="BN259" i="10"/>
  <c r="BJ259" i="10"/>
  <c r="BH259" i="10"/>
  <c r="BK355" i="10"/>
  <c r="BO355" i="10"/>
  <c r="BJ355" i="10"/>
  <c r="BN355" i="10"/>
  <c r="BH355" i="10"/>
  <c r="BK268" i="10"/>
  <c r="BO268" i="10"/>
  <c r="BN268" i="10"/>
  <c r="BJ268" i="10"/>
  <c r="BH268" i="10"/>
  <c r="BK267" i="10"/>
  <c r="BO267" i="10"/>
  <c r="BN267" i="10"/>
  <c r="BJ267" i="10"/>
  <c r="BH267" i="10"/>
  <c r="BK282" i="10"/>
  <c r="BO282" i="10"/>
  <c r="BN282" i="10"/>
  <c r="BJ282" i="10"/>
  <c r="BH282" i="10"/>
  <c r="BO222" i="10"/>
  <c r="BN222" i="10"/>
  <c r="BJ222" i="10"/>
  <c r="BH222" i="10"/>
  <c r="BI222" i="10"/>
  <c r="BL222" i="10"/>
  <c r="BM222" i="10"/>
  <c r="BK222" i="10"/>
  <c r="BK289" i="10"/>
  <c r="BO289" i="10"/>
  <c r="BN289" i="10"/>
  <c r="BJ289" i="10"/>
  <c r="BH289" i="10"/>
  <c r="BK328" i="10"/>
  <c r="BN328" i="10"/>
  <c r="BO328" i="10"/>
  <c r="BJ328" i="10"/>
  <c r="BH328" i="10"/>
  <c r="BK398" i="10"/>
  <c r="BN398" i="10"/>
  <c r="BO398" i="10"/>
  <c r="BJ398" i="10"/>
  <c r="BH398" i="10"/>
  <c r="BK340" i="10"/>
  <c r="BN340" i="10"/>
  <c r="BO340" i="10"/>
  <c r="BJ340" i="10"/>
  <c r="BH340" i="10"/>
  <c r="BK320" i="10"/>
  <c r="BN320" i="10"/>
  <c r="BO320" i="10"/>
  <c r="BJ320" i="10"/>
  <c r="BH320" i="10"/>
  <c r="BK299" i="10"/>
  <c r="BO299" i="10"/>
  <c r="BN299" i="10"/>
  <c r="BJ299" i="10"/>
  <c r="BH299" i="10"/>
  <c r="BK296" i="10"/>
  <c r="BN296" i="10"/>
  <c r="BO296" i="10"/>
  <c r="BJ296" i="10"/>
  <c r="BH296" i="10"/>
  <c r="BK287" i="10"/>
  <c r="BO287" i="10"/>
  <c r="BJ287" i="10"/>
  <c r="BN287" i="10"/>
  <c r="BH287" i="10"/>
  <c r="BK278" i="10"/>
  <c r="BO278" i="10"/>
  <c r="BN278" i="10"/>
  <c r="BJ278" i="10"/>
  <c r="BH278" i="10"/>
  <c r="BK269" i="10"/>
  <c r="BO269" i="10"/>
  <c r="BN269" i="10"/>
  <c r="BJ269" i="10"/>
  <c r="BH269" i="10"/>
  <c r="BK295" i="10"/>
  <c r="BO295" i="10"/>
  <c r="BN295" i="10"/>
  <c r="BJ295" i="10"/>
  <c r="BH295" i="10"/>
  <c r="BK272" i="10"/>
  <c r="BN272" i="10"/>
  <c r="BO272" i="10"/>
  <c r="BJ272" i="10"/>
  <c r="BH272" i="10"/>
  <c r="BK288" i="10"/>
  <c r="BO288" i="10"/>
  <c r="BN288" i="10"/>
  <c r="BJ288" i="10"/>
  <c r="BH288" i="10"/>
  <c r="BK271" i="10"/>
  <c r="BO271" i="10"/>
  <c r="BN271" i="10"/>
  <c r="BH271" i="10"/>
  <c r="BJ271" i="10"/>
  <c r="BK260" i="10"/>
  <c r="BN260" i="10"/>
  <c r="BO260" i="10"/>
  <c r="BJ260" i="10"/>
  <c r="BH260" i="10"/>
  <c r="BK233" i="10"/>
  <c r="BO233" i="10"/>
  <c r="BN233" i="10"/>
  <c r="BJ233" i="10"/>
  <c r="BH233" i="10"/>
  <c r="BK251" i="10"/>
  <c r="BO251" i="10"/>
  <c r="BJ251" i="10"/>
  <c r="BN251" i="10"/>
  <c r="BH251" i="10"/>
  <c r="BK218" i="10"/>
  <c r="BO218" i="10"/>
  <c r="BN218" i="10"/>
  <c r="BJ218" i="10"/>
  <c r="BH218" i="10"/>
  <c r="BK225" i="10"/>
  <c r="BO225" i="10"/>
  <c r="BN225" i="10"/>
  <c r="BJ225" i="10"/>
  <c r="BH225" i="10"/>
  <c r="BK207" i="10"/>
  <c r="BO207" i="10"/>
  <c r="BN207" i="10"/>
  <c r="BJ207" i="10"/>
  <c r="BH207" i="10"/>
  <c r="BK200" i="10"/>
  <c r="BN200" i="10"/>
  <c r="BO200" i="10"/>
  <c r="BJ200" i="10"/>
  <c r="BH200" i="10"/>
  <c r="BK196" i="10"/>
  <c r="BO196" i="10"/>
  <c r="BN196" i="10"/>
  <c r="BJ196" i="10"/>
  <c r="BH196" i="10"/>
  <c r="BK192" i="10"/>
  <c r="BO192" i="10"/>
  <c r="BN192" i="10"/>
  <c r="BJ192" i="10"/>
  <c r="BH192" i="10"/>
  <c r="BK188" i="10"/>
  <c r="BN188" i="10"/>
  <c r="BJ188" i="10"/>
  <c r="BO188" i="10"/>
  <c r="BH188" i="10"/>
  <c r="BK232" i="10"/>
  <c r="BO232" i="10"/>
  <c r="BN232" i="10"/>
  <c r="BJ232" i="10"/>
  <c r="BH232" i="10"/>
  <c r="BK213" i="10"/>
  <c r="BO213" i="10"/>
  <c r="BN213" i="10"/>
  <c r="BJ213" i="10"/>
  <c r="BH213" i="10"/>
  <c r="BK175" i="10"/>
  <c r="BO175" i="10"/>
  <c r="BN175" i="10"/>
  <c r="BJ175" i="10"/>
  <c r="BH175" i="10"/>
  <c r="BK185" i="10"/>
  <c r="BO185" i="10"/>
  <c r="BJ185" i="10"/>
  <c r="BN185" i="10"/>
  <c r="BH185" i="10"/>
  <c r="BK221" i="10"/>
  <c r="BO221" i="10"/>
  <c r="BJ221" i="10"/>
  <c r="BN221" i="10"/>
  <c r="BH221" i="10"/>
  <c r="BK178" i="10"/>
  <c r="BO178" i="10"/>
  <c r="BN178" i="10"/>
  <c r="BJ178" i="10"/>
  <c r="BH178" i="10"/>
  <c r="BK169" i="10"/>
  <c r="BO169" i="10"/>
  <c r="BN169" i="10"/>
  <c r="BH169" i="10"/>
  <c r="BJ169" i="10"/>
  <c r="BK159" i="10"/>
  <c r="BO159" i="10"/>
  <c r="BN159" i="10"/>
  <c r="BJ159" i="10"/>
  <c r="BH159" i="10"/>
  <c r="BK153" i="10"/>
  <c r="BO153" i="10"/>
  <c r="BN153" i="10"/>
  <c r="BJ153" i="10"/>
  <c r="BH153" i="10"/>
  <c r="BK137" i="10"/>
  <c r="BO137" i="10"/>
  <c r="BJ137" i="10"/>
  <c r="BN137" i="10"/>
  <c r="BH137" i="10"/>
  <c r="BK129" i="10"/>
  <c r="BO129" i="10"/>
  <c r="BN129" i="10"/>
  <c r="BJ129" i="10"/>
  <c r="BH129" i="10"/>
  <c r="BK149" i="10"/>
  <c r="BO149" i="10"/>
  <c r="BJ149" i="10"/>
  <c r="BN149" i="10"/>
  <c r="BH149" i="10"/>
  <c r="BK136" i="10"/>
  <c r="BO136" i="10"/>
  <c r="BN136" i="10"/>
  <c r="BJ136" i="10"/>
  <c r="BH136" i="10"/>
  <c r="BK119" i="10"/>
  <c r="BO119" i="10"/>
  <c r="BN119" i="10"/>
  <c r="BJ119" i="10"/>
  <c r="BH119" i="10"/>
  <c r="BK156" i="10"/>
  <c r="BO156" i="10"/>
  <c r="BN156" i="10"/>
  <c r="BJ156" i="10"/>
  <c r="BH156" i="10"/>
  <c r="BK135" i="10"/>
  <c r="BO135" i="10"/>
  <c r="BN135" i="10"/>
  <c r="BJ135" i="10"/>
  <c r="BH135" i="10"/>
  <c r="BK145" i="10"/>
  <c r="BO145" i="10"/>
  <c r="BN145" i="10"/>
  <c r="BJ145" i="10"/>
  <c r="BH145" i="10"/>
  <c r="BK121" i="10"/>
  <c r="BO121" i="10"/>
  <c r="BN121" i="10"/>
  <c r="BH121" i="10"/>
  <c r="BJ121" i="10"/>
  <c r="BK77" i="10"/>
  <c r="BO77" i="10"/>
  <c r="BJ77" i="10"/>
  <c r="BN77" i="10"/>
  <c r="BH77" i="10"/>
  <c r="BK59" i="10"/>
  <c r="BO59" i="10"/>
  <c r="BJ59" i="10"/>
  <c r="BN59" i="10"/>
  <c r="BH59" i="10"/>
  <c r="BK31" i="10"/>
  <c r="BO31" i="10"/>
  <c r="BN31" i="10"/>
  <c r="BJ31" i="10"/>
  <c r="BH31" i="10"/>
  <c r="BK97" i="10"/>
  <c r="BO97" i="10"/>
  <c r="BN97" i="10"/>
  <c r="BH97" i="10"/>
  <c r="BJ97" i="10"/>
  <c r="BK91" i="10"/>
  <c r="BO91" i="10"/>
  <c r="BN91" i="10"/>
  <c r="BH91" i="10"/>
  <c r="BJ91" i="10"/>
  <c r="BK85" i="10"/>
  <c r="BO85" i="10"/>
  <c r="BN85" i="10"/>
  <c r="BH85" i="10"/>
  <c r="BJ85" i="10"/>
  <c r="BK76" i="10"/>
  <c r="BO76" i="10"/>
  <c r="BN76" i="10"/>
  <c r="BJ76" i="10"/>
  <c r="BH76" i="10"/>
  <c r="BK48" i="10"/>
  <c r="BO48" i="10"/>
  <c r="BN48" i="10"/>
  <c r="BJ48" i="10"/>
  <c r="BH48" i="10"/>
  <c r="BK32" i="10"/>
  <c r="BO32" i="10"/>
  <c r="BN32" i="10"/>
  <c r="BJ32" i="10"/>
  <c r="BH32" i="10"/>
  <c r="BK72" i="10"/>
  <c r="BO72" i="10"/>
  <c r="BN72" i="10"/>
  <c r="BJ72" i="10"/>
  <c r="BH72" i="10"/>
  <c r="BK57" i="10"/>
  <c r="BO57" i="10"/>
  <c r="BN57" i="10"/>
  <c r="BJ57" i="10"/>
  <c r="BH57" i="10"/>
  <c r="BK34" i="10"/>
  <c r="BO34" i="10"/>
  <c r="BN34" i="10"/>
  <c r="BJ34" i="10"/>
  <c r="BH34" i="10"/>
  <c r="BK101" i="10"/>
  <c r="BO101" i="10"/>
  <c r="BJ101" i="10"/>
  <c r="BN101" i="10"/>
  <c r="BH101" i="10"/>
  <c r="BK40" i="10"/>
  <c r="BO40" i="10"/>
  <c r="BN40" i="10"/>
  <c r="BJ40" i="10"/>
  <c r="BH40" i="10"/>
  <c r="BK25" i="10"/>
  <c r="BO25" i="10"/>
  <c r="BN25" i="10"/>
  <c r="BH25" i="10"/>
  <c r="BJ25" i="10"/>
  <c r="BK19" i="10"/>
  <c r="BO19" i="10"/>
  <c r="BN19" i="10"/>
  <c r="BH19" i="10"/>
  <c r="BJ19" i="10"/>
  <c r="BK13" i="10"/>
  <c r="BO13" i="10"/>
  <c r="BN13" i="10"/>
  <c r="BJ13" i="10"/>
  <c r="BH13" i="10"/>
  <c r="BK7" i="10"/>
  <c r="BO7" i="10"/>
  <c r="BN7" i="10"/>
  <c r="BJ7" i="10"/>
  <c r="BH7" i="10"/>
  <c r="BK22" i="10"/>
  <c r="BN22" i="10"/>
  <c r="BO22" i="10"/>
  <c r="BJ22" i="10"/>
  <c r="BH22" i="10"/>
  <c r="BK10" i="10"/>
  <c r="BN10" i="10"/>
  <c r="BO10" i="10"/>
  <c r="BJ10" i="10"/>
  <c r="BH10" i="10"/>
  <c r="BK168" i="10"/>
  <c r="BO168" i="10"/>
  <c r="BN168" i="10"/>
  <c r="BJ168" i="10"/>
  <c r="BP168" i="10" s="1"/>
  <c r="BH168" i="10"/>
  <c r="BK325" i="10"/>
  <c r="BO325" i="10"/>
  <c r="BN325" i="10"/>
  <c r="BJ325" i="10"/>
  <c r="BH325" i="10"/>
  <c r="BP325" i="10" s="1"/>
  <c r="BK248" i="10"/>
  <c r="BO248" i="10"/>
  <c r="BN248" i="10"/>
  <c r="BJ248" i="10"/>
  <c r="BP248" i="10" s="1"/>
  <c r="BH248" i="10"/>
  <c r="BK139" i="10"/>
  <c r="BO139" i="10"/>
  <c r="BN139" i="10"/>
  <c r="BJ139" i="10"/>
  <c r="BH139" i="10"/>
  <c r="BK393" i="10"/>
  <c r="BN393" i="10"/>
  <c r="BO393" i="10"/>
  <c r="BJ393" i="10"/>
  <c r="BH393" i="10"/>
  <c r="BK389" i="10"/>
  <c r="BO389" i="10"/>
  <c r="BJ389" i="10"/>
  <c r="BN389" i="10"/>
  <c r="BH389" i="10"/>
  <c r="BK367" i="10"/>
  <c r="BO367" i="10"/>
  <c r="BJ367" i="10"/>
  <c r="BN367" i="10"/>
  <c r="BH367" i="10"/>
  <c r="BK337" i="10"/>
  <c r="BO337" i="10"/>
  <c r="BN337" i="10"/>
  <c r="BH337" i="10"/>
  <c r="BJ337" i="10"/>
  <c r="BK300" i="10"/>
  <c r="BO300" i="10"/>
  <c r="BJ300" i="10"/>
  <c r="BN300" i="10"/>
  <c r="BH300" i="10"/>
  <c r="BK265" i="10"/>
  <c r="BO265" i="10"/>
  <c r="BN265" i="10"/>
  <c r="BH265" i="10"/>
  <c r="BJ265" i="10"/>
  <c r="BK197" i="10"/>
  <c r="BO197" i="10"/>
  <c r="BN197" i="10"/>
  <c r="BJ197" i="10"/>
  <c r="BH197" i="10"/>
  <c r="BK234" i="10"/>
  <c r="BO234" i="10"/>
  <c r="BN234" i="10"/>
  <c r="BJ234" i="10"/>
  <c r="BH234" i="10"/>
  <c r="BK226" i="10"/>
  <c r="BO226" i="10"/>
  <c r="BN226" i="10"/>
  <c r="BJ226" i="10"/>
  <c r="BH226" i="10"/>
  <c r="BK202" i="10"/>
  <c r="BO202" i="10"/>
  <c r="BN202" i="10"/>
  <c r="BJ202" i="10"/>
  <c r="BH202" i="10"/>
  <c r="BK142" i="10"/>
  <c r="BO142" i="10"/>
  <c r="BN142" i="10"/>
  <c r="BJ142" i="10"/>
  <c r="BH142" i="10"/>
  <c r="BK103" i="10"/>
  <c r="BO103" i="10"/>
  <c r="BN103" i="10"/>
  <c r="BJ103" i="10"/>
  <c r="BH103" i="10"/>
  <c r="BK79" i="10"/>
  <c r="BO79" i="10"/>
  <c r="BN79" i="10"/>
  <c r="BJ79" i="10"/>
  <c r="BH79" i="10"/>
  <c r="BK24" i="10"/>
  <c r="BO24" i="10"/>
  <c r="BN24" i="10"/>
  <c r="BJ24" i="10"/>
  <c r="BH24" i="10"/>
  <c r="BK12" i="10"/>
  <c r="BO12" i="10"/>
  <c r="BN12" i="10"/>
  <c r="BJ12" i="10"/>
  <c r="BH12" i="10"/>
  <c r="BN327" i="10"/>
  <c r="BO327" i="10"/>
  <c r="BJ327" i="10"/>
  <c r="BP327" i="10" s="1"/>
  <c r="BH327" i="10"/>
  <c r="BK215" i="10"/>
  <c r="BO215" i="10"/>
  <c r="BJ215" i="10"/>
  <c r="BN215" i="10"/>
  <c r="BH215" i="10"/>
  <c r="BK277" i="10"/>
  <c r="BO277" i="10"/>
  <c r="BP277" i="10" s="1"/>
  <c r="BN277" i="10"/>
  <c r="BH277" i="10"/>
  <c r="BJ277" i="10"/>
  <c r="BK403" i="10"/>
  <c r="BO403" i="10"/>
  <c r="BJ403" i="10"/>
  <c r="BN403" i="10"/>
  <c r="BH403" i="10"/>
  <c r="BK402" i="10"/>
  <c r="BO402" i="10"/>
  <c r="BN402" i="10"/>
  <c r="BH402" i="10"/>
  <c r="BJ402" i="10"/>
  <c r="BK375" i="10"/>
  <c r="BN375" i="10"/>
  <c r="BO375" i="10"/>
  <c r="BJ375" i="10"/>
  <c r="BH375" i="10"/>
  <c r="BK350" i="10"/>
  <c r="BN350" i="10"/>
  <c r="BO350" i="10"/>
  <c r="BJ350" i="10"/>
  <c r="BH350" i="10"/>
  <c r="BK351" i="10"/>
  <c r="BN351" i="10"/>
  <c r="BO351" i="10"/>
  <c r="BJ351" i="10"/>
  <c r="BH351" i="10"/>
  <c r="BK346" i="10"/>
  <c r="BN346" i="10"/>
  <c r="BO346" i="10"/>
  <c r="BJ346" i="10"/>
  <c r="BH346" i="10"/>
  <c r="BK323" i="10"/>
  <c r="BO323" i="10"/>
  <c r="BN323" i="10"/>
  <c r="BJ323" i="10"/>
  <c r="BH323" i="10"/>
  <c r="BI327" i="10"/>
  <c r="BK314" i="10"/>
  <c r="BO314" i="10"/>
  <c r="BH314" i="10"/>
  <c r="BN314" i="10"/>
  <c r="BJ314" i="10"/>
  <c r="BK331" i="10"/>
  <c r="BO331" i="10"/>
  <c r="BN331" i="10"/>
  <c r="BJ331" i="10"/>
  <c r="BH331" i="10"/>
  <c r="BK401" i="10"/>
  <c r="BO401" i="10"/>
  <c r="BJ401" i="10"/>
  <c r="BH401" i="10"/>
  <c r="BN401" i="10"/>
  <c r="BK372" i="10"/>
  <c r="BO372" i="10"/>
  <c r="BN372" i="10"/>
  <c r="BJ372" i="10"/>
  <c r="BH372" i="10"/>
  <c r="BK383" i="10"/>
  <c r="BO383" i="10"/>
  <c r="BJ383" i="10"/>
  <c r="BN383" i="10"/>
  <c r="BH383" i="10"/>
  <c r="BK366" i="10"/>
  <c r="BO366" i="10"/>
  <c r="BN366" i="10"/>
  <c r="BJ366" i="10"/>
  <c r="BH366" i="10"/>
  <c r="BK362" i="10"/>
  <c r="BN362" i="10"/>
  <c r="BO362" i="10"/>
  <c r="BH362" i="10"/>
  <c r="BJ362" i="10"/>
  <c r="BK358" i="10"/>
  <c r="BN358" i="10"/>
  <c r="BO358" i="10"/>
  <c r="BJ358" i="10"/>
  <c r="BH358" i="10"/>
  <c r="BK382" i="10"/>
  <c r="BN382" i="10"/>
  <c r="BO382" i="10"/>
  <c r="BJ382" i="10"/>
  <c r="BH382" i="10"/>
  <c r="BK349" i="10"/>
  <c r="BO349" i="10"/>
  <c r="BN349" i="10"/>
  <c r="BJ349" i="10"/>
  <c r="BH349" i="10"/>
  <c r="BK347" i="10"/>
  <c r="BO347" i="10"/>
  <c r="BN347" i="10"/>
  <c r="BJ347" i="10"/>
  <c r="BH347" i="10"/>
  <c r="BK342" i="10"/>
  <c r="BO342" i="10"/>
  <c r="BN342" i="10"/>
  <c r="BJ342" i="10"/>
  <c r="BH342" i="10"/>
  <c r="BK341" i="10"/>
  <c r="BO341" i="10"/>
  <c r="BN341" i="10"/>
  <c r="BJ341" i="10"/>
  <c r="BH341" i="10"/>
  <c r="BK336" i="10"/>
  <c r="BO336" i="10"/>
  <c r="BN336" i="10"/>
  <c r="BJ336" i="10"/>
  <c r="BH336" i="10"/>
  <c r="AX338" i="10"/>
  <c r="BL327" i="10"/>
  <c r="BK339" i="10"/>
  <c r="BN339" i="10"/>
  <c r="BO339" i="10"/>
  <c r="BJ339" i="10"/>
  <c r="BH339" i="10"/>
  <c r="BK285" i="10"/>
  <c r="BO285" i="10"/>
  <c r="BN285" i="10"/>
  <c r="BJ285" i="10"/>
  <c r="BH285" i="10"/>
  <c r="BK276" i="10"/>
  <c r="BO276" i="10"/>
  <c r="BN276" i="10"/>
  <c r="BJ276" i="10"/>
  <c r="BH276" i="10"/>
  <c r="BK258" i="10"/>
  <c r="BO258" i="10"/>
  <c r="BN258" i="10"/>
  <c r="BJ258" i="10"/>
  <c r="BH258" i="10"/>
  <c r="BK253" i="10"/>
  <c r="BO253" i="10"/>
  <c r="BN253" i="10"/>
  <c r="BJ253" i="10"/>
  <c r="BH253" i="10"/>
  <c r="BK241" i="10"/>
  <c r="BO241" i="10"/>
  <c r="BN241" i="10"/>
  <c r="BH241" i="10"/>
  <c r="BJ241" i="10"/>
  <c r="BK209" i="10"/>
  <c r="BO209" i="10"/>
  <c r="BJ209" i="10"/>
  <c r="BN209" i="10"/>
  <c r="BH209" i="10"/>
  <c r="BK230" i="10"/>
  <c r="BN230" i="10"/>
  <c r="BO230" i="10"/>
  <c r="BJ230" i="10"/>
  <c r="BH230" i="10"/>
  <c r="BL215" i="10"/>
  <c r="BK183" i="10"/>
  <c r="BO183" i="10"/>
  <c r="BN183" i="10"/>
  <c r="BJ183" i="10"/>
  <c r="BH183" i="10"/>
  <c r="BK126" i="10"/>
  <c r="BO126" i="10"/>
  <c r="BN126" i="10"/>
  <c r="BJ126" i="10"/>
  <c r="BH126" i="10"/>
  <c r="BK138" i="10"/>
  <c r="BO138" i="10"/>
  <c r="BN138" i="10"/>
  <c r="BJ138" i="10"/>
  <c r="BH138" i="10"/>
  <c r="BK131" i="10"/>
  <c r="BO131" i="10"/>
  <c r="BJ131" i="10"/>
  <c r="BN131" i="10"/>
  <c r="BH131" i="10"/>
  <c r="BK117" i="10"/>
  <c r="BO117" i="10"/>
  <c r="BN117" i="10"/>
  <c r="BJ117" i="10"/>
  <c r="BH117" i="10"/>
  <c r="BK154" i="10"/>
  <c r="BO154" i="10"/>
  <c r="BN154" i="10"/>
  <c r="BJ154" i="10"/>
  <c r="BH154" i="10"/>
  <c r="BK127" i="10"/>
  <c r="BO127" i="10"/>
  <c r="BN127" i="10"/>
  <c r="BH127" i="10"/>
  <c r="BJ127" i="10"/>
  <c r="BK116" i="10"/>
  <c r="BN116" i="10"/>
  <c r="BO116" i="10"/>
  <c r="BJ116" i="10"/>
  <c r="BH116" i="10"/>
  <c r="BK112" i="10"/>
  <c r="BO112" i="10"/>
  <c r="BN112" i="10"/>
  <c r="BJ112" i="10"/>
  <c r="BH112" i="10"/>
  <c r="BK74" i="10"/>
  <c r="BO74" i="10"/>
  <c r="BN74" i="10"/>
  <c r="BJ74" i="10"/>
  <c r="BH74" i="10"/>
  <c r="BK30" i="10"/>
  <c r="BO30" i="10"/>
  <c r="BN30" i="10"/>
  <c r="BJ30" i="10"/>
  <c r="BH30" i="10"/>
  <c r="BK82" i="10"/>
  <c r="BO82" i="10"/>
  <c r="BN82" i="10"/>
  <c r="BJ82" i="10"/>
  <c r="BH82" i="10"/>
  <c r="BK44" i="10"/>
  <c r="BN44" i="10"/>
  <c r="BO44" i="10"/>
  <c r="BJ44" i="10"/>
  <c r="BH44" i="10"/>
  <c r="BK99" i="10"/>
  <c r="BO99" i="10"/>
  <c r="BN99" i="10"/>
  <c r="BJ99" i="10"/>
  <c r="BH99" i="10"/>
  <c r="BK96" i="10"/>
  <c r="BO96" i="10"/>
  <c r="BN96" i="10"/>
  <c r="BJ96" i="10"/>
  <c r="BH96" i="10"/>
  <c r="BK81" i="10"/>
  <c r="BO81" i="10"/>
  <c r="BN81" i="10"/>
  <c r="BJ81" i="10"/>
  <c r="BH81" i="10"/>
  <c r="BK63" i="10"/>
  <c r="BO63" i="10"/>
  <c r="BN63" i="10"/>
  <c r="BJ63" i="10"/>
  <c r="BH63" i="10"/>
  <c r="BK56" i="10"/>
  <c r="BN56" i="10"/>
  <c r="BO56" i="10"/>
  <c r="BJ56" i="10"/>
  <c r="BH56" i="10"/>
  <c r="BK111" i="10"/>
  <c r="BO111" i="10"/>
  <c r="BN111" i="10"/>
  <c r="BJ111" i="10"/>
  <c r="BH111" i="10"/>
  <c r="BK43" i="10"/>
  <c r="BO43" i="10"/>
  <c r="BN43" i="10"/>
  <c r="BJ43" i="10"/>
  <c r="BH43" i="10"/>
  <c r="BK20" i="10"/>
  <c r="BN20" i="10"/>
  <c r="BO20" i="10"/>
  <c r="BJ20" i="10"/>
  <c r="BH20" i="10"/>
  <c r="BK8" i="10"/>
  <c r="BN8" i="10"/>
  <c r="BO8" i="10"/>
  <c r="BJ8" i="10"/>
  <c r="BH8" i="10"/>
  <c r="BK102" i="10"/>
  <c r="BO102" i="10"/>
  <c r="BN102" i="10"/>
  <c r="BJ102" i="10"/>
  <c r="BH102" i="10"/>
  <c r="BK273" i="10"/>
  <c r="BO273" i="10"/>
  <c r="BN273" i="10"/>
  <c r="BJ273" i="10"/>
  <c r="BH273" i="10"/>
  <c r="BK220" i="10"/>
  <c r="BO220" i="10"/>
  <c r="BN220" i="10"/>
  <c r="BJ220" i="10"/>
  <c r="BP220" i="10" s="1"/>
  <c r="BH220" i="10"/>
  <c r="BK377" i="10"/>
  <c r="BO377" i="10"/>
  <c r="BN377" i="10"/>
  <c r="BH377" i="10"/>
  <c r="BJ377" i="10"/>
  <c r="BK376" i="10"/>
  <c r="BN376" i="10"/>
  <c r="BO376" i="10"/>
  <c r="BJ376" i="10"/>
  <c r="BH376" i="10"/>
  <c r="BK311" i="10"/>
  <c r="BO311" i="10"/>
  <c r="BN311" i="10"/>
  <c r="BJ311" i="10"/>
  <c r="BH311" i="10"/>
  <c r="BK322" i="10"/>
  <c r="BN322" i="10"/>
  <c r="BO322" i="10"/>
  <c r="BH322" i="10"/>
  <c r="BJ322" i="10"/>
  <c r="BK193" i="10"/>
  <c r="BO193" i="10"/>
  <c r="BN193" i="10"/>
  <c r="BH193" i="10"/>
  <c r="BJ193" i="10"/>
  <c r="BK219" i="10"/>
  <c r="BO219" i="10"/>
  <c r="BN219" i="10"/>
  <c r="BJ219" i="10"/>
  <c r="BH219" i="10"/>
  <c r="BK130" i="10"/>
  <c r="BO130" i="10"/>
  <c r="BN130" i="10"/>
  <c r="BJ130" i="10"/>
  <c r="BH130" i="10"/>
  <c r="BK158" i="10"/>
  <c r="BN158" i="10"/>
  <c r="BO158" i="10"/>
  <c r="BJ158" i="10"/>
  <c r="BH158" i="10"/>
  <c r="BK100" i="10"/>
  <c r="BO100" i="10"/>
  <c r="BN100" i="10"/>
  <c r="BJ100" i="10"/>
  <c r="BH100" i="10"/>
  <c r="BK52" i="10"/>
  <c r="BO52" i="10"/>
  <c r="BN52" i="10"/>
  <c r="BJ52" i="10"/>
  <c r="BH52" i="10"/>
  <c r="BK391" i="10"/>
  <c r="BO391" i="10"/>
  <c r="BJ391" i="10"/>
  <c r="BN391" i="10"/>
  <c r="BH391" i="10"/>
  <c r="BK396" i="10"/>
  <c r="BO396" i="10"/>
  <c r="BN396" i="10"/>
  <c r="BJ396" i="10"/>
  <c r="BH396" i="10"/>
  <c r="BK387" i="10"/>
  <c r="BN387" i="10"/>
  <c r="BO387" i="10"/>
  <c r="BJ387" i="10"/>
  <c r="BH387" i="10"/>
  <c r="BK370" i="10"/>
  <c r="BN370" i="10"/>
  <c r="BO370" i="10"/>
  <c r="BJ370" i="10"/>
  <c r="BH370" i="10"/>
  <c r="BK399" i="10"/>
  <c r="BN399" i="10"/>
  <c r="BO399" i="10"/>
  <c r="BJ399" i="10"/>
  <c r="BH399" i="10"/>
  <c r="BK390" i="10"/>
  <c r="BO390" i="10"/>
  <c r="BN390" i="10"/>
  <c r="BH390" i="10"/>
  <c r="BJ390" i="10"/>
  <c r="BK394" i="10"/>
  <c r="BN394" i="10"/>
  <c r="BO394" i="10"/>
  <c r="BJ394" i="10"/>
  <c r="BH394" i="10"/>
  <c r="BK378" i="10"/>
  <c r="BO378" i="10"/>
  <c r="BN378" i="10"/>
  <c r="BH378" i="10"/>
  <c r="BJ378" i="10"/>
  <c r="BK365" i="10"/>
  <c r="BO365" i="10"/>
  <c r="BN365" i="10"/>
  <c r="BJ365" i="10"/>
  <c r="BH365" i="10"/>
  <c r="BK361" i="10"/>
  <c r="BO361" i="10"/>
  <c r="BN361" i="10"/>
  <c r="BJ361" i="10"/>
  <c r="BH361" i="10"/>
  <c r="BK379" i="10"/>
  <c r="BO379" i="10"/>
  <c r="BN379" i="10"/>
  <c r="BJ379" i="10"/>
  <c r="BH379" i="10"/>
  <c r="BK345" i="10"/>
  <c r="BN345" i="10"/>
  <c r="BO345" i="10"/>
  <c r="BJ345" i="10"/>
  <c r="BH345" i="10"/>
  <c r="BK334" i="10"/>
  <c r="BN334" i="10"/>
  <c r="BO334" i="10"/>
  <c r="BJ334" i="10"/>
  <c r="BH334" i="10"/>
  <c r="AO316" i="10"/>
  <c r="BM327" i="10"/>
  <c r="BK312" i="10"/>
  <c r="BO312" i="10"/>
  <c r="BN312" i="10"/>
  <c r="BJ312" i="10"/>
  <c r="BH312" i="10"/>
  <c r="BK348" i="10"/>
  <c r="BO348" i="10"/>
  <c r="BN348" i="10"/>
  <c r="BJ348" i="10"/>
  <c r="BH348" i="10"/>
  <c r="AQ316" i="10"/>
  <c r="AX316" i="10" s="1"/>
  <c r="BK279" i="10"/>
  <c r="BO279" i="10"/>
  <c r="BN279" i="10"/>
  <c r="BJ279" i="10"/>
  <c r="BH279" i="10"/>
  <c r="BK303" i="10"/>
  <c r="BO303" i="10"/>
  <c r="BN303" i="10"/>
  <c r="BJ303" i="10"/>
  <c r="BH303" i="10"/>
  <c r="BK294" i="10"/>
  <c r="BO294" i="10"/>
  <c r="BN294" i="10"/>
  <c r="BJ294" i="10"/>
  <c r="BH294" i="10"/>
  <c r="BK264" i="10"/>
  <c r="BO264" i="10"/>
  <c r="BN264" i="10"/>
  <c r="BJ264" i="10"/>
  <c r="BH264" i="10"/>
  <c r="BK256" i="10"/>
  <c r="BO256" i="10"/>
  <c r="BN256" i="10"/>
  <c r="BJ256" i="10"/>
  <c r="BH256" i="10"/>
  <c r="BK266" i="10"/>
  <c r="BN266" i="10"/>
  <c r="BO266" i="10"/>
  <c r="BJ266" i="10"/>
  <c r="BH266" i="10"/>
  <c r="BK237" i="10"/>
  <c r="BO237" i="10"/>
  <c r="BN237" i="10"/>
  <c r="BJ237" i="10"/>
  <c r="BH237" i="10"/>
  <c r="BK231" i="10"/>
  <c r="BO231" i="10"/>
  <c r="BN231" i="10"/>
  <c r="BJ231" i="10"/>
  <c r="BH231" i="10"/>
  <c r="BK205" i="10"/>
  <c r="BO205" i="10"/>
  <c r="BN205" i="10"/>
  <c r="BH205" i="10"/>
  <c r="BJ205" i="10"/>
  <c r="BK199" i="10"/>
  <c r="BO199" i="10"/>
  <c r="BN199" i="10"/>
  <c r="BH199" i="10"/>
  <c r="BJ199" i="10"/>
  <c r="BK195" i="10"/>
  <c r="BO195" i="10"/>
  <c r="BN195" i="10"/>
  <c r="BJ195" i="10"/>
  <c r="BH195" i="10"/>
  <c r="BK191" i="10"/>
  <c r="BO191" i="10"/>
  <c r="BN191" i="10"/>
  <c r="BJ191" i="10"/>
  <c r="BH191" i="10"/>
  <c r="BK187" i="10"/>
  <c r="BO187" i="10"/>
  <c r="BN187" i="10"/>
  <c r="BJ187" i="10"/>
  <c r="BH187" i="10"/>
  <c r="BK228" i="10"/>
  <c r="BO228" i="10"/>
  <c r="BN228" i="10"/>
  <c r="BJ228" i="10"/>
  <c r="BH228" i="10"/>
  <c r="BK217" i="10"/>
  <c r="BO217" i="10"/>
  <c r="BN217" i="10"/>
  <c r="BJ217" i="10"/>
  <c r="BH217" i="10"/>
  <c r="BK204" i="10"/>
  <c r="BO204" i="10"/>
  <c r="BN204" i="10"/>
  <c r="BJ204" i="10"/>
  <c r="BH204" i="10"/>
  <c r="BI215" i="10"/>
  <c r="BK212" i="10"/>
  <c r="BO212" i="10"/>
  <c r="BN212" i="10"/>
  <c r="BJ212" i="10"/>
  <c r="BH212" i="10"/>
  <c r="BK179" i="10"/>
  <c r="BO179" i="10"/>
  <c r="BJ179" i="10"/>
  <c r="BN179" i="10"/>
  <c r="BH179" i="10"/>
  <c r="BK186" i="10"/>
  <c r="BO186" i="10"/>
  <c r="BN186" i="10"/>
  <c r="BJ186" i="10"/>
  <c r="BH186" i="10"/>
  <c r="BK176" i="10"/>
  <c r="BO176" i="10"/>
  <c r="BN176" i="10"/>
  <c r="BJ176" i="10"/>
  <c r="BH176" i="10"/>
  <c r="BK167" i="10"/>
  <c r="BO167" i="10"/>
  <c r="BJ167" i="10"/>
  <c r="BN167" i="10"/>
  <c r="BH167" i="10"/>
  <c r="BK163" i="10"/>
  <c r="BO163" i="10"/>
  <c r="BN163" i="10"/>
  <c r="BH163" i="10"/>
  <c r="BJ163" i="10"/>
  <c r="BK157" i="10"/>
  <c r="BO157" i="10"/>
  <c r="BN157" i="10"/>
  <c r="BH157" i="10"/>
  <c r="BJ157" i="10"/>
  <c r="BK128" i="10"/>
  <c r="BN128" i="10"/>
  <c r="BO128" i="10"/>
  <c r="BJ128" i="10"/>
  <c r="BH128" i="10"/>
  <c r="BK164" i="10"/>
  <c r="BN164" i="10"/>
  <c r="BO164" i="10"/>
  <c r="BJ164" i="10"/>
  <c r="BH164" i="10"/>
  <c r="BK151" i="10"/>
  <c r="BO151" i="10"/>
  <c r="BN151" i="10"/>
  <c r="BJ151" i="10"/>
  <c r="BH151" i="10"/>
  <c r="BK143" i="10"/>
  <c r="BO143" i="10"/>
  <c r="BJ143" i="10"/>
  <c r="BN143" i="10"/>
  <c r="BH143" i="10"/>
  <c r="BK115" i="10"/>
  <c r="BO115" i="10"/>
  <c r="BN115" i="10"/>
  <c r="BJ115" i="10"/>
  <c r="BH115" i="10"/>
  <c r="AQ133" i="10"/>
  <c r="BK83" i="10"/>
  <c r="BO83" i="10"/>
  <c r="BN83" i="10"/>
  <c r="BJ83" i="10"/>
  <c r="BH83" i="10"/>
  <c r="BK65" i="10"/>
  <c r="BO65" i="10"/>
  <c r="BJ65" i="10"/>
  <c r="BN65" i="10"/>
  <c r="BH65" i="10"/>
  <c r="BK45" i="10"/>
  <c r="BO45" i="10"/>
  <c r="BN45" i="10"/>
  <c r="BJ45" i="10"/>
  <c r="BH45" i="10"/>
  <c r="BK94" i="10"/>
  <c r="BO94" i="10"/>
  <c r="BN94" i="10"/>
  <c r="BJ94" i="10"/>
  <c r="BH94" i="10"/>
  <c r="BK88" i="10"/>
  <c r="BO88" i="10"/>
  <c r="BN88" i="10"/>
  <c r="BJ88" i="10"/>
  <c r="BH88" i="10"/>
  <c r="BK61" i="10"/>
  <c r="BO61" i="10"/>
  <c r="BN61" i="10"/>
  <c r="BH61" i="10"/>
  <c r="BJ61" i="10"/>
  <c r="BK39" i="10"/>
  <c r="BO39" i="10"/>
  <c r="BN39" i="10"/>
  <c r="BJ39" i="10"/>
  <c r="BH39" i="10"/>
  <c r="BK107" i="10"/>
  <c r="BO107" i="10"/>
  <c r="BJ107" i="10"/>
  <c r="BN107" i="10"/>
  <c r="BH107" i="10"/>
  <c r="BK49" i="10"/>
  <c r="BO49" i="10"/>
  <c r="BN49" i="10"/>
  <c r="BJ49" i="10"/>
  <c r="BH49" i="10"/>
  <c r="BK78" i="10"/>
  <c r="BO78" i="10"/>
  <c r="BN78" i="10"/>
  <c r="BJ78" i="10"/>
  <c r="BH78" i="10"/>
  <c r="BK53" i="10"/>
  <c r="BO53" i="10"/>
  <c r="BN53" i="10"/>
  <c r="BJ53" i="10"/>
  <c r="BH53" i="10"/>
  <c r="BK38" i="10"/>
  <c r="BO38" i="10"/>
  <c r="BN38" i="10"/>
  <c r="BJ38" i="10"/>
  <c r="BH38" i="10"/>
  <c r="BK23" i="10"/>
  <c r="BO23" i="10"/>
  <c r="BJ23" i="10"/>
  <c r="BH23" i="10"/>
  <c r="BN23" i="10"/>
  <c r="BK17" i="10"/>
  <c r="BO17" i="10"/>
  <c r="BN17" i="10"/>
  <c r="BJ17" i="10"/>
  <c r="BH17" i="10"/>
  <c r="BK11" i="10"/>
  <c r="BO11" i="10"/>
  <c r="BN11" i="10"/>
  <c r="BJ11" i="10"/>
  <c r="BH11" i="10"/>
  <c r="BK5" i="10"/>
  <c r="BO5" i="10"/>
  <c r="BJ5" i="10"/>
  <c r="BN5" i="10"/>
  <c r="BH5" i="10"/>
  <c r="BL22" i="10"/>
  <c r="BP22" i="10" s="1"/>
  <c r="BL10" i="10"/>
  <c r="BK18" i="10"/>
  <c r="BO18" i="10"/>
  <c r="BN18" i="10"/>
  <c r="BJ18" i="10"/>
  <c r="BH18" i="10"/>
  <c r="BP18" i="10" s="1"/>
  <c r="BK6" i="10"/>
  <c r="BO6" i="10"/>
  <c r="BP6" i="10" s="1"/>
  <c r="BN6" i="10"/>
  <c r="BJ6" i="10"/>
  <c r="BH6" i="10"/>
  <c r="BK338" i="10"/>
  <c r="BP338" i="10" s="1"/>
  <c r="BN338" i="10"/>
  <c r="BO338" i="10"/>
  <c r="BJ338" i="10"/>
  <c r="BH338" i="10"/>
  <c r="BK381" i="10"/>
  <c r="BN381" i="10"/>
  <c r="BO381" i="10"/>
  <c r="BJ381" i="10"/>
  <c r="BH381" i="10"/>
  <c r="BK363" i="10"/>
  <c r="BN363" i="10"/>
  <c r="BO363" i="10"/>
  <c r="BJ363" i="10"/>
  <c r="BH363" i="10"/>
  <c r="BK352" i="10"/>
  <c r="BN352" i="10"/>
  <c r="BO352" i="10"/>
  <c r="BJ352" i="10"/>
  <c r="BH352" i="10"/>
  <c r="BK306" i="10"/>
  <c r="BO306" i="10"/>
  <c r="BN306" i="10"/>
  <c r="BJ306" i="10"/>
  <c r="BH306" i="10"/>
  <c r="BK302" i="10"/>
  <c r="BN302" i="10"/>
  <c r="BO302" i="10"/>
  <c r="BJ302" i="10"/>
  <c r="BH302" i="10"/>
  <c r="BK201" i="10"/>
  <c r="BO201" i="10"/>
  <c r="BN201" i="10"/>
  <c r="BJ201" i="10"/>
  <c r="BH201" i="10"/>
  <c r="BK174" i="10"/>
  <c r="BO174" i="10"/>
  <c r="BN174" i="10"/>
  <c r="BJ174" i="10"/>
  <c r="BH174" i="10"/>
  <c r="BK165" i="10"/>
  <c r="BO165" i="10"/>
  <c r="BN165" i="10"/>
  <c r="BJ165" i="10"/>
  <c r="BH165" i="10"/>
  <c r="BK173" i="10"/>
  <c r="BO173" i="10"/>
  <c r="BJ173" i="10"/>
  <c r="BN173" i="10"/>
  <c r="BH173" i="10"/>
  <c r="BK152" i="10"/>
  <c r="BN152" i="10"/>
  <c r="BO152" i="10"/>
  <c r="BJ152" i="10"/>
  <c r="BH152" i="10"/>
  <c r="BK68" i="10"/>
  <c r="BO68" i="10"/>
  <c r="BN68" i="10"/>
  <c r="BJ68" i="10"/>
  <c r="BH68" i="10"/>
  <c r="BK75" i="10"/>
  <c r="BO75" i="10"/>
  <c r="BN75" i="10"/>
  <c r="BJ75" i="10"/>
  <c r="BH75" i="10"/>
  <c r="BK98" i="10"/>
  <c r="BO98" i="10"/>
  <c r="BN98" i="10"/>
  <c r="BJ98" i="10"/>
  <c r="BH98" i="10"/>
  <c r="BK388" i="10"/>
  <c r="BN388" i="10"/>
  <c r="BO388" i="10"/>
  <c r="BJ388" i="10"/>
  <c r="BH388" i="10"/>
  <c r="BK392" i="10"/>
  <c r="BN392" i="10"/>
  <c r="BO392" i="10"/>
  <c r="BH392" i="10"/>
  <c r="BJ392" i="10"/>
  <c r="BK369" i="10"/>
  <c r="BN369" i="10"/>
  <c r="BO369" i="10"/>
  <c r="BJ369" i="10"/>
  <c r="BH369" i="10"/>
  <c r="BK371" i="10"/>
  <c r="BO371" i="10"/>
  <c r="BN371" i="10"/>
  <c r="BJ371" i="10"/>
  <c r="BH371" i="10"/>
  <c r="BK353" i="10"/>
  <c r="BO353" i="10"/>
  <c r="BN353" i="10"/>
  <c r="BJ353" i="10"/>
  <c r="BH353" i="10"/>
  <c r="BK343" i="10"/>
  <c r="BO343" i="10"/>
  <c r="BN343" i="10"/>
  <c r="BH343" i="10"/>
  <c r="BJ343" i="10"/>
  <c r="BK333" i="10"/>
  <c r="BN333" i="10"/>
  <c r="BO333" i="10"/>
  <c r="BJ333" i="10"/>
  <c r="BH333" i="10"/>
  <c r="BK329" i="10"/>
  <c r="BO329" i="10"/>
  <c r="BN329" i="10"/>
  <c r="BJ329" i="10"/>
  <c r="BH329" i="10"/>
  <c r="BK310" i="10"/>
  <c r="BN310" i="10"/>
  <c r="BO310" i="10"/>
  <c r="BJ310" i="10"/>
  <c r="BH310" i="10"/>
  <c r="BK321" i="10"/>
  <c r="BO321" i="10"/>
  <c r="BJ321" i="10"/>
  <c r="BN321" i="10"/>
  <c r="BH321" i="10"/>
  <c r="BK313" i="10"/>
  <c r="BO313" i="10"/>
  <c r="BN313" i="10"/>
  <c r="BJ313" i="10"/>
  <c r="BH313" i="10"/>
  <c r="BK298" i="10"/>
  <c r="BN298" i="10"/>
  <c r="BO298" i="10"/>
  <c r="BJ298" i="10"/>
  <c r="BH298" i="10"/>
  <c r="BK275" i="10"/>
  <c r="BO275" i="10"/>
  <c r="BJ275" i="10"/>
  <c r="BN275" i="10"/>
  <c r="BH275" i="10"/>
  <c r="BK293" i="10"/>
  <c r="BO293" i="10"/>
  <c r="BJ293" i="10"/>
  <c r="BN293" i="10"/>
  <c r="BH293" i="10"/>
  <c r="BK286" i="10"/>
  <c r="BO286" i="10"/>
  <c r="BN286" i="10"/>
  <c r="BJ286" i="10"/>
  <c r="BH286" i="10"/>
  <c r="BK281" i="10"/>
  <c r="BO281" i="10"/>
  <c r="BJ281" i="10"/>
  <c r="BN281" i="10"/>
  <c r="BH281" i="10"/>
  <c r="BK291" i="10"/>
  <c r="BO291" i="10"/>
  <c r="BN291" i="10"/>
  <c r="BJ291" i="10"/>
  <c r="BH291" i="10"/>
  <c r="BK270" i="10"/>
  <c r="BO270" i="10"/>
  <c r="BN270" i="10"/>
  <c r="BJ270" i="10"/>
  <c r="BH270" i="10"/>
  <c r="BK261" i="10"/>
  <c r="BO261" i="10"/>
  <c r="BN261" i="10"/>
  <c r="BJ261" i="10"/>
  <c r="BH261" i="10"/>
  <c r="BK263" i="10"/>
  <c r="BO263" i="10"/>
  <c r="BN263" i="10"/>
  <c r="BJ263" i="10"/>
  <c r="BH263" i="10"/>
  <c r="BK247" i="10"/>
  <c r="BO247" i="10"/>
  <c r="BN247" i="10"/>
  <c r="BJ247" i="10"/>
  <c r="BH247" i="10"/>
  <c r="BK255" i="10"/>
  <c r="BO255" i="10"/>
  <c r="BN255" i="10"/>
  <c r="BJ255" i="10"/>
  <c r="BH255" i="10"/>
  <c r="BK203" i="10"/>
  <c r="BO203" i="10"/>
  <c r="BJ203" i="10"/>
  <c r="BN203" i="10"/>
  <c r="BH203" i="10"/>
  <c r="BK198" i="10"/>
  <c r="BO198" i="10"/>
  <c r="BN198" i="10"/>
  <c r="BJ198" i="10"/>
  <c r="BH198" i="10"/>
  <c r="BK194" i="10"/>
  <c r="BN194" i="10"/>
  <c r="BO194" i="10"/>
  <c r="BJ194" i="10"/>
  <c r="BH194" i="10"/>
  <c r="BK190" i="10"/>
  <c r="BO190" i="10"/>
  <c r="BN190" i="10"/>
  <c r="BJ190" i="10"/>
  <c r="BH190" i="10"/>
  <c r="BK245" i="10"/>
  <c r="BO245" i="10"/>
  <c r="BJ245" i="10"/>
  <c r="BN245" i="10"/>
  <c r="BH245" i="10"/>
  <c r="BK181" i="10"/>
  <c r="BO181" i="10"/>
  <c r="BN181" i="10"/>
  <c r="BJ181" i="10"/>
  <c r="BH181" i="10"/>
  <c r="BK172" i="10"/>
  <c r="BO172" i="10"/>
  <c r="BN172" i="10"/>
  <c r="BJ172" i="10"/>
  <c r="BH172" i="10"/>
  <c r="BK184" i="10"/>
  <c r="BO184" i="10"/>
  <c r="BN184" i="10"/>
  <c r="BJ184" i="10"/>
  <c r="BH184" i="10"/>
  <c r="BK208" i="10"/>
  <c r="BO208" i="10"/>
  <c r="BN208" i="10"/>
  <c r="BJ208" i="10"/>
  <c r="BH208" i="10"/>
  <c r="BK150" i="10"/>
  <c r="BO150" i="10"/>
  <c r="BN150" i="10"/>
  <c r="BJ150" i="10"/>
  <c r="BH150" i="10"/>
  <c r="BK134" i="10"/>
  <c r="BO134" i="10"/>
  <c r="BN134" i="10"/>
  <c r="BJ134" i="10"/>
  <c r="BH134" i="10"/>
  <c r="BK124" i="10"/>
  <c r="BO124" i="10"/>
  <c r="BN124" i="10"/>
  <c r="BJ124" i="10"/>
  <c r="BH124" i="10"/>
  <c r="BK162" i="10"/>
  <c r="BO162" i="10"/>
  <c r="BN162" i="10"/>
  <c r="BJ162" i="10"/>
  <c r="BH162" i="10"/>
  <c r="BK144" i="10"/>
  <c r="BO144" i="10"/>
  <c r="BN144" i="10"/>
  <c r="BJ144" i="10"/>
  <c r="BH144" i="10"/>
  <c r="BK114" i="10"/>
  <c r="BO114" i="10"/>
  <c r="BN114" i="10"/>
  <c r="BJ114" i="10"/>
  <c r="BH114" i="10"/>
  <c r="BK113" i="10"/>
  <c r="BO113" i="10"/>
  <c r="BJ113" i="10"/>
  <c r="BN113" i="10"/>
  <c r="BH113" i="10"/>
  <c r="AU133" i="10"/>
  <c r="AV133" i="10" s="1"/>
  <c r="BK89" i="10"/>
  <c r="BO89" i="10"/>
  <c r="BN89" i="10"/>
  <c r="BJ89" i="10"/>
  <c r="BH89" i="10"/>
  <c r="BK80" i="10"/>
  <c r="BN80" i="10"/>
  <c r="BO80" i="10"/>
  <c r="BJ80" i="10"/>
  <c r="BH80" i="10"/>
  <c r="BK62" i="10"/>
  <c r="BO62" i="10"/>
  <c r="BN62" i="10"/>
  <c r="BJ62" i="10"/>
  <c r="BH62" i="10"/>
  <c r="BK36" i="10"/>
  <c r="BO36" i="10"/>
  <c r="BN36" i="10"/>
  <c r="BJ36" i="10"/>
  <c r="BH36" i="10"/>
  <c r="BK51" i="10"/>
  <c r="BO51" i="10"/>
  <c r="BN51" i="10"/>
  <c r="BJ51" i="10"/>
  <c r="BH51" i="10"/>
  <c r="BK67" i="10"/>
  <c r="BO67" i="10"/>
  <c r="BN67" i="10"/>
  <c r="BJ67" i="10"/>
  <c r="BH67" i="10"/>
  <c r="BK58" i="10"/>
  <c r="BO58" i="10"/>
  <c r="BN58" i="10"/>
  <c r="BJ58" i="10"/>
  <c r="BH58" i="10"/>
  <c r="BK69" i="10"/>
  <c r="BO69" i="10"/>
  <c r="BN69" i="10"/>
  <c r="BJ69" i="10"/>
  <c r="BH69" i="10"/>
  <c r="BK60" i="10"/>
  <c r="BO60" i="10"/>
  <c r="BN60" i="10"/>
  <c r="BJ60" i="10"/>
  <c r="BH60" i="10"/>
  <c r="BK54" i="10"/>
  <c r="BO54" i="10"/>
  <c r="BN54" i="10"/>
  <c r="BJ54" i="10"/>
  <c r="BH54" i="10"/>
  <c r="BK50" i="10"/>
  <c r="BN50" i="10"/>
  <c r="BO50" i="10"/>
  <c r="BJ50" i="10"/>
  <c r="BH50" i="10"/>
  <c r="BM24" i="10"/>
  <c r="BM20" i="10"/>
  <c r="BM12" i="10"/>
  <c r="BM8" i="10"/>
  <c r="BK28" i="10"/>
  <c r="BN28" i="10"/>
  <c r="BO28" i="10"/>
  <c r="BJ28" i="10"/>
  <c r="BH28" i="10"/>
  <c r="BP28" i="10" s="1"/>
  <c r="BK16" i="10"/>
  <c r="BO16" i="10"/>
  <c r="BN16" i="10"/>
  <c r="BJ16" i="10"/>
  <c r="BH16" i="10"/>
  <c r="BK4" i="10"/>
  <c r="BN4" i="10"/>
  <c r="BJ4" i="10"/>
  <c r="BH4" i="10"/>
  <c r="BO4" i="10"/>
  <c r="BO324" i="10"/>
  <c r="BN324" i="10"/>
  <c r="BJ324" i="10"/>
  <c r="BH324" i="10"/>
  <c r="BP324" i="10" s="1"/>
  <c r="BK324" i="10"/>
  <c r="BK373" i="10"/>
  <c r="BO373" i="10"/>
  <c r="BJ373" i="10"/>
  <c r="BN373" i="10"/>
  <c r="BH373" i="10"/>
  <c r="BK359" i="10"/>
  <c r="BO359" i="10"/>
  <c r="BN359" i="10"/>
  <c r="BH359" i="10"/>
  <c r="BJ359" i="10"/>
  <c r="BK357" i="10"/>
  <c r="BN357" i="10"/>
  <c r="BO357" i="10"/>
  <c r="BJ357" i="10"/>
  <c r="BH357" i="10"/>
  <c r="BK315" i="10"/>
  <c r="BO315" i="10"/>
  <c r="BN315" i="10"/>
  <c r="BJ315" i="10"/>
  <c r="BH315" i="10"/>
  <c r="BK307" i="10"/>
  <c r="BO307" i="10"/>
  <c r="BN307" i="10"/>
  <c r="BH307" i="10"/>
  <c r="BJ307" i="10"/>
  <c r="BK290" i="10"/>
  <c r="BO290" i="10"/>
  <c r="BN290" i="10"/>
  <c r="BJ290" i="10"/>
  <c r="BH290" i="10"/>
  <c r="BK283" i="10"/>
  <c r="BO283" i="10"/>
  <c r="BN283" i="10"/>
  <c r="BJ283" i="10"/>
  <c r="BH283" i="10"/>
  <c r="BK274" i="10"/>
  <c r="BO274" i="10"/>
  <c r="BN274" i="10"/>
  <c r="BJ274" i="10"/>
  <c r="BH274" i="10"/>
  <c r="BK239" i="10"/>
  <c r="BO239" i="10"/>
  <c r="BJ239" i="10"/>
  <c r="BN239" i="10"/>
  <c r="BH239" i="10"/>
  <c r="BK189" i="10"/>
  <c r="BO189" i="10"/>
  <c r="BN189" i="10"/>
  <c r="BJ189" i="10"/>
  <c r="BH189" i="10"/>
  <c r="BK132" i="10"/>
  <c r="BO132" i="10"/>
  <c r="BN132" i="10"/>
  <c r="BJ132" i="10"/>
  <c r="BH132" i="10"/>
  <c r="BK120" i="10"/>
  <c r="BO120" i="10"/>
  <c r="BN120" i="10"/>
  <c r="BJ120" i="10"/>
  <c r="BH120" i="10"/>
  <c r="BK148" i="10"/>
  <c r="BO148" i="10"/>
  <c r="BN148" i="10"/>
  <c r="BJ148" i="10"/>
  <c r="BH148" i="10"/>
  <c r="BK122" i="10"/>
  <c r="BN122" i="10"/>
  <c r="BO122" i="10"/>
  <c r="BJ122" i="10"/>
  <c r="BH122" i="10"/>
  <c r="BK92" i="10"/>
  <c r="BN92" i="10"/>
  <c r="BO92" i="10"/>
  <c r="BJ92" i="10"/>
  <c r="BH92" i="10"/>
  <c r="BK70" i="10"/>
  <c r="BO70" i="10"/>
  <c r="BN70" i="10"/>
  <c r="BJ70" i="10"/>
  <c r="BH70" i="10"/>
  <c r="BK90" i="10"/>
  <c r="BO90" i="10"/>
  <c r="BN90" i="10"/>
  <c r="BJ90" i="10"/>
  <c r="BH90" i="10"/>
  <c r="BK397" i="10"/>
  <c r="BO397" i="10"/>
  <c r="BN397" i="10"/>
  <c r="BJ397" i="10"/>
  <c r="BH397" i="10"/>
  <c r="BK395" i="10"/>
  <c r="BO395" i="10"/>
  <c r="BN395" i="10"/>
  <c r="BJ395" i="10"/>
  <c r="BH395" i="10"/>
  <c r="BK400" i="10"/>
  <c r="BN400" i="10"/>
  <c r="BO400" i="10"/>
  <c r="BH400" i="10"/>
  <c r="BJ400" i="10"/>
  <c r="BK384" i="10"/>
  <c r="BO384" i="10"/>
  <c r="BN384" i="10"/>
  <c r="BJ384" i="10"/>
  <c r="BH384" i="10"/>
  <c r="BK374" i="10"/>
  <c r="BN374" i="10"/>
  <c r="BO374" i="10"/>
  <c r="BJ374" i="10"/>
  <c r="BH374" i="10"/>
  <c r="BK380" i="10"/>
  <c r="BN380" i="10"/>
  <c r="BO380" i="10"/>
  <c r="BH380" i="10"/>
  <c r="BJ380" i="10"/>
  <c r="BK368" i="10"/>
  <c r="BN368" i="10"/>
  <c r="BO368" i="10"/>
  <c r="BH368" i="10"/>
  <c r="BJ368" i="10"/>
  <c r="BK364" i="10"/>
  <c r="BN364" i="10"/>
  <c r="BO364" i="10"/>
  <c r="BJ364" i="10"/>
  <c r="BH364" i="10"/>
  <c r="BK360" i="10"/>
  <c r="BO360" i="10"/>
  <c r="BN360" i="10"/>
  <c r="BH360" i="10"/>
  <c r="BJ360" i="10"/>
  <c r="BK385" i="10"/>
  <c r="BO385" i="10"/>
  <c r="BJ385" i="10"/>
  <c r="BN385" i="10"/>
  <c r="BH385" i="10"/>
  <c r="BK354" i="10"/>
  <c r="BO354" i="10"/>
  <c r="BN354" i="10"/>
  <c r="BJ354" i="10"/>
  <c r="BH354" i="10"/>
  <c r="BK356" i="10"/>
  <c r="BN356" i="10"/>
  <c r="BO356" i="10"/>
  <c r="BJ356" i="10"/>
  <c r="BH356" i="10"/>
  <c r="BK332" i="10"/>
  <c r="BN332" i="10"/>
  <c r="BO332" i="10"/>
  <c r="BJ332" i="10"/>
  <c r="BH332" i="10"/>
  <c r="BK344" i="10"/>
  <c r="BN344" i="10"/>
  <c r="BO344" i="10"/>
  <c r="BJ344" i="10"/>
  <c r="BH344" i="10"/>
  <c r="BK308" i="10"/>
  <c r="BO308" i="10"/>
  <c r="BN308" i="10"/>
  <c r="BJ308" i="10"/>
  <c r="BH308" i="10"/>
  <c r="BK326" i="10"/>
  <c r="BN326" i="10"/>
  <c r="BO326" i="10"/>
  <c r="BJ326" i="10"/>
  <c r="BH326" i="10"/>
  <c r="BK301" i="10"/>
  <c r="BO301" i="10"/>
  <c r="BN301" i="10"/>
  <c r="BH301" i="10"/>
  <c r="BJ301" i="10"/>
  <c r="BK284" i="10"/>
  <c r="BO284" i="10"/>
  <c r="BN284" i="10"/>
  <c r="BJ284" i="10"/>
  <c r="BH284" i="10"/>
  <c r="BK280" i="10"/>
  <c r="BO280" i="10"/>
  <c r="BN280" i="10"/>
  <c r="BJ280" i="10"/>
  <c r="BH280" i="10"/>
  <c r="BK292" i="10"/>
  <c r="BO292" i="10"/>
  <c r="BN292" i="10"/>
  <c r="BJ292" i="10"/>
  <c r="BH292" i="10"/>
  <c r="BL277" i="10"/>
  <c r="BK250" i="10"/>
  <c r="BO250" i="10"/>
  <c r="BN250" i="10"/>
  <c r="BJ250" i="10"/>
  <c r="BH250" i="10"/>
  <c r="BK243" i="10"/>
  <c r="BO243" i="10"/>
  <c r="BN243" i="10"/>
  <c r="BJ243" i="10"/>
  <c r="BH243" i="10"/>
  <c r="BK254" i="10"/>
  <c r="BO254" i="10"/>
  <c r="BN254" i="10"/>
  <c r="BJ254" i="10"/>
  <c r="BH254" i="10"/>
  <c r="BK249" i="10"/>
  <c r="BO249" i="10"/>
  <c r="BN249" i="10"/>
  <c r="BJ249" i="10"/>
  <c r="BH249" i="10"/>
  <c r="BK235" i="10"/>
  <c r="BO235" i="10"/>
  <c r="BN235" i="10"/>
  <c r="BH235" i="10"/>
  <c r="BJ235" i="10"/>
  <c r="BK229" i="10"/>
  <c r="BO229" i="10"/>
  <c r="BN229" i="10"/>
  <c r="BH229" i="10"/>
  <c r="BJ229" i="10"/>
  <c r="BK216" i="10"/>
  <c r="BO216" i="10"/>
  <c r="BN216" i="10"/>
  <c r="BJ216" i="10"/>
  <c r="BH216" i="10"/>
  <c r="BK236" i="10"/>
  <c r="BN236" i="10"/>
  <c r="BO236" i="10"/>
  <c r="BJ236" i="10"/>
  <c r="BH236" i="10"/>
  <c r="BK210" i="10"/>
  <c r="BO210" i="10"/>
  <c r="BN210" i="10"/>
  <c r="BJ210" i="10"/>
  <c r="BH210" i="10"/>
  <c r="BK182" i="10"/>
  <c r="BO182" i="10"/>
  <c r="BN182" i="10"/>
  <c r="BJ182" i="10"/>
  <c r="BH182" i="10"/>
  <c r="BK206" i="10"/>
  <c r="BO206" i="10"/>
  <c r="BN206" i="10"/>
  <c r="BJ206" i="10"/>
  <c r="BH206" i="10"/>
  <c r="BK166" i="10"/>
  <c r="BO166" i="10"/>
  <c r="BN166" i="10"/>
  <c r="BJ166" i="10"/>
  <c r="BH166" i="10"/>
  <c r="BK177" i="10"/>
  <c r="BO177" i="10"/>
  <c r="BN177" i="10"/>
  <c r="BJ177" i="10"/>
  <c r="BH177" i="10"/>
  <c r="BK171" i="10"/>
  <c r="BO171" i="10"/>
  <c r="BN171" i="10"/>
  <c r="BJ171" i="10"/>
  <c r="BH171" i="10"/>
  <c r="BK180" i="10"/>
  <c r="BO180" i="10"/>
  <c r="BN180" i="10"/>
  <c r="BJ180" i="10"/>
  <c r="BH180" i="10"/>
  <c r="BK140" i="10"/>
  <c r="BO140" i="10"/>
  <c r="BN140" i="10"/>
  <c r="BJ140" i="10"/>
  <c r="BH140" i="10"/>
  <c r="BK161" i="10"/>
  <c r="BO161" i="10"/>
  <c r="BN161" i="10"/>
  <c r="BJ161" i="10"/>
  <c r="BH161" i="10"/>
  <c r="BK155" i="10"/>
  <c r="BO155" i="10"/>
  <c r="BN155" i="10"/>
  <c r="BJ155" i="10"/>
  <c r="BH155" i="10"/>
  <c r="BK147" i="10"/>
  <c r="BO147" i="10"/>
  <c r="BN147" i="10"/>
  <c r="BJ147" i="10"/>
  <c r="BH147" i="10"/>
  <c r="BK123" i="10"/>
  <c r="BO123" i="10"/>
  <c r="BN123" i="10"/>
  <c r="BJ123" i="10"/>
  <c r="BH123" i="10"/>
  <c r="BK146" i="10"/>
  <c r="BO146" i="10"/>
  <c r="BN146" i="10"/>
  <c r="BJ146" i="10"/>
  <c r="BH146" i="10"/>
  <c r="BK125" i="10"/>
  <c r="BO125" i="10"/>
  <c r="BN125" i="10"/>
  <c r="BJ125" i="10"/>
  <c r="BH125" i="10"/>
  <c r="BK160" i="10"/>
  <c r="BO160" i="10"/>
  <c r="BN160" i="10"/>
  <c r="BJ160" i="10"/>
  <c r="BH160" i="10"/>
  <c r="BK141" i="10"/>
  <c r="BO141" i="10"/>
  <c r="BN141" i="10"/>
  <c r="BJ141" i="10"/>
  <c r="BH141" i="10"/>
  <c r="BK118" i="10"/>
  <c r="BO118" i="10"/>
  <c r="BN118" i="10"/>
  <c r="BJ118" i="10"/>
  <c r="BH118" i="10"/>
  <c r="BK104" i="10"/>
  <c r="BO104" i="10"/>
  <c r="BN104" i="10"/>
  <c r="BJ104" i="10"/>
  <c r="BH104" i="10"/>
  <c r="BK95" i="10"/>
  <c r="BO95" i="10"/>
  <c r="BJ95" i="10"/>
  <c r="BN95" i="10"/>
  <c r="BH95" i="10"/>
  <c r="BK86" i="10"/>
  <c r="BN86" i="10"/>
  <c r="BO86" i="10"/>
  <c r="BJ86" i="10"/>
  <c r="BH86" i="10"/>
  <c r="BK71" i="10"/>
  <c r="BO71" i="10"/>
  <c r="BJ71" i="10"/>
  <c r="BN71" i="10"/>
  <c r="BH71" i="10"/>
  <c r="BK33" i="10"/>
  <c r="BO33" i="10"/>
  <c r="BN33" i="10"/>
  <c r="BJ33" i="10"/>
  <c r="BH33" i="10"/>
  <c r="BK105" i="10"/>
  <c r="BO105" i="10"/>
  <c r="BN105" i="10"/>
  <c r="BJ105" i="10"/>
  <c r="BH105" i="10"/>
  <c r="BK73" i="10"/>
  <c r="BO73" i="10"/>
  <c r="BN73" i="10"/>
  <c r="BJ73" i="10"/>
  <c r="BH73" i="10"/>
  <c r="BK64" i="10"/>
  <c r="BO64" i="10"/>
  <c r="BN64" i="10"/>
  <c r="BJ64" i="10"/>
  <c r="BH64" i="10"/>
  <c r="BK35" i="10"/>
  <c r="BO35" i="10"/>
  <c r="BJ35" i="10"/>
  <c r="BN35" i="10"/>
  <c r="BH35" i="10"/>
  <c r="BK55" i="10"/>
  <c r="BO55" i="10"/>
  <c r="BN55" i="10"/>
  <c r="BH55" i="10"/>
  <c r="BJ55" i="10"/>
  <c r="BK47" i="10"/>
  <c r="BO47" i="10"/>
  <c r="BN47" i="10"/>
  <c r="BJ47" i="10"/>
  <c r="BH47" i="10"/>
  <c r="BK37" i="10"/>
  <c r="BO37" i="10"/>
  <c r="BN37" i="10"/>
  <c r="BJ37" i="10"/>
  <c r="BH37" i="10"/>
  <c r="BI98" i="10"/>
  <c r="BK93" i="10"/>
  <c r="BO93" i="10"/>
  <c r="BN93" i="10"/>
  <c r="BJ93" i="10"/>
  <c r="BH93" i="10"/>
  <c r="BK84" i="10"/>
  <c r="BO84" i="10"/>
  <c r="BN84" i="10"/>
  <c r="BJ84" i="10"/>
  <c r="BH84" i="10"/>
  <c r="BK66" i="10"/>
  <c r="BO66" i="10"/>
  <c r="BN66" i="10"/>
  <c r="BJ66" i="10"/>
  <c r="BH66" i="10"/>
  <c r="BK109" i="10"/>
  <c r="BO109" i="10"/>
  <c r="BN109" i="10"/>
  <c r="BJ109" i="10"/>
  <c r="BH109" i="10"/>
  <c r="BK27" i="10"/>
  <c r="BO27" i="10"/>
  <c r="BN27" i="10"/>
  <c r="BJ27" i="10"/>
  <c r="BH27" i="10"/>
  <c r="BK21" i="10"/>
  <c r="BO21" i="10"/>
  <c r="BN21" i="10"/>
  <c r="BJ21" i="10"/>
  <c r="BH21" i="10"/>
  <c r="BK15" i="10"/>
  <c r="BO15" i="10"/>
  <c r="BN15" i="10"/>
  <c r="BJ15" i="10"/>
  <c r="BH15" i="10"/>
  <c r="BK9" i="10"/>
  <c r="BO9" i="10"/>
  <c r="BN9" i="10"/>
  <c r="BJ9" i="10"/>
  <c r="BH9" i="10"/>
  <c r="BI24" i="10"/>
  <c r="BI12" i="10"/>
  <c r="BK26" i="10"/>
  <c r="BN26" i="10"/>
  <c r="BO26" i="10"/>
  <c r="BJ26" i="10"/>
  <c r="BH26" i="10"/>
  <c r="BP26" i="10" s="1"/>
  <c r="BK14" i="10"/>
  <c r="BO14" i="10"/>
  <c r="BN14" i="10"/>
  <c r="BJ14" i="10"/>
  <c r="BH14" i="10"/>
  <c r="BK106" i="10"/>
  <c r="BO106" i="10"/>
  <c r="BN106" i="10"/>
  <c r="BJ106" i="10"/>
  <c r="BH106" i="10"/>
  <c r="BO319" i="10"/>
  <c r="BN319" i="10"/>
  <c r="BJ319" i="10"/>
  <c r="BH319" i="10"/>
  <c r="BO330" i="10"/>
  <c r="BN330" i="10"/>
  <c r="BJ330" i="10"/>
  <c r="BH330" i="10"/>
  <c r="BP330" i="10" s="1"/>
  <c r="BK330" i="10"/>
  <c r="BK257" i="10"/>
  <c r="BO257" i="10"/>
  <c r="BJ257" i="10"/>
  <c r="BN257" i="10"/>
  <c r="BH257" i="10"/>
  <c r="BP257" i="10" s="1"/>
  <c r="BK335" i="10"/>
  <c r="BO335" i="10"/>
  <c r="BN335" i="10"/>
  <c r="BJ335" i="10"/>
  <c r="BP335" i="10" s="1"/>
  <c r="BH335" i="10"/>
  <c r="BP222" i="10"/>
  <c r="AX279" i="10"/>
  <c r="BP316" i="10"/>
  <c r="BL319" i="10"/>
  <c r="BK319" i="10"/>
  <c r="BP242" i="10"/>
  <c r="AX220" i="10"/>
  <c r="BK327" i="10"/>
  <c r="AX135" i="10"/>
  <c r="AX139" i="10"/>
  <c r="AX98" i="10"/>
  <c r="BI393" i="10"/>
  <c r="BM393" i="10"/>
  <c r="BL393" i="10"/>
  <c r="BM402" i="10"/>
  <c r="BL402" i="10"/>
  <c r="BI402" i="10"/>
  <c r="BI383" i="10"/>
  <c r="BM383" i="10"/>
  <c r="BL383" i="10"/>
  <c r="BM377" i="10"/>
  <c r="BL377" i="10"/>
  <c r="BI377" i="10"/>
  <c r="BM357" i="10"/>
  <c r="BL357" i="10"/>
  <c r="BI357" i="10"/>
  <c r="BL341" i="10"/>
  <c r="BI341" i="10"/>
  <c r="BM341" i="10"/>
  <c r="BI336" i="10"/>
  <c r="BL336" i="10"/>
  <c r="BM336" i="10"/>
  <c r="BL308" i="10"/>
  <c r="BI308" i="10"/>
  <c r="BM308" i="10"/>
  <c r="BI288" i="10"/>
  <c r="BM288" i="10"/>
  <c r="BL288" i="10"/>
  <c r="BL261" i="10"/>
  <c r="BI261" i="10"/>
  <c r="BM261" i="10"/>
  <c r="BL205" i="10"/>
  <c r="BI205" i="10"/>
  <c r="BM205" i="10"/>
  <c r="BI217" i="10"/>
  <c r="BL217" i="10"/>
  <c r="BM217" i="10"/>
  <c r="BM208" i="10"/>
  <c r="BI208" i="10"/>
  <c r="BL208" i="10"/>
  <c r="BM145" i="10"/>
  <c r="BL145" i="10"/>
  <c r="BI145" i="10"/>
  <c r="BM122" i="10"/>
  <c r="BL122" i="10"/>
  <c r="BI122" i="10"/>
  <c r="BI65" i="10"/>
  <c r="BM65" i="10"/>
  <c r="BL65" i="10"/>
  <c r="BI85" i="10"/>
  <c r="BM85" i="10"/>
  <c r="BL85" i="10"/>
  <c r="BI67" i="10"/>
  <c r="BM67" i="10"/>
  <c r="BL67" i="10"/>
  <c r="BM52" i="10"/>
  <c r="BL52" i="10"/>
  <c r="BI52" i="10"/>
  <c r="BI75" i="10"/>
  <c r="BM75" i="10"/>
  <c r="BL75" i="10"/>
  <c r="BM109" i="10"/>
  <c r="BI109" i="10"/>
  <c r="BL109" i="10"/>
  <c r="BI391" i="10"/>
  <c r="BM391" i="10"/>
  <c r="BL391" i="10"/>
  <c r="BI387" i="10"/>
  <c r="BM387" i="10"/>
  <c r="BL387" i="10"/>
  <c r="BI378" i="10"/>
  <c r="BM378" i="10"/>
  <c r="BL378" i="10"/>
  <c r="BI280" i="10"/>
  <c r="BM280" i="10"/>
  <c r="BL280" i="10"/>
  <c r="BI294" i="10"/>
  <c r="BM294" i="10"/>
  <c r="BL294" i="10"/>
  <c r="BI233" i="10"/>
  <c r="BM233" i="10"/>
  <c r="BL233" i="10"/>
  <c r="BP233" i="10" s="1"/>
  <c r="BM159" i="10"/>
  <c r="BL159" i="10"/>
  <c r="BI159" i="10"/>
  <c r="BM153" i="10"/>
  <c r="BL153" i="10"/>
  <c r="BI153" i="10"/>
  <c r="BM128" i="10"/>
  <c r="BL128" i="10"/>
  <c r="BI128" i="10"/>
  <c r="BI83" i="10"/>
  <c r="BM83" i="10"/>
  <c r="BL83" i="10"/>
  <c r="BI93" i="10"/>
  <c r="BM93" i="10"/>
  <c r="BL93" i="10"/>
  <c r="BM60" i="10"/>
  <c r="BL60" i="10"/>
  <c r="BI60" i="10"/>
  <c r="BI23" i="10"/>
  <c r="BM23" i="10"/>
  <c r="BL23" i="10"/>
  <c r="BI17" i="10"/>
  <c r="BM17" i="10"/>
  <c r="BL17" i="10"/>
  <c r="BI11" i="10"/>
  <c r="BM11" i="10"/>
  <c r="BL11" i="10"/>
  <c r="BI5" i="10"/>
  <c r="BM5" i="10"/>
  <c r="BL5" i="10"/>
  <c r="BI366" i="10"/>
  <c r="BM366" i="10"/>
  <c r="BL366" i="10"/>
  <c r="BI362" i="10"/>
  <c r="BM362" i="10"/>
  <c r="BL362" i="10"/>
  <c r="BI358" i="10"/>
  <c r="BM358" i="10"/>
  <c r="BL358" i="10"/>
  <c r="BL347" i="10"/>
  <c r="BI347" i="10"/>
  <c r="BM347" i="10"/>
  <c r="BI344" i="10"/>
  <c r="BM344" i="10"/>
  <c r="BL344" i="10"/>
  <c r="BI302" i="10"/>
  <c r="BM302" i="10"/>
  <c r="BL302" i="10"/>
  <c r="BI284" i="10"/>
  <c r="BM284" i="10"/>
  <c r="BL284" i="10"/>
  <c r="BL300" i="10"/>
  <c r="BI300" i="10"/>
  <c r="BM300" i="10"/>
  <c r="BI292" i="10"/>
  <c r="BM292" i="10"/>
  <c r="BL292" i="10"/>
  <c r="BM291" i="10"/>
  <c r="BL291" i="10"/>
  <c r="BI291" i="10"/>
  <c r="BI250" i="10"/>
  <c r="BM250" i="10"/>
  <c r="BL250" i="10"/>
  <c r="BI199" i="10"/>
  <c r="BM199" i="10"/>
  <c r="BL199" i="10"/>
  <c r="BI195" i="10"/>
  <c r="BM195" i="10"/>
  <c r="BL195" i="10"/>
  <c r="BI191" i="10"/>
  <c r="BM191" i="10"/>
  <c r="BL191" i="10"/>
  <c r="BI183" i="10"/>
  <c r="BL183" i="10"/>
  <c r="BM183" i="10"/>
  <c r="BM202" i="10"/>
  <c r="BL202" i="10"/>
  <c r="BI202" i="10"/>
  <c r="BM74" i="10"/>
  <c r="BL74" i="10"/>
  <c r="BI74" i="10"/>
  <c r="BM68" i="10"/>
  <c r="BL68" i="10"/>
  <c r="BI68" i="10"/>
  <c r="BM94" i="10"/>
  <c r="BL94" i="10"/>
  <c r="BI94" i="10"/>
  <c r="BM88" i="10"/>
  <c r="BL88" i="10"/>
  <c r="BI88" i="10"/>
  <c r="BM76" i="10"/>
  <c r="BL76" i="10"/>
  <c r="BI76" i="10"/>
  <c r="BM70" i="10"/>
  <c r="BL70" i="10"/>
  <c r="BI70" i="10"/>
  <c r="BM58" i="10"/>
  <c r="BL58" i="10"/>
  <c r="BI58" i="10"/>
  <c r="BM78" i="10"/>
  <c r="BL78" i="10"/>
  <c r="BI78" i="10"/>
  <c r="BM101" i="10"/>
  <c r="BI101" i="10"/>
  <c r="BL101" i="10"/>
  <c r="BM40" i="10"/>
  <c r="BL40" i="10"/>
  <c r="BI40" i="10"/>
  <c r="BI374" i="10"/>
  <c r="BM374" i="10"/>
  <c r="BL374" i="10"/>
  <c r="BI376" i="10"/>
  <c r="BM376" i="10"/>
  <c r="BL376" i="10"/>
  <c r="BI356" i="10"/>
  <c r="BL356" i="10"/>
  <c r="BM356" i="10"/>
  <c r="BL345" i="10"/>
  <c r="BI345" i="10"/>
  <c r="BM345" i="10"/>
  <c r="BI311" i="10"/>
  <c r="BM311" i="10"/>
  <c r="BL311" i="10"/>
  <c r="BI326" i="10"/>
  <c r="BM326" i="10"/>
  <c r="BL326" i="10"/>
  <c r="BI290" i="10"/>
  <c r="BM290" i="10"/>
  <c r="BL290" i="10"/>
  <c r="BM283" i="10"/>
  <c r="BL283" i="10"/>
  <c r="BI283" i="10"/>
  <c r="BL265" i="10"/>
  <c r="BI265" i="10"/>
  <c r="BM265" i="10"/>
  <c r="BI237" i="10"/>
  <c r="BM237" i="10"/>
  <c r="BL237" i="10"/>
  <c r="BI231" i="10"/>
  <c r="BM231" i="10"/>
  <c r="BL231" i="10"/>
  <c r="BL216" i="10"/>
  <c r="BI216" i="10"/>
  <c r="BM216" i="10"/>
  <c r="BM245" i="10"/>
  <c r="BL245" i="10"/>
  <c r="BI245" i="10"/>
  <c r="BI212" i="10"/>
  <c r="BM212" i="10"/>
  <c r="BL212" i="10"/>
  <c r="BI185" i="10"/>
  <c r="BL185" i="10"/>
  <c r="BM185" i="10"/>
  <c r="BM163" i="10"/>
  <c r="BL163" i="10"/>
  <c r="BI163" i="10"/>
  <c r="BM157" i="10"/>
  <c r="BL157" i="10"/>
  <c r="BI157" i="10"/>
  <c r="BI146" i="10"/>
  <c r="BM146" i="10"/>
  <c r="BL146" i="10"/>
  <c r="BM92" i="10"/>
  <c r="BL92" i="10"/>
  <c r="BI92" i="10"/>
  <c r="BM86" i="10"/>
  <c r="BL86" i="10"/>
  <c r="BI86" i="10"/>
  <c r="BM49" i="10"/>
  <c r="BL49" i="10"/>
  <c r="BI49" i="10"/>
  <c r="BM96" i="10"/>
  <c r="BL96" i="10"/>
  <c r="BI96" i="10"/>
  <c r="BI27" i="10"/>
  <c r="BM27" i="10"/>
  <c r="BL27" i="10"/>
  <c r="BI21" i="10"/>
  <c r="BM21" i="10"/>
  <c r="BL21" i="10"/>
  <c r="BI15" i="10"/>
  <c r="BM15" i="10"/>
  <c r="BL15" i="10"/>
  <c r="BI9" i="10"/>
  <c r="BM9" i="10"/>
  <c r="BL9" i="10"/>
  <c r="BI397" i="10"/>
  <c r="BM397" i="10"/>
  <c r="BL397" i="10"/>
  <c r="BM400" i="10"/>
  <c r="BL400" i="10"/>
  <c r="BI400" i="10"/>
  <c r="BM392" i="10"/>
  <c r="BL392" i="10"/>
  <c r="BI392" i="10"/>
  <c r="BI382" i="10"/>
  <c r="BM382" i="10"/>
  <c r="BL382" i="10"/>
  <c r="BI350" i="10"/>
  <c r="BM350" i="10"/>
  <c r="BL350" i="10"/>
  <c r="BL353" i="10"/>
  <c r="BM353" i="10"/>
  <c r="BI353" i="10"/>
  <c r="BL343" i="10"/>
  <c r="BI343" i="10"/>
  <c r="BM343" i="10"/>
  <c r="BL312" i="10"/>
  <c r="BI312" i="10"/>
  <c r="BM312" i="10"/>
  <c r="BI348" i="10"/>
  <c r="BM348" i="10"/>
  <c r="BL348" i="10"/>
  <c r="BL299" i="10"/>
  <c r="BI299" i="10"/>
  <c r="BM299" i="10"/>
  <c r="BM279" i="10"/>
  <c r="BL279" i="10"/>
  <c r="BI279" i="10"/>
  <c r="BM287" i="10"/>
  <c r="BL287" i="10"/>
  <c r="BI287" i="10"/>
  <c r="BM295" i="10"/>
  <c r="BL295" i="10"/>
  <c r="BI295" i="10"/>
  <c r="BI258" i="10"/>
  <c r="BM258" i="10"/>
  <c r="BL258" i="10"/>
  <c r="BL218" i="10"/>
  <c r="BI218" i="10"/>
  <c r="BM218" i="10"/>
  <c r="BI172" i="10"/>
  <c r="BL172" i="10"/>
  <c r="BM172" i="10"/>
  <c r="BL178" i="10"/>
  <c r="BI178" i="10"/>
  <c r="BM178" i="10"/>
  <c r="BI152" i="10"/>
  <c r="BM152" i="10"/>
  <c r="BL152" i="10"/>
  <c r="BI33" i="10"/>
  <c r="BM33" i="10"/>
  <c r="BL33" i="10"/>
  <c r="BM51" i="10"/>
  <c r="BI51" i="10"/>
  <c r="BL51" i="10"/>
  <c r="BI368" i="10"/>
  <c r="BM368" i="10"/>
  <c r="BL368" i="10"/>
  <c r="BI364" i="10"/>
  <c r="BM364" i="10"/>
  <c r="BL364" i="10"/>
  <c r="BM379" i="10"/>
  <c r="BL379" i="10"/>
  <c r="BI379" i="10"/>
  <c r="BL310" i="10"/>
  <c r="BI310" i="10"/>
  <c r="BM310" i="10"/>
  <c r="BM321" i="10"/>
  <c r="BL321" i="10"/>
  <c r="BI321" i="10"/>
  <c r="BM303" i="10"/>
  <c r="BL303" i="10"/>
  <c r="BI303" i="10"/>
  <c r="BM272" i="10"/>
  <c r="BL272" i="10"/>
  <c r="BI272" i="10"/>
  <c r="BI264" i="10"/>
  <c r="BM264" i="10"/>
  <c r="BL264" i="10"/>
  <c r="BI235" i="10"/>
  <c r="BM235" i="10"/>
  <c r="BL235" i="10"/>
  <c r="BI229" i="10"/>
  <c r="BM229" i="10"/>
  <c r="BL229" i="10"/>
  <c r="BL209" i="10"/>
  <c r="BI209" i="10"/>
  <c r="BM209" i="10"/>
  <c r="BL201" i="10"/>
  <c r="BI201" i="10"/>
  <c r="BM201" i="10"/>
  <c r="BI197" i="10"/>
  <c r="BM197" i="10"/>
  <c r="BL197" i="10"/>
  <c r="BI193" i="10"/>
  <c r="BM193" i="10"/>
  <c r="BL193" i="10"/>
  <c r="BI189" i="10"/>
  <c r="BM189" i="10"/>
  <c r="BL189" i="10"/>
  <c r="BL182" i="10"/>
  <c r="BI182" i="10"/>
  <c r="BM182" i="10"/>
  <c r="BM206" i="10"/>
  <c r="BL206" i="10"/>
  <c r="BI206" i="10"/>
  <c r="BI166" i="10"/>
  <c r="BL166" i="10"/>
  <c r="BM166" i="10"/>
  <c r="BI179" i="10"/>
  <c r="BL179" i="10"/>
  <c r="BM179" i="10"/>
  <c r="BM186" i="10"/>
  <c r="BL186" i="10"/>
  <c r="BI186" i="10"/>
  <c r="BM132" i="10"/>
  <c r="BL132" i="10"/>
  <c r="BI132" i="10"/>
  <c r="BM161" i="10"/>
  <c r="BL161" i="10"/>
  <c r="BI161" i="10"/>
  <c r="BM155" i="10"/>
  <c r="BL155" i="10"/>
  <c r="BI155" i="10"/>
  <c r="BI150" i="10"/>
  <c r="BM150" i="10"/>
  <c r="BL150" i="10"/>
  <c r="BI126" i="10"/>
  <c r="BM126" i="10"/>
  <c r="BL126" i="10"/>
  <c r="BM149" i="10"/>
  <c r="BL149" i="10"/>
  <c r="BI149" i="10"/>
  <c r="BM141" i="10"/>
  <c r="BL141" i="10"/>
  <c r="BI141" i="10"/>
  <c r="BL35" i="10"/>
  <c r="BI35" i="10"/>
  <c r="BM35" i="10"/>
  <c r="BI55" i="10"/>
  <c r="BM55" i="10"/>
  <c r="BL55" i="10"/>
  <c r="BI57" i="10"/>
  <c r="BM57" i="10"/>
  <c r="BL57" i="10"/>
  <c r="BI25" i="10"/>
  <c r="BM25" i="10"/>
  <c r="BL25" i="10"/>
  <c r="BI19" i="10"/>
  <c r="BM19" i="10"/>
  <c r="BL19" i="10"/>
  <c r="BI13" i="10"/>
  <c r="BM13" i="10"/>
  <c r="BL13" i="10"/>
  <c r="BI7" i="10"/>
  <c r="BM7" i="10"/>
  <c r="BL7" i="10"/>
  <c r="AU403" i="10"/>
  <c r="AV403" i="10" s="1"/>
  <c r="AQ403" i="10"/>
  <c r="BL388" i="10"/>
  <c r="BM388" i="10"/>
  <c r="BI388" i="10"/>
  <c r="AO366" i="10"/>
  <c r="AU366" i="10"/>
  <c r="AV366" i="10" s="1"/>
  <c r="AQ366" i="10"/>
  <c r="AO385" i="10"/>
  <c r="AU385" i="10"/>
  <c r="AV385" i="10" s="1"/>
  <c r="AQ385" i="10"/>
  <c r="AQ351" i="10"/>
  <c r="AX351" i="10" s="1"/>
  <c r="AO351" i="10"/>
  <c r="AU351" i="10"/>
  <c r="AV351" i="10" s="1"/>
  <c r="AQ323" i="10"/>
  <c r="AU323" i="10"/>
  <c r="AV323" i="10" s="1"/>
  <c r="AO323" i="10"/>
  <c r="AQ213" i="10"/>
  <c r="AX213" i="10" s="1"/>
  <c r="AU213" i="10"/>
  <c r="AV213" i="10" s="1"/>
  <c r="AO195" i="10"/>
  <c r="AU195" i="10"/>
  <c r="AV195" i="10" s="1"/>
  <c r="AQ195" i="10"/>
  <c r="BL251" i="10"/>
  <c r="BM251" i="10"/>
  <c r="BI251" i="10"/>
  <c r="AX223" i="10"/>
  <c r="AU209" i="10"/>
  <c r="AV209" i="10" s="1"/>
  <c r="AQ209" i="10"/>
  <c r="BM210" i="10"/>
  <c r="BL210" i="10"/>
  <c r="BI210" i="10"/>
  <c r="AU174" i="10"/>
  <c r="AV174" i="10" s="1"/>
  <c r="AQ174" i="10"/>
  <c r="AO174" i="10"/>
  <c r="AO206" i="10"/>
  <c r="AU206" i="10"/>
  <c r="AV206" i="10" s="1"/>
  <c r="AQ206" i="10"/>
  <c r="BL184" i="10"/>
  <c r="BI184" i="10"/>
  <c r="BM184" i="10"/>
  <c r="AQ175" i="10"/>
  <c r="AU175" i="10"/>
  <c r="AV175" i="10" s="1"/>
  <c r="AO175" i="10"/>
  <c r="AO202" i="10"/>
  <c r="AU202" i="10"/>
  <c r="AV202" i="10" s="1"/>
  <c r="AQ202" i="10"/>
  <c r="BL180" i="10"/>
  <c r="BI180" i="10"/>
  <c r="BM180" i="10"/>
  <c r="BI176" i="10"/>
  <c r="BM176" i="10"/>
  <c r="BL176" i="10"/>
  <c r="AU160" i="10"/>
  <c r="AV160" i="10" s="1"/>
  <c r="AQ160" i="10"/>
  <c r="BL169" i="10"/>
  <c r="BM169" i="10"/>
  <c r="BI169" i="10"/>
  <c r="AQ147" i="10"/>
  <c r="AO147" i="10"/>
  <c r="AU147" i="10"/>
  <c r="AV147" i="10" s="1"/>
  <c r="BM129" i="10"/>
  <c r="BL129" i="10"/>
  <c r="BI129" i="10"/>
  <c r="AQ125" i="10"/>
  <c r="AO125" i="10"/>
  <c r="AU125" i="10"/>
  <c r="AV125" i="10" s="1"/>
  <c r="BM131" i="10"/>
  <c r="BI131" i="10"/>
  <c r="BL131" i="10"/>
  <c r="BI120" i="10"/>
  <c r="BM120" i="10"/>
  <c r="BL120" i="10"/>
  <c r="BI164" i="10"/>
  <c r="BM164" i="10"/>
  <c r="BL164" i="10"/>
  <c r="AU144" i="10"/>
  <c r="AV144" i="10" s="1"/>
  <c r="AQ144" i="10"/>
  <c r="AQ151" i="10"/>
  <c r="AX151" i="10" s="1"/>
  <c r="AO151" i="10"/>
  <c r="AU151" i="10"/>
  <c r="AV151" i="10" s="1"/>
  <c r="AQ143" i="10"/>
  <c r="AO143" i="10"/>
  <c r="AU143" i="10"/>
  <c r="AV143" i="10" s="1"/>
  <c r="BM118" i="10"/>
  <c r="BL118" i="10"/>
  <c r="BI118" i="10"/>
  <c r="BM116" i="10"/>
  <c r="BL116" i="10"/>
  <c r="BI116" i="10"/>
  <c r="BI104" i="10"/>
  <c r="BM104" i="10"/>
  <c r="BL104" i="10"/>
  <c r="AX106" i="10"/>
  <c r="BI89" i="10"/>
  <c r="BM89" i="10"/>
  <c r="BL89" i="10"/>
  <c r="AQ80" i="10"/>
  <c r="AO80" i="10"/>
  <c r="AU80" i="10"/>
  <c r="AV80" i="10" s="1"/>
  <c r="BI71" i="10"/>
  <c r="BM71" i="10"/>
  <c r="BL71" i="10"/>
  <c r="AQ62" i="10"/>
  <c r="AO62" i="10"/>
  <c r="AU62" i="10"/>
  <c r="AV62" i="10" s="1"/>
  <c r="BM31" i="10"/>
  <c r="BL31" i="10"/>
  <c r="BI31" i="10"/>
  <c r="BM45" i="10"/>
  <c r="BL45" i="10"/>
  <c r="BI45" i="10"/>
  <c r="AQ26" i="10"/>
  <c r="AU26" i="10"/>
  <c r="AV26" i="10" s="1"/>
  <c r="AQ14" i="10"/>
  <c r="AU14" i="10"/>
  <c r="AV14" i="10" s="1"/>
  <c r="BM105" i="10"/>
  <c r="BI105" i="10"/>
  <c r="BL105" i="10"/>
  <c r="BI91" i="10"/>
  <c r="BM91" i="10"/>
  <c r="BL91" i="10"/>
  <c r="AQ82" i="10"/>
  <c r="AO82" i="10"/>
  <c r="AU82" i="10"/>
  <c r="AV82" i="10" s="1"/>
  <c r="BI73" i="10"/>
  <c r="BM73" i="10"/>
  <c r="BL73" i="10"/>
  <c r="AQ64" i="10"/>
  <c r="AO64" i="10"/>
  <c r="AU64" i="10"/>
  <c r="AV64" i="10" s="1"/>
  <c r="BM48" i="10"/>
  <c r="BI48" i="10"/>
  <c r="BL48" i="10"/>
  <c r="BM107" i="10"/>
  <c r="BL107" i="10"/>
  <c r="BI107" i="10"/>
  <c r="BM99" i="10"/>
  <c r="BL99" i="10"/>
  <c r="BI99" i="10"/>
  <c r="BM37" i="10"/>
  <c r="BL37" i="10"/>
  <c r="BI37" i="10"/>
  <c r="AQ90" i="10"/>
  <c r="AO90" i="10"/>
  <c r="AU90" i="10"/>
  <c r="AV90" i="10" s="1"/>
  <c r="BI81" i="10"/>
  <c r="BM81" i="10"/>
  <c r="BL81" i="10"/>
  <c r="AQ72" i="10"/>
  <c r="AO72" i="10"/>
  <c r="AU72" i="10"/>
  <c r="AV72" i="10" s="1"/>
  <c r="BI63" i="10"/>
  <c r="BM63" i="10"/>
  <c r="BL63" i="10"/>
  <c r="BM56" i="10"/>
  <c r="BL56" i="10"/>
  <c r="BI56" i="10"/>
  <c r="AU109" i="10"/>
  <c r="AV109" i="10" s="1"/>
  <c r="AQ109" i="10"/>
  <c r="AQ53" i="10"/>
  <c r="AU53" i="10"/>
  <c r="AV53" i="10" s="1"/>
  <c r="BM50" i="10"/>
  <c r="BL50" i="10"/>
  <c r="BI50" i="10"/>
  <c r="BL29" i="10"/>
  <c r="BI29" i="10"/>
  <c r="BM29" i="10"/>
  <c r="AO391" i="10"/>
  <c r="AU391" i="10"/>
  <c r="AV391" i="10" s="1"/>
  <c r="AQ391" i="10"/>
  <c r="AQ396" i="10"/>
  <c r="AO396" i="10"/>
  <c r="AU396" i="10"/>
  <c r="AV396" i="10" s="1"/>
  <c r="AQ375" i="10"/>
  <c r="AO375" i="10"/>
  <c r="AU375" i="10"/>
  <c r="AV375" i="10" s="1"/>
  <c r="BI380" i="10"/>
  <c r="BM380" i="10"/>
  <c r="BL380" i="10"/>
  <c r="AQ350" i="10"/>
  <c r="AO350" i="10"/>
  <c r="AU350" i="10"/>
  <c r="AV350" i="10" s="1"/>
  <c r="AQ327" i="10"/>
  <c r="AU327" i="10"/>
  <c r="AV327" i="10" s="1"/>
  <c r="AU329" i="10"/>
  <c r="AV329" i="10" s="1"/>
  <c r="AQ329" i="10"/>
  <c r="AU309" i="10"/>
  <c r="AV309" i="10" s="1"/>
  <c r="AQ309" i="10"/>
  <c r="AO309" i="10"/>
  <c r="AU296" i="10"/>
  <c r="AV296" i="10" s="1"/>
  <c r="AQ296" i="10"/>
  <c r="AQ305" i="10"/>
  <c r="AO305" i="10"/>
  <c r="AU305" i="10"/>
  <c r="AV305" i="10" s="1"/>
  <c r="AQ281" i="10"/>
  <c r="AO281" i="10"/>
  <c r="AU281" i="10"/>
  <c r="AV281" i="10" s="1"/>
  <c r="BM276" i="10"/>
  <c r="BL276" i="10"/>
  <c r="BI276" i="10"/>
  <c r="AQ234" i="10"/>
  <c r="AU234" i="10"/>
  <c r="AV234" i="10" s="1"/>
  <c r="AQ263" i="10"/>
  <c r="AX263" i="10" s="1"/>
  <c r="AU263" i="10"/>
  <c r="AV263" i="10" s="1"/>
  <c r="AQ255" i="10"/>
  <c r="AU255" i="10"/>
  <c r="AV255" i="10" s="1"/>
  <c r="BL259" i="10"/>
  <c r="BI259" i="10"/>
  <c r="BM259" i="10"/>
  <c r="AU254" i="10"/>
  <c r="AV254" i="10" s="1"/>
  <c r="AQ254" i="10"/>
  <c r="AO401" i="10"/>
  <c r="AU401" i="10"/>
  <c r="AV401" i="10" s="1"/>
  <c r="AQ401" i="10"/>
  <c r="BM390" i="10"/>
  <c r="BL390" i="10"/>
  <c r="BI390" i="10"/>
  <c r="BM386" i="10"/>
  <c r="BL386" i="10"/>
  <c r="BI386" i="10"/>
  <c r="BM396" i="10"/>
  <c r="BL396" i="10"/>
  <c r="BI396" i="10"/>
  <c r="BM394" i="10"/>
  <c r="BL394" i="10"/>
  <c r="BI394" i="10"/>
  <c r="AQ392" i="10"/>
  <c r="AX392" i="10" s="1"/>
  <c r="AO392" i="10"/>
  <c r="AU392" i="10"/>
  <c r="AV392" i="10" s="1"/>
  <c r="BM375" i="10"/>
  <c r="BL375" i="10"/>
  <c r="BI375" i="10"/>
  <c r="AO364" i="10"/>
  <c r="AU364" i="10"/>
  <c r="AV364" i="10" s="1"/>
  <c r="AQ364" i="10"/>
  <c r="AU384" i="10"/>
  <c r="AV384" i="10" s="1"/>
  <c r="AQ384" i="10"/>
  <c r="AO384" i="10"/>
  <c r="AQ374" i="10"/>
  <c r="AU374" i="10"/>
  <c r="AV374" i="10" s="1"/>
  <c r="AO373" i="10"/>
  <c r="AU373" i="10"/>
  <c r="AV373" i="10" s="1"/>
  <c r="AQ373" i="10"/>
  <c r="BM385" i="10"/>
  <c r="BL385" i="10"/>
  <c r="BI385" i="10"/>
  <c r="AQ379" i="10"/>
  <c r="AO379" i="10"/>
  <c r="AU379" i="10"/>
  <c r="AV379" i="10" s="1"/>
  <c r="AO374" i="10"/>
  <c r="AQ345" i="10"/>
  <c r="AO345" i="10"/>
  <c r="AU345" i="10"/>
  <c r="AV345" i="10" s="1"/>
  <c r="AQ357" i="10"/>
  <c r="AU357" i="10"/>
  <c r="AV357" i="10" s="1"/>
  <c r="AO357" i="10"/>
  <c r="AQ325" i="10"/>
  <c r="AU325" i="10"/>
  <c r="AV325" i="10" s="1"/>
  <c r="BI340" i="10"/>
  <c r="BL340" i="10"/>
  <c r="BM340" i="10"/>
  <c r="BM329" i="10"/>
  <c r="BI329" i="10"/>
  <c r="BL329" i="10"/>
  <c r="BM323" i="10"/>
  <c r="BL323" i="10"/>
  <c r="BI323" i="10"/>
  <c r="AU317" i="10"/>
  <c r="AV317" i="10" s="1"/>
  <c r="AQ317" i="10"/>
  <c r="BM314" i="10"/>
  <c r="BL314" i="10"/>
  <c r="BI314" i="10"/>
  <c r="AX335" i="10"/>
  <c r="AU311" i="10"/>
  <c r="AV311" i="10" s="1"/>
  <c r="AQ311" i="10"/>
  <c r="AO311" i="10"/>
  <c r="BI309" i="10"/>
  <c r="BM309" i="10"/>
  <c r="BL309" i="10"/>
  <c r="BI332" i="10"/>
  <c r="BM332" i="10"/>
  <c r="BL332" i="10"/>
  <c r="BI304" i="10"/>
  <c r="BM304" i="10"/>
  <c r="BL304" i="10"/>
  <c r="BL268" i="10"/>
  <c r="BI268" i="10"/>
  <c r="BM268" i="10"/>
  <c r="BI296" i="10"/>
  <c r="BM296" i="10"/>
  <c r="BL296" i="10"/>
  <c r="AQ287" i="10"/>
  <c r="AO287" i="10"/>
  <c r="AU287" i="10"/>
  <c r="AV287" i="10" s="1"/>
  <c r="AU280" i="10"/>
  <c r="AV280" i="10" s="1"/>
  <c r="AQ280" i="10"/>
  <c r="AX280" i="10" s="1"/>
  <c r="BM305" i="10"/>
  <c r="BL305" i="10"/>
  <c r="BI305" i="10"/>
  <c r="AU292" i="10"/>
  <c r="AV292" i="10" s="1"/>
  <c r="AQ292" i="10"/>
  <c r="BM289" i="10"/>
  <c r="BL289" i="10"/>
  <c r="BI289" i="10"/>
  <c r="BM281" i="10"/>
  <c r="BL281" i="10"/>
  <c r="BI281" i="10"/>
  <c r="BM267" i="10"/>
  <c r="BI267" i="10"/>
  <c r="BL267" i="10"/>
  <c r="AO296" i="10"/>
  <c r="AQ291" i="10"/>
  <c r="AO291" i="10"/>
  <c r="AU291" i="10"/>
  <c r="AV291" i="10" s="1"/>
  <c r="BI282" i="10"/>
  <c r="BM282" i="10"/>
  <c r="BL282" i="10"/>
  <c r="AO273" i="10"/>
  <c r="AQ273" i="10"/>
  <c r="AU273" i="10"/>
  <c r="AV273" i="10" s="1"/>
  <c r="BM271" i="10"/>
  <c r="BL271" i="10"/>
  <c r="BI271" i="10"/>
  <c r="AO263" i="10"/>
  <c r="AU258" i="10"/>
  <c r="AV258" i="10" s="1"/>
  <c r="AQ258" i="10"/>
  <c r="AX258" i="10" s="1"/>
  <c r="AQ253" i="10"/>
  <c r="AO253" i="10"/>
  <c r="AU253" i="10"/>
  <c r="AV253" i="10" s="1"/>
  <c r="AQ232" i="10"/>
  <c r="AX232" i="10" s="1"/>
  <c r="AU232" i="10"/>
  <c r="AV232" i="10" s="1"/>
  <c r="BI266" i="10"/>
  <c r="BM266" i="10"/>
  <c r="BL266" i="10"/>
  <c r="BL263" i="10"/>
  <c r="BI263" i="10"/>
  <c r="BM263" i="10"/>
  <c r="BL253" i="10"/>
  <c r="BM253" i="10"/>
  <c r="BI253" i="10"/>
  <c r="AO258" i="10"/>
  <c r="BM243" i="10"/>
  <c r="BI243" i="10"/>
  <c r="BL243" i="10"/>
  <c r="AX224" i="10"/>
  <c r="AO209" i="10"/>
  <c r="AO193" i="10"/>
  <c r="AU193" i="10"/>
  <c r="AV193" i="10" s="1"/>
  <c r="AQ193" i="10"/>
  <c r="AU235" i="10"/>
  <c r="AV235" i="10" s="1"/>
  <c r="AQ235" i="10"/>
  <c r="AU231" i="10"/>
  <c r="AV231" i="10" s="1"/>
  <c r="AQ231" i="10"/>
  <c r="AQ251" i="10"/>
  <c r="AU251" i="10"/>
  <c r="AV251" i="10" s="1"/>
  <c r="AO251" i="10"/>
  <c r="AO232" i="10"/>
  <c r="BP227" i="10"/>
  <c r="AX222" i="10"/>
  <c r="BM207" i="10"/>
  <c r="BL207" i="10"/>
  <c r="BI207" i="10"/>
  <c r="BM200" i="10"/>
  <c r="BL200" i="10"/>
  <c r="BI200" i="10"/>
  <c r="BM196" i="10"/>
  <c r="BL196" i="10"/>
  <c r="BI196" i="10"/>
  <c r="BM192" i="10"/>
  <c r="BL192" i="10"/>
  <c r="BI192" i="10"/>
  <c r="BM188" i="10"/>
  <c r="BL188" i="10"/>
  <c r="BI188" i="10"/>
  <c r="BL236" i="10"/>
  <c r="BI236" i="10"/>
  <c r="BM236" i="10"/>
  <c r="BP244" i="10"/>
  <c r="BI187" i="10"/>
  <c r="BM187" i="10"/>
  <c r="BL187" i="10"/>
  <c r="BI174" i="10"/>
  <c r="BM174" i="10"/>
  <c r="BL174" i="10"/>
  <c r="AX216" i="10"/>
  <c r="BL175" i="10"/>
  <c r="BM175" i="10"/>
  <c r="BI175" i="10"/>
  <c r="AX211" i="10"/>
  <c r="AU179" i="10"/>
  <c r="AV179" i="10" s="1"/>
  <c r="AQ179" i="10"/>
  <c r="AO179" i="10"/>
  <c r="AU158" i="10"/>
  <c r="AV158" i="10" s="1"/>
  <c r="AQ158" i="10"/>
  <c r="AQ169" i="10"/>
  <c r="AU169" i="10"/>
  <c r="AV169" i="10" s="1"/>
  <c r="AQ132" i="10"/>
  <c r="AU132" i="10"/>
  <c r="AV132" i="10" s="1"/>
  <c r="AQ163" i="10"/>
  <c r="AO163" i="10"/>
  <c r="AU163" i="10"/>
  <c r="AV163" i="10" s="1"/>
  <c r="AQ159" i="10"/>
  <c r="AO159" i="10"/>
  <c r="AU159" i="10"/>
  <c r="AV159" i="10" s="1"/>
  <c r="AQ155" i="10"/>
  <c r="AO155" i="10"/>
  <c r="AU155" i="10"/>
  <c r="AV155" i="10" s="1"/>
  <c r="AU150" i="10"/>
  <c r="AV150" i="10" s="1"/>
  <c r="AQ150" i="10"/>
  <c r="BM147" i="10"/>
  <c r="BL147" i="10"/>
  <c r="BI147" i="10"/>
  <c r="AO144" i="10"/>
  <c r="AQ119" i="10"/>
  <c r="AO119" i="10"/>
  <c r="AU119" i="10"/>
  <c r="AV119" i="10" s="1"/>
  <c r="BP170" i="10"/>
  <c r="AQ149" i="10"/>
  <c r="AO149" i="10"/>
  <c r="AU149" i="10"/>
  <c r="AV149" i="10" s="1"/>
  <c r="BI119" i="10"/>
  <c r="BM119" i="10"/>
  <c r="BL119" i="10"/>
  <c r="BI162" i="10"/>
  <c r="BM162" i="10"/>
  <c r="BL162" i="10"/>
  <c r="BI144" i="10"/>
  <c r="BM144" i="10"/>
  <c r="BL144" i="10"/>
  <c r="BM135" i="10"/>
  <c r="BL135" i="10"/>
  <c r="BI135" i="10"/>
  <c r="BM151" i="10"/>
  <c r="BL151" i="10"/>
  <c r="BI151" i="10"/>
  <c r="BM143" i="10"/>
  <c r="BL143" i="10"/>
  <c r="BI143" i="10"/>
  <c r="AU115" i="10"/>
  <c r="AV115" i="10" s="1"/>
  <c r="AQ115" i="10"/>
  <c r="AO115" i="10"/>
  <c r="AQ108" i="10"/>
  <c r="AX108" i="10" s="1"/>
  <c r="AU108" i="10"/>
  <c r="AV108" i="10" s="1"/>
  <c r="AU83" i="10"/>
  <c r="AV83" i="10" s="1"/>
  <c r="AQ83" i="10"/>
  <c r="BM80" i="10"/>
  <c r="BL80" i="10"/>
  <c r="BI80" i="10"/>
  <c r="AU65" i="10"/>
  <c r="AV65" i="10" s="1"/>
  <c r="AQ65" i="10"/>
  <c r="BM62" i="10"/>
  <c r="BL62" i="10"/>
  <c r="BI62" i="10"/>
  <c r="BM42" i="10"/>
  <c r="BL42" i="10"/>
  <c r="BI42" i="10"/>
  <c r="BL30" i="10"/>
  <c r="BI30" i="10"/>
  <c r="BM30" i="10"/>
  <c r="AO42" i="10"/>
  <c r="AQ42" i="10"/>
  <c r="AU42" i="10"/>
  <c r="AV42" i="10" s="1"/>
  <c r="AQ24" i="10"/>
  <c r="AU24" i="10"/>
  <c r="AV24" i="10" s="1"/>
  <c r="AQ12" i="10"/>
  <c r="AU12" i="10"/>
  <c r="AV12" i="10" s="1"/>
  <c r="AU105" i="10"/>
  <c r="AV105" i="10" s="1"/>
  <c r="AQ105" i="10"/>
  <c r="AU85" i="10"/>
  <c r="AV85" i="10" s="1"/>
  <c r="AQ85" i="10"/>
  <c r="BM82" i="10"/>
  <c r="BL82" i="10"/>
  <c r="BI82" i="10"/>
  <c r="AU67" i="10"/>
  <c r="AV67" i="10" s="1"/>
  <c r="AQ67" i="10"/>
  <c r="BM64" i="10"/>
  <c r="BL64" i="10"/>
  <c r="BI64" i="10"/>
  <c r="BM44" i="10"/>
  <c r="BI44" i="10"/>
  <c r="BL44" i="10"/>
  <c r="AQ33" i="10"/>
  <c r="AO33" i="10"/>
  <c r="AU33" i="10"/>
  <c r="AV33" i="10" s="1"/>
  <c r="AQ107" i="10"/>
  <c r="AO107" i="10"/>
  <c r="AU107" i="10"/>
  <c r="AV107" i="10" s="1"/>
  <c r="AQ99" i="10"/>
  <c r="AO99" i="10"/>
  <c r="AU99" i="10"/>
  <c r="AV99" i="10" s="1"/>
  <c r="AO52" i="10"/>
  <c r="AU52" i="10"/>
  <c r="AV52" i="10" s="1"/>
  <c r="AQ52" i="10"/>
  <c r="AU41" i="10"/>
  <c r="AV41" i="10" s="1"/>
  <c r="AQ41" i="10"/>
  <c r="AQ34" i="10"/>
  <c r="AO34" i="10"/>
  <c r="AU34" i="10"/>
  <c r="AV34" i="10" s="1"/>
  <c r="AU93" i="10"/>
  <c r="AV93" i="10" s="1"/>
  <c r="AQ93" i="10"/>
  <c r="BM90" i="10"/>
  <c r="BL90" i="10"/>
  <c r="BI90" i="10"/>
  <c r="AU75" i="10"/>
  <c r="AV75" i="10" s="1"/>
  <c r="AQ75" i="10"/>
  <c r="BM72" i="10"/>
  <c r="BL72" i="10"/>
  <c r="BI72" i="10"/>
  <c r="AU57" i="10"/>
  <c r="AV57" i="10" s="1"/>
  <c r="AQ57" i="10"/>
  <c r="BI34" i="10"/>
  <c r="BM34" i="10"/>
  <c r="BL34" i="10"/>
  <c r="BI53" i="10"/>
  <c r="BM53" i="10"/>
  <c r="BL53" i="10"/>
  <c r="AO46" i="10"/>
  <c r="AQ46" i="10"/>
  <c r="AU46" i="10"/>
  <c r="AV46" i="10" s="1"/>
  <c r="BM38" i="10"/>
  <c r="BL38" i="10"/>
  <c r="BI38" i="10"/>
  <c r="AU27" i="10"/>
  <c r="AV27" i="10" s="1"/>
  <c r="AQ27" i="10"/>
  <c r="AU23" i="10"/>
  <c r="AV23" i="10" s="1"/>
  <c r="AQ23" i="10"/>
  <c r="AU19" i="10"/>
  <c r="AV19" i="10" s="1"/>
  <c r="AQ19" i="10"/>
  <c r="AU15" i="10"/>
  <c r="AV15" i="10" s="1"/>
  <c r="AQ15" i="10"/>
  <c r="AU11" i="10"/>
  <c r="AV11" i="10" s="1"/>
  <c r="AQ11" i="10"/>
  <c r="AU7" i="10"/>
  <c r="AV7" i="10" s="1"/>
  <c r="AQ7" i="10"/>
  <c r="BP16" i="10"/>
  <c r="AQ390" i="10"/>
  <c r="AO390" i="10"/>
  <c r="AU390" i="10"/>
  <c r="AV390" i="10" s="1"/>
  <c r="AQ394" i="10"/>
  <c r="AO394" i="10"/>
  <c r="AU394" i="10"/>
  <c r="AV394" i="10" s="1"/>
  <c r="BM381" i="10"/>
  <c r="BL381" i="10"/>
  <c r="BI381" i="10"/>
  <c r="AQ367" i="10"/>
  <c r="AO367" i="10"/>
  <c r="AU367" i="10"/>
  <c r="AV367" i="10" s="1"/>
  <c r="AQ359" i="10"/>
  <c r="AO359" i="10"/>
  <c r="AU359" i="10"/>
  <c r="AV359" i="10" s="1"/>
  <c r="AQ347" i="10"/>
  <c r="AO347" i="10"/>
  <c r="AU347" i="10"/>
  <c r="AV347" i="10" s="1"/>
  <c r="BI360" i="10"/>
  <c r="BM360" i="10"/>
  <c r="BL360" i="10"/>
  <c r="AO327" i="10"/>
  <c r="AO304" i="10"/>
  <c r="AU304" i="10"/>
  <c r="AV304" i="10" s="1"/>
  <c r="AQ304" i="10"/>
  <c r="BI313" i="10"/>
  <c r="BM313" i="10"/>
  <c r="BL313" i="10"/>
  <c r="AQ268" i="10"/>
  <c r="AX268" i="10" s="1"/>
  <c r="AU268" i="10"/>
  <c r="AV268" i="10" s="1"/>
  <c r="AQ289" i="10"/>
  <c r="AO289" i="10"/>
  <c r="AU289" i="10"/>
  <c r="AV289" i="10" s="1"/>
  <c r="BI297" i="10"/>
  <c r="BM297" i="10"/>
  <c r="BL297" i="10"/>
  <c r="AU282" i="10"/>
  <c r="AV282" i="10" s="1"/>
  <c r="AQ282" i="10"/>
  <c r="AO271" i="10"/>
  <c r="AU271" i="10"/>
  <c r="AV271" i="10" s="1"/>
  <c r="AQ271" i="10"/>
  <c r="AU243" i="10"/>
  <c r="AV243" i="10" s="1"/>
  <c r="AQ243" i="10"/>
  <c r="BI262" i="10"/>
  <c r="BM262" i="10"/>
  <c r="BL262" i="10"/>
  <c r="AO399" i="10"/>
  <c r="AU399" i="10"/>
  <c r="AV399" i="10" s="1"/>
  <c r="AQ399" i="10"/>
  <c r="AQ400" i="10"/>
  <c r="AO400" i="10"/>
  <c r="AU400" i="10"/>
  <c r="AV400" i="10" s="1"/>
  <c r="AQ402" i="10"/>
  <c r="AX402" i="10" s="1"/>
  <c r="AO402" i="10"/>
  <c r="AU402" i="10"/>
  <c r="AV402" i="10" s="1"/>
  <c r="AO387" i="10"/>
  <c r="AU387" i="10"/>
  <c r="AV387" i="10" s="1"/>
  <c r="AQ387" i="10"/>
  <c r="AO362" i="10"/>
  <c r="AU362" i="10"/>
  <c r="AV362" i="10" s="1"/>
  <c r="AQ362" i="10"/>
  <c r="AU378" i="10"/>
  <c r="AV378" i="10" s="1"/>
  <c r="AQ378" i="10"/>
  <c r="AQ383" i="10"/>
  <c r="AO383" i="10"/>
  <c r="AU383" i="10"/>
  <c r="AV383" i="10" s="1"/>
  <c r="BM365" i="10"/>
  <c r="BL365" i="10"/>
  <c r="BI365" i="10"/>
  <c r="BM361" i="10"/>
  <c r="BL361" i="10"/>
  <c r="BI361" i="10"/>
  <c r="AU370" i="10"/>
  <c r="AV370" i="10" s="1"/>
  <c r="AQ370" i="10"/>
  <c r="AU382" i="10"/>
  <c r="AV382" i="10" s="1"/>
  <c r="AQ382" i="10"/>
  <c r="AQ343" i="10"/>
  <c r="AO343" i="10"/>
  <c r="AU343" i="10"/>
  <c r="AV343" i="10" s="1"/>
  <c r="BM349" i="10"/>
  <c r="BL349" i="10"/>
  <c r="BI349" i="10"/>
  <c r="AU352" i="10"/>
  <c r="AV352" i="10" s="1"/>
  <c r="AQ352" i="10"/>
  <c r="AQ333" i="10"/>
  <c r="AU333" i="10"/>
  <c r="AV333" i="10" s="1"/>
  <c r="AO333" i="10"/>
  <c r="AO352" i="10"/>
  <c r="BI328" i="10"/>
  <c r="BM328" i="10"/>
  <c r="BL328" i="10"/>
  <c r="AU319" i="10"/>
  <c r="AV319" i="10" s="1"/>
  <c r="AQ319" i="10"/>
  <c r="AO319" i="10"/>
  <c r="AQ312" i="10"/>
  <c r="AX312" i="10" s="1"/>
  <c r="AO312" i="10"/>
  <c r="AU312" i="10"/>
  <c r="AV312" i="10" s="1"/>
  <c r="AO325" i="10"/>
  <c r="AX328" i="10"/>
  <c r="BM331" i="10"/>
  <c r="BL331" i="10"/>
  <c r="BI331" i="10"/>
  <c r="AX320" i="10"/>
  <c r="AQ321" i="10"/>
  <c r="AU321" i="10"/>
  <c r="AV321" i="10" s="1"/>
  <c r="AU326" i="10"/>
  <c r="AV326" i="10" s="1"/>
  <c r="AQ326" i="10"/>
  <c r="AQ298" i="10"/>
  <c r="AO298" i="10"/>
  <c r="AU298" i="10"/>
  <c r="AV298" i="10" s="1"/>
  <c r="AU299" i="10"/>
  <c r="AV299" i="10" s="1"/>
  <c r="AQ299" i="10"/>
  <c r="BP318" i="10"/>
  <c r="AU290" i="10"/>
  <c r="AV290" i="10" s="1"/>
  <c r="AQ290" i="10"/>
  <c r="AQ283" i="10"/>
  <c r="AO283" i="10"/>
  <c r="AU283" i="10"/>
  <c r="AV283" i="10" s="1"/>
  <c r="AO268" i="10"/>
  <c r="AU294" i="10"/>
  <c r="AV294" i="10" s="1"/>
  <c r="AQ294" i="10"/>
  <c r="AX252" i="10"/>
  <c r="AQ242" i="10"/>
  <c r="AX242" i="10" s="1"/>
  <c r="AU242" i="10"/>
  <c r="AV242" i="10" s="1"/>
  <c r="AQ230" i="10"/>
  <c r="AU230" i="10"/>
  <c r="AV230" i="10" s="1"/>
  <c r="AU239" i="10"/>
  <c r="AV239" i="10" s="1"/>
  <c r="AQ239" i="10"/>
  <c r="AQ265" i="10"/>
  <c r="AX265" i="10" s="1"/>
  <c r="AU265" i="10"/>
  <c r="AV265" i="10" s="1"/>
  <c r="AO242" i="10"/>
  <c r="BP252" i="10"/>
  <c r="AO191" i="10"/>
  <c r="AU191" i="10"/>
  <c r="AV191" i="10" s="1"/>
  <c r="AQ191" i="10"/>
  <c r="AO230" i="10"/>
  <c r="BP240" i="10"/>
  <c r="AQ200" i="10"/>
  <c r="AO200" i="10"/>
  <c r="AU200" i="10"/>
  <c r="AV200" i="10" s="1"/>
  <c r="AQ196" i="10"/>
  <c r="AO196" i="10"/>
  <c r="AU196" i="10"/>
  <c r="AV196" i="10" s="1"/>
  <c r="AQ192" i="10"/>
  <c r="AO192" i="10"/>
  <c r="AU192" i="10"/>
  <c r="AV192" i="10" s="1"/>
  <c r="AQ188" i="10"/>
  <c r="AO188" i="10"/>
  <c r="AU188" i="10"/>
  <c r="AV188" i="10" s="1"/>
  <c r="AQ245" i="10"/>
  <c r="AU245" i="10"/>
  <c r="AV245" i="10" s="1"/>
  <c r="BL234" i="10"/>
  <c r="BI234" i="10"/>
  <c r="BM234" i="10"/>
  <c r="AO239" i="10"/>
  <c r="AU227" i="10"/>
  <c r="AV227" i="10" s="1"/>
  <c r="AQ227" i="10"/>
  <c r="AX215" i="10"/>
  <c r="AX207" i="10"/>
  <c r="BP215" i="10"/>
  <c r="AQ182" i="10"/>
  <c r="AU182" i="10"/>
  <c r="AV182" i="10" s="1"/>
  <c r="AO182" i="10"/>
  <c r="AU170" i="10"/>
  <c r="AV170" i="10" s="1"/>
  <c r="AQ170" i="10"/>
  <c r="AU172" i="10"/>
  <c r="AV172" i="10" s="1"/>
  <c r="AQ172" i="10"/>
  <c r="AQ186" i="10"/>
  <c r="AU186" i="10"/>
  <c r="AV186" i="10" s="1"/>
  <c r="AO186" i="10"/>
  <c r="AU178" i="10"/>
  <c r="AV178" i="10" s="1"/>
  <c r="AO178" i="10"/>
  <c r="AQ178" i="10"/>
  <c r="AQ173" i="10"/>
  <c r="AU173" i="10"/>
  <c r="AV173" i="10" s="1"/>
  <c r="AU156" i="10"/>
  <c r="AV156" i="10" s="1"/>
  <c r="AQ156" i="10"/>
  <c r="BL167" i="10"/>
  <c r="BM167" i="10"/>
  <c r="BI167" i="10"/>
  <c r="AQ134" i="10"/>
  <c r="AU134" i="10"/>
  <c r="AV134" i="10" s="1"/>
  <c r="AQ124" i="10"/>
  <c r="AO124" i="10"/>
  <c r="AU124" i="10"/>
  <c r="AV124" i="10" s="1"/>
  <c r="AU152" i="10"/>
  <c r="AV152" i="10" s="1"/>
  <c r="AQ152" i="10"/>
  <c r="AQ126" i="10"/>
  <c r="AU126" i="10"/>
  <c r="AV126" i="10" s="1"/>
  <c r="BI160" i="10"/>
  <c r="BM160" i="10"/>
  <c r="BL160" i="10"/>
  <c r="AU127" i="10"/>
  <c r="AV127" i="10" s="1"/>
  <c r="AQ127" i="10"/>
  <c r="AO127" i="10"/>
  <c r="AO150" i="10"/>
  <c r="AQ145" i="10"/>
  <c r="AO145" i="10"/>
  <c r="AU145" i="10"/>
  <c r="AV145" i="10" s="1"/>
  <c r="AU128" i="10"/>
  <c r="AV128" i="10" s="1"/>
  <c r="AQ128" i="10"/>
  <c r="BI115" i="10"/>
  <c r="BM115" i="10"/>
  <c r="BL115" i="10"/>
  <c r="AU113" i="10"/>
  <c r="AV113" i="10" s="1"/>
  <c r="AQ113" i="10"/>
  <c r="BM112" i="10"/>
  <c r="BL112" i="10"/>
  <c r="BI112" i="10"/>
  <c r="BI100" i="10"/>
  <c r="BM100" i="10"/>
  <c r="BL100" i="10"/>
  <c r="AO105" i="10"/>
  <c r="AQ92" i="10"/>
  <c r="AO92" i="10"/>
  <c r="AU92" i="10"/>
  <c r="AV92" i="10" s="1"/>
  <c r="AQ74" i="10"/>
  <c r="AO74" i="10"/>
  <c r="AU74" i="10"/>
  <c r="AV74" i="10" s="1"/>
  <c r="AO48" i="10"/>
  <c r="AQ48" i="10"/>
  <c r="AU48" i="10"/>
  <c r="AV48" i="10" s="1"/>
  <c r="AQ22" i="10"/>
  <c r="AX22" i="10" s="1"/>
  <c r="AU22" i="10"/>
  <c r="AV22" i="10" s="1"/>
  <c r="AQ10" i="10"/>
  <c r="AU10" i="10"/>
  <c r="AV10" i="10" s="1"/>
  <c r="AQ94" i="10"/>
  <c r="AO94" i="10"/>
  <c r="AU94" i="10"/>
  <c r="AV94" i="10" s="1"/>
  <c r="AQ76" i="10"/>
  <c r="AO76" i="10"/>
  <c r="AU76" i="10"/>
  <c r="AV76" i="10" s="1"/>
  <c r="AQ58" i="10"/>
  <c r="AO58" i="10"/>
  <c r="AU58" i="10"/>
  <c r="AV58" i="10" s="1"/>
  <c r="AO113" i="10"/>
  <c r="AX102" i="10"/>
  <c r="AU55" i="10"/>
  <c r="AV55" i="10" s="1"/>
  <c r="AQ55" i="10"/>
  <c r="AU47" i="10"/>
  <c r="AV47" i="10" s="1"/>
  <c r="AQ47" i="10"/>
  <c r="BM41" i="10"/>
  <c r="BI41" i="10"/>
  <c r="BL41" i="10"/>
  <c r="AQ84" i="10"/>
  <c r="AO84" i="10"/>
  <c r="AU84" i="10"/>
  <c r="AV84" i="10" s="1"/>
  <c r="AQ66" i="10"/>
  <c r="AO66" i="10"/>
  <c r="AU66" i="10"/>
  <c r="AV66" i="10" s="1"/>
  <c r="AO36" i="10"/>
  <c r="AU36" i="10"/>
  <c r="AV36" i="10" s="1"/>
  <c r="AQ36" i="10"/>
  <c r="AQ40" i="10"/>
  <c r="AO40" i="10"/>
  <c r="AU40" i="10"/>
  <c r="AV40" i="10" s="1"/>
  <c r="BP46" i="10"/>
  <c r="BI395" i="10"/>
  <c r="BM395" i="10"/>
  <c r="BL395" i="10"/>
  <c r="BI389" i="10"/>
  <c r="BM389" i="10"/>
  <c r="BL389" i="10"/>
  <c r="BI384" i="10"/>
  <c r="BM384" i="10"/>
  <c r="BL384" i="10"/>
  <c r="AQ363" i="10"/>
  <c r="AO363" i="10"/>
  <c r="AU363" i="10"/>
  <c r="AV363" i="10" s="1"/>
  <c r="BL355" i="10"/>
  <c r="BI355" i="10"/>
  <c r="BM355" i="10"/>
  <c r="BI334" i="10"/>
  <c r="BL334" i="10"/>
  <c r="BM334" i="10"/>
  <c r="BI346" i="10"/>
  <c r="BM346" i="10"/>
  <c r="BL346" i="10"/>
  <c r="BL333" i="10"/>
  <c r="BM333" i="10"/>
  <c r="BI333" i="10"/>
  <c r="AQ318" i="10"/>
  <c r="AU318" i="10"/>
  <c r="AV318" i="10" s="1"/>
  <c r="BM315" i="10"/>
  <c r="BI315" i="10"/>
  <c r="BL315" i="10"/>
  <c r="BL306" i="10"/>
  <c r="BI306" i="10"/>
  <c r="BM306" i="10"/>
  <c r="BM293" i="10"/>
  <c r="BL293" i="10"/>
  <c r="BI293" i="10"/>
  <c r="BM274" i="10"/>
  <c r="BI274" i="10"/>
  <c r="BL274" i="10"/>
  <c r="AQ246" i="10"/>
  <c r="AU246" i="10"/>
  <c r="AV246" i="10" s="1"/>
  <c r="AU266" i="10"/>
  <c r="AV266" i="10" s="1"/>
  <c r="AQ266" i="10"/>
  <c r="AX244" i="10"/>
  <c r="AO397" i="10"/>
  <c r="AU397" i="10"/>
  <c r="AV397" i="10" s="1"/>
  <c r="AQ397" i="10"/>
  <c r="BI401" i="10"/>
  <c r="BM401" i="10"/>
  <c r="BL401" i="10"/>
  <c r="AO386" i="10"/>
  <c r="AQ386" i="10"/>
  <c r="AU386" i="10"/>
  <c r="AV386" i="10" s="1"/>
  <c r="AQ398" i="10"/>
  <c r="AO398" i="10"/>
  <c r="AU398" i="10"/>
  <c r="AV398" i="10" s="1"/>
  <c r="AQ372" i="10"/>
  <c r="AU372" i="10"/>
  <c r="AV372" i="10" s="1"/>
  <c r="AO360" i="10"/>
  <c r="AU360" i="10"/>
  <c r="AV360" i="10" s="1"/>
  <c r="AQ360" i="10"/>
  <c r="AQ369" i="10"/>
  <c r="AO369" i="10"/>
  <c r="AU369" i="10"/>
  <c r="AV369" i="10" s="1"/>
  <c r="AQ365" i="10"/>
  <c r="AO365" i="10"/>
  <c r="AU365" i="10"/>
  <c r="AV365" i="10" s="1"/>
  <c r="AQ361" i="10"/>
  <c r="AO361" i="10"/>
  <c r="AU361" i="10"/>
  <c r="AV361" i="10" s="1"/>
  <c r="BM370" i="10"/>
  <c r="BL370" i="10"/>
  <c r="BI370" i="10"/>
  <c r="AU354" i="10"/>
  <c r="AV354" i="10" s="1"/>
  <c r="AQ354" i="10"/>
  <c r="AO354" i="10"/>
  <c r="BM371" i="10"/>
  <c r="BI371" i="10"/>
  <c r="BL371" i="10"/>
  <c r="BI352" i="10"/>
  <c r="BM352" i="10"/>
  <c r="BL352" i="10"/>
  <c r="AU342" i="10"/>
  <c r="AV342" i="10" s="1"/>
  <c r="AQ342" i="10"/>
  <c r="AQ310" i="10"/>
  <c r="AO310" i="10"/>
  <c r="AU310" i="10"/>
  <c r="AV310" i="10" s="1"/>
  <c r="AQ339" i="10"/>
  <c r="AU339" i="10"/>
  <c r="AV339" i="10" s="1"/>
  <c r="AO339" i="10"/>
  <c r="AQ331" i="10"/>
  <c r="AU331" i="10"/>
  <c r="AV331" i="10" s="1"/>
  <c r="AX324" i="10"/>
  <c r="AU307" i="10"/>
  <c r="AV307" i="10" s="1"/>
  <c r="AQ307" i="10"/>
  <c r="AO307" i="10"/>
  <c r="AU322" i="10"/>
  <c r="AV322" i="10" s="1"/>
  <c r="AQ322" i="10"/>
  <c r="BM275" i="10"/>
  <c r="BL275" i="10"/>
  <c r="BI275" i="10"/>
  <c r="AO301" i="10"/>
  <c r="AU301" i="10"/>
  <c r="AV301" i="10" s="1"/>
  <c r="AQ301" i="10"/>
  <c r="AQ278" i="10"/>
  <c r="AX278" i="10" s="1"/>
  <c r="AU278" i="10"/>
  <c r="AV278" i="10" s="1"/>
  <c r="BP317" i="10"/>
  <c r="AU286" i="10"/>
  <c r="AV286" i="10" s="1"/>
  <c r="AQ286" i="10"/>
  <c r="AQ285" i="10"/>
  <c r="AO285" i="10"/>
  <c r="AU285" i="10"/>
  <c r="AV285" i="10" s="1"/>
  <c r="AO278" i="10"/>
  <c r="AU270" i="10"/>
  <c r="AV270" i="10" s="1"/>
  <c r="AQ270" i="10"/>
  <c r="AO266" i="10"/>
  <c r="AQ228" i="10"/>
  <c r="AX228" i="10" s="1"/>
  <c r="AU228" i="10"/>
  <c r="AV228" i="10" s="1"/>
  <c r="AU260" i="10"/>
  <c r="AV260" i="10" s="1"/>
  <c r="AQ260" i="10"/>
  <c r="AO254" i="10"/>
  <c r="AX277" i="10"/>
  <c r="BM239" i="10"/>
  <c r="BI239" i="10"/>
  <c r="BL239" i="10"/>
  <c r="BL255" i="10"/>
  <c r="BI255" i="10"/>
  <c r="BM255" i="10"/>
  <c r="AO201" i="10"/>
  <c r="AU201" i="10"/>
  <c r="AV201" i="10" s="1"/>
  <c r="AQ201" i="10"/>
  <c r="AO189" i="10"/>
  <c r="AU189" i="10"/>
  <c r="AV189" i="10" s="1"/>
  <c r="AQ189" i="10"/>
  <c r="AO243" i="10"/>
  <c r="AX248" i="10"/>
  <c r="BP246" i="10"/>
  <c r="BM241" i="10"/>
  <c r="BL241" i="10"/>
  <c r="BI241" i="10"/>
  <c r="AO228" i="10"/>
  <c r="AO213" i="10"/>
  <c r="AU205" i="10"/>
  <c r="AV205" i="10" s="1"/>
  <c r="AQ205" i="10"/>
  <c r="AX240" i="10"/>
  <c r="BP238" i="10"/>
  <c r="BL232" i="10"/>
  <c r="BI232" i="10"/>
  <c r="BM232" i="10"/>
  <c r="BL226" i="10"/>
  <c r="BI226" i="10"/>
  <c r="BM226" i="10"/>
  <c r="BM204" i="10"/>
  <c r="BI204" i="10"/>
  <c r="BL204" i="10"/>
  <c r="AU181" i="10"/>
  <c r="AV181" i="10" s="1"/>
  <c r="AQ181" i="10"/>
  <c r="AO181" i="10"/>
  <c r="AQ212" i="10"/>
  <c r="AO212" i="10"/>
  <c r="AU212" i="10"/>
  <c r="AV212" i="10" s="1"/>
  <c r="BP214" i="10"/>
  <c r="AQ177" i="10"/>
  <c r="AU177" i="10"/>
  <c r="AV177" i="10" s="1"/>
  <c r="AO177" i="10"/>
  <c r="AQ171" i="10"/>
  <c r="AU171" i="10"/>
  <c r="AV171" i="10" s="1"/>
  <c r="AO171" i="10"/>
  <c r="AQ208" i="10"/>
  <c r="AO208" i="10"/>
  <c r="AU208" i="10"/>
  <c r="AV208" i="10" s="1"/>
  <c r="BL171" i="10"/>
  <c r="BI171" i="10"/>
  <c r="BM171" i="10"/>
  <c r="AQ167" i="10"/>
  <c r="AU167" i="10"/>
  <c r="AV167" i="10" s="1"/>
  <c r="AU154" i="10"/>
  <c r="AV154" i="10" s="1"/>
  <c r="AQ154" i="10"/>
  <c r="AU140" i="10"/>
  <c r="AV140" i="10" s="1"/>
  <c r="AQ140" i="10"/>
  <c r="AO129" i="10"/>
  <c r="AU129" i="10"/>
  <c r="AV129" i="10" s="1"/>
  <c r="AQ129" i="10"/>
  <c r="BM134" i="10"/>
  <c r="BL134" i="10"/>
  <c r="BI134" i="10"/>
  <c r="BM124" i="10"/>
  <c r="BL124" i="10"/>
  <c r="BI124" i="10"/>
  <c r="AO160" i="10"/>
  <c r="AU138" i="10"/>
  <c r="AV138" i="10" s="1"/>
  <c r="AQ138" i="10"/>
  <c r="AU136" i="10"/>
  <c r="AV136" i="10" s="1"/>
  <c r="AQ136" i="10"/>
  <c r="BI158" i="10"/>
  <c r="BM158" i="10"/>
  <c r="BL158" i="10"/>
  <c r="AU142" i="10"/>
  <c r="AV142" i="10" s="1"/>
  <c r="AQ142" i="10"/>
  <c r="AU148" i="10"/>
  <c r="AV148" i="10" s="1"/>
  <c r="AQ148" i="10"/>
  <c r="BI117" i="10"/>
  <c r="BM117" i="10"/>
  <c r="BL117" i="10"/>
  <c r="AQ104" i="10"/>
  <c r="AU104" i="10"/>
  <c r="AV104" i="10" s="1"/>
  <c r="BM113" i="10"/>
  <c r="BL113" i="10"/>
  <c r="BI113" i="10"/>
  <c r="AU110" i="10"/>
  <c r="AV110" i="10" s="1"/>
  <c r="AQ110" i="10"/>
  <c r="AU95" i="10"/>
  <c r="AV95" i="10" s="1"/>
  <c r="AQ95" i="10"/>
  <c r="AU77" i="10"/>
  <c r="AV77" i="10" s="1"/>
  <c r="AQ77" i="10"/>
  <c r="AU59" i="10"/>
  <c r="AV59" i="10" s="1"/>
  <c r="AQ59" i="10"/>
  <c r="BM36" i="10"/>
  <c r="BL36" i="10"/>
  <c r="BI36" i="10"/>
  <c r="AQ20" i="10"/>
  <c r="AU20" i="10"/>
  <c r="AV20" i="10" s="1"/>
  <c r="AQ8" i="10"/>
  <c r="AU8" i="10"/>
  <c r="AV8" i="10" s="1"/>
  <c r="AU97" i="10"/>
  <c r="AV97" i="10" s="1"/>
  <c r="AQ97" i="10"/>
  <c r="AU79" i="10"/>
  <c r="AV79" i="10" s="1"/>
  <c r="AQ79" i="10"/>
  <c r="AX79" i="10" s="1"/>
  <c r="AU61" i="10"/>
  <c r="AV61" i="10" s="1"/>
  <c r="AQ61" i="10"/>
  <c r="AQ39" i="10"/>
  <c r="AU39" i="10"/>
  <c r="AV39" i="10" s="1"/>
  <c r="BM32" i="10"/>
  <c r="BL32" i="10"/>
  <c r="BI32" i="10"/>
  <c r="BM47" i="10"/>
  <c r="BI47" i="10"/>
  <c r="BL47" i="10"/>
  <c r="AU38" i="10"/>
  <c r="AV38" i="10" s="1"/>
  <c r="AQ38" i="10"/>
  <c r="AO38" i="10"/>
  <c r="AU87" i="10"/>
  <c r="AV87" i="10" s="1"/>
  <c r="AQ87" i="10"/>
  <c r="BM84" i="10"/>
  <c r="BL84" i="10"/>
  <c r="BI84" i="10"/>
  <c r="AU69" i="10"/>
  <c r="AV69" i="10" s="1"/>
  <c r="AQ69" i="10"/>
  <c r="BM66" i="10"/>
  <c r="BL66" i="10"/>
  <c r="BI66" i="10"/>
  <c r="AQ54" i="10"/>
  <c r="AO54" i="10"/>
  <c r="AU54" i="10"/>
  <c r="AV54" i="10" s="1"/>
  <c r="AU111" i="10"/>
  <c r="AV111" i="10" s="1"/>
  <c r="AQ111" i="10"/>
  <c r="AU101" i="10"/>
  <c r="AV101" i="10" s="1"/>
  <c r="AQ101" i="10"/>
  <c r="AO30" i="10"/>
  <c r="AU30" i="10"/>
  <c r="AV30" i="10" s="1"/>
  <c r="AQ30" i="10"/>
  <c r="BP14" i="10"/>
  <c r="AO395" i="10"/>
  <c r="AU395" i="10"/>
  <c r="AV395" i="10" s="1"/>
  <c r="AQ395" i="10"/>
  <c r="BI399" i="10"/>
  <c r="BM399" i="10"/>
  <c r="BL399" i="10"/>
  <c r="BI403" i="10"/>
  <c r="BM403" i="10"/>
  <c r="BL403" i="10"/>
  <c r="BM398" i="10"/>
  <c r="BL398" i="10"/>
  <c r="BI398" i="10"/>
  <c r="AO403" i="10"/>
  <c r="BM372" i="10"/>
  <c r="BL372" i="10"/>
  <c r="BI372" i="10"/>
  <c r="AO358" i="10"/>
  <c r="AU358" i="10"/>
  <c r="AV358" i="10" s="1"/>
  <c r="AQ358" i="10"/>
  <c r="BM373" i="10"/>
  <c r="BI373" i="10"/>
  <c r="BL373" i="10"/>
  <c r="AQ377" i="10"/>
  <c r="AO377" i="10"/>
  <c r="AU377" i="10"/>
  <c r="AV377" i="10" s="1"/>
  <c r="BI369" i="10"/>
  <c r="BM369" i="10"/>
  <c r="BL369" i="10"/>
  <c r="AU376" i="10"/>
  <c r="AV376" i="10" s="1"/>
  <c r="AQ376" i="10"/>
  <c r="BI354" i="10"/>
  <c r="BL354" i="10"/>
  <c r="BM354" i="10"/>
  <c r="AU356" i="10"/>
  <c r="AV356" i="10" s="1"/>
  <c r="AQ356" i="10"/>
  <c r="AO356" i="10"/>
  <c r="AQ371" i="10"/>
  <c r="AO371" i="10"/>
  <c r="AU371" i="10"/>
  <c r="AV371" i="10" s="1"/>
  <c r="AQ353" i="10"/>
  <c r="AU353" i="10"/>
  <c r="AV353" i="10" s="1"/>
  <c r="AO353" i="10"/>
  <c r="BI351" i="10"/>
  <c r="BM351" i="10"/>
  <c r="BL351" i="10"/>
  <c r="BI342" i="10"/>
  <c r="BM342" i="10"/>
  <c r="BL342" i="10"/>
  <c r="AU332" i="10"/>
  <c r="AV332" i="10" s="1"/>
  <c r="AQ332" i="10"/>
  <c r="AU344" i="10"/>
  <c r="AV344" i="10" s="1"/>
  <c r="AQ344" i="10"/>
  <c r="AQ341" i="10"/>
  <c r="AO341" i="10"/>
  <c r="AU341" i="10"/>
  <c r="AV341" i="10" s="1"/>
  <c r="AX336" i="10"/>
  <c r="AO329" i="10"/>
  <c r="AQ308" i="10"/>
  <c r="AX308" i="10" s="1"/>
  <c r="AO308" i="10"/>
  <c r="AU308" i="10"/>
  <c r="AV308" i="10" s="1"/>
  <c r="BL339" i="10"/>
  <c r="BI339" i="10"/>
  <c r="BM339" i="10"/>
  <c r="AO318" i="10"/>
  <c r="AU348" i="10"/>
  <c r="AV348" i="10" s="1"/>
  <c r="AQ348" i="10"/>
  <c r="BI320" i="10"/>
  <c r="BL320" i="10"/>
  <c r="BM320" i="10"/>
  <c r="BI307" i="10"/>
  <c r="BM307" i="10"/>
  <c r="BL307" i="10"/>
  <c r="BI298" i="10"/>
  <c r="BM298" i="10"/>
  <c r="BL298" i="10"/>
  <c r="BI322" i="10"/>
  <c r="BL322" i="10"/>
  <c r="BM322" i="10"/>
  <c r="AU302" i="10"/>
  <c r="AV302" i="10" s="1"/>
  <c r="AO302" i="10"/>
  <c r="AQ302" i="10"/>
  <c r="AX314" i="10"/>
  <c r="AQ269" i="10"/>
  <c r="AO269" i="10"/>
  <c r="AU269" i="10"/>
  <c r="AV269" i="10" s="1"/>
  <c r="BL301" i="10"/>
  <c r="BM301" i="10"/>
  <c r="BI301" i="10"/>
  <c r="AU284" i="10"/>
  <c r="AV284" i="10" s="1"/>
  <c r="AQ284" i="10"/>
  <c r="AX284" i="10" s="1"/>
  <c r="BM278" i="10"/>
  <c r="BL278" i="10"/>
  <c r="BI278" i="10"/>
  <c r="AQ303" i="10"/>
  <c r="AO303" i="10"/>
  <c r="AU303" i="10"/>
  <c r="AV303" i="10" s="1"/>
  <c r="AO300" i="10"/>
  <c r="AU300" i="10"/>
  <c r="AV300" i="10" s="1"/>
  <c r="AQ300" i="10"/>
  <c r="AQ295" i="10"/>
  <c r="AO295" i="10"/>
  <c r="AU295" i="10"/>
  <c r="AV295" i="10" s="1"/>
  <c r="BI286" i="10"/>
  <c r="BM286" i="10"/>
  <c r="BL286" i="10"/>
  <c r="AO282" i="10"/>
  <c r="AU272" i="10"/>
  <c r="AV272" i="10" s="1"/>
  <c r="AQ272" i="10"/>
  <c r="AQ297" i="10"/>
  <c r="AO297" i="10"/>
  <c r="AU297" i="10"/>
  <c r="AV297" i="10" s="1"/>
  <c r="AU288" i="10"/>
  <c r="AV288" i="10" s="1"/>
  <c r="AQ288" i="10"/>
  <c r="BM285" i="10"/>
  <c r="BL285" i="10"/>
  <c r="BI285" i="10"/>
  <c r="BI270" i="10"/>
  <c r="BM270" i="10"/>
  <c r="BL270" i="10"/>
  <c r="AU264" i="10"/>
  <c r="AV264" i="10" s="1"/>
  <c r="AQ264" i="10"/>
  <c r="AQ261" i="10"/>
  <c r="AX261" i="10" s="1"/>
  <c r="AU261" i="10"/>
  <c r="AV261" i="10" s="1"/>
  <c r="BI256" i="10"/>
  <c r="BM256" i="10"/>
  <c r="BL256" i="10"/>
  <c r="AU250" i="10"/>
  <c r="AV250" i="10" s="1"/>
  <c r="AQ250" i="10"/>
  <c r="AQ238" i="10"/>
  <c r="AU238" i="10"/>
  <c r="AV238" i="10" s="1"/>
  <c r="AQ226" i="10"/>
  <c r="AU226" i="10"/>
  <c r="AV226" i="10" s="1"/>
  <c r="BI260" i="10"/>
  <c r="BM260" i="10"/>
  <c r="BL260" i="10"/>
  <c r="AU247" i="10"/>
  <c r="AV247" i="10" s="1"/>
  <c r="AQ247" i="10"/>
  <c r="AX247" i="10" s="1"/>
  <c r="AO264" i="10"/>
  <c r="AO250" i="10"/>
  <c r="AO238" i="10"/>
  <c r="BI254" i="10"/>
  <c r="BM254" i="10"/>
  <c r="BL254" i="10"/>
  <c r="BM249" i="10"/>
  <c r="BL249" i="10"/>
  <c r="BI249" i="10"/>
  <c r="AO199" i="10"/>
  <c r="AU199" i="10"/>
  <c r="AV199" i="10" s="1"/>
  <c r="AQ199" i="10"/>
  <c r="AO187" i="10"/>
  <c r="AU187" i="10"/>
  <c r="AV187" i="10" s="1"/>
  <c r="AQ187" i="10"/>
  <c r="AU237" i="10"/>
  <c r="AV237" i="10" s="1"/>
  <c r="AQ237" i="10"/>
  <c r="AU233" i="10"/>
  <c r="AV233" i="10" s="1"/>
  <c r="AQ233" i="10"/>
  <c r="AU229" i="10"/>
  <c r="AV229" i="10" s="1"/>
  <c r="AQ229" i="10"/>
  <c r="AQ218" i="10"/>
  <c r="AU218" i="10"/>
  <c r="AV218" i="10" s="1"/>
  <c r="AO218" i="10"/>
  <c r="AQ241" i="10"/>
  <c r="AU241" i="10"/>
  <c r="AV241" i="10" s="1"/>
  <c r="BI225" i="10"/>
  <c r="BM225" i="10"/>
  <c r="BL225" i="10"/>
  <c r="BM211" i="10"/>
  <c r="BL211" i="10"/>
  <c r="BI211" i="10"/>
  <c r="BM203" i="10"/>
  <c r="BL203" i="10"/>
  <c r="BI203" i="10"/>
  <c r="BM198" i="10"/>
  <c r="BL198" i="10"/>
  <c r="BI198" i="10"/>
  <c r="BM194" i="10"/>
  <c r="BL194" i="10"/>
  <c r="BI194" i="10"/>
  <c r="BM190" i="10"/>
  <c r="BL190" i="10"/>
  <c r="BI190" i="10"/>
  <c r="BL230" i="10"/>
  <c r="BI230" i="10"/>
  <c r="BM230" i="10"/>
  <c r="AO235" i="10"/>
  <c r="BI223" i="10"/>
  <c r="BM223" i="10"/>
  <c r="BL223" i="10"/>
  <c r="AQ214" i="10"/>
  <c r="AU214" i="10"/>
  <c r="AV214" i="10" s="1"/>
  <c r="AO214" i="10"/>
  <c r="AO210" i="10"/>
  <c r="AU210" i="10"/>
  <c r="AV210" i="10" s="1"/>
  <c r="AQ210" i="10"/>
  <c r="AQ204" i="10"/>
  <c r="AO204" i="10"/>
  <c r="AU204" i="10"/>
  <c r="AV204" i="10" s="1"/>
  <c r="BI181" i="10"/>
  <c r="BL181" i="10"/>
  <c r="BM181" i="10"/>
  <c r="AX203" i="10"/>
  <c r="AU183" i="10"/>
  <c r="AV183" i="10" s="1"/>
  <c r="AQ183" i="10"/>
  <c r="AO183" i="10"/>
  <c r="BL177" i="10"/>
  <c r="BM177" i="10"/>
  <c r="BI177" i="10"/>
  <c r="AU166" i="10"/>
  <c r="AV166" i="10" s="1"/>
  <c r="AQ166" i="10"/>
  <c r="AU185" i="10"/>
  <c r="AV185" i="10" s="1"/>
  <c r="AQ185" i="10"/>
  <c r="AO185" i="10"/>
  <c r="BL165" i="10"/>
  <c r="BI165" i="10"/>
  <c r="BM165" i="10"/>
  <c r="AU164" i="10"/>
  <c r="AV164" i="10" s="1"/>
  <c r="AQ164" i="10"/>
  <c r="BL173" i="10"/>
  <c r="BM173" i="10"/>
  <c r="BI173" i="10"/>
  <c r="BI140" i="10"/>
  <c r="BM140" i="10"/>
  <c r="BL140" i="10"/>
  <c r="AO123" i="10"/>
  <c r="AU123" i="10"/>
  <c r="AV123" i="10" s="1"/>
  <c r="AQ123" i="10"/>
  <c r="AQ161" i="10"/>
  <c r="AX161" i="10" s="1"/>
  <c r="AO161" i="10"/>
  <c r="AU161" i="10"/>
  <c r="AV161" i="10" s="1"/>
  <c r="AQ157" i="10"/>
  <c r="AO157" i="10"/>
  <c r="AU157" i="10"/>
  <c r="AV157" i="10" s="1"/>
  <c r="AQ153" i="10"/>
  <c r="AX153" i="10" s="1"/>
  <c r="AO153" i="10"/>
  <c r="AU153" i="10"/>
  <c r="AV153" i="10" s="1"/>
  <c r="BM137" i="10"/>
  <c r="BL137" i="10"/>
  <c r="BI137" i="10"/>
  <c r="AQ130" i="10"/>
  <c r="AO130" i="10"/>
  <c r="AU130" i="10"/>
  <c r="AV130" i="10" s="1"/>
  <c r="BM123" i="10"/>
  <c r="BL123" i="10"/>
  <c r="BI123" i="10"/>
  <c r="AO158" i="10"/>
  <c r="BI138" i="10"/>
  <c r="BM138" i="10"/>
  <c r="BL138" i="10"/>
  <c r="AU146" i="10"/>
  <c r="AV146" i="10" s="1"/>
  <c r="AQ146" i="10"/>
  <c r="BM136" i="10"/>
  <c r="BI136" i="10"/>
  <c r="BL136" i="10"/>
  <c r="BI125" i="10"/>
  <c r="BM125" i="10"/>
  <c r="BL125" i="10"/>
  <c r="AO169" i="10"/>
  <c r="BI156" i="10"/>
  <c r="BM156" i="10"/>
  <c r="BL156" i="10"/>
  <c r="BI142" i="10"/>
  <c r="BM142" i="10"/>
  <c r="BL142" i="10"/>
  <c r="BI148" i="10"/>
  <c r="BM148" i="10"/>
  <c r="BL148" i="10"/>
  <c r="AQ141" i="10"/>
  <c r="AO141" i="10"/>
  <c r="AU141" i="10"/>
  <c r="AV141" i="10" s="1"/>
  <c r="BI127" i="10"/>
  <c r="BM127" i="10"/>
  <c r="BL127" i="10"/>
  <c r="AU121" i="10"/>
  <c r="AV121" i="10" s="1"/>
  <c r="AQ121" i="10"/>
  <c r="AO121" i="10"/>
  <c r="AU122" i="10"/>
  <c r="AV122" i="10" s="1"/>
  <c r="AQ122" i="10"/>
  <c r="BI108" i="10"/>
  <c r="BM108" i="10"/>
  <c r="BL108" i="10"/>
  <c r="BP110" i="10"/>
  <c r="BM103" i="10"/>
  <c r="BL103" i="10"/>
  <c r="BI103" i="10"/>
  <c r="BI95" i="10"/>
  <c r="BM95" i="10"/>
  <c r="BL95" i="10"/>
  <c r="AQ86" i="10"/>
  <c r="AO86" i="10"/>
  <c r="AU86" i="10"/>
  <c r="AV86" i="10" s="1"/>
  <c r="BI77" i="10"/>
  <c r="BM77" i="10"/>
  <c r="BL77" i="10"/>
  <c r="AQ68" i="10"/>
  <c r="AO68" i="10"/>
  <c r="AU68" i="10"/>
  <c r="AV68" i="10" s="1"/>
  <c r="BI59" i="10"/>
  <c r="BM59" i="10"/>
  <c r="BL59" i="10"/>
  <c r="AQ51" i="10"/>
  <c r="AU51" i="10"/>
  <c r="AV51" i="10" s="1"/>
  <c r="AQ32" i="10"/>
  <c r="AO32" i="10"/>
  <c r="AU32" i="10"/>
  <c r="AV32" i="10" s="1"/>
  <c r="AQ18" i="10"/>
  <c r="AU18" i="10"/>
  <c r="AV18" i="10" s="1"/>
  <c r="AQ6" i="10"/>
  <c r="AX6" i="10" s="1"/>
  <c r="AU6" i="10"/>
  <c r="AV6" i="10" s="1"/>
  <c r="AX112" i="10"/>
  <c r="BM97" i="10"/>
  <c r="BI97" i="10"/>
  <c r="BL97" i="10"/>
  <c r="AQ88" i="10"/>
  <c r="AO88" i="10"/>
  <c r="AU88" i="10"/>
  <c r="AV88" i="10" s="1"/>
  <c r="BI79" i="10"/>
  <c r="BM79" i="10"/>
  <c r="BL79" i="10"/>
  <c r="AQ70" i="10"/>
  <c r="AO70" i="10"/>
  <c r="AU70" i="10"/>
  <c r="AV70" i="10" s="1"/>
  <c r="BI61" i="10"/>
  <c r="BM61" i="10"/>
  <c r="BL61" i="10"/>
  <c r="BM39" i="10"/>
  <c r="BL39" i="10"/>
  <c r="BI39" i="10"/>
  <c r="AO109" i="10"/>
  <c r="AU49" i="10"/>
  <c r="AV49" i="10" s="1"/>
  <c r="AQ49" i="10"/>
  <c r="AO44" i="10"/>
  <c r="AU44" i="10"/>
  <c r="AV44" i="10" s="1"/>
  <c r="AQ44" i="10"/>
  <c r="AQ96" i="10"/>
  <c r="AO96" i="10"/>
  <c r="AU96" i="10"/>
  <c r="AV96" i="10" s="1"/>
  <c r="BI87" i="10"/>
  <c r="BM87" i="10"/>
  <c r="BL87" i="10"/>
  <c r="AO83" i="10"/>
  <c r="AQ78" i="10"/>
  <c r="AO78" i="10"/>
  <c r="AU78" i="10"/>
  <c r="AV78" i="10" s="1"/>
  <c r="BI69" i="10"/>
  <c r="BM69" i="10"/>
  <c r="BL69" i="10"/>
  <c r="AO65" i="10"/>
  <c r="AQ60" i="10"/>
  <c r="AO60" i="10"/>
  <c r="AU60" i="10"/>
  <c r="AV60" i="10" s="1"/>
  <c r="BM54" i="10"/>
  <c r="BL54" i="10"/>
  <c r="BI54" i="10"/>
  <c r="BM111" i="10"/>
  <c r="BL111" i="10"/>
  <c r="BI111" i="10"/>
  <c r="AQ43" i="10"/>
  <c r="AU43" i="10"/>
  <c r="AV43" i="10" s="1"/>
  <c r="AU29" i="10"/>
  <c r="AV29" i="10" s="1"/>
  <c r="AQ29" i="10"/>
  <c r="AU25" i="10"/>
  <c r="AV25" i="10" s="1"/>
  <c r="AQ25" i="10"/>
  <c r="AU21" i="10"/>
  <c r="AV21" i="10" s="1"/>
  <c r="AQ21" i="10"/>
  <c r="AU17" i="10"/>
  <c r="AV17" i="10" s="1"/>
  <c r="AQ17" i="10"/>
  <c r="AU13" i="10"/>
  <c r="AV13" i="10" s="1"/>
  <c r="AQ13" i="10"/>
  <c r="AU9" i="10"/>
  <c r="AV9" i="10" s="1"/>
  <c r="AQ9" i="10"/>
  <c r="AU5" i="10"/>
  <c r="AV5" i="10" s="1"/>
  <c r="AQ5" i="10"/>
  <c r="AO26" i="10"/>
  <c r="AO14" i="10"/>
  <c r="AU340" i="10"/>
  <c r="AV340" i="10" s="1"/>
  <c r="AQ340" i="10"/>
  <c r="AO393" i="10"/>
  <c r="AU393" i="10"/>
  <c r="AV393" i="10" s="1"/>
  <c r="AQ393" i="10"/>
  <c r="AQ388" i="10"/>
  <c r="AO388" i="10"/>
  <c r="AU388" i="10"/>
  <c r="AV388" i="10" s="1"/>
  <c r="AU389" i="10"/>
  <c r="AV389" i="10" s="1"/>
  <c r="AO389" i="10"/>
  <c r="AQ389" i="10"/>
  <c r="AX389" i="10" s="1"/>
  <c r="AO368" i="10"/>
  <c r="AU368" i="10"/>
  <c r="AV368" i="10" s="1"/>
  <c r="AQ368" i="10"/>
  <c r="AQ381" i="10"/>
  <c r="AO381" i="10"/>
  <c r="AU381" i="10"/>
  <c r="AV381" i="10" s="1"/>
  <c r="AU380" i="10"/>
  <c r="AV380" i="10" s="1"/>
  <c r="AQ380" i="10"/>
  <c r="BM367" i="10"/>
  <c r="BL367" i="10"/>
  <c r="BI367" i="10"/>
  <c r="BM363" i="10"/>
  <c r="BL363" i="10"/>
  <c r="BI363" i="10"/>
  <c r="BM359" i="10"/>
  <c r="BL359" i="10"/>
  <c r="BI359" i="10"/>
  <c r="AQ355" i="10"/>
  <c r="AU355" i="10"/>
  <c r="AV355" i="10" s="1"/>
  <c r="AO355" i="10"/>
  <c r="AQ349" i="10"/>
  <c r="AX349" i="10" s="1"/>
  <c r="AO349" i="10"/>
  <c r="AU349" i="10"/>
  <c r="AV349" i="10" s="1"/>
  <c r="BL337" i="10"/>
  <c r="BI337" i="10"/>
  <c r="BM337" i="10"/>
  <c r="AU346" i="10"/>
  <c r="AV346" i="10" s="1"/>
  <c r="AQ346" i="10"/>
  <c r="AO306" i="10"/>
  <c r="AU306" i="10"/>
  <c r="AV306" i="10" s="1"/>
  <c r="AQ306" i="10"/>
  <c r="AX306" i="10" s="1"/>
  <c r="AX337" i="10"/>
  <c r="AO332" i="10"/>
  <c r="AX334" i="10"/>
  <c r="AU313" i="10"/>
  <c r="AV313" i="10" s="1"/>
  <c r="AQ313" i="10"/>
  <c r="AO313" i="10"/>
  <c r="AQ293" i="10"/>
  <c r="AO293" i="10"/>
  <c r="AU293" i="10"/>
  <c r="AV293" i="10" s="1"/>
  <c r="AO275" i="10"/>
  <c r="AQ275" i="10"/>
  <c r="AX275" i="10" s="1"/>
  <c r="AU275" i="10"/>
  <c r="AV275" i="10" s="1"/>
  <c r="BM269" i="10"/>
  <c r="BI269" i="10"/>
  <c r="BL269" i="10"/>
  <c r="AU274" i="10"/>
  <c r="AV274" i="10" s="1"/>
  <c r="AQ274" i="10"/>
  <c r="AO284" i="10"/>
  <c r="AQ276" i="10"/>
  <c r="AU276" i="10"/>
  <c r="AV276" i="10" s="1"/>
  <c r="AQ236" i="10"/>
  <c r="AU236" i="10"/>
  <c r="AV236" i="10" s="1"/>
  <c r="BP273" i="10"/>
  <c r="AX267" i="10"/>
  <c r="AU262" i="10"/>
  <c r="AV262" i="10" s="1"/>
  <c r="AQ262" i="10"/>
  <c r="AQ259" i="10"/>
  <c r="AU259" i="10"/>
  <c r="AV259" i="10" s="1"/>
  <c r="BM247" i="10"/>
  <c r="BI247" i="10"/>
  <c r="BL247" i="10"/>
  <c r="AQ249" i="10"/>
  <c r="AU249" i="10"/>
  <c r="AV249" i="10" s="1"/>
  <c r="AU225" i="10"/>
  <c r="AV225" i="10" s="1"/>
  <c r="AQ225" i="10"/>
  <c r="AO197" i="10"/>
  <c r="AU197" i="10"/>
  <c r="AV197" i="10" s="1"/>
  <c r="AQ197" i="10"/>
  <c r="AX256" i="10"/>
  <c r="AO236" i="10"/>
  <c r="AX219" i="10"/>
  <c r="AQ198" i="10"/>
  <c r="AX198" i="10" s="1"/>
  <c r="AO198" i="10"/>
  <c r="AU198" i="10"/>
  <c r="AV198" i="10" s="1"/>
  <c r="AQ194" i="10"/>
  <c r="AO194" i="10"/>
  <c r="AU194" i="10"/>
  <c r="AV194" i="10" s="1"/>
  <c r="AQ190" i="10"/>
  <c r="AX190" i="10" s="1"/>
  <c r="AO190" i="10"/>
  <c r="AU190" i="10"/>
  <c r="AV190" i="10" s="1"/>
  <c r="AO249" i="10"/>
  <c r="BL228" i="10"/>
  <c r="BI228" i="10"/>
  <c r="BM228" i="10"/>
  <c r="BL213" i="10"/>
  <c r="BI213" i="10"/>
  <c r="BM213" i="10"/>
  <c r="AO233" i="10"/>
  <c r="AU221" i="10"/>
  <c r="AV221" i="10" s="1"/>
  <c r="AQ221" i="10"/>
  <c r="AX217" i="10"/>
  <c r="BI219" i="10"/>
  <c r="BL219" i="10"/>
  <c r="BM219" i="10"/>
  <c r="AQ184" i="10"/>
  <c r="AU184" i="10"/>
  <c r="AV184" i="10" s="1"/>
  <c r="AO184" i="10"/>
  <c r="AQ165" i="10"/>
  <c r="AU165" i="10"/>
  <c r="AV165" i="10" s="1"/>
  <c r="AO165" i="10"/>
  <c r="BI221" i="10"/>
  <c r="BL221" i="10"/>
  <c r="BM221" i="10"/>
  <c r="AQ180" i="10"/>
  <c r="AU180" i="10"/>
  <c r="AV180" i="10" s="1"/>
  <c r="AO180" i="10"/>
  <c r="AU176" i="10"/>
  <c r="AV176" i="10" s="1"/>
  <c r="AO176" i="10"/>
  <c r="AQ176" i="10"/>
  <c r="AX176" i="10" s="1"/>
  <c r="AU162" i="10"/>
  <c r="AV162" i="10" s="1"/>
  <c r="AQ162" i="10"/>
  <c r="AO138" i="10"/>
  <c r="AU117" i="10"/>
  <c r="AV117" i="10" s="1"/>
  <c r="AQ117" i="10"/>
  <c r="AO166" i="10"/>
  <c r="AQ137" i="10"/>
  <c r="AO137" i="10"/>
  <c r="AU137" i="10"/>
  <c r="AV137" i="10" s="1"/>
  <c r="BM130" i="10"/>
  <c r="BL130" i="10"/>
  <c r="BI130" i="10"/>
  <c r="AQ131" i="10"/>
  <c r="AO131" i="10"/>
  <c r="AU131" i="10"/>
  <c r="AV131" i="10" s="1"/>
  <c r="AX168" i="10"/>
  <c r="AO132" i="10"/>
  <c r="AQ120" i="10"/>
  <c r="AU120" i="10"/>
  <c r="AV120" i="10" s="1"/>
  <c r="AO167" i="10"/>
  <c r="BI154" i="10"/>
  <c r="BM154" i="10"/>
  <c r="BL154" i="10"/>
  <c r="BI121" i="10"/>
  <c r="BM121" i="10"/>
  <c r="BL121" i="10"/>
  <c r="BL114" i="10"/>
  <c r="BI114" i="10"/>
  <c r="BM114" i="10"/>
  <c r="AQ100" i="10"/>
  <c r="AU100" i="10"/>
  <c r="AV100" i="10" s="1"/>
  <c r="BP133" i="10"/>
  <c r="AQ118" i="10"/>
  <c r="AU118" i="10"/>
  <c r="AV118" i="10" s="1"/>
  <c r="AQ116" i="10"/>
  <c r="AU116" i="10"/>
  <c r="AV116" i="10" s="1"/>
  <c r="AO108" i="10"/>
  <c r="AQ103" i="10"/>
  <c r="AO103" i="10"/>
  <c r="AU103" i="10"/>
  <c r="AV103" i="10" s="1"/>
  <c r="AU89" i="10"/>
  <c r="AV89" i="10" s="1"/>
  <c r="AQ89" i="10"/>
  <c r="AU71" i="10"/>
  <c r="AV71" i="10" s="1"/>
  <c r="AQ71" i="10"/>
  <c r="AO31" i="10"/>
  <c r="AU31" i="10"/>
  <c r="AV31" i="10" s="1"/>
  <c r="AQ31" i="10"/>
  <c r="AX114" i="10"/>
  <c r="AQ45" i="10"/>
  <c r="AU45" i="10"/>
  <c r="AV45" i="10" s="1"/>
  <c r="AQ28" i="10"/>
  <c r="AU28" i="10"/>
  <c r="AV28" i="10" s="1"/>
  <c r="AQ16" i="10"/>
  <c r="AU16" i="10"/>
  <c r="AV16" i="10" s="1"/>
  <c r="AQ4" i="10"/>
  <c r="AU4" i="10"/>
  <c r="AV4" i="10" s="1"/>
  <c r="AU91" i="10"/>
  <c r="AV91" i="10" s="1"/>
  <c r="AQ91" i="10"/>
  <c r="AU73" i="10"/>
  <c r="AV73" i="10" s="1"/>
  <c r="AQ73" i="10"/>
  <c r="AO53" i="10"/>
  <c r="AU37" i="10"/>
  <c r="AV37" i="10" s="1"/>
  <c r="AQ37" i="10"/>
  <c r="AU81" i="10"/>
  <c r="AV81" i="10" s="1"/>
  <c r="AQ81" i="10"/>
  <c r="AU63" i="10"/>
  <c r="AV63" i="10" s="1"/>
  <c r="AQ63" i="10"/>
  <c r="AQ56" i="10"/>
  <c r="AO56" i="10"/>
  <c r="AU56" i="10"/>
  <c r="AV56" i="10" s="1"/>
  <c r="AU35" i="10"/>
  <c r="AV35" i="10" s="1"/>
  <c r="AQ35" i="10"/>
  <c r="AO50" i="10"/>
  <c r="AQ50" i="10"/>
  <c r="AU50" i="10"/>
  <c r="AV50" i="10" s="1"/>
  <c r="BM43" i="10"/>
  <c r="BL43" i="10"/>
  <c r="BI43" i="10"/>
  <c r="AO25" i="10"/>
  <c r="AO24" i="10"/>
  <c r="AO12" i="10"/>
  <c r="BP24" i="10"/>
  <c r="F17" i="7"/>
  <c r="A5" i="7"/>
  <c r="AX133" i="10" l="1"/>
  <c r="BP98" i="10"/>
  <c r="BP102" i="10"/>
  <c r="BP106" i="10"/>
  <c r="BP139" i="10"/>
  <c r="AX96" i="10"/>
  <c r="AX48" i="10"/>
  <c r="AX47" i="10"/>
  <c r="AX46" i="10"/>
  <c r="BP4" i="10"/>
  <c r="BP12" i="10"/>
  <c r="AX26" i="10"/>
  <c r="BP8" i="10"/>
  <c r="BP20" i="10"/>
  <c r="BP10" i="10"/>
  <c r="AX43" i="10"/>
  <c r="AX110" i="10"/>
  <c r="AX181" i="10"/>
  <c r="AX301" i="10"/>
  <c r="AX24" i="10"/>
  <c r="BP319" i="10"/>
  <c r="AX355" i="10"/>
  <c r="AX344" i="10"/>
  <c r="AX193" i="10"/>
  <c r="AX292" i="10"/>
  <c r="AX327" i="10"/>
  <c r="AX60" i="10"/>
  <c r="AX34" i="10"/>
  <c r="AX379" i="10"/>
  <c r="AX74" i="10"/>
  <c r="AX346" i="10"/>
  <c r="AX39" i="10"/>
  <c r="AX148" i="10"/>
  <c r="AX129" i="10"/>
  <c r="AX397" i="10"/>
  <c r="AX92" i="10"/>
  <c r="AX298" i="10"/>
  <c r="AX206" i="10"/>
  <c r="BP304" i="10"/>
  <c r="BP380" i="10"/>
  <c r="BP19" i="10"/>
  <c r="AX368" i="10"/>
  <c r="AX341" i="10"/>
  <c r="AX101" i="10"/>
  <c r="AX136" i="10"/>
  <c r="AX145" i="10"/>
  <c r="AX124" i="10"/>
  <c r="AX378" i="10"/>
  <c r="BP80" i="10"/>
  <c r="BP332" i="10"/>
  <c r="AX195" i="10"/>
  <c r="BP382" i="10"/>
  <c r="BP326" i="10"/>
  <c r="BP362" i="10"/>
  <c r="AX35" i="10"/>
  <c r="BP247" i="10"/>
  <c r="AX259" i="10"/>
  <c r="AX236" i="10"/>
  <c r="AX13" i="10"/>
  <c r="AX25" i="10"/>
  <c r="AX204" i="10"/>
  <c r="AX214" i="10"/>
  <c r="AX295" i="10"/>
  <c r="AX303" i="10"/>
  <c r="AX356" i="10"/>
  <c r="BP373" i="10"/>
  <c r="AX111" i="10"/>
  <c r="AX307" i="10"/>
  <c r="AX342" i="10"/>
  <c r="AX398" i="10"/>
  <c r="BP401" i="10"/>
  <c r="AX333" i="10"/>
  <c r="AX362" i="10"/>
  <c r="AX399" i="10"/>
  <c r="AX271" i="10"/>
  <c r="AX304" i="10"/>
  <c r="AX7" i="10"/>
  <c r="AX19" i="10"/>
  <c r="AX33" i="10"/>
  <c r="AX373" i="10"/>
  <c r="AX384" i="10"/>
  <c r="AX234" i="10"/>
  <c r="AX366" i="10"/>
  <c r="BP291" i="10"/>
  <c r="AX262" i="10"/>
  <c r="AX393" i="10"/>
  <c r="AX237" i="10"/>
  <c r="AX288" i="10"/>
  <c r="AX300" i="10"/>
  <c r="AX269" i="10"/>
  <c r="BP371" i="10"/>
  <c r="AX196" i="10"/>
  <c r="AX352" i="10"/>
  <c r="AX347" i="10"/>
  <c r="AX367" i="10"/>
  <c r="AX52" i="10"/>
  <c r="AX253" i="10"/>
  <c r="AX401" i="10"/>
  <c r="AX329" i="10"/>
  <c r="AX143" i="10"/>
  <c r="BP310" i="10"/>
  <c r="BP208" i="10"/>
  <c r="BP84" i="10"/>
  <c r="BP381" i="10"/>
  <c r="BP253" i="10"/>
  <c r="BP309" i="10"/>
  <c r="BP35" i="10"/>
  <c r="BP356" i="10"/>
  <c r="BP221" i="10"/>
  <c r="AX116" i="10"/>
  <c r="AX37" i="10"/>
  <c r="AX28" i="10"/>
  <c r="AX78" i="10"/>
  <c r="AX68" i="10"/>
  <c r="AX264" i="10"/>
  <c r="BP270" i="10"/>
  <c r="AX302" i="10"/>
  <c r="AX376" i="10"/>
  <c r="AX212" i="10"/>
  <c r="AX322" i="10"/>
  <c r="AX372" i="10"/>
  <c r="AX266" i="10"/>
  <c r="AX40" i="10"/>
  <c r="AX66" i="10"/>
  <c r="AX156" i="10"/>
  <c r="AX170" i="10"/>
  <c r="BP234" i="10"/>
  <c r="AX239" i="10"/>
  <c r="AX383" i="10"/>
  <c r="AX387" i="10"/>
  <c r="BP143" i="10"/>
  <c r="AX149" i="10"/>
  <c r="BP147" i="10"/>
  <c r="AX357" i="10"/>
  <c r="AX90" i="10"/>
  <c r="AX175" i="10"/>
  <c r="AX385" i="10"/>
  <c r="BP94" i="10"/>
  <c r="BP145" i="10"/>
  <c r="BP171" i="10"/>
  <c r="BP146" i="10"/>
  <c r="BP191" i="10"/>
  <c r="BP138" i="10"/>
  <c r="AX157" i="10"/>
  <c r="AX159" i="10"/>
  <c r="BP154" i="10"/>
  <c r="AX185" i="10"/>
  <c r="AX173" i="10"/>
  <c r="AX186" i="10"/>
  <c r="BP135" i="10"/>
  <c r="AX194" i="10"/>
  <c r="BP156" i="10"/>
  <c r="AX188" i="10"/>
  <c r="BP159" i="10"/>
  <c r="AX180" i="10"/>
  <c r="AX166" i="10"/>
  <c r="AX140" i="10"/>
  <c r="AX191" i="10"/>
  <c r="BP151" i="10"/>
  <c r="AX155" i="10"/>
  <c r="AX163" i="10"/>
  <c r="BP185" i="10"/>
  <c r="AX77" i="10"/>
  <c r="BP73" i="10"/>
  <c r="AX123" i="10"/>
  <c r="AX104" i="10"/>
  <c r="AX113" i="10"/>
  <c r="BP109" i="10"/>
  <c r="BP79" i="10"/>
  <c r="BP82" i="10"/>
  <c r="AX80" i="10"/>
  <c r="AX73" i="10"/>
  <c r="AX89" i="10"/>
  <c r="AX131" i="10"/>
  <c r="BP130" i="10"/>
  <c r="AX117" i="10"/>
  <c r="AX122" i="10"/>
  <c r="AX84" i="10"/>
  <c r="AX128" i="10"/>
  <c r="AX99" i="10"/>
  <c r="BP105" i="10"/>
  <c r="AX76" i="10"/>
  <c r="BP51" i="10"/>
  <c r="AX71" i="10"/>
  <c r="AX59" i="10"/>
  <c r="AX36" i="10"/>
  <c r="AX75" i="10"/>
  <c r="AX57" i="10"/>
  <c r="BP70" i="10"/>
  <c r="BP5" i="10"/>
  <c r="BP23" i="10"/>
  <c r="BP43" i="10"/>
  <c r="AX91" i="10"/>
  <c r="BP114" i="10"/>
  <c r="AX137" i="10"/>
  <c r="AX221" i="10"/>
  <c r="BP213" i="10"/>
  <c r="BP228" i="10"/>
  <c r="AX225" i="10"/>
  <c r="BP269" i="10"/>
  <c r="AX388" i="10"/>
  <c r="BP111" i="10"/>
  <c r="BP69" i="10"/>
  <c r="BP87" i="10"/>
  <c r="AX49" i="10"/>
  <c r="AX32" i="10"/>
  <c r="BP59" i="10"/>
  <c r="AX86" i="10"/>
  <c r="BP136" i="10"/>
  <c r="BP137" i="10"/>
  <c r="BP194" i="10"/>
  <c r="BP225" i="10"/>
  <c r="AX199" i="10"/>
  <c r="AX250" i="10"/>
  <c r="AX272" i="10"/>
  <c r="BP286" i="10"/>
  <c r="BP322" i="10"/>
  <c r="BP298" i="10"/>
  <c r="BP307" i="10"/>
  <c r="AX348" i="10"/>
  <c r="AX38" i="10"/>
  <c r="AX95" i="10"/>
  <c r="AX142" i="10"/>
  <c r="AX138" i="10"/>
  <c r="AX154" i="10"/>
  <c r="BP226" i="10"/>
  <c r="AX205" i="10"/>
  <c r="AX201" i="10"/>
  <c r="BP352" i="10"/>
  <c r="AX360" i="10"/>
  <c r="BP167" i="10"/>
  <c r="AX299" i="10"/>
  <c r="AX319" i="10"/>
  <c r="AX243" i="10"/>
  <c r="BP313" i="10"/>
  <c r="BP38" i="10"/>
  <c r="BP72" i="10"/>
  <c r="AX93" i="10"/>
  <c r="AX158" i="10"/>
  <c r="BP207" i="10"/>
  <c r="BP263" i="10"/>
  <c r="BP281" i="10"/>
  <c r="BP305" i="10"/>
  <c r="AX287" i="10"/>
  <c r="BP268" i="10"/>
  <c r="AX311" i="10"/>
  <c r="BP329" i="10"/>
  <c r="AX364" i="10"/>
  <c r="BP386" i="10"/>
  <c r="BP259" i="10"/>
  <c r="AX309" i="10"/>
  <c r="AX391" i="10"/>
  <c r="BP56" i="10"/>
  <c r="BP99" i="10"/>
  <c r="BP91" i="10"/>
  <c r="BP71" i="10"/>
  <c r="BP120" i="10"/>
  <c r="BP55" i="10"/>
  <c r="BP357" i="10"/>
  <c r="BP402" i="10"/>
  <c r="BP363" i="10"/>
  <c r="BP127" i="10"/>
  <c r="BP125" i="10"/>
  <c r="BP351" i="10"/>
  <c r="BP32" i="10"/>
  <c r="BP361" i="10"/>
  <c r="BP192" i="10"/>
  <c r="BP282" i="10"/>
  <c r="BP116" i="10"/>
  <c r="BP176" i="10"/>
  <c r="BP388" i="10"/>
  <c r="BP197" i="10"/>
  <c r="BP264" i="10"/>
  <c r="BP303" i="10"/>
  <c r="BP379" i="10"/>
  <c r="BP368" i="10"/>
  <c r="BP33" i="10"/>
  <c r="BP178" i="10"/>
  <c r="BP400" i="10"/>
  <c r="BP21" i="10"/>
  <c r="BP96" i="10"/>
  <c r="BP92" i="10"/>
  <c r="BP163" i="10"/>
  <c r="BP212" i="10"/>
  <c r="BP245" i="10"/>
  <c r="BP202" i="10"/>
  <c r="BP347" i="10"/>
  <c r="BP294" i="10"/>
  <c r="BP387" i="10"/>
  <c r="BP67" i="10"/>
  <c r="BP288" i="10"/>
  <c r="BP308" i="10"/>
  <c r="BP383" i="10"/>
  <c r="AX50" i="10"/>
  <c r="AX56" i="10"/>
  <c r="AX103" i="10"/>
  <c r="AX118" i="10"/>
  <c r="BP121" i="10"/>
  <c r="AX120" i="10"/>
  <c r="AX184" i="10"/>
  <c r="AX293" i="10"/>
  <c r="BP61" i="10"/>
  <c r="AX88" i="10"/>
  <c r="AX51" i="10"/>
  <c r="BP103" i="10"/>
  <c r="AX130" i="10"/>
  <c r="BP173" i="10"/>
  <c r="BP165" i="10"/>
  <c r="BP198" i="10"/>
  <c r="AX218" i="10"/>
  <c r="BP278" i="10"/>
  <c r="AX371" i="10"/>
  <c r="AX377" i="10"/>
  <c r="AX54" i="10"/>
  <c r="BP124" i="10"/>
  <c r="AX208" i="10"/>
  <c r="AX177" i="10"/>
  <c r="BP204" i="10"/>
  <c r="BP239" i="10"/>
  <c r="AX285" i="10"/>
  <c r="AX331" i="10"/>
  <c r="AX310" i="10"/>
  <c r="AX365" i="10"/>
  <c r="BP293" i="10"/>
  <c r="AX363" i="10"/>
  <c r="BP389" i="10"/>
  <c r="BP41" i="10"/>
  <c r="AX10" i="10"/>
  <c r="BP112" i="10"/>
  <c r="BP115" i="10"/>
  <c r="BP160" i="10"/>
  <c r="AX126" i="10"/>
  <c r="AX283" i="10"/>
  <c r="AX321" i="10"/>
  <c r="AX343" i="10"/>
  <c r="BP262" i="10"/>
  <c r="AX390" i="10"/>
  <c r="BP34" i="10"/>
  <c r="BP144" i="10"/>
  <c r="BP187" i="10"/>
  <c r="AX251" i="10"/>
  <c r="AX273" i="10"/>
  <c r="AX291" i="10"/>
  <c r="BP289" i="10"/>
  <c r="BP314" i="10"/>
  <c r="BP323" i="10"/>
  <c r="AX374" i="10"/>
  <c r="BP394" i="10"/>
  <c r="BP390" i="10"/>
  <c r="AX255" i="10"/>
  <c r="BP276" i="10"/>
  <c r="AX305" i="10"/>
  <c r="AX375" i="10"/>
  <c r="BP50" i="10"/>
  <c r="AX53" i="10"/>
  <c r="BP107" i="10"/>
  <c r="BP48" i="10"/>
  <c r="AX82" i="10"/>
  <c r="BP45" i="10"/>
  <c r="AX62" i="10"/>
  <c r="BP104" i="10"/>
  <c r="BP118" i="10"/>
  <c r="AX147" i="10"/>
  <c r="BP169" i="10"/>
  <c r="BP210" i="10"/>
  <c r="BP251" i="10"/>
  <c r="BP126" i="10"/>
  <c r="BP132" i="10"/>
  <c r="BP179" i="10"/>
  <c r="BP152" i="10"/>
  <c r="BP312" i="10"/>
  <c r="BP49" i="10"/>
  <c r="BP345" i="10"/>
  <c r="BP376" i="10"/>
  <c r="BP40" i="10"/>
  <c r="BP101" i="10"/>
  <c r="BP78" i="10"/>
  <c r="BP76" i="10"/>
  <c r="BP68" i="10"/>
  <c r="BP195" i="10"/>
  <c r="BP344" i="10"/>
  <c r="BP366" i="10"/>
  <c r="BP11" i="10"/>
  <c r="BP391" i="10"/>
  <c r="BP205" i="10"/>
  <c r="BP377" i="10"/>
  <c r="AX63" i="10"/>
  <c r="AX4" i="10"/>
  <c r="AX45" i="10"/>
  <c r="BP219" i="10"/>
  <c r="AX197" i="10"/>
  <c r="AX249" i="10"/>
  <c r="AX276" i="10"/>
  <c r="BP337" i="10"/>
  <c r="BP367" i="10"/>
  <c r="AX381" i="10"/>
  <c r="AX5" i="10"/>
  <c r="AX17" i="10"/>
  <c r="AX29" i="10"/>
  <c r="AX44" i="10"/>
  <c r="AX70" i="10"/>
  <c r="AX18" i="10"/>
  <c r="BP108" i="10"/>
  <c r="BP148" i="10"/>
  <c r="AX164" i="10"/>
  <c r="AX183" i="10"/>
  <c r="BP181" i="10"/>
  <c r="BP223" i="10"/>
  <c r="BP230" i="10"/>
  <c r="BP203" i="10"/>
  <c r="AX229" i="10"/>
  <c r="AX187" i="10"/>
  <c r="BP249" i="10"/>
  <c r="AX226" i="10"/>
  <c r="BP256" i="10"/>
  <c r="AX332" i="10"/>
  <c r="BP342" i="10"/>
  <c r="BP354" i="10"/>
  <c r="BP372" i="10"/>
  <c r="BP403" i="10"/>
  <c r="BP66" i="10"/>
  <c r="AX87" i="10"/>
  <c r="AX97" i="10"/>
  <c r="AX8" i="10"/>
  <c r="AX167" i="10"/>
  <c r="BP232" i="10"/>
  <c r="AX189" i="10"/>
  <c r="BP255" i="10"/>
  <c r="AX260" i="10"/>
  <c r="AX270" i="10"/>
  <c r="AX286" i="10"/>
  <c r="BP275" i="10"/>
  <c r="BP370" i="10"/>
  <c r="AX386" i="10"/>
  <c r="BP274" i="10"/>
  <c r="AX318" i="10"/>
  <c r="BP384" i="10"/>
  <c r="BP395" i="10"/>
  <c r="AX55" i="10"/>
  <c r="AX58" i="10"/>
  <c r="AX94" i="10"/>
  <c r="BP100" i="10"/>
  <c r="AX127" i="10"/>
  <c r="AX152" i="10"/>
  <c r="AX134" i="10"/>
  <c r="AX227" i="10"/>
  <c r="AX245" i="10"/>
  <c r="AX192" i="10"/>
  <c r="AX200" i="10"/>
  <c r="AX294" i="10"/>
  <c r="AX290" i="10"/>
  <c r="BP331" i="10"/>
  <c r="AX382" i="10"/>
  <c r="BP365" i="10"/>
  <c r="AX400" i="10"/>
  <c r="AX359" i="10"/>
  <c r="AX11" i="10"/>
  <c r="AX23" i="10"/>
  <c r="BP53" i="10"/>
  <c r="AX107" i="10"/>
  <c r="BP64" i="10"/>
  <c r="AX85" i="10"/>
  <c r="AX42" i="10"/>
  <c r="BP62" i="10"/>
  <c r="AX83" i="10"/>
  <c r="AX115" i="10"/>
  <c r="BP119" i="10"/>
  <c r="AX150" i="10"/>
  <c r="AX132" i="10"/>
  <c r="AX179" i="10"/>
  <c r="BP196" i="10"/>
  <c r="AX231" i="10"/>
  <c r="BP243" i="10"/>
  <c r="BP267" i="10"/>
  <c r="AX325" i="10"/>
  <c r="AX345" i="10"/>
  <c r="BP385" i="10"/>
  <c r="AX254" i="10"/>
  <c r="AX296" i="10"/>
  <c r="AX350" i="10"/>
  <c r="AX109" i="10"/>
  <c r="BP81" i="10"/>
  <c r="AX64" i="10"/>
  <c r="AX125" i="10"/>
  <c r="BP180" i="10"/>
  <c r="AX209" i="10"/>
  <c r="AX323" i="10"/>
  <c r="AX403" i="10"/>
  <c r="BP7" i="10"/>
  <c r="BP25" i="10"/>
  <c r="BP141" i="10"/>
  <c r="BP149" i="10"/>
  <c r="BP155" i="10"/>
  <c r="BP186" i="10"/>
  <c r="BP166" i="10"/>
  <c r="BP189" i="10"/>
  <c r="BP201" i="10"/>
  <c r="BP229" i="10"/>
  <c r="BP321" i="10"/>
  <c r="BP295" i="10"/>
  <c r="BP279" i="10"/>
  <c r="BP348" i="10"/>
  <c r="BP9" i="10"/>
  <c r="BP27" i="10"/>
  <c r="BP216" i="10"/>
  <c r="BP231" i="10"/>
  <c r="BP311" i="10"/>
  <c r="BP284" i="10"/>
  <c r="BP93" i="10"/>
  <c r="BP83" i="10"/>
  <c r="BP128" i="10"/>
  <c r="BP280" i="10"/>
  <c r="BP75" i="10"/>
  <c r="BP85" i="10"/>
  <c r="BP261" i="10"/>
  <c r="BP39" i="10"/>
  <c r="BP95" i="10"/>
  <c r="BP123" i="10"/>
  <c r="BP190" i="10"/>
  <c r="BP260" i="10"/>
  <c r="BP301" i="10"/>
  <c r="BP320" i="10"/>
  <c r="BP369" i="10"/>
  <c r="BP113" i="10"/>
  <c r="BP117" i="10"/>
  <c r="BP241" i="10"/>
  <c r="BP315" i="10"/>
  <c r="BP346" i="10"/>
  <c r="BP355" i="10"/>
  <c r="BP349" i="10"/>
  <c r="BP360" i="10"/>
  <c r="BP90" i="10"/>
  <c r="BP162" i="10"/>
  <c r="BP174" i="10"/>
  <c r="BP236" i="10"/>
  <c r="BP271" i="10"/>
  <c r="BP296" i="10"/>
  <c r="BP340" i="10"/>
  <c r="BP396" i="10"/>
  <c r="BP63" i="10"/>
  <c r="BP31" i="10"/>
  <c r="BP164" i="10"/>
  <c r="BP131" i="10"/>
  <c r="BP129" i="10"/>
  <c r="BP57" i="10"/>
  <c r="BP150" i="10"/>
  <c r="BP206" i="10"/>
  <c r="BP272" i="10"/>
  <c r="BP343" i="10"/>
  <c r="BP265" i="10"/>
  <c r="BP290" i="10"/>
  <c r="BP374" i="10"/>
  <c r="BP58" i="10"/>
  <c r="BP88" i="10"/>
  <c r="BP74" i="10"/>
  <c r="BP199" i="10"/>
  <c r="BP250" i="10"/>
  <c r="BP300" i="10"/>
  <c r="BP302" i="10"/>
  <c r="BP358" i="10"/>
  <c r="BP17" i="10"/>
  <c r="BP60" i="10"/>
  <c r="BP153" i="10"/>
  <c r="BP336" i="10"/>
  <c r="BP393" i="10"/>
  <c r="AX81" i="10"/>
  <c r="AX16" i="10"/>
  <c r="AX31" i="10"/>
  <c r="AX100" i="10"/>
  <c r="AX162" i="10"/>
  <c r="AX165" i="10"/>
  <c r="AX274" i="10"/>
  <c r="AX313" i="10"/>
  <c r="BP359" i="10"/>
  <c r="AX380" i="10"/>
  <c r="AX340" i="10"/>
  <c r="AX9" i="10"/>
  <c r="AX21" i="10"/>
  <c r="BP54" i="10"/>
  <c r="BP97" i="10"/>
  <c r="BP77" i="10"/>
  <c r="AX121" i="10"/>
  <c r="AX141" i="10"/>
  <c r="BP142" i="10"/>
  <c r="AX146" i="10"/>
  <c r="BP140" i="10"/>
  <c r="BP177" i="10"/>
  <c r="AX210" i="10"/>
  <c r="BP211" i="10"/>
  <c r="AX241" i="10"/>
  <c r="AX233" i="10"/>
  <c r="BP254" i="10"/>
  <c r="AX238" i="10"/>
  <c r="BP285" i="10"/>
  <c r="AX297" i="10"/>
  <c r="BP339" i="10"/>
  <c r="AX353" i="10"/>
  <c r="AX358" i="10"/>
  <c r="BP398" i="10"/>
  <c r="BP399" i="10"/>
  <c r="AX395" i="10"/>
  <c r="AX30" i="10"/>
  <c r="AX69" i="10"/>
  <c r="BP47" i="10"/>
  <c r="AX61" i="10"/>
  <c r="AX20" i="10"/>
  <c r="BP36" i="10"/>
  <c r="BP158" i="10"/>
  <c r="BP134" i="10"/>
  <c r="AX171" i="10"/>
  <c r="AX339" i="10"/>
  <c r="AX354" i="10"/>
  <c r="AX361" i="10"/>
  <c r="AX369" i="10"/>
  <c r="AX246" i="10"/>
  <c r="BP306" i="10"/>
  <c r="BP333" i="10"/>
  <c r="BP334" i="10"/>
  <c r="AX178" i="10"/>
  <c r="AX172" i="10"/>
  <c r="AX182" i="10"/>
  <c r="AX230" i="10"/>
  <c r="AX326" i="10"/>
  <c r="BP328" i="10"/>
  <c r="AX370" i="10"/>
  <c r="AX282" i="10"/>
  <c r="BP297" i="10"/>
  <c r="AX289" i="10"/>
  <c r="AX394" i="10"/>
  <c r="AX15" i="10"/>
  <c r="AX27" i="10"/>
  <c r="AX41" i="10"/>
  <c r="BP44" i="10"/>
  <c r="AX67" i="10"/>
  <c r="AX105" i="10"/>
  <c r="AX12" i="10"/>
  <c r="BP30" i="10"/>
  <c r="BP42" i="10"/>
  <c r="AX65" i="10"/>
  <c r="AX119" i="10"/>
  <c r="AX169" i="10"/>
  <c r="BP175" i="10"/>
  <c r="BP188" i="10"/>
  <c r="BP200" i="10"/>
  <c r="AX235" i="10"/>
  <c r="BP266" i="10"/>
  <c r="AX317" i="10"/>
  <c r="BP375" i="10"/>
  <c r="AX281" i="10"/>
  <c r="AX396" i="10"/>
  <c r="BP29" i="10"/>
  <c r="AX72" i="10"/>
  <c r="BP37" i="10"/>
  <c r="AX14" i="10"/>
  <c r="BP89" i="10"/>
  <c r="AX144" i="10"/>
  <c r="AX160" i="10"/>
  <c r="AX202" i="10"/>
  <c r="BP184" i="10"/>
  <c r="AX174" i="10"/>
  <c r="BP13" i="10"/>
  <c r="BP161" i="10"/>
  <c r="BP182" i="10"/>
  <c r="BP193" i="10"/>
  <c r="BP209" i="10"/>
  <c r="BP235" i="10"/>
  <c r="BP364" i="10"/>
  <c r="BP172" i="10"/>
  <c r="BP218" i="10"/>
  <c r="BP258" i="10"/>
  <c r="BP287" i="10"/>
  <c r="BP299" i="10"/>
  <c r="BP353" i="10"/>
  <c r="BP350" i="10"/>
  <c r="BP392" i="10"/>
  <c r="BP397" i="10"/>
  <c r="BP15" i="10"/>
  <c r="BP86" i="10"/>
  <c r="BP157" i="10"/>
  <c r="BP237" i="10"/>
  <c r="BP283" i="10"/>
  <c r="BP183" i="10"/>
  <c r="BP292" i="10"/>
  <c r="BP378" i="10"/>
  <c r="BP52" i="10"/>
  <c r="BP65" i="10"/>
  <c r="BP122" i="10"/>
  <c r="BP217" i="10"/>
  <c r="BP341" i="10"/>
  <c r="F21" i="7"/>
  <c r="A6" i="7"/>
  <c r="A7" i="7" l="1"/>
  <c r="F25" i="7"/>
  <c r="A8" i="7" l="1"/>
  <c r="F29" i="7"/>
  <c r="A9" i="7" l="1"/>
  <c r="F33" i="7"/>
  <c r="F37" i="7" l="1"/>
  <c r="A10" i="7"/>
  <c r="A11" i="7" l="1"/>
  <c r="F41" i="7"/>
  <c r="F45" i="7" l="1"/>
  <c r="A12" i="7"/>
  <c r="F49" i="7" l="1"/>
  <c r="A13" i="7"/>
  <c r="A14" i="7" l="1"/>
  <c r="F53" i="7"/>
  <c r="A15" i="7" l="1"/>
  <c r="F57" i="7"/>
  <c r="A16" i="7" l="1"/>
  <c r="F61" i="7"/>
  <c r="A17" i="7" l="1"/>
  <c r="F65" i="7"/>
  <c r="F69" i="7" l="1"/>
  <c r="A18" i="7"/>
  <c r="F73" i="7" l="1"/>
  <c r="A19" i="7"/>
  <c r="A20" i="7" l="1"/>
  <c r="F77" i="7"/>
  <c r="A21" i="7" l="1"/>
  <c r="F81" i="7"/>
  <c r="A22" i="7" l="1"/>
  <c r="F85" i="7"/>
  <c r="F89" i="7" l="1"/>
  <c r="A23" i="7"/>
  <c r="F93" i="7" l="1"/>
  <c r="A24" i="7"/>
  <c r="F97" i="7" l="1"/>
  <c r="A25" i="7"/>
  <c r="F101" i="7" l="1"/>
  <c r="A26" i="7"/>
  <c r="A27" i="7" l="1"/>
  <c r="F105" i="7"/>
  <c r="A28" i="7" l="1"/>
  <c r="F109" i="7"/>
  <c r="F113" i="7" l="1"/>
  <c r="A29" i="7"/>
  <c r="F117" i="7" l="1"/>
  <c r="A30" i="7"/>
  <c r="A31" i="7" l="1"/>
  <c r="F121" i="7"/>
  <c r="F125" i="7" l="1"/>
  <c r="A32" i="7"/>
  <c r="A33" i="7" l="1"/>
  <c r="F129" i="7"/>
  <c r="F133" i="7" l="1"/>
  <c r="A34" i="7"/>
  <c r="F137" i="7" l="1"/>
  <c r="A35" i="7"/>
  <c r="F141" i="7" l="1"/>
  <c r="A36" i="7"/>
  <c r="F145" i="7" l="1"/>
  <c r="A37" i="7"/>
  <c r="F149" i="7" l="1"/>
  <c r="A38" i="7"/>
  <c r="A39" i="7" l="1"/>
  <c r="F153" i="7"/>
  <c r="A40" i="7" l="1"/>
  <c r="F157" i="7"/>
  <c r="A41" i="7" l="1"/>
  <c r="F161" i="7"/>
  <c r="F165" i="7" l="1"/>
  <c r="A42" i="7"/>
  <c r="F169" i="7" l="1"/>
  <c r="A43" i="7"/>
  <c r="F173" i="7" l="1"/>
  <c r="A44" i="7"/>
  <c r="A45" i="7" l="1"/>
  <c r="F177" i="7"/>
  <c r="A46" i="7" l="1"/>
  <c r="F181" i="7"/>
  <c r="F185" i="7" l="1"/>
  <c r="A47" i="7"/>
  <c r="F189" i="7" l="1"/>
  <c r="A48" i="7"/>
  <c r="A49" i="7" l="1"/>
  <c r="F193" i="7"/>
  <c r="F197" i="7" l="1"/>
  <c r="A50" i="7"/>
  <c r="A51" i="7" l="1"/>
  <c r="F201" i="7"/>
  <c r="F205" i="7" l="1"/>
  <c r="A52" i="7"/>
  <c r="F209" i="7" l="1"/>
  <c r="A53" i="7"/>
  <c r="F213" i="7" l="1"/>
  <c r="A54" i="7"/>
  <c r="A55" i="7" l="1"/>
  <c r="F217" i="7"/>
  <c r="F221" i="7" l="1"/>
  <c r="A56" i="7"/>
  <c r="A57" i="7" l="1"/>
  <c r="F225" i="7"/>
  <c r="F229" i="7" l="1"/>
  <c r="A58" i="7"/>
  <c r="A59" i="7" l="1"/>
  <c r="F233" i="7"/>
  <c r="F237" i="7" l="1"/>
  <c r="A60" i="7"/>
  <c r="F241" i="7" l="1"/>
  <c r="A61" i="7"/>
  <c r="F245" i="7" l="1"/>
  <c r="A62" i="7"/>
  <c r="A63" i="7" l="1"/>
  <c r="F249" i="7"/>
  <c r="A64" i="7" l="1"/>
  <c r="F253" i="7"/>
  <c r="F257" i="7" l="1"/>
  <c r="A65" i="7"/>
  <c r="F261" i="7" l="1"/>
  <c r="A66" i="7"/>
  <c r="F265" i="7" l="1"/>
  <c r="A67" i="7"/>
  <c r="F269" i="7" l="1"/>
  <c r="A68" i="7"/>
  <c r="A69" i="7" l="1"/>
  <c r="F273" i="7"/>
  <c r="F277" i="7" l="1"/>
  <c r="A70" i="7"/>
  <c r="A71" i="7" l="1"/>
  <c r="F281" i="7"/>
  <c r="F285" i="7" l="1"/>
  <c r="A72" i="7"/>
  <c r="A73" i="7" l="1"/>
  <c r="F289" i="7"/>
  <c r="F293" i="7" l="1"/>
  <c r="A74" i="7"/>
  <c r="A75" i="7" l="1"/>
  <c r="F297" i="7"/>
  <c r="A76" i="7" l="1"/>
  <c r="F301" i="7"/>
  <c r="A77" i="7" l="1"/>
  <c r="F305" i="7"/>
  <c r="F309" i="7" l="1"/>
  <c r="A78" i="7"/>
  <c r="F313" i="7" l="1"/>
  <c r="A79" i="7"/>
  <c r="F317" i="7" l="1"/>
  <c r="A80" i="7"/>
  <c r="A81" i="7" l="1"/>
  <c r="F321" i="7"/>
  <c r="A82" i="7" l="1"/>
  <c r="F325" i="7"/>
  <c r="F329" i="7" l="1"/>
  <c r="A83" i="7"/>
  <c r="F333" i="7" l="1"/>
  <c r="A84" i="7"/>
  <c r="F337" i="7" l="1"/>
  <c r="A85" i="7"/>
  <c r="F341" i="7" l="1"/>
  <c r="A86" i="7"/>
  <c r="A87" i="7" l="1"/>
  <c r="F345" i="7"/>
  <c r="F349" i="7" l="1"/>
  <c r="A88" i="7"/>
  <c r="F353" i="7" l="1"/>
  <c r="A89" i="7"/>
  <c r="F357" i="7" l="1"/>
  <c r="A90" i="7"/>
  <c r="A91" i="7" l="1"/>
  <c r="F361" i="7"/>
  <c r="A92" i="7" l="1"/>
  <c r="F365" i="7"/>
  <c r="A93" i="7" l="1"/>
  <c r="F369" i="7"/>
  <c r="F373" i="7" l="1"/>
  <c r="A94" i="7"/>
  <c r="A95" i="7" l="1"/>
  <c r="F377" i="7"/>
  <c r="F381" i="7" l="1"/>
  <c r="A96" i="7"/>
  <c r="F385" i="7" l="1"/>
  <c r="A97" i="7"/>
  <c r="F389" i="7" l="1"/>
  <c r="A98" i="7"/>
  <c r="A99" i="7" l="1"/>
  <c r="F393" i="7"/>
  <c r="F397" i="7" l="1"/>
  <c r="A100" i="7"/>
  <c r="F401" i="7" s="1"/>
</calcChain>
</file>

<file path=xl/comments1.xml><?xml version="1.0" encoding="utf-8"?>
<comments xmlns="http://schemas.openxmlformats.org/spreadsheetml/2006/main">
  <authors>
    <author>home</author>
    <author>thao.cao</author>
  </authors>
  <commentList>
    <comment ref="S1" authorId="0">
      <text>
        <r>
          <rPr>
            <sz val="9"/>
            <color indexed="81"/>
            <rFont val="Tahoma"/>
            <family val="2"/>
          </rPr>
          <t>calculated length returned from MCU</t>
        </r>
      </text>
    </comment>
    <comment ref="AG1" authorId="0">
      <text>
        <r>
          <rPr>
            <sz val="9"/>
            <color indexed="81"/>
            <rFont val="Tahoma"/>
            <family val="2"/>
          </rPr>
          <t>time delay between top &amp; bottom CCDs</t>
        </r>
      </text>
    </comment>
    <comment ref="AH1" authorId="0">
      <text>
        <r>
          <rPr>
            <sz val="9"/>
            <color indexed="81"/>
            <rFont val="Tahoma"/>
            <family val="2"/>
          </rPr>
          <t>velocity when oyster breaks top CCD</t>
        </r>
      </text>
    </comment>
    <comment ref="AI1" authorId="0">
      <text>
        <r>
          <rPr>
            <sz val="9"/>
            <color indexed="81"/>
            <rFont val="Tahoma"/>
            <family val="2"/>
          </rPr>
          <t>velocity when oyster breaks bottom CCD</t>
        </r>
      </text>
    </comment>
    <comment ref="AJ1" authorId="0">
      <text>
        <r>
          <rPr>
            <sz val="9"/>
            <color indexed="81"/>
            <rFont val="Tahoma"/>
            <family val="2"/>
          </rPr>
          <t>time to scan the whole oyster. i.e, oyster length in time</t>
        </r>
      </text>
    </comment>
    <comment ref="AK1" authorId="0">
      <text>
        <r>
          <rPr>
            <sz val="9"/>
            <color indexed="81"/>
            <rFont val="Tahoma"/>
            <family val="2"/>
          </rPr>
          <t>velocity when oyster  clears bottom CCD</t>
        </r>
      </text>
    </comment>
    <comment ref="AM1" authorId="0">
      <text>
        <r>
          <rPr>
            <sz val="9"/>
            <color indexed="81"/>
            <rFont val="Tahoma"/>
            <family val="2"/>
          </rPr>
          <t># vertical scan lines</t>
        </r>
      </text>
    </comment>
    <comment ref="AN1" authorId="0">
      <text>
        <r>
          <rPr>
            <sz val="9"/>
            <color indexed="81"/>
            <rFont val="Tahoma"/>
            <family val="2"/>
          </rPr>
          <t>veritcal length</t>
        </r>
      </text>
    </comment>
    <comment ref="AQ1" authorId="0">
      <text>
        <r>
          <rPr>
            <sz val="9"/>
            <color indexed="81"/>
            <rFont val="Tahoma"/>
            <family val="2"/>
          </rPr>
          <t>vertical diagonal</t>
        </r>
      </text>
    </comment>
    <comment ref="AS1" authorId="0">
      <text>
        <r>
          <rPr>
            <sz val="9"/>
            <color indexed="81"/>
            <rFont val="Tahoma"/>
            <family val="2"/>
          </rPr>
          <t>horizontal length</t>
        </r>
      </text>
    </comment>
    <comment ref="AV1" authorId="0">
      <text>
        <r>
          <rPr>
            <sz val="9"/>
            <color indexed="81"/>
            <rFont val="Tahoma"/>
            <family val="2"/>
          </rPr>
          <t>horizontal diagonal</t>
        </r>
      </text>
    </comment>
    <comment ref="AX1" authorId="0">
      <text>
        <r>
          <rPr>
            <sz val="9"/>
            <color indexed="81"/>
            <rFont val="Tahoma"/>
            <family val="2"/>
          </rPr>
          <t>max of diagV &amp; diagH</t>
        </r>
      </text>
    </comment>
    <comment ref="AF5" authorId="0">
      <text>
        <r>
          <rPr>
            <sz val="9"/>
            <color indexed="81"/>
            <rFont val="Tahoma"/>
            <family val="2"/>
          </rPr>
          <t>gravitational acceleration constant G</t>
        </r>
      </text>
    </comment>
    <comment ref="AF6" authorId="0">
      <text>
        <r>
          <rPr>
            <sz val="9"/>
            <color indexed="81"/>
            <rFont val="Tahoma"/>
            <family val="2"/>
          </rPr>
          <t>distance between 2 detection CCDs (m)</t>
        </r>
      </text>
    </comment>
    <comment ref="AF7" authorId="0">
      <text>
        <r>
          <rPr>
            <sz val="9"/>
            <color indexed="81"/>
            <rFont val="Tahoma"/>
            <family val="2"/>
          </rPr>
          <t>line scan duration (uS)</t>
        </r>
      </text>
    </comment>
    <comment ref="AF8" authorId="1">
      <text>
        <r>
          <rPr>
            <sz val="9"/>
            <color indexed="81"/>
            <rFont val="Tahoma"/>
            <family val="2"/>
          </rPr>
          <t>distance between photo-diode &amp; bottom CCD</t>
        </r>
        <r>
          <rPr>
            <b/>
            <sz val="9"/>
            <color indexed="81"/>
            <rFont val="Tahoma"/>
            <charset val="1"/>
          </rPr>
          <t xml:space="preserve"> </t>
        </r>
      </text>
    </comment>
    <comment ref="AF10" authorId="1">
      <text>
        <r>
          <rPr>
            <sz val="9"/>
            <color indexed="81"/>
            <rFont val="Tahoma"/>
            <family val="2"/>
          </rPr>
          <t>Xmin correction</t>
        </r>
      </text>
    </comment>
    <comment ref="AF11" authorId="1">
      <text>
        <r>
          <rPr>
            <sz val="9"/>
            <color indexed="81"/>
            <rFont val="Tahoma"/>
            <family val="2"/>
          </rPr>
          <t>Xmax correction</t>
        </r>
      </text>
    </comment>
  </commentList>
</comments>
</file>

<file path=xl/sharedStrings.xml><?xml version="1.0" encoding="utf-8"?>
<sst xmlns="http://schemas.openxmlformats.org/spreadsheetml/2006/main" count="63" uniqueCount="63">
  <si>
    <t>R[0]
count</t>
  </si>
  <si>
    <t>R[2]
y_min</t>
  </si>
  <si>
    <t>R[3]
y_max</t>
  </si>
  <si>
    <t>R[4]
x_min</t>
  </si>
  <si>
    <t>R[5]
x_max</t>
  </si>
  <si>
    <t>R[6]
xmin_of_ymin</t>
  </si>
  <si>
    <t>R[7]
xmax_of_ymin</t>
  </si>
  <si>
    <t>R[8]
xmin_of_ymax</t>
  </si>
  <si>
    <t>R[9]
xmax_of_ymax</t>
  </si>
  <si>
    <t>R[11]
ymax_of_xmin</t>
  </si>
  <si>
    <t>R[13]
ymax_of_xmax</t>
  </si>
  <si>
    <t>Constants</t>
  </si>
  <si>
    <t>R[1]</t>
  </si>
  <si>
    <t>R[14]</t>
  </si>
  <si>
    <t>R[15]</t>
  </si>
  <si>
    <t>Grade</t>
  </si>
  <si>
    <t>leanV (mm)</t>
  </si>
  <si>
    <t>v1 (m/s)</t>
  </si>
  <si>
    <t>length
MCU (mm)</t>
  </si>
  <si>
    <t>Delay (uS)</t>
  </si>
  <si>
    <t>t1 
(s)</t>
  </si>
  <si>
    <t>v0
(m/s)</t>
  </si>
  <si>
    <t>t21
(s)</t>
  </si>
  <si>
    <t>v2
(m/s)</t>
  </si>
  <si>
    <t>vert
(lines)</t>
  </si>
  <si>
    <t>vert
(mm)</t>
  </si>
  <si>
    <t>diagV
(mm)</t>
  </si>
  <si>
    <t>horz
(mm)</t>
  </si>
  <si>
    <t>leanH
(lines)</t>
  </si>
  <si>
    <t>leanH
(mm)</t>
  </si>
  <si>
    <t>diagH
(mm)</t>
  </si>
  <si>
    <t>length
(mm)</t>
  </si>
  <si>
    <t>Select
Sensor</t>
  </si>
  <si>
    <t>#scanline/
1mm vertical</t>
  </si>
  <si>
    <t>y_min
rescan</t>
  </si>
  <si>
    <t>y_max
rescan</t>
  </si>
  <si>
    <t>Xmin_of_Ymin
rescan</t>
  </si>
  <si>
    <t>Xmax_of_Ymin
rescan</t>
  </si>
  <si>
    <t>Xmin_of_Ymax
rescan</t>
  </si>
  <si>
    <t>Xmax_of_Ymax
rescan</t>
  </si>
  <si>
    <t>X1 
maxDiag</t>
  </si>
  <si>
    <t>Y1
maxDiag</t>
  </si>
  <si>
    <t>X2 
maxDiag</t>
  </si>
  <si>
    <t>Y2
maxDiag</t>
  </si>
  <si>
    <t>maxDiag
(mm)</t>
  </si>
  <si>
    <t>h2</t>
  </si>
  <si>
    <t>v2</t>
  </si>
  <si>
    <t>t2</t>
  </si>
  <si>
    <t>t3</t>
  </si>
  <si>
    <t>h3</t>
  </si>
  <si>
    <t>h32
(mm)</t>
  </si>
  <si>
    <t>length/
#lines</t>
  </si>
  <si>
    <t>diagonal
1</t>
  </si>
  <si>
    <t>diagonal
2</t>
  </si>
  <si>
    <t>diagonal
3</t>
  </si>
  <si>
    <t>diagonal
4</t>
  </si>
  <si>
    <t>diagonal
5</t>
  </si>
  <si>
    <t>diagonal
6</t>
  </si>
  <si>
    <t>diagonal
7</t>
  </si>
  <si>
    <t>diagonal
8</t>
  </si>
  <si>
    <t>max
(diagonals)</t>
  </si>
  <si>
    <t>R[10] ymin_of_xmin</t>
  </si>
  <si>
    <t>R[12] ymin_of_xmax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</si>
</sst>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9"/>
      <color indexed="8"/>
      <name val="Calibri"/>
      <family val="2"/>
    </font>
    <font>
      <b/>
      <sz val="9"/>
      <color indexed="10"/>
      <name val="Calibri"/>
      <family val="2"/>
    </font>
    <font>
      <sz val="10"/>
      <color indexed="8"/>
      <name val="Tahoma"/>
      <family val="2"/>
    </font>
    <font>
      <sz val="8"/>
      <name val="Calibri"/>
      <family val="2"/>
    </font>
    <font>
      <b/>
      <sz val="9"/>
      <color indexed="81"/>
      <name val="Tahoma"/>
      <charset val="1"/>
    </font>
    <font>
      <sz val="10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55">
    <xf numFmtId="0" fontId="0" fillId="0" borderId="0" xfId="0"/>
    <xf numFmtId="0" fontId="0" fillId="0" borderId="0" xfId="0" applyProtection="1"/>
    <xf numFmtId="165" fontId="0" fillId="0" borderId="0" xfId="0" applyNumberFormat="1" applyProtection="1"/>
    <xf numFmtId="166" fontId="0" fillId="0" borderId="0" xfId="0" applyNumberFormat="1" applyProtection="1"/>
    <xf numFmtId="164" fontId="0" fillId="0" borderId="0" xfId="0" applyNumberFormat="1" applyProtection="1"/>
    <xf numFmtId="0" fontId="0" fillId="2" borderId="0" xfId="0" applyFill="1"/>
    <xf numFmtId="0" fontId="4" fillId="0" borderId="0" xfId="0" applyFont="1"/>
    <xf numFmtId="0" fontId="0" fillId="0" borderId="0" xfId="0" applyFill="1" applyProtection="1"/>
    <xf numFmtId="0" fontId="0" fillId="0" borderId="0" xfId="0" applyFill="1"/>
    <xf numFmtId="164" fontId="0" fillId="0" borderId="0" xfId="0" applyNumberFormat="1" applyFill="1" applyProtection="1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2" fillId="3" borderId="0" xfId="0" applyFont="1" applyFill="1" applyAlignment="1" applyProtection="1">
      <alignment horizontal="right" vertical="center" wrapText="1"/>
    </xf>
    <xf numFmtId="0" fontId="2" fillId="2" borderId="0" xfId="0" applyFont="1" applyFill="1" applyAlignment="1" applyProtection="1">
      <alignment horizontal="right" vertical="center" wrapText="1"/>
    </xf>
    <xf numFmtId="165" fontId="2" fillId="0" borderId="0" xfId="0" applyNumberFormat="1" applyFont="1" applyAlignment="1" applyProtection="1">
      <alignment horizontal="right" vertical="center" wrapText="1"/>
    </xf>
    <xf numFmtId="166" fontId="2" fillId="0" borderId="0" xfId="0" applyNumberFormat="1" applyFont="1" applyAlignment="1" applyProtection="1">
      <alignment horizontal="right" vertical="center" wrapText="1"/>
    </xf>
    <xf numFmtId="0" fontId="2" fillId="0" borderId="0" xfId="0" applyFont="1" applyFill="1" applyAlignment="1" applyProtection="1">
      <alignment horizontal="right" vertical="center" wrapText="1"/>
    </xf>
    <xf numFmtId="164" fontId="2" fillId="0" borderId="0" xfId="0" applyNumberFormat="1" applyFont="1" applyAlignment="1" applyProtection="1">
      <alignment horizontal="right" vertical="center" wrapText="1"/>
    </xf>
    <xf numFmtId="0" fontId="2" fillId="4" borderId="0" xfId="0" applyFont="1" applyFill="1" applyAlignment="1" applyProtection="1">
      <alignment horizontal="right" vertical="center" wrapText="1"/>
    </xf>
    <xf numFmtId="164" fontId="2" fillId="4" borderId="0" xfId="0" applyNumberFormat="1" applyFont="1" applyFill="1" applyAlignment="1" applyProtection="1">
      <alignment horizontal="right" vertical="center" wrapText="1"/>
    </xf>
    <xf numFmtId="0" fontId="2" fillId="5" borderId="0" xfId="0" applyFont="1" applyFill="1" applyAlignment="1" applyProtection="1">
      <alignment horizontal="right" vertical="center" wrapText="1"/>
    </xf>
    <xf numFmtId="165" fontId="2" fillId="2" borderId="0" xfId="0" applyNumberFormat="1" applyFont="1" applyFill="1" applyAlignment="1" applyProtection="1">
      <alignment horizontal="right" vertical="center" wrapText="1"/>
    </xf>
    <xf numFmtId="166" fontId="2" fillId="2" borderId="0" xfId="0" applyNumberFormat="1" applyFont="1" applyFill="1" applyAlignment="1" applyProtection="1">
      <alignment horizontal="right" vertical="center" wrapText="1"/>
    </xf>
    <xf numFmtId="164" fontId="2" fillId="2" borderId="0" xfId="0" applyNumberFormat="1" applyFont="1" applyFill="1" applyAlignment="1" applyProtection="1">
      <alignment horizontal="right" vertical="center" wrapText="1"/>
    </xf>
    <xf numFmtId="0" fontId="2" fillId="0" borderId="0" xfId="0" applyFont="1" applyAlignment="1" applyProtection="1">
      <alignment horizontal="right" vertical="center" wrapText="1"/>
    </xf>
    <xf numFmtId="165" fontId="0" fillId="0" borderId="0" xfId="0" applyNumberFormat="1" applyFill="1" applyProtection="1"/>
    <xf numFmtId="166" fontId="0" fillId="0" borderId="0" xfId="0" applyNumberFormat="1" applyFill="1" applyProtection="1"/>
    <xf numFmtId="0" fontId="2" fillId="6" borderId="0" xfId="0" applyFont="1" applyFill="1" applyAlignment="1" applyProtection="1">
      <alignment horizontal="right" vertical="center" wrapText="1"/>
    </xf>
    <xf numFmtId="0" fontId="3" fillId="7" borderId="0" xfId="0" applyFont="1" applyFill="1" applyAlignment="1" applyProtection="1">
      <alignment horizontal="right" vertical="center" wrapText="1"/>
    </xf>
    <xf numFmtId="0" fontId="3" fillId="2" borderId="0" xfId="0" applyFont="1" applyFill="1" applyAlignment="1" applyProtection="1">
      <alignment horizontal="right" vertical="center" wrapText="1"/>
    </xf>
    <xf numFmtId="2" fontId="2" fillId="0" borderId="0" xfId="0" applyNumberFormat="1" applyFont="1" applyAlignment="1" applyProtection="1">
      <alignment horizontal="right" vertical="center" wrapText="1"/>
    </xf>
    <xf numFmtId="2" fontId="2" fillId="2" borderId="0" xfId="0" applyNumberFormat="1" applyFont="1" applyFill="1" applyAlignment="1" applyProtection="1">
      <alignment horizontal="right" vertical="center" wrapText="1"/>
    </xf>
    <xf numFmtId="2" fontId="0" fillId="0" borderId="0" xfId="0" applyNumberFormat="1" applyProtection="1"/>
    <xf numFmtId="0" fontId="2" fillId="8" borderId="0" xfId="0" applyFont="1" applyFill="1" applyAlignment="1" applyProtection="1">
      <alignment horizontal="right" vertical="center" wrapText="1"/>
    </xf>
    <xf numFmtId="0" fontId="0" fillId="8" borderId="0" xfId="0" applyFill="1"/>
    <xf numFmtId="164" fontId="0" fillId="0" borderId="0" xfId="0" applyNumberFormat="1"/>
    <xf numFmtId="0" fontId="0" fillId="9" borderId="0" xfId="0" applyFill="1"/>
    <xf numFmtId="165" fontId="0" fillId="9" borderId="0" xfId="0" applyNumberFormat="1" applyFill="1" applyProtection="1"/>
    <xf numFmtId="166" fontId="0" fillId="9" borderId="0" xfId="0" applyNumberFormat="1" applyFill="1" applyProtection="1"/>
    <xf numFmtId="0" fontId="0" fillId="9" borderId="0" xfId="0" applyFill="1" applyProtection="1"/>
    <xf numFmtId="164" fontId="0" fillId="9" borderId="0" xfId="0" applyNumberFormat="1" applyFill="1" applyProtection="1"/>
    <xf numFmtId="2" fontId="0" fillId="9" borderId="0" xfId="0" applyNumberFormat="1" applyFill="1" applyProtection="1"/>
    <xf numFmtId="0" fontId="2" fillId="9" borderId="0" xfId="0" applyFont="1" applyFill="1" applyAlignment="1" applyProtection="1">
      <alignment horizontal="right" vertical="center" wrapText="1"/>
    </xf>
    <xf numFmtId="0" fontId="0" fillId="9" borderId="0" xfId="0" applyNumberFormat="1" applyFill="1"/>
    <xf numFmtId="0" fontId="0" fillId="9" borderId="0" xfId="0" applyFill="1" applyProtection="1">
      <protection locked="0"/>
    </xf>
    <xf numFmtId="0" fontId="2" fillId="10" borderId="0" xfId="0" applyFont="1" applyFill="1" applyAlignment="1" applyProtection="1">
      <alignment horizontal="right" vertical="center" wrapText="1"/>
    </xf>
    <xf numFmtId="0" fontId="0" fillId="10" borderId="0" xfId="0" applyFill="1"/>
    <xf numFmtId="0" fontId="0" fillId="10" borderId="0" xfId="0" applyFill="1" applyProtection="1">
      <protection locked="0"/>
    </xf>
    <xf numFmtId="0" fontId="0" fillId="10" borderId="0" xfId="0" applyFill="1" applyProtection="1"/>
    <xf numFmtId="0" fontId="7" fillId="0" borderId="0" xfId="1"/>
    <xf numFmtId="164" fontId="2" fillId="8" borderId="0" xfId="0" applyNumberFormat="1" applyFont="1" applyFill="1" applyAlignment="1" applyProtection="1">
      <alignment horizontal="right" vertical="center" wrapText="1"/>
    </xf>
    <xf numFmtId="164" fontId="7" fillId="0" borderId="0" xfId="1" applyNumberFormat="1"/>
    <xf numFmtId="164" fontId="0" fillId="8" borderId="0" xfId="0" applyNumberFormat="1" applyFill="1"/>
    <xf numFmtId="164" fontId="0" fillId="9" borderId="0" xfId="0" applyNumberFormat="1" applyFill="1"/>
    <xf numFmtId="0" fontId="2" fillId="11" borderId="0" xfId="0" applyFont="1" applyFill="1" applyAlignment="1" applyProtection="1">
      <alignment horizontal="right" vertical="center" wrapText="1"/>
    </xf>
  </cellXfs>
  <cellStyles count="2">
    <cellStyle name="Normal" xfId="0" builtinId="0"/>
    <cellStyle name="Normal_master shee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403"/>
  <sheetViews>
    <sheetView tabSelected="1" zoomScale="85" zoomScaleNormal="85" workbookViewId="0">
      <pane ySplit="1" topLeftCell="A2" activePane="bottomLeft" state="frozen"/>
      <selection activeCell="I1" sqref="I1"/>
      <selection pane="bottomLeft" activeCell="M1" sqref="M1"/>
    </sheetView>
  </sheetViews>
  <sheetFormatPr defaultRowHeight="15" x14ac:dyDescent="0.25"/>
  <cols>
    <col min="1" max="1" width="5.85546875" style="10" customWidth="1"/>
    <col min="2" max="2" width="1.5703125" style="47" customWidth="1"/>
    <col min="3" max="6" width="5.85546875" style="10" customWidth="1"/>
    <col min="7" max="10" width="6.28515625" style="10" customWidth="1"/>
    <col min="11" max="11" width="6.5703125" style="47" customWidth="1"/>
    <col min="12" max="12" width="6.28515625" style="10" customWidth="1"/>
    <col min="13" max="13" width="7" style="47" customWidth="1"/>
    <col min="14" max="14" width="6.28515625" style="10" customWidth="1"/>
    <col min="15" max="15" width="1.7109375" style="47" customWidth="1"/>
    <col min="16" max="16" width="1.5703125" style="47" customWidth="1"/>
    <col min="17" max="17" width="6.140625" style="10" customWidth="1"/>
    <col min="18" max="18" width="6" style="10" customWidth="1"/>
    <col min="19" max="19" width="5.28515625" style="10" customWidth="1"/>
    <col min="20" max="20" width="6.5703125" style="5" customWidth="1"/>
    <col min="21" max="21" width="8.85546875" style="1" customWidth="1"/>
    <col min="22" max="22" width="7.140625" style="7" customWidth="1"/>
    <col min="26" max="29" width="9.140625" style="34"/>
    <col min="30" max="30" width="9.140625" style="52"/>
    <col min="31" max="31" width="2.42578125" customWidth="1"/>
    <col min="32" max="32" width="13.140625" customWidth="1"/>
    <col min="33" max="33" width="6.5703125" style="2" customWidth="1"/>
    <col min="34" max="35" width="6.140625" style="3" customWidth="1"/>
    <col min="36" max="36" width="6.5703125" style="2" customWidth="1"/>
    <col min="37" max="37" width="6.140625" style="3" customWidth="1"/>
    <col min="38" max="38" width="0.5703125" style="48" customWidth="1"/>
    <col min="39" max="39" width="5.85546875" style="7" customWidth="1"/>
    <col min="40" max="40" width="6.42578125" style="4" customWidth="1"/>
    <col min="41" max="41" width="10.85546875" style="32" customWidth="1"/>
    <col min="42" max="42" width="6.5703125" style="1" customWidth="1"/>
    <col min="43" max="43" width="6.42578125" style="4" customWidth="1"/>
    <col min="44" max="44" width="0.5703125" style="48" customWidth="1"/>
    <col min="45" max="46" width="5.85546875" style="4" customWidth="1"/>
    <col min="47" max="47" width="6.5703125" style="4" customWidth="1"/>
    <col min="48" max="48" width="6.42578125" style="4" customWidth="1"/>
    <col min="49" max="49" width="0.5703125" style="48" customWidth="1"/>
    <col min="50" max="50" width="6.85546875" style="4" customWidth="1"/>
    <col min="51" max="51" width="0.5703125" style="48" customWidth="1"/>
    <col min="52" max="52" width="6.85546875" style="1" customWidth="1"/>
    <col min="59" max="59" width="8.28515625" customWidth="1"/>
    <col min="60" max="67" width="9.140625" style="35"/>
    <col min="68" max="68" width="9.85546875" style="35" customWidth="1"/>
  </cols>
  <sheetData>
    <row r="1" spans="1:69" s="24" customFormat="1" ht="60" x14ac:dyDescent="0.25">
      <c r="A1" s="27" t="s">
        <v>0</v>
      </c>
      <c r="B1" s="45" t="s">
        <v>12</v>
      </c>
      <c r="C1" s="27" t="s">
        <v>1</v>
      </c>
      <c r="D1" s="27" t="s">
        <v>2</v>
      </c>
      <c r="E1" s="27" t="s">
        <v>3</v>
      </c>
      <c r="F1" s="27" t="s">
        <v>4</v>
      </c>
      <c r="G1" s="27" t="s">
        <v>5</v>
      </c>
      <c r="H1" s="27" t="s">
        <v>6</v>
      </c>
      <c r="I1" s="27" t="s">
        <v>7</v>
      </c>
      <c r="J1" s="27" t="s">
        <v>8</v>
      </c>
      <c r="K1" s="54" t="s">
        <v>61</v>
      </c>
      <c r="L1" s="27" t="s">
        <v>9</v>
      </c>
      <c r="M1" s="54" t="s">
        <v>62</v>
      </c>
      <c r="N1" s="27" t="s">
        <v>10</v>
      </c>
      <c r="O1" s="45" t="s">
        <v>13</v>
      </c>
      <c r="P1" s="45" t="s">
        <v>14</v>
      </c>
      <c r="Q1" s="27" t="s">
        <v>19</v>
      </c>
      <c r="R1" s="27" t="s">
        <v>15</v>
      </c>
      <c r="S1" s="28" t="s">
        <v>18</v>
      </c>
      <c r="T1" s="16" t="s">
        <v>34</v>
      </c>
      <c r="U1" s="24" t="s">
        <v>35</v>
      </c>
      <c r="V1" s="16" t="s">
        <v>36</v>
      </c>
      <c r="W1" s="16" t="s">
        <v>37</v>
      </c>
      <c r="X1" s="24" t="s">
        <v>38</v>
      </c>
      <c r="Y1" s="24" t="s">
        <v>39</v>
      </c>
      <c r="Z1" s="33" t="s">
        <v>40</v>
      </c>
      <c r="AA1" s="33" t="s">
        <v>41</v>
      </c>
      <c r="AB1" s="33" t="s">
        <v>42</v>
      </c>
      <c r="AC1" s="33" t="s">
        <v>43</v>
      </c>
      <c r="AD1" s="50" t="s">
        <v>44</v>
      </c>
      <c r="AF1" s="12" t="s">
        <v>11</v>
      </c>
      <c r="AG1" s="14" t="s">
        <v>20</v>
      </c>
      <c r="AH1" s="15" t="s">
        <v>21</v>
      </c>
      <c r="AI1" s="15" t="s">
        <v>17</v>
      </c>
      <c r="AJ1" s="14" t="s">
        <v>22</v>
      </c>
      <c r="AK1" s="15" t="s">
        <v>23</v>
      </c>
      <c r="AL1" s="45"/>
      <c r="AM1" s="16" t="s">
        <v>24</v>
      </c>
      <c r="AN1" s="17" t="s">
        <v>25</v>
      </c>
      <c r="AO1" s="30" t="s">
        <v>33</v>
      </c>
      <c r="AP1" s="18" t="s">
        <v>16</v>
      </c>
      <c r="AQ1" s="17" t="s">
        <v>26</v>
      </c>
      <c r="AR1" s="45"/>
      <c r="AS1" s="17" t="s">
        <v>27</v>
      </c>
      <c r="AT1" s="17" t="s">
        <v>28</v>
      </c>
      <c r="AU1" s="19" t="s">
        <v>29</v>
      </c>
      <c r="AV1" s="17" t="s">
        <v>30</v>
      </c>
      <c r="AW1" s="45"/>
      <c r="AX1" s="17" t="s">
        <v>31</v>
      </c>
      <c r="AY1" s="45"/>
      <c r="AZ1" s="20" t="s">
        <v>32</v>
      </c>
      <c r="BA1" s="24" t="s">
        <v>45</v>
      </c>
      <c r="BB1" s="24" t="s">
        <v>46</v>
      </c>
      <c r="BC1" s="24" t="s">
        <v>47</v>
      </c>
      <c r="BD1" s="24" t="s">
        <v>48</v>
      </c>
      <c r="BE1" s="24" t="s">
        <v>49</v>
      </c>
      <c r="BF1" s="24" t="s">
        <v>50</v>
      </c>
      <c r="BG1" s="24" t="s">
        <v>51</v>
      </c>
      <c r="BH1" s="17" t="s">
        <v>52</v>
      </c>
      <c r="BI1" s="17" t="s">
        <v>53</v>
      </c>
      <c r="BJ1" s="17" t="s">
        <v>54</v>
      </c>
      <c r="BK1" s="17" t="s">
        <v>55</v>
      </c>
      <c r="BL1" s="17" t="s">
        <v>56</v>
      </c>
      <c r="BM1" s="17" t="s">
        <v>57</v>
      </c>
      <c r="BN1" s="17" t="s">
        <v>58</v>
      </c>
      <c r="BO1" s="17" t="s">
        <v>59</v>
      </c>
      <c r="BP1" s="17" t="s">
        <v>60</v>
      </c>
    </row>
    <row r="2" spans="1:69" s="13" customFormat="1" ht="12" x14ac:dyDescent="0.25">
      <c r="B2" s="45"/>
      <c r="K2" s="45"/>
      <c r="M2" s="45"/>
      <c r="O2" s="45"/>
      <c r="P2" s="45"/>
      <c r="S2" s="29"/>
      <c r="Z2" s="33"/>
      <c r="AA2" s="33"/>
      <c r="AB2" s="33"/>
      <c r="AC2" s="33"/>
      <c r="AD2" s="50"/>
      <c r="AG2" s="21"/>
      <c r="AH2" s="22"/>
      <c r="AI2" s="22"/>
      <c r="AJ2" s="21"/>
      <c r="AK2" s="22"/>
      <c r="AL2" s="45"/>
      <c r="AN2" s="23"/>
      <c r="AO2" s="31"/>
      <c r="AQ2" s="23"/>
      <c r="AR2" s="45"/>
      <c r="AS2" s="23"/>
      <c r="AT2" s="23"/>
      <c r="AU2" s="23"/>
      <c r="AV2" s="23"/>
      <c r="AW2" s="45"/>
      <c r="AX2" s="23"/>
      <c r="AY2" s="45"/>
      <c r="AZ2" s="13">
        <f>MOD(ROW(),4)</f>
        <v>2</v>
      </c>
      <c r="BH2" s="23"/>
      <c r="BI2" s="23"/>
      <c r="BJ2" s="23"/>
      <c r="BK2" s="23"/>
      <c r="BL2" s="23"/>
      <c r="BM2" s="23"/>
      <c r="BN2" s="23"/>
      <c r="BO2" s="23"/>
      <c r="BP2" s="23"/>
    </row>
    <row r="3" spans="1:69" s="13" customFormat="1" ht="12" x14ac:dyDescent="0.25">
      <c r="B3" s="45"/>
      <c r="K3" s="45"/>
      <c r="M3" s="45"/>
      <c r="O3" s="45"/>
      <c r="P3" s="45"/>
      <c r="S3" s="29"/>
      <c r="Z3" s="33"/>
      <c r="AA3" s="33"/>
      <c r="AB3" s="33"/>
      <c r="AC3" s="33"/>
      <c r="AD3" s="50"/>
      <c r="AG3" s="21"/>
      <c r="AH3" s="22"/>
      <c r="AI3" s="22"/>
      <c r="AJ3" s="21"/>
      <c r="AK3" s="22"/>
      <c r="AL3" s="45"/>
      <c r="AN3" s="23"/>
      <c r="AO3" s="31"/>
      <c r="AQ3" s="23"/>
      <c r="AR3" s="45"/>
      <c r="AS3" s="23"/>
      <c r="AT3" s="23"/>
      <c r="AU3" s="23"/>
      <c r="AV3" s="23"/>
      <c r="AW3" s="45"/>
      <c r="AX3" s="23"/>
      <c r="AY3" s="45"/>
      <c r="AZ3" s="13">
        <f>MOD(ROW(),4)</f>
        <v>3</v>
      </c>
      <c r="BH3" s="23"/>
      <c r="BI3" s="23"/>
      <c r="BJ3" s="23"/>
      <c r="BK3" s="23"/>
      <c r="BL3" s="23"/>
      <c r="BM3" s="23"/>
      <c r="BN3" s="23"/>
      <c r="BO3" s="23"/>
      <c r="BP3" s="23"/>
    </row>
    <row r="4" spans="1:69" s="1" customFormat="1" x14ac:dyDescent="0.25">
      <c r="A4" s="49">
        <v>209</v>
      </c>
      <c r="B4" s="49">
        <v>0</v>
      </c>
      <c r="C4" s="49">
        <v>21</v>
      </c>
      <c r="D4" s="49">
        <v>43</v>
      </c>
      <c r="E4" s="49">
        <v>67</v>
      </c>
      <c r="F4" s="49">
        <v>77</v>
      </c>
      <c r="G4" s="49">
        <v>70</v>
      </c>
      <c r="H4" s="49">
        <v>73</v>
      </c>
      <c r="I4" s="49">
        <v>70</v>
      </c>
      <c r="J4" s="49">
        <v>73</v>
      </c>
      <c r="K4" s="49">
        <v>25</v>
      </c>
      <c r="L4" s="49">
        <v>39</v>
      </c>
      <c r="M4" s="49">
        <v>28</v>
      </c>
      <c r="N4" s="49">
        <v>36</v>
      </c>
      <c r="O4" s="49">
        <v>0</v>
      </c>
      <c r="P4" s="49">
        <v>0</v>
      </c>
      <c r="Q4" s="49">
        <v>6975</v>
      </c>
      <c r="R4" s="49">
        <v>1</v>
      </c>
      <c r="S4" s="49">
        <v>16</v>
      </c>
      <c r="T4" s="49">
        <v>21</v>
      </c>
      <c r="U4" s="49">
        <v>43</v>
      </c>
      <c r="V4" s="49">
        <v>65</v>
      </c>
      <c r="W4" s="49">
        <v>70</v>
      </c>
      <c r="X4" s="49">
        <v>65</v>
      </c>
      <c r="Y4" s="49">
        <v>70</v>
      </c>
      <c r="Z4" s="49">
        <v>65</v>
      </c>
      <c r="AA4" s="49">
        <v>21</v>
      </c>
      <c r="AB4" s="49">
        <v>70</v>
      </c>
      <c r="AC4" s="49">
        <v>43</v>
      </c>
      <c r="AD4" s="51">
        <v>15.4792259976</v>
      </c>
      <c r="AE4"/>
      <c r="AG4" s="2">
        <f>Q4*0.000001</f>
        <v>6.9749999999999994E-3</v>
      </c>
      <c r="AH4" s="3">
        <f t="shared" ref="AH4:AH67" si="0">H_1 / AG4 - G_ * AG4 / 2</f>
        <v>2.1593708870967743</v>
      </c>
      <c r="AI4" s="3">
        <f t="shared" ref="AI4:AI67" si="1">AH4 + G_ * AG4</f>
        <v>2.2277258870967742</v>
      </c>
      <c r="AJ4" s="2">
        <f>(1+D4-C4)*LineDuration</f>
        <v>6.3479999999999995E-3</v>
      </c>
      <c r="AK4" s="3">
        <f t="shared" ref="AK4:AK67" si="2">AI4 + G_ * AJ4</f>
        <v>2.2899362870967743</v>
      </c>
      <c r="AL4" s="48"/>
      <c r="AM4" s="7">
        <f>D4-C4+1</f>
        <v>23</v>
      </c>
      <c r="AN4" s="4">
        <f>1000*(AK4+AI4)*AJ4/2</f>
        <v>14.339059740890319</v>
      </c>
      <c r="AO4" s="32">
        <f>AM4/AN4</f>
        <v>1.6040103337049016</v>
      </c>
      <c r="AP4" s="1">
        <f>ABS(J4+I4-H4-G4)/2</f>
        <v>0</v>
      </c>
      <c r="AQ4" s="4">
        <f>SQRT(AN4^2+AP4^2)</f>
        <v>14.339059740890319</v>
      </c>
      <c r="AR4" s="48"/>
      <c r="AS4" s="4">
        <f>1+(F4-3)-(E4-8)</f>
        <v>16</v>
      </c>
      <c r="AT4" s="4">
        <f>ABS(N4-L4)</f>
        <v>3</v>
      </c>
      <c r="AU4" s="4">
        <f>AN4/(1+D4-C4)*ABS(N4-L4)</f>
        <v>1.8703121401161287</v>
      </c>
      <c r="AV4" s="4">
        <f>SQRT(AS4^2+AU4^2)</f>
        <v>16.108943711536948</v>
      </c>
      <c r="AW4" s="48"/>
      <c r="AX4" s="4">
        <f>MAX(AQ4,AV4)</f>
        <v>16.108943711536948</v>
      </c>
      <c r="AY4" s="48"/>
      <c r="AZ4" s="24">
        <f t="shared" ref="AZ4:AZ67" si="3">MOD(ROW(),4)</f>
        <v>0</v>
      </c>
      <c r="BA4" s="1">
        <f t="shared" ref="BA4:BA67" si="4">H_1-d_</f>
        <v>1.2799999999999999E-2</v>
      </c>
      <c r="BB4" s="1">
        <f t="shared" ref="BB4:BB67" si="5">(AH4^2+2*G_*BA4)^(1/2)</f>
        <v>2.216700843154328</v>
      </c>
      <c r="BC4" s="1">
        <f t="shared" ref="BC4:BC67" si="6">(BB4-AH4)/G_</f>
        <v>5.8499955160769132E-3</v>
      </c>
      <c r="BD4" s="1">
        <f>BC4+LineDuration*(U4-T4+1)</f>
        <v>1.2197995516076914E-2</v>
      </c>
      <c r="BE4" s="1">
        <f t="shared" ref="BE4:BE67" si="7">AH4*BD4+0.5*G_*BD4^2</f>
        <v>2.7069072761943619E-2</v>
      </c>
      <c r="BF4" s="1">
        <f>(BE4-BA4)*1000</f>
        <v>14.269072761943621</v>
      </c>
      <c r="BG4" s="1">
        <f>BF4/(U4-T4+1)</f>
        <v>0.62039446791059216</v>
      </c>
      <c r="BH4" s="4">
        <f>((ABS(X4-F4+Xmax_correction)+1)^2+((ABS(U4-M4)+1)*BG4)^2)^(1/2)</f>
        <v>14.090126320526766</v>
      </c>
      <c r="BI4" s="4">
        <f>((ABS(E4-Xmin_correction-W4)+1)^2+((ABS(L4-T4)+1)*BG4)^2)^(1/2)</f>
        <v>14.830544015270583</v>
      </c>
      <c r="BJ4" s="4">
        <f>((ABS(E4-Xmin_correction-Y4)+1)^2+((ABS(K4-U4)+1)*BG4)^2)^(1/2)</f>
        <v>14.830544015270583</v>
      </c>
      <c r="BK4" s="4">
        <f>((ABS(V4-F4+Xmax_correction)+1)^2+((ABS(T4-N4)+1)*BG4)^2)^(1/2)</f>
        <v>14.090126320526766</v>
      </c>
      <c r="BL4" s="4">
        <f>((ABS(V4-Y4)+1)^2+((ABS(T4-U4)+1)*BG4)^2)^(1/2)</f>
        <v>15.47922599762796</v>
      </c>
      <c r="BM4" s="4">
        <f>((ABS(W4-X4)+1)^2+((ABS(T4-U4)+1)*BG4)^2)^(1/2)</f>
        <v>15.47922599762796</v>
      </c>
      <c r="BN4" s="4">
        <f>((ABS(E4-Xmin_correction-F4+Xmax_correction)+1)^2+((ABS(L4-M4)+1)*BG4)^2)^(1/2)</f>
        <v>14.980789651991834</v>
      </c>
      <c r="BO4" s="4">
        <f>((ABS(E4-Xmin_correction-F4+Xmax_correction)+1)^2+((ABS(K4-N4)+1)*BG4)^2)^(1/2)</f>
        <v>14.980789651991834</v>
      </c>
      <c r="BP4" s="4">
        <f>MAX(BH4:BO4)</f>
        <v>15.47922599762796</v>
      </c>
      <c r="BQ4" s="4"/>
    </row>
    <row r="5" spans="1:69" x14ac:dyDescent="0.25">
      <c r="A5" s="49">
        <v>143</v>
      </c>
      <c r="B5" s="49">
        <v>0</v>
      </c>
      <c r="C5" s="49">
        <v>20</v>
      </c>
      <c r="D5" s="49">
        <v>40</v>
      </c>
      <c r="E5" s="49">
        <v>47</v>
      </c>
      <c r="F5" s="49">
        <v>55</v>
      </c>
      <c r="G5" s="49">
        <v>50</v>
      </c>
      <c r="H5" s="49">
        <v>52</v>
      </c>
      <c r="I5" s="49">
        <v>50</v>
      </c>
      <c r="J5" s="49">
        <v>52</v>
      </c>
      <c r="K5" s="49">
        <v>24</v>
      </c>
      <c r="L5" s="49">
        <v>35</v>
      </c>
      <c r="M5" s="49">
        <v>29</v>
      </c>
      <c r="N5" s="49">
        <v>29</v>
      </c>
      <c r="O5" s="49">
        <v>0</v>
      </c>
      <c r="P5" s="49">
        <v>0</v>
      </c>
      <c r="Q5" s="49">
        <v>6975</v>
      </c>
      <c r="R5" s="49">
        <v>1</v>
      </c>
      <c r="S5" s="49">
        <v>16</v>
      </c>
      <c r="T5" s="49">
        <v>19</v>
      </c>
      <c r="U5" s="49">
        <v>41</v>
      </c>
      <c r="V5" s="49">
        <v>46</v>
      </c>
      <c r="W5" s="49">
        <v>47</v>
      </c>
      <c r="X5" s="49">
        <v>46</v>
      </c>
      <c r="Y5" s="49">
        <v>47</v>
      </c>
      <c r="Z5" s="49">
        <v>46</v>
      </c>
      <c r="AA5" s="49">
        <v>19</v>
      </c>
      <c r="AB5" s="49">
        <v>47</v>
      </c>
      <c r="AC5" s="49">
        <v>41</v>
      </c>
      <c r="AD5" s="51">
        <v>14.4085543163</v>
      </c>
      <c r="AF5" s="1">
        <v>9.8000000000000007</v>
      </c>
      <c r="AG5" s="2">
        <f>Q5*0.000001</f>
        <v>6.9749999999999994E-3</v>
      </c>
      <c r="AH5" s="3">
        <f t="shared" si="0"/>
        <v>2.1593708870967743</v>
      </c>
      <c r="AI5" s="3">
        <f t="shared" si="1"/>
        <v>2.2277258870967742</v>
      </c>
      <c r="AJ5" s="2">
        <f>(1+D5-C5)*LineDuration</f>
        <v>5.7959999999999999E-3</v>
      </c>
      <c r="AK5" s="3">
        <f t="shared" si="2"/>
        <v>2.2845266870967742</v>
      </c>
      <c r="AM5" s="7">
        <f>D5-C5+1</f>
        <v>21</v>
      </c>
      <c r="AN5" s="4">
        <f t="shared" ref="AN5:AN68" si="8">1000*(AK5+AI5)*AJ5/2</f>
        <v>13.076507960012902</v>
      </c>
      <c r="AO5" s="32">
        <f t="shared" ref="AO5:AO68" si="9">AM5/AN5</f>
        <v>1.6059333320651517</v>
      </c>
      <c r="AP5" s="1">
        <f>ABS(J5+I5-H5-G5)/2</f>
        <v>0</v>
      </c>
      <c r="AQ5" s="4">
        <f t="shared" ref="AQ5:AQ68" si="10">SQRT(AN5^2+AP5^2)</f>
        <v>13.076507960012902</v>
      </c>
      <c r="AS5" s="4">
        <f>1+(F5-3)-(E5-8)</f>
        <v>14</v>
      </c>
      <c r="AT5" s="4">
        <f>ABS(N5-L5)</f>
        <v>6</v>
      </c>
      <c r="AU5" s="4">
        <f>AN5/(1+D5-C5)*ABS(N5-L5)</f>
        <v>3.7361451314322576</v>
      </c>
      <c r="AV5" s="4">
        <f t="shared" ref="AV5:AV68" si="11">SQRT(AS5^2+AU5^2)</f>
        <v>14.48995446656493</v>
      </c>
      <c r="AX5" s="4">
        <f t="shared" ref="AX5:AX68" si="12">MAX(AQ5,AV5)</f>
        <v>14.48995446656493</v>
      </c>
      <c r="AZ5" s="24">
        <f t="shared" si="3"/>
        <v>1</v>
      </c>
      <c r="BA5" s="1">
        <f t="shared" si="4"/>
        <v>1.2799999999999999E-2</v>
      </c>
      <c r="BB5" s="1">
        <f t="shared" si="5"/>
        <v>2.216700843154328</v>
      </c>
      <c r="BC5" s="1">
        <f t="shared" si="6"/>
        <v>5.8499955160769132E-3</v>
      </c>
      <c r="BD5" s="1">
        <f>BC5+LineDuration*(U5-T5+1)</f>
        <v>1.2197995516076914E-2</v>
      </c>
      <c r="BE5" s="1">
        <f t="shared" si="7"/>
        <v>2.7069072761943619E-2</v>
      </c>
      <c r="BF5" s="1">
        <f t="shared" ref="BF5:BF68" si="13">(BE5-BA5)*1000</f>
        <v>14.269072761943621</v>
      </c>
      <c r="BG5" s="1">
        <f>BF5/(U5-T5+1)</f>
        <v>0.62039446791059216</v>
      </c>
      <c r="BH5" s="4">
        <f>((ABS(X5-F5+Xmax_correction)+1)^2+((ABS(U5-M5)+1)*BG5)^2)^(1/2)</f>
        <v>10.679245806356239</v>
      </c>
      <c r="BI5" s="4">
        <f>((ABS(E5-Xmin_correction-W5)+1)^2+((ABS(L5-T5)+1)*BG5)^2)^(1/2)</f>
        <v>12.133960873938292</v>
      </c>
      <c r="BJ5" s="4">
        <f>((ABS(E5-Xmin_correction-Y5)+1)^2+((ABS(K5-U5)+1)*BG5)^2)^(1/2)</f>
        <v>12.676913340547754</v>
      </c>
      <c r="BK5" s="4">
        <f>((ABS(V5-F5+Xmax_correction)+1)^2+((ABS(T5-N5)+1)*BG5)^2)^(1/2)</f>
        <v>9.7760730763176102</v>
      </c>
      <c r="BL5" s="4">
        <f>((ABS(V5-Y5)+1)^2+((ABS(T5-U5)+1)*BG5)^2)^(1/2)</f>
        <v>14.408554316295625</v>
      </c>
      <c r="BM5" s="4">
        <f>((ABS(W5-X5)+1)^2+((ABS(T5-U5)+1)*BG5)^2)^(1/2)</f>
        <v>14.408554316295625</v>
      </c>
      <c r="BN5" s="4">
        <f>((ABS(E5-Xmin_correction-F5+Xmax_correction)+1)^2+((ABS(L5-M5)+1)*BG5)^2)^(1/2)</f>
        <v>11.826224059051532</v>
      </c>
      <c r="BO5" s="4">
        <f>((ABS(E5-Xmin_correction-F5+Xmax_correction)+1)^2+((ABS(K5-N5)+1)*BG5)^2)^(1/2)</f>
        <v>11.612752242655761</v>
      </c>
      <c r="BP5" s="4">
        <f t="shared" ref="BP5:BP68" si="14">MAX(BH5:BO5)</f>
        <v>14.408554316295625</v>
      </c>
      <c r="BQ5" s="4"/>
    </row>
    <row r="6" spans="1:69" x14ac:dyDescent="0.25">
      <c r="A6" s="49">
        <v>180</v>
      </c>
      <c r="B6" s="49">
        <v>0</v>
      </c>
      <c r="C6" s="49">
        <v>19</v>
      </c>
      <c r="D6" s="49">
        <v>40</v>
      </c>
      <c r="E6" s="49">
        <v>54</v>
      </c>
      <c r="F6" s="49">
        <v>64</v>
      </c>
      <c r="G6" s="49">
        <v>59</v>
      </c>
      <c r="H6" s="49">
        <v>60</v>
      </c>
      <c r="I6" s="49">
        <v>59</v>
      </c>
      <c r="J6" s="49">
        <v>61</v>
      </c>
      <c r="K6" s="49">
        <v>28</v>
      </c>
      <c r="L6" s="49">
        <v>32</v>
      </c>
      <c r="M6" s="49">
        <v>26</v>
      </c>
      <c r="N6" s="49">
        <v>33</v>
      </c>
      <c r="O6" s="49">
        <v>0</v>
      </c>
      <c r="P6" s="49">
        <v>0</v>
      </c>
      <c r="Q6" s="49">
        <v>6975</v>
      </c>
      <c r="R6" s="49">
        <v>1</v>
      </c>
      <c r="S6" s="49">
        <v>16</v>
      </c>
      <c r="T6" s="49">
        <v>19</v>
      </c>
      <c r="U6" s="49">
        <v>41</v>
      </c>
      <c r="V6" s="49">
        <v>54</v>
      </c>
      <c r="W6" s="49">
        <v>57</v>
      </c>
      <c r="X6" s="49">
        <v>56</v>
      </c>
      <c r="Y6" s="49">
        <v>56</v>
      </c>
      <c r="Z6" s="49">
        <v>54</v>
      </c>
      <c r="AA6" s="49">
        <v>19</v>
      </c>
      <c r="AB6" s="49">
        <v>56</v>
      </c>
      <c r="AC6" s="49">
        <v>41</v>
      </c>
      <c r="AD6" s="51">
        <v>14.581030055699999</v>
      </c>
      <c r="AF6" s="1">
        <v>1.5299999999999999E-2</v>
      </c>
      <c r="AG6" s="2">
        <f>Q6*0.000001</f>
        <v>6.9749999999999994E-3</v>
      </c>
      <c r="AH6" s="3">
        <f t="shared" si="0"/>
        <v>2.1593708870967743</v>
      </c>
      <c r="AI6" s="3">
        <f t="shared" si="1"/>
        <v>2.2277258870967742</v>
      </c>
      <c r="AJ6" s="2">
        <f>(1+D6-C6)*LineDuration</f>
        <v>6.0719999999999993E-3</v>
      </c>
      <c r="AK6" s="3">
        <f t="shared" si="2"/>
        <v>2.2872314870967743</v>
      </c>
      <c r="AM6" s="7">
        <f>D6-C6+1</f>
        <v>22</v>
      </c>
      <c r="AN6" s="4">
        <f t="shared" si="8"/>
        <v>13.70741058805161</v>
      </c>
      <c r="AO6" s="32">
        <f t="shared" si="9"/>
        <v>1.6049712568744983</v>
      </c>
      <c r="AP6" s="1">
        <f>ABS(J6+I6-H6-G6)/2</f>
        <v>0.5</v>
      </c>
      <c r="AQ6" s="4">
        <f t="shared" si="10"/>
        <v>13.716526711577876</v>
      </c>
      <c r="AS6" s="4">
        <f>1+(F6-3)-(E6-8)</f>
        <v>16</v>
      </c>
      <c r="AT6" s="4">
        <f>ABS(N6-L6)</f>
        <v>1</v>
      </c>
      <c r="AU6" s="4">
        <f>AN6/(1+D6-C6)*ABS(N6-L6)</f>
        <v>0.62306411763870961</v>
      </c>
      <c r="AV6" s="4">
        <f t="shared" si="11"/>
        <v>16.012126932256344</v>
      </c>
      <c r="AX6" s="4">
        <f t="shared" si="12"/>
        <v>16.012126932256344</v>
      </c>
      <c r="AZ6" s="24">
        <f t="shared" si="3"/>
        <v>2</v>
      </c>
      <c r="BA6" s="1">
        <f t="shared" si="4"/>
        <v>1.2799999999999999E-2</v>
      </c>
      <c r="BB6" s="1">
        <f t="shared" si="5"/>
        <v>2.216700843154328</v>
      </c>
      <c r="BC6" s="1">
        <f t="shared" si="6"/>
        <v>5.8499955160769132E-3</v>
      </c>
      <c r="BD6" s="1">
        <f>BC6+LineDuration*(U6-T6+1)</f>
        <v>1.2197995516076914E-2</v>
      </c>
      <c r="BE6" s="1">
        <f t="shared" si="7"/>
        <v>2.7069072761943619E-2</v>
      </c>
      <c r="BF6" s="1">
        <f t="shared" si="13"/>
        <v>14.269072761943621</v>
      </c>
      <c r="BG6" s="1">
        <f>BF6/(U6-T6+1)</f>
        <v>0.62039446791059216</v>
      </c>
      <c r="BH6" s="4">
        <f>((ABS(X6-F6+Xmax_correction)+1)^2+((ABS(U6-M6)+1)*BG6)^2)^(1/2)</f>
        <v>11.598778372242531</v>
      </c>
      <c r="BI6" s="4">
        <f>((ABS(E6-Xmin_correction-W6)+1)^2+((ABS(L6-T6)+1)*BG6)^2)^(1/2)</f>
        <v>12.507529811259978</v>
      </c>
      <c r="BJ6" s="4">
        <f>((ABS(E6-Xmin_correction-Y6)+1)^2+((ABS(K6-U6)+1)*BG6)^2)^(1/2)</f>
        <v>11.808399636680539</v>
      </c>
      <c r="BK6" s="4">
        <f>((ABS(V6-F6+Xmax_correction)+1)^2+((ABS(T6-N6)+1)*BG6)^2)^(1/2)</f>
        <v>12.271922895706483</v>
      </c>
      <c r="BL6" s="4">
        <f>((ABS(V6-Y6)+1)^2+((ABS(T6-U6)+1)*BG6)^2)^(1/2)</f>
        <v>14.581030055714216</v>
      </c>
      <c r="BM6" s="4">
        <f>((ABS(W6-X6)+1)^2+((ABS(T6-U6)+1)*BG6)^2)^(1/2)</f>
        <v>14.408554316295625</v>
      </c>
      <c r="BN6" s="4">
        <f>((ABS(E6-Xmin_correction-F6+Xmax_correction)+1)^2+((ABS(L6-M6)+1)*BG6)^2)^(1/2)</f>
        <v>13.706187489411096</v>
      </c>
      <c r="BO6" s="4">
        <f>((ABS(E6-Xmin_correction-F6+Xmax_correction)+1)^2+((ABS(K6-N6)+1)*BG6)^2)^(1/2)</f>
        <v>13.522426359544593</v>
      </c>
      <c r="BP6" s="4">
        <f t="shared" si="14"/>
        <v>14.581030055714216</v>
      </c>
      <c r="BQ6" s="4"/>
    </row>
    <row r="7" spans="1:69" x14ac:dyDescent="0.25">
      <c r="A7" s="49">
        <v>162</v>
      </c>
      <c r="B7" s="49">
        <v>0</v>
      </c>
      <c r="C7" s="49">
        <v>20</v>
      </c>
      <c r="D7" s="49">
        <v>40</v>
      </c>
      <c r="E7" s="49">
        <v>61</v>
      </c>
      <c r="F7" s="49">
        <v>71</v>
      </c>
      <c r="G7" s="49">
        <v>65</v>
      </c>
      <c r="H7" s="49">
        <v>68</v>
      </c>
      <c r="I7" s="49">
        <v>66</v>
      </c>
      <c r="J7" s="49">
        <v>67</v>
      </c>
      <c r="K7" s="49">
        <v>28</v>
      </c>
      <c r="L7" s="49">
        <v>31</v>
      </c>
      <c r="M7" s="49">
        <v>26</v>
      </c>
      <c r="N7" s="49">
        <v>33</v>
      </c>
      <c r="O7" s="49">
        <v>0</v>
      </c>
      <c r="P7" s="49">
        <v>0</v>
      </c>
      <c r="Q7" s="49">
        <v>6975</v>
      </c>
      <c r="R7" s="49">
        <v>1</v>
      </c>
      <c r="S7" s="49">
        <v>16</v>
      </c>
      <c r="T7" s="49">
        <v>19</v>
      </c>
      <c r="U7" s="49">
        <v>40</v>
      </c>
      <c r="V7" s="49">
        <v>62</v>
      </c>
      <c r="W7" s="49">
        <v>63</v>
      </c>
      <c r="X7" s="49">
        <v>61</v>
      </c>
      <c r="Y7" s="49">
        <v>64</v>
      </c>
      <c r="Z7" s="49">
        <v>62</v>
      </c>
      <c r="AA7" s="49">
        <v>19</v>
      </c>
      <c r="AB7" s="49">
        <v>64</v>
      </c>
      <c r="AC7" s="49">
        <v>40</v>
      </c>
      <c r="AD7" s="51">
        <v>13.9664715271</v>
      </c>
      <c r="AF7" s="1">
        <v>2.7599999999999999E-4</v>
      </c>
      <c r="AG7" s="2">
        <f>Q7*0.000001</f>
        <v>6.9749999999999994E-3</v>
      </c>
      <c r="AH7" s="3">
        <f t="shared" si="0"/>
        <v>2.1593708870967743</v>
      </c>
      <c r="AI7" s="3">
        <f t="shared" si="1"/>
        <v>2.2277258870967742</v>
      </c>
      <c r="AJ7" s="2">
        <f>(1+D7-C7)*LineDuration</f>
        <v>5.7959999999999999E-3</v>
      </c>
      <c r="AK7" s="3">
        <f t="shared" si="2"/>
        <v>2.2845266870967742</v>
      </c>
      <c r="AM7" s="7">
        <f>D7-C7+1</f>
        <v>21</v>
      </c>
      <c r="AN7" s="4">
        <f t="shared" si="8"/>
        <v>13.076507960012902</v>
      </c>
      <c r="AO7" s="32">
        <f t="shared" si="9"/>
        <v>1.6059333320651517</v>
      </c>
      <c r="AP7" s="1">
        <f>ABS(J7+I7-H7-G7)/2</f>
        <v>0</v>
      </c>
      <c r="AQ7" s="4">
        <f t="shared" si="10"/>
        <v>13.076507960012902</v>
      </c>
      <c r="AS7" s="4">
        <f>1+(F7-3)-(E7-8)</f>
        <v>16</v>
      </c>
      <c r="AT7" s="4">
        <f>ABS(N7-L7)</f>
        <v>2</v>
      </c>
      <c r="AU7" s="4">
        <f>AN7/(1+D7-C7)*ABS(N7-L7)</f>
        <v>1.2453817104774192</v>
      </c>
      <c r="AV7" s="4">
        <f t="shared" si="11"/>
        <v>16.048394798383782</v>
      </c>
      <c r="AX7" s="4">
        <f t="shared" si="12"/>
        <v>16.048394798383782</v>
      </c>
      <c r="AZ7" s="24">
        <f t="shared" si="3"/>
        <v>3</v>
      </c>
      <c r="BA7" s="1">
        <f t="shared" si="4"/>
        <v>1.2799999999999999E-2</v>
      </c>
      <c r="BB7" s="1">
        <f t="shared" si="5"/>
        <v>2.216700843154328</v>
      </c>
      <c r="BC7" s="1">
        <f t="shared" si="6"/>
        <v>5.8499955160769132E-3</v>
      </c>
      <c r="BD7" s="1">
        <f>BC7+LineDuration*(U7-T7+1)</f>
        <v>1.1921995516076912E-2</v>
      </c>
      <c r="BE7" s="1">
        <f t="shared" si="7"/>
        <v>2.6440466521233018E-2</v>
      </c>
      <c r="BF7" s="1">
        <f t="shared" si="13"/>
        <v>13.640466521233019</v>
      </c>
      <c r="BG7" s="1">
        <f>BF7/(U7-T7+1)</f>
        <v>0.62002120551059181</v>
      </c>
      <c r="BH7" s="4">
        <f>((ABS(X7-F7+Xmax_correction)+1)^2+((ABS(U7-M7)+1)*BG7)^2)^(1/2)</f>
        <v>12.267677711720001</v>
      </c>
      <c r="BI7" s="4">
        <f>((ABS(E7-Xmin_correction-W7)+1)^2+((ABS(L7-T7)+1)*BG7)^2)^(1/2)</f>
        <v>11.356409815729375</v>
      </c>
      <c r="BJ7" s="4">
        <f>((ABS(E7-Xmin_correction-Y7)+1)^2+((ABS(K7-U7)+1)*BG7)^2)^(1/2)</f>
        <v>12.081723548517177</v>
      </c>
      <c r="BK7" s="4">
        <f>((ABS(V7-F7+Xmax_correction)+1)^2+((ABS(T7-N7)+1)*BG7)^2)^(1/2)</f>
        <v>11.64027132152132</v>
      </c>
      <c r="BL7" s="4">
        <f>((ABS(V7-Y7)+1)^2+((ABS(T7-U7)+1)*BG7)^2)^(1/2)</f>
        <v>13.966471527085101</v>
      </c>
      <c r="BM7" s="4">
        <f>((ABS(W7-X7)+1)^2+((ABS(T7-U7)+1)*BG7)^2)^(1/2)</f>
        <v>13.966471527085101</v>
      </c>
      <c r="BN7" s="4">
        <f>((ABS(E7-Xmin_correction-F7+Xmax_correction)+1)^2+((ABS(L7-M7)+1)*BG7)^2)^(1/2)</f>
        <v>13.521810035279341</v>
      </c>
      <c r="BO7" s="4">
        <f>((ABS(E7-Xmin_correction-F7+Xmax_correction)+1)^2+((ABS(K7-N7)+1)*BG7)^2)^(1/2)</f>
        <v>13.521810035279341</v>
      </c>
      <c r="BP7" s="4">
        <f t="shared" si="14"/>
        <v>13.966471527085101</v>
      </c>
      <c r="BQ7" s="4"/>
    </row>
    <row r="8" spans="1:69" s="36" customFormat="1" x14ac:dyDescent="0.25">
      <c r="A8" s="49">
        <v>164</v>
      </c>
      <c r="B8" s="49">
        <v>0</v>
      </c>
      <c r="C8" s="49">
        <v>21</v>
      </c>
      <c r="D8" s="49">
        <v>40</v>
      </c>
      <c r="E8" s="49">
        <v>58</v>
      </c>
      <c r="F8" s="49">
        <v>69</v>
      </c>
      <c r="G8" s="49">
        <v>63</v>
      </c>
      <c r="H8" s="49">
        <v>64</v>
      </c>
      <c r="I8" s="49">
        <v>61</v>
      </c>
      <c r="J8" s="49">
        <v>64</v>
      </c>
      <c r="K8" s="49">
        <v>30</v>
      </c>
      <c r="L8" s="49">
        <v>33</v>
      </c>
      <c r="M8" s="49">
        <v>30</v>
      </c>
      <c r="N8" s="49">
        <v>31</v>
      </c>
      <c r="O8" s="49">
        <v>0</v>
      </c>
      <c r="P8" s="49">
        <v>0</v>
      </c>
      <c r="Q8" s="49">
        <v>6696</v>
      </c>
      <c r="R8" s="49">
        <v>1</v>
      </c>
      <c r="S8" s="49">
        <v>17</v>
      </c>
      <c r="T8" s="49">
        <v>21</v>
      </c>
      <c r="U8" s="49">
        <v>40</v>
      </c>
      <c r="V8" s="49">
        <v>58</v>
      </c>
      <c r="W8" s="49">
        <v>61</v>
      </c>
      <c r="X8" s="49">
        <v>56</v>
      </c>
      <c r="Y8" s="49">
        <v>61</v>
      </c>
      <c r="Z8" s="49">
        <v>53</v>
      </c>
      <c r="AA8" s="49">
        <v>33</v>
      </c>
      <c r="AB8" s="49">
        <v>66</v>
      </c>
      <c r="AC8" s="49">
        <v>30</v>
      </c>
      <c r="AD8" s="51">
        <v>14.235194499</v>
      </c>
      <c r="AF8" s="36">
        <v>2.5000000000000001E-3</v>
      </c>
      <c r="AG8" s="37">
        <f>Q8*0.000001</f>
        <v>6.6959999999999997E-3</v>
      </c>
      <c r="AH8" s="38">
        <f t="shared" si="0"/>
        <v>2.2521358365591402</v>
      </c>
      <c r="AI8" s="38">
        <f t="shared" si="1"/>
        <v>2.3177566365591402</v>
      </c>
      <c r="AJ8" s="37">
        <f>(1+D8-C8)*LineDuration</f>
        <v>5.5199999999999997E-3</v>
      </c>
      <c r="AK8" s="38">
        <f t="shared" si="2"/>
        <v>2.3718526365591401</v>
      </c>
      <c r="AL8" s="48"/>
      <c r="AM8" s="39">
        <f>D8-C8+1</f>
        <v>20</v>
      </c>
      <c r="AN8" s="40">
        <f t="shared" si="8"/>
        <v>12.943321593806454</v>
      </c>
      <c r="AO8" s="41">
        <f t="shared" si="9"/>
        <v>1.5451984141049433</v>
      </c>
      <c r="AP8" s="39">
        <f>ABS(J8+I8-H8-G8)/2</f>
        <v>1</v>
      </c>
      <c r="AQ8" s="40">
        <f t="shared" si="10"/>
        <v>12.9818940790894</v>
      </c>
      <c r="AR8" s="48"/>
      <c r="AS8" s="40">
        <f>1+(F8-3)-(E8-8)</f>
        <v>17</v>
      </c>
      <c r="AT8" s="40">
        <f>ABS(N8-L8)</f>
        <v>2</v>
      </c>
      <c r="AU8" s="40">
        <f>AN8/(1+D8-C8)*ABS(N8-L8)</f>
        <v>1.2943321593806454</v>
      </c>
      <c r="AV8" s="40">
        <f t="shared" si="11"/>
        <v>17.04920220241425</v>
      </c>
      <c r="AW8" s="48"/>
      <c r="AX8" s="40">
        <f t="shared" si="12"/>
        <v>17.04920220241425</v>
      </c>
      <c r="AY8" s="48"/>
      <c r="AZ8" s="42">
        <f t="shared" si="3"/>
        <v>0</v>
      </c>
      <c r="BA8" s="39">
        <f t="shared" si="4"/>
        <v>1.2799999999999999E-2</v>
      </c>
      <c r="BB8" s="39">
        <f t="shared" si="5"/>
        <v>2.3071618552485518</v>
      </c>
      <c r="BC8" s="39">
        <f t="shared" si="6"/>
        <v>5.6148998662664887E-3</v>
      </c>
      <c r="BD8" s="39">
        <f>BC8+LineDuration*(U8-T8+1)</f>
        <v>1.1134899866266489E-2</v>
      </c>
      <c r="BE8" s="39">
        <f t="shared" si="7"/>
        <v>2.568483840097207E-2</v>
      </c>
      <c r="BF8" s="39">
        <f t="shared" si="13"/>
        <v>12.88483840097207</v>
      </c>
      <c r="BG8" s="39">
        <f>BF8/(U8-T8+1)</f>
        <v>0.64424192004860348</v>
      </c>
      <c r="BH8" s="4">
        <f>((ABS(X8-F8+Xmax_correction)+1)^2+((ABS(U8-M8)+1)*BG8)^2)^(1/2)</f>
        <v>13.085135300687465</v>
      </c>
      <c r="BI8" s="40">
        <f>((ABS(E8-Xmin_correction-W8)+1)^2+((ABS(L8-T8)+1)*BG8)^2)^(1/2)</f>
        <v>12.294025098054624</v>
      </c>
      <c r="BJ8" s="4">
        <f>((ABS(E8-Xmin_correction-Y8)+1)^2+((ABS(K8-U8)+1)*BG8)^2)^(1/2)</f>
        <v>11.455163282873677</v>
      </c>
      <c r="BK8" s="4">
        <f>((ABS(V8-F8+Xmax_correction)+1)^2+((ABS(T8-N8)+1)*BG8)^2)^(1/2)</f>
        <v>11.455163282873677</v>
      </c>
      <c r="BL8" s="40">
        <f>((ABS(V8-Y8)+1)^2+((ABS(T8-U8)+1)*BG8)^2)^(1/2)</f>
        <v>13.491443978283588</v>
      </c>
      <c r="BM8" s="40">
        <f>((ABS(W8-X8)+1)^2+((ABS(T8-U8)+1)*BG8)^2)^(1/2)</f>
        <v>14.213340937976705</v>
      </c>
      <c r="BN8" s="4">
        <f>((ABS(E8-Xmin_correction-F8+Xmax_correction)+1)^2+((ABS(L8-M8)+1)*BG8)^2)^(1/2)</f>
        <v>14.235194499014286</v>
      </c>
      <c r="BO8" s="4">
        <f>((ABS(E8-Xmin_correction-F8+Xmax_correction)+1)^2+((ABS(K8-N8)+1)*BG8)^2)^(1/2)</f>
        <v>14.05916749335435</v>
      </c>
      <c r="BP8" s="40">
        <f t="shared" si="14"/>
        <v>14.235194499014286</v>
      </c>
      <c r="BQ8" s="4"/>
    </row>
    <row r="9" spans="1:69" s="36" customFormat="1" x14ac:dyDescent="0.25">
      <c r="A9" s="49">
        <v>106</v>
      </c>
      <c r="B9" s="49">
        <v>0</v>
      </c>
      <c r="C9" s="49">
        <v>20</v>
      </c>
      <c r="D9" s="49">
        <v>36</v>
      </c>
      <c r="E9" s="49">
        <v>83</v>
      </c>
      <c r="F9" s="49">
        <v>89</v>
      </c>
      <c r="G9" s="49">
        <v>85</v>
      </c>
      <c r="H9" s="49">
        <v>87</v>
      </c>
      <c r="I9" s="49">
        <v>85</v>
      </c>
      <c r="J9" s="49">
        <v>87</v>
      </c>
      <c r="K9" s="49">
        <v>22</v>
      </c>
      <c r="L9" s="49">
        <v>33</v>
      </c>
      <c r="M9" s="49">
        <v>22</v>
      </c>
      <c r="N9" s="49">
        <v>34</v>
      </c>
      <c r="O9" s="49">
        <v>0</v>
      </c>
      <c r="P9" s="49">
        <v>0</v>
      </c>
      <c r="Q9" s="49">
        <v>6696</v>
      </c>
      <c r="R9" s="49">
        <v>1</v>
      </c>
      <c r="S9" s="49">
        <v>17</v>
      </c>
      <c r="T9" s="49">
        <v>19</v>
      </c>
      <c r="U9" s="49">
        <v>37</v>
      </c>
      <c r="V9" s="49">
        <v>81</v>
      </c>
      <c r="W9" s="49">
        <v>83</v>
      </c>
      <c r="X9" s="49">
        <v>82</v>
      </c>
      <c r="Y9" s="49">
        <v>82</v>
      </c>
      <c r="Z9" s="49">
        <v>81</v>
      </c>
      <c r="AA9" s="49">
        <v>19</v>
      </c>
      <c r="AB9" s="49">
        <v>82</v>
      </c>
      <c r="AC9" s="49">
        <v>37</v>
      </c>
      <c r="AD9" s="51">
        <v>12.395911916299999</v>
      </c>
      <c r="AG9" s="37">
        <f>Q9*0.000001</f>
        <v>6.6959999999999997E-3</v>
      </c>
      <c r="AH9" s="38">
        <f t="shared" si="0"/>
        <v>2.2521358365591402</v>
      </c>
      <c r="AI9" s="38">
        <f t="shared" si="1"/>
        <v>2.3177566365591402</v>
      </c>
      <c r="AJ9" s="37">
        <f>(1+D9-C9)*LineDuration</f>
        <v>4.692E-3</v>
      </c>
      <c r="AK9" s="38">
        <f t="shared" si="2"/>
        <v>2.3637382365591404</v>
      </c>
      <c r="AL9" s="48"/>
      <c r="AM9" s="39">
        <f>D9-C9+1</f>
        <v>17</v>
      </c>
      <c r="AN9" s="40">
        <f t="shared" si="8"/>
        <v>10.982786972335486</v>
      </c>
      <c r="AO9" s="41">
        <f t="shared" si="9"/>
        <v>1.5478766949428462</v>
      </c>
      <c r="AP9" s="39">
        <f>ABS(J9+I9-H9-G9)/2</f>
        <v>0</v>
      </c>
      <c r="AQ9" s="40">
        <f t="shared" si="10"/>
        <v>10.982786972335486</v>
      </c>
      <c r="AR9" s="48"/>
      <c r="AS9" s="40">
        <f>1+(F9-3)-(E9-8)</f>
        <v>12</v>
      </c>
      <c r="AT9" s="40">
        <f>ABS(N9-L9)</f>
        <v>1</v>
      </c>
      <c r="AU9" s="40">
        <f>AN9/(1+D9-C9)*ABS(N9-L9)</f>
        <v>0.64604629249032275</v>
      </c>
      <c r="AV9" s="40">
        <f t="shared" si="11"/>
        <v>12.017378075605365</v>
      </c>
      <c r="AW9" s="48"/>
      <c r="AX9" s="40">
        <f t="shared" si="12"/>
        <v>12.017378075605365</v>
      </c>
      <c r="AY9" s="48"/>
      <c r="AZ9" s="42">
        <f t="shared" si="3"/>
        <v>1</v>
      </c>
      <c r="BA9" s="39">
        <f t="shared" si="4"/>
        <v>1.2799999999999999E-2</v>
      </c>
      <c r="BB9" s="39">
        <f t="shared" si="5"/>
        <v>2.3071618552485518</v>
      </c>
      <c r="BC9" s="39">
        <f t="shared" si="6"/>
        <v>5.6148998662664887E-3</v>
      </c>
      <c r="BD9" s="39">
        <f>BC9+LineDuration*(U9-T9+1)</f>
        <v>1.0858899866266487E-2</v>
      </c>
      <c r="BE9" s="39">
        <f t="shared" si="7"/>
        <v>2.5033504495323464E-2</v>
      </c>
      <c r="BF9" s="39">
        <f t="shared" si="13"/>
        <v>12.233504495323466</v>
      </c>
      <c r="BG9" s="39">
        <f>BF9/(U9-T9+1)</f>
        <v>0.64386865764860346</v>
      </c>
      <c r="BH9" s="4">
        <f>((ABS(X9-F9+Xmax_correction)+1)^2+((ABS(U9-M9)+1)*BG9)^2)^(1/2)</f>
        <v>11.451162087987704</v>
      </c>
      <c r="BI9" s="40">
        <f>((ABS(E9-Xmin_correction-W9)+1)^2+((ABS(L9-T9)+1)*BG9)^2)^(1/2)</f>
        <v>11.370028182374847</v>
      </c>
      <c r="BJ9" s="4">
        <f>((ABS(E9-Xmin_correction-Y9)+1)^2+((ABS(K9-U9)+1)*BG9)^2)^(1/2)</f>
        <v>11.451162087987704</v>
      </c>
      <c r="BK9" s="4">
        <f>((ABS(V9-F9+Xmax_correction)+1)^2+((ABS(T9-N9)+1)*BG9)^2)^(1/2)</f>
        <v>11.921791524991825</v>
      </c>
      <c r="BL9" s="40">
        <f>((ABS(V9-Y9)+1)^2+((ABS(T9-U9)+1)*BG9)^2)^(1/2)</f>
        <v>12.39591191631739</v>
      </c>
      <c r="BM9" s="40">
        <f>((ABS(W9-X9)+1)^2+((ABS(T9-U9)+1)*BG9)^2)^(1/2)</f>
        <v>12.39591191631739</v>
      </c>
      <c r="BN9" s="4">
        <f>((ABS(E9-Xmin_correction-F9+Xmax_correction)+1)^2+((ABS(L9-M9)+1)*BG9)^2)^(1/2)</f>
        <v>11.861603017953302</v>
      </c>
      <c r="BO9" s="4">
        <f>((ABS(E9-Xmin_correction-F9+Xmax_correction)+1)^2+((ABS(K9-N9)+1)*BG9)^2)^(1/2)</f>
        <v>12.290719969272518</v>
      </c>
      <c r="BP9" s="40">
        <f t="shared" si="14"/>
        <v>12.39591191631739</v>
      </c>
      <c r="BQ9" s="4"/>
    </row>
    <row r="10" spans="1:69" s="36" customFormat="1" x14ac:dyDescent="0.25">
      <c r="A10" s="49">
        <v>131</v>
      </c>
      <c r="B10" s="49">
        <v>0</v>
      </c>
      <c r="C10" s="49">
        <v>19</v>
      </c>
      <c r="D10" s="49">
        <v>36</v>
      </c>
      <c r="E10" s="49">
        <v>97</v>
      </c>
      <c r="F10" s="49">
        <v>106</v>
      </c>
      <c r="G10" s="49">
        <v>100</v>
      </c>
      <c r="H10" s="49">
        <v>103</v>
      </c>
      <c r="I10" s="49">
        <v>100</v>
      </c>
      <c r="J10" s="49">
        <v>103</v>
      </c>
      <c r="K10" s="49">
        <v>25</v>
      </c>
      <c r="L10" s="49">
        <v>29</v>
      </c>
      <c r="M10" s="49">
        <v>27</v>
      </c>
      <c r="N10" s="49">
        <v>30</v>
      </c>
      <c r="O10" s="49">
        <v>0</v>
      </c>
      <c r="P10" s="49">
        <v>0</v>
      </c>
      <c r="Q10" s="49">
        <v>6696</v>
      </c>
      <c r="R10" s="49">
        <v>1</v>
      </c>
      <c r="S10" s="49">
        <v>17</v>
      </c>
      <c r="T10" s="49">
        <v>18</v>
      </c>
      <c r="U10" s="49">
        <v>37</v>
      </c>
      <c r="V10" s="49">
        <v>97</v>
      </c>
      <c r="W10" s="49">
        <v>99</v>
      </c>
      <c r="X10" s="49">
        <v>97</v>
      </c>
      <c r="Y10" s="49">
        <v>99</v>
      </c>
      <c r="Z10" s="49">
        <v>97</v>
      </c>
      <c r="AA10" s="49">
        <v>18</v>
      </c>
      <c r="AB10" s="49">
        <v>99</v>
      </c>
      <c r="AC10" s="49">
        <v>37</v>
      </c>
      <c r="AD10" s="51">
        <v>13.229476959399999</v>
      </c>
      <c r="AF10" s="43">
        <v>5</v>
      </c>
      <c r="AG10" s="37">
        <f>Q10*0.000001</f>
        <v>6.6959999999999997E-3</v>
      </c>
      <c r="AH10" s="38">
        <f t="shared" si="0"/>
        <v>2.2521358365591402</v>
      </c>
      <c r="AI10" s="38">
        <f t="shared" si="1"/>
        <v>2.3177566365591402</v>
      </c>
      <c r="AJ10" s="37">
        <f>(1+D10-C10)*LineDuration</f>
        <v>4.9680000000000002E-3</v>
      </c>
      <c r="AK10" s="38">
        <f t="shared" si="2"/>
        <v>2.36644303655914</v>
      </c>
      <c r="AL10" s="48"/>
      <c r="AM10" s="39">
        <f>D10-C10+1</f>
        <v>18</v>
      </c>
      <c r="AN10" s="40">
        <f t="shared" si="8"/>
        <v>11.63555198802581</v>
      </c>
      <c r="AO10" s="41">
        <f t="shared" si="9"/>
        <v>1.5469829036494245</v>
      </c>
      <c r="AP10" s="39">
        <f>ABS(J10+I10-H10-G10)/2</f>
        <v>0</v>
      </c>
      <c r="AQ10" s="40">
        <f t="shared" si="10"/>
        <v>11.63555198802581</v>
      </c>
      <c r="AR10" s="48"/>
      <c r="AS10" s="40">
        <f>1+(F10-3)-(E10-8)</f>
        <v>15</v>
      </c>
      <c r="AT10" s="40">
        <f>ABS(N10-L10)</f>
        <v>1</v>
      </c>
      <c r="AU10" s="40">
        <f>AN10/(1+D10-C10)*ABS(N10-L10)</f>
        <v>0.64641955489032277</v>
      </c>
      <c r="AV10" s="40">
        <f t="shared" si="11"/>
        <v>15.01392214715877</v>
      </c>
      <c r="AW10" s="48"/>
      <c r="AX10" s="40">
        <f t="shared" si="12"/>
        <v>15.01392214715877</v>
      </c>
      <c r="AY10" s="48"/>
      <c r="AZ10" s="42">
        <f t="shared" si="3"/>
        <v>2</v>
      </c>
      <c r="BA10" s="39">
        <f t="shared" si="4"/>
        <v>1.2799999999999999E-2</v>
      </c>
      <c r="BB10" s="39">
        <f t="shared" si="5"/>
        <v>2.3071618552485518</v>
      </c>
      <c r="BC10" s="39">
        <f t="shared" si="6"/>
        <v>5.6148998662664887E-3</v>
      </c>
      <c r="BD10" s="39">
        <f>BC10+LineDuration*(U10-T10+1)</f>
        <v>1.1134899866266489E-2</v>
      </c>
      <c r="BE10" s="39">
        <f t="shared" si="7"/>
        <v>2.568483840097207E-2</v>
      </c>
      <c r="BF10" s="39">
        <f t="shared" si="13"/>
        <v>12.88483840097207</v>
      </c>
      <c r="BG10" s="39">
        <f>BF10/(U10-T10+1)</f>
        <v>0.64424192004860348</v>
      </c>
      <c r="BH10" s="4">
        <f>((ABS(X10-F10+Xmax_correction)+1)^2+((ABS(U10-M10)+1)*BG10)^2)^(1/2)</f>
        <v>9.960962093959461</v>
      </c>
      <c r="BI10" s="40">
        <f>((ABS(E10-Xmin_correction-W10)+1)^2+((ABS(L10-T10)+1)*BG10)^2)^(1/2)</f>
        <v>11.125055587407157</v>
      </c>
      <c r="BJ10" s="4">
        <f>((ABS(E10-Xmin_correction-Y10)+1)^2+((ABS(K10-U10)+1)*BG10)^2)^(1/2)</f>
        <v>11.582014207882711</v>
      </c>
      <c r="BK10" s="4">
        <f>((ABS(V10-F10+Xmax_correction)+1)^2+((ABS(T10-N10)+1)*BG10)^2)^(1/2)</f>
        <v>10.91526697390389</v>
      </c>
      <c r="BL10" s="40">
        <f>((ABS(V10-Y10)+1)^2+((ABS(T10-U10)+1)*BG10)^2)^(1/2)</f>
        <v>13.229476959395051</v>
      </c>
      <c r="BM10" s="40">
        <f>((ABS(W10-X10)+1)^2+((ABS(T10-U10)+1)*BG10)^2)^(1/2)</f>
        <v>13.229476959395051</v>
      </c>
      <c r="BN10" s="4">
        <f>((ABS(E10-Xmin_correction-F10+Xmax_correction)+1)^2+((ABS(L10-M10)+1)*BG10)^2)^(1/2)</f>
        <v>12.154646389917364</v>
      </c>
      <c r="BO10" s="4">
        <f>((ABS(E10-Xmin_correction-F10+Xmax_correction)+1)^2+((ABS(K10-N10)+1)*BG10)^2)^(1/2)</f>
        <v>12.607208868568998</v>
      </c>
      <c r="BP10" s="40">
        <f t="shared" si="14"/>
        <v>13.229476959395051</v>
      </c>
      <c r="BQ10" s="4"/>
    </row>
    <row r="11" spans="1:69" s="36" customFormat="1" x14ac:dyDescent="0.25">
      <c r="A11" s="49">
        <v>121</v>
      </c>
      <c r="B11" s="49">
        <v>0</v>
      </c>
      <c r="C11" s="49">
        <v>18</v>
      </c>
      <c r="D11" s="49">
        <v>36</v>
      </c>
      <c r="E11" s="49">
        <v>86</v>
      </c>
      <c r="F11" s="49">
        <v>93</v>
      </c>
      <c r="G11" s="49">
        <v>89</v>
      </c>
      <c r="H11" s="49">
        <v>90</v>
      </c>
      <c r="I11" s="49">
        <v>89</v>
      </c>
      <c r="J11" s="49">
        <v>91</v>
      </c>
      <c r="K11" s="49">
        <v>23</v>
      </c>
      <c r="L11" s="49">
        <v>31</v>
      </c>
      <c r="M11" s="49">
        <v>22</v>
      </c>
      <c r="N11" s="49">
        <v>33</v>
      </c>
      <c r="O11" s="49">
        <v>0</v>
      </c>
      <c r="P11" s="49">
        <v>0</v>
      </c>
      <c r="Q11" s="49">
        <v>6696</v>
      </c>
      <c r="R11" s="49">
        <v>1</v>
      </c>
      <c r="S11" s="49">
        <v>17</v>
      </c>
      <c r="T11" s="49">
        <v>18</v>
      </c>
      <c r="U11" s="49">
        <v>37</v>
      </c>
      <c r="V11" s="49">
        <v>84</v>
      </c>
      <c r="W11" s="49">
        <v>87</v>
      </c>
      <c r="X11" s="49">
        <v>85</v>
      </c>
      <c r="Y11" s="49">
        <v>87</v>
      </c>
      <c r="Z11" s="49">
        <v>84</v>
      </c>
      <c r="AA11" s="49">
        <v>18</v>
      </c>
      <c r="AB11" s="49">
        <v>87</v>
      </c>
      <c r="AC11" s="49">
        <v>37</v>
      </c>
      <c r="AD11" s="51">
        <v>13.4914439783</v>
      </c>
      <c r="AF11" s="43">
        <v>3</v>
      </c>
      <c r="AG11" s="37">
        <f>Q11*0.000001</f>
        <v>6.6959999999999997E-3</v>
      </c>
      <c r="AH11" s="38">
        <f t="shared" si="0"/>
        <v>2.2521358365591402</v>
      </c>
      <c r="AI11" s="38">
        <f t="shared" si="1"/>
        <v>2.3177566365591402</v>
      </c>
      <c r="AJ11" s="37">
        <f>(1+D11-C11)*LineDuration</f>
        <v>5.2439999999999995E-3</v>
      </c>
      <c r="AK11" s="38">
        <f t="shared" si="2"/>
        <v>2.3691478365591401</v>
      </c>
      <c r="AL11" s="48"/>
      <c r="AM11" s="39">
        <f>D11-C11+1</f>
        <v>19</v>
      </c>
      <c r="AN11" s="40">
        <f t="shared" si="8"/>
        <v>12.289063528516129</v>
      </c>
      <c r="AO11" s="41">
        <f t="shared" si="9"/>
        <v>1.5460901439651193</v>
      </c>
      <c r="AP11" s="39">
        <f>ABS(J11+I11-H11-G11)/2</f>
        <v>0.5</v>
      </c>
      <c r="AQ11" s="40">
        <f t="shared" si="10"/>
        <v>12.299230968150216</v>
      </c>
      <c r="AR11" s="48"/>
      <c r="AS11" s="40">
        <f>1+(F11-3)-(E11-8)</f>
        <v>13</v>
      </c>
      <c r="AT11" s="40">
        <f>ABS(N11-L11)</f>
        <v>2</v>
      </c>
      <c r="AU11" s="40">
        <f>AN11/(1+D11-C11)*ABS(N11-L11)</f>
        <v>1.2935856345806451</v>
      </c>
      <c r="AV11" s="40">
        <f t="shared" si="11"/>
        <v>13.064201613339922</v>
      </c>
      <c r="AW11" s="48"/>
      <c r="AX11" s="40">
        <f t="shared" si="12"/>
        <v>13.064201613339922</v>
      </c>
      <c r="AY11" s="48"/>
      <c r="AZ11" s="42">
        <f t="shared" si="3"/>
        <v>3</v>
      </c>
      <c r="BA11" s="39">
        <f t="shared" si="4"/>
        <v>1.2799999999999999E-2</v>
      </c>
      <c r="BB11" s="39">
        <f t="shared" si="5"/>
        <v>2.3071618552485518</v>
      </c>
      <c r="BC11" s="39">
        <f t="shared" si="6"/>
        <v>5.6148998662664887E-3</v>
      </c>
      <c r="BD11" s="39">
        <f>BC11+LineDuration*(U11-T11+1)</f>
        <v>1.1134899866266489E-2</v>
      </c>
      <c r="BE11" s="39">
        <f t="shared" si="7"/>
        <v>2.568483840097207E-2</v>
      </c>
      <c r="BF11" s="39">
        <f t="shared" si="13"/>
        <v>12.88483840097207</v>
      </c>
      <c r="BG11" s="39">
        <f>BF11/(U11-T11+1)</f>
        <v>0.64424192004860348</v>
      </c>
      <c r="BH11" s="4">
        <f>((ABS(X11-F11+Xmax_correction)+1)^2+((ABS(U11-M11)+1)*BG11)^2)^(1/2)</f>
        <v>11.926952619854966</v>
      </c>
      <c r="BI11" s="40">
        <f>((ABS(E11-Xmin_correction-W11)+1)^2+((ABS(L11-T11)+1)*BG11)^2)^(1/2)</f>
        <v>11.417063532423326</v>
      </c>
      <c r="BJ11" s="4">
        <f>((ABS(E11-Xmin_correction-Y11)+1)^2+((ABS(K11-U11)+1)*BG11)^2)^(1/2)</f>
        <v>11.932548830751962</v>
      </c>
      <c r="BK11" s="4">
        <f>((ABS(V11-F11+Xmax_correction)+1)^2+((ABS(T11-N11)+1)*BG11)^2)^(1/2)</f>
        <v>12.460024028719417</v>
      </c>
      <c r="BL11" s="40">
        <f>((ABS(V11-Y11)+1)^2+((ABS(T11-U11)+1)*BG11)^2)^(1/2)</f>
        <v>13.491443978283588</v>
      </c>
      <c r="BM11" s="40">
        <f>((ABS(W11-X11)+1)^2+((ABS(T11-U11)+1)*BG11)^2)^(1/2)</f>
        <v>13.229476959395051</v>
      </c>
      <c r="BN11" s="4">
        <f>((ABS(E11-Xmin_correction-F11+Xmax_correction)+1)^2+((ABS(L11-M11)+1)*BG11)^2)^(1/2)</f>
        <v>11.895577546079515</v>
      </c>
      <c r="BO11" s="4">
        <f>((ABS(E11-Xmin_correction-F11+Xmax_correction)+1)^2+((ABS(K11-N11)+1)*BG11)^2)^(1/2)</f>
        <v>12.256458127750335</v>
      </c>
      <c r="BP11" s="40">
        <f t="shared" si="14"/>
        <v>13.491443978283588</v>
      </c>
      <c r="BQ11" s="4"/>
    </row>
    <row r="12" spans="1:69" x14ac:dyDescent="0.25">
      <c r="A12" s="49">
        <v>189</v>
      </c>
      <c r="B12" s="49">
        <v>0</v>
      </c>
      <c r="C12" s="49">
        <v>21</v>
      </c>
      <c r="D12" s="49">
        <v>42</v>
      </c>
      <c r="E12" s="49">
        <v>63</v>
      </c>
      <c r="F12" s="49">
        <v>73</v>
      </c>
      <c r="G12" s="49">
        <v>68</v>
      </c>
      <c r="H12" s="49">
        <v>69</v>
      </c>
      <c r="I12" s="49">
        <v>67</v>
      </c>
      <c r="J12" s="49">
        <v>69</v>
      </c>
      <c r="K12" s="49">
        <v>29</v>
      </c>
      <c r="L12" s="49">
        <v>34</v>
      </c>
      <c r="M12" s="49">
        <v>25</v>
      </c>
      <c r="N12" s="49">
        <v>38</v>
      </c>
      <c r="O12" s="49">
        <v>0</v>
      </c>
      <c r="P12" s="49">
        <v>0</v>
      </c>
      <c r="Q12" s="49">
        <v>6939</v>
      </c>
      <c r="R12" s="49">
        <v>1</v>
      </c>
      <c r="S12" s="49">
        <v>16</v>
      </c>
      <c r="T12" s="49">
        <v>21</v>
      </c>
      <c r="U12" s="49">
        <v>42</v>
      </c>
      <c r="V12" s="49">
        <v>63</v>
      </c>
      <c r="W12" s="49">
        <v>66</v>
      </c>
      <c r="X12" s="49">
        <v>62</v>
      </c>
      <c r="Y12" s="49">
        <v>66</v>
      </c>
      <c r="Z12" s="49">
        <v>66</v>
      </c>
      <c r="AA12" s="49">
        <v>21</v>
      </c>
      <c r="AB12" s="49">
        <v>62</v>
      </c>
      <c r="AC12" s="49">
        <v>42</v>
      </c>
      <c r="AD12" s="51">
        <v>14.5921932997</v>
      </c>
      <c r="AG12" s="2">
        <f>Q12*0.000001</f>
        <v>6.9389999999999999E-3</v>
      </c>
      <c r="AH12" s="3">
        <f t="shared" si="0"/>
        <v>2.1709275640726333</v>
      </c>
      <c r="AI12" s="3">
        <f t="shared" si="1"/>
        <v>2.2389297640726333</v>
      </c>
      <c r="AJ12" s="2">
        <f>(1+D12-C12)*LineDuration</f>
        <v>6.0719999999999993E-3</v>
      </c>
      <c r="AK12" s="3">
        <f t="shared" si="2"/>
        <v>2.2984353640726334</v>
      </c>
      <c r="AM12" s="7">
        <f>D12-C12+1</f>
        <v>22</v>
      </c>
      <c r="AN12" s="4">
        <f t="shared" si="8"/>
        <v>13.775440529049028</v>
      </c>
      <c r="AO12" s="32">
        <f t="shared" si="9"/>
        <v>1.5970451147175577</v>
      </c>
      <c r="AP12" s="1">
        <f>ABS(J12+I12-H12-G12)/2</f>
        <v>0.5</v>
      </c>
      <c r="AQ12" s="4">
        <f t="shared" si="10"/>
        <v>13.784511662346496</v>
      </c>
      <c r="AS12" s="4">
        <f>1+(F12-3)-(E12-8)</f>
        <v>16</v>
      </c>
      <c r="AT12" s="4">
        <f>ABS(N12-L12)</f>
        <v>4</v>
      </c>
      <c r="AU12" s="4">
        <f>AN12/(1+D12-C12)*ABS(N12-L12)</f>
        <v>2.5046255507361868</v>
      </c>
      <c r="AV12" s="4">
        <f t="shared" si="11"/>
        <v>16.194849463622703</v>
      </c>
      <c r="AX12" s="4">
        <f t="shared" si="12"/>
        <v>16.194849463622703</v>
      </c>
      <c r="AZ12" s="24">
        <f t="shared" si="3"/>
        <v>0</v>
      </c>
      <c r="BA12" s="1">
        <f t="shared" si="4"/>
        <v>1.2799999999999999E-2</v>
      </c>
      <c r="BB12" s="1">
        <f t="shared" si="5"/>
        <v>2.227960163120144</v>
      </c>
      <c r="BC12" s="1">
        <f t="shared" si="6"/>
        <v>5.8196529640317015E-3</v>
      </c>
      <c r="BD12" s="1">
        <f>BC12+LineDuration*(U12-T12+1)</f>
        <v>1.1891652964031701E-2</v>
      </c>
      <c r="BE12" s="1">
        <f t="shared" si="7"/>
        <v>2.6508833112065575E-2</v>
      </c>
      <c r="BF12" s="1">
        <f t="shared" si="13"/>
        <v>13.708833112065575</v>
      </c>
      <c r="BG12" s="1">
        <f>BF12/(U12-T12+1)</f>
        <v>0.62312877782116249</v>
      </c>
      <c r="BH12" s="4">
        <f>((ABS(X12-F12+Xmax_correction)+1)^2+((ABS(U12-M12)+1)*BG12)^2)^(1/2)</f>
        <v>14.380743704504374</v>
      </c>
      <c r="BI12" s="4">
        <f>((ABS(E12-Xmin_correction-W12)+1)^2+((ABS(L12-T12)+1)*BG12)^2)^(1/2)</f>
        <v>12.534142844837199</v>
      </c>
      <c r="BJ12" s="4">
        <f>((ABS(E12-Xmin_correction-Y12)+1)^2+((ABS(K12-U12)+1)*BG12)^2)^(1/2)</f>
        <v>12.534142844837199</v>
      </c>
      <c r="BK12" s="4">
        <f>((ABS(V12-F12+Xmax_correction)+1)^2+((ABS(T12-N12)+1)*BG12)^2)^(1/2)</f>
        <v>13.777002195493845</v>
      </c>
      <c r="BL12" s="4">
        <f>((ABS(V12-Y12)+1)^2+((ABS(T12-U12)+1)*BG12)^2)^(1/2)</f>
        <v>14.280479869194366</v>
      </c>
      <c r="BM12" s="4">
        <f>((ABS(W12-X12)+1)^2+((ABS(T12-U12)+1)*BG12)^2)^(1/2)</f>
        <v>14.592193299653946</v>
      </c>
      <c r="BN12" s="4">
        <f>((ABS(E12-Xmin_correction-F12+Xmax_correction)+1)^2+((ABS(L12-M12)+1)*BG12)^2)^(1/2)</f>
        <v>14.416273699361065</v>
      </c>
      <c r="BO12" s="4">
        <f>((ABS(E12-Xmin_correction-F12+Xmax_correction)+1)^2+((ABS(K12-N12)+1)*BG12)^2)^(1/2)</f>
        <v>14.416273699361065</v>
      </c>
      <c r="BP12" s="4">
        <f t="shared" si="14"/>
        <v>14.592193299653946</v>
      </c>
      <c r="BQ12" s="4"/>
    </row>
    <row r="13" spans="1:69" x14ac:dyDescent="0.25">
      <c r="A13" s="49">
        <v>150</v>
      </c>
      <c r="B13" s="49">
        <v>0</v>
      </c>
      <c r="C13" s="49">
        <v>20</v>
      </c>
      <c r="D13" s="49">
        <v>40</v>
      </c>
      <c r="E13" s="49">
        <v>45</v>
      </c>
      <c r="F13" s="49">
        <v>54</v>
      </c>
      <c r="G13" s="49">
        <v>49</v>
      </c>
      <c r="H13" s="49">
        <v>50</v>
      </c>
      <c r="I13" s="49">
        <v>49</v>
      </c>
      <c r="J13" s="49">
        <v>50</v>
      </c>
      <c r="K13" s="49">
        <v>26</v>
      </c>
      <c r="L13" s="49">
        <v>34</v>
      </c>
      <c r="M13" s="49">
        <v>28</v>
      </c>
      <c r="N13" s="49">
        <v>32</v>
      </c>
      <c r="O13" s="49">
        <v>0</v>
      </c>
      <c r="P13" s="49">
        <v>0</v>
      </c>
      <c r="Q13" s="49">
        <v>6939</v>
      </c>
      <c r="R13" s="49">
        <v>1</v>
      </c>
      <c r="S13" s="49">
        <v>16</v>
      </c>
      <c r="T13" s="49">
        <v>20</v>
      </c>
      <c r="U13" s="49">
        <v>40</v>
      </c>
      <c r="V13" s="49">
        <v>44</v>
      </c>
      <c r="W13" s="49">
        <v>47</v>
      </c>
      <c r="X13" s="49">
        <v>44</v>
      </c>
      <c r="Y13" s="49">
        <v>47</v>
      </c>
      <c r="Z13" s="49">
        <v>44</v>
      </c>
      <c r="AA13" s="49">
        <v>20</v>
      </c>
      <c r="AB13" s="49">
        <v>47</v>
      </c>
      <c r="AC13" s="49">
        <v>40</v>
      </c>
      <c r="AD13" s="51">
        <v>13.675912200200001</v>
      </c>
      <c r="AG13" s="2">
        <f>Q13*0.000001</f>
        <v>6.9389999999999999E-3</v>
      </c>
      <c r="AH13" s="3">
        <f t="shared" si="0"/>
        <v>2.1709275640726333</v>
      </c>
      <c r="AI13" s="3">
        <f t="shared" si="1"/>
        <v>2.2389297640726333</v>
      </c>
      <c r="AJ13" s="2">
        <f>(1+D13-C13)*LineDuration</f>
        <v>5.7959999999999999E-3</v>
      </c>
      <c r="AK13" s="3">
        <f t="shared" si="2"/>
        <v>2.2957305640726333</v>
      </c>
      <c r="AM13" s="7">
        <f>D13-C13+1</f>
        <v>21</v>
      </c>
      <c r="AN13" s="4">
        <f t="shared" si="8"/>
        <v>13.141445630964981</v>
      </c>
      <c r="AO13" s="32">
        <f t="shared" si="9"/>
        <v>1.5979977081454442</v>
      </c>
      <c r="AP13" s="1">
        <f>ABS(J13+I13-H13-G13)/2</f>
        <v>0</v>
      </c>
      <c r="AQ13" s="4">
        <f t="shared" si="10"/>
        <v>13.141445630964981</v>
      </c>
      <c r="AS13" s="4">
        <f>1+(F13-3)-(E13-8)</f>
        <v>15</v>
      </c>
      <c r="AT13" s="4">
        <f>ABS(N13-L13)</f>
        <v>2</v>
      </c>
      <c r="AU13" s="4">
        <f>AN13/(1+D13-C13)*ABS(N13-L13)</f>
        <v>1.2515662505680933</v>
      </c>
      <c r="AV13" s="4">
        <f t="shared" si="11"/>
        <v>15.05212337444658</v>
      </c>
      <c r="AX13" s="4">
        <f t="shared" si="12"/>
        <v>15.05212337444658</v>
      </c>
      <c r="AZ13" s="24">
        <f t="shared" si="3"/>
        <v>1</v>
      </c>
      <c r="BA13" s="1">
        <f t="shared" si="4"/>
        <v>1.2799999999999999E-2</v>
      </c>
      <c r="BB13" s="1">
        <f t="shared" si="5"/>
        <v>2.227960163120144</v>
      </c>
      <c r="BC13" s="1">
        <f t="shared" si="6"/>
        <v>5.8196529640317015E-3</v>
      </c>
      <c r="BD13" s="1">
        <f>BC13+LineDuration*(U13-T13+1)</f>
        <v>1.1615652964031702E-2</v>
      </c>
      <c r="BE13" s="1">
        <f t="shared" si="7"/>
        <v>2.5877865823844416E-2</v>
      </c>
      <c r="BF13" s="1">
        <f t="shared" si="13"/>
        <v>13.077865823844418</v>
      </c>
      <c r="BG13" s="1">
        <f>BF13/(U13-T13+1)</f>
        <v>0.6227555154211627</v>
      </c>
      <c r="BH13" s="4">
        <f>((ABS(X13-F13+Xmax_correction)+1)^2+((ABS(U13-M13)+1)*BG13)^2)^(1/2)</f>
        <v>11.381666354531914</v>
      </c>
      <c r="BI13" s="4">
        <f>((ABS(E13-Xmin_correction-W13)+1)^2+((ABS(L13-T13)+1)*BG13)^2)^(1/2)</f>
        <v>12.298800640598357</v>
      </c>
      <c r="BJ13" s="4">
        <f>((ABS(E13-Xmin_correction-Y13)+1)^2+((ABS(K13-U13)+1)*BG13)^2)^(1/2)</f>
        <v>12.298800640598357</v>
      </c>
      <c r="BK13" s="4">
        <f>((ABS(V13-F13+Xmax_correction)+1)^2+((ABS(T13-N13)+1)*BG13)^2)^(1/2)</f>
        <v>11.381666354531914</v>
      </c>
      <c r="BL13" s="4">
        <f>((ABS(V13-Y13)+1)^2+((ABS(T13-U13)+1)*BG13)^2)^(1/2)</f>
        <v>13.675912200159731</v>
      </c>
      <c r="BM13" s="4">
        <f>((ABS(W13-X13)+1)^2+((ABS(T13-U13)+1)*BG13)^2)^(1/2)</f>
        <v>13.675912200159731</v>
      </c>
      <c r="BN13" s="4">
        <f>((ABS(E13-Xmin_correction-F13+Xmax_correction)+1)^2+((ABS(L13-M13)+1)*BG13)^2)^(1/2)</f>
        <v>12.767278377453295</v>
      </c>
      <c r="BO13" s="4">
        <f>((ABS(E13-Xmin_correction-F13+Xmax_correction)+1)^2+((ABS(K13-N13)+1)*BG13)^2)^(1/2)</f>
        <v>12.767278377453295</v>
      </c>
      <c r="BP13" s="4">
        <f t="shared" si="14"/>
        <v>13.675912200159731</v>
      </c>
      <c r="BQ13" s="4"/>
    </row>
    <row r="14" spans="1:69" x14ac:dyDescent="0.25">
      <c r="A14" s="49">
        <v>164</v>
      </c>
      <c r="B14" s="49">
        <v>0</v>
      </c>
      <c r="C14" s="49">
        <v>20</v>
      </c>
      <c r="D14" s="49">
        <v>40</v>
      </c>
      <c r="E14" s="49">
        <v>49</v>
      </c>
      <c r="F14" s="49">
        <v>59</v>
      </c>
      <c r="G14" s="49">
        <v>53</v>
      </c>
      <c r="H14" s="49">
        <v>55</v>
      </c>
      <c r="I14" s="49">
        <v>53</v>
      </c>
      <c r="J14" s="49">
        <v>55</v>
      </c>
      <c r="K14" s="49">
        <v>29</v>
      </c>
      <c r="L14" s="49">
        <v>30</v>
      </c>
      <c r="M14" s="49">
        <v>26</v>
      </c>
      <c r="N14" s="49">
        <v>33</v>
      </c>
      <c r="O14" s="49">
        <v>0</v>
      </c>
      <c r="P14" s="49">
        <v>0</v>
      </c>
      <c r="Q14" s="49">
        <v>6939</v>
      </c>
      <c r="R14" s="49">
        <v>1</v>
      </c>
      <c r="S14" s="49">
        <v>16</v>
      </c>
      <c r="T14" s="49">
        <v>20</v>
      </c>
      <c r="U14" s="49">
        <v>40</v>
      </c>
      <c r="V14" s="49">
        <v>48</v>
      </c>
      <c r="W14" s="49">
        <v>52</v>
      </c>
      <c r="X14" s="49">
        <v>48</v>
      </c>
      <c r="Y14" s="49">
        <v>52</v>
      </c>
      <c r="Z14" s="49">
        <v>48</v>
      </c>
      <c r="AA14" s="49">
        <v>20</v>
      </c>
      <c r="AB14" s="49">
        <v>52</v>
      </c>
      <c r="AC14" s="49">
        <v>40</v>
      </c>
      <c r="AD14" s="51">
        <v>14.001091904100001</v>
      </c>
      <c r="AG14" s="2">
        <f>Q14*0.000001</f>
        <v>6.9389999999999999E-3</v>
      </c>
      <c r="AH14" s="3">
        <f t="shared" si="0"/>
        <v>2.1709275640726333</v>
      </c>
      <c r="AI14" s="3">
        <f t="shared" si="1"/>
        <v>2.2389297640726333</v>
      </c>
      <c r="AJ14" s="2">
        <f>(1+D14-C14)*LineDuration</f>
        <v>5.7959999999999999E-3</v>
      </c>
      <c r="AK14" s="3">
        <f t="shared" si="2"/>
        <v>2.2957305640726333</v>
      </c>
      <c r="AM14" s="7">
        <f>D14-C14+1</f>
        <v>21</v>
      </c>
      <c r="AN14" s="4">
        <f t="shared" si="8"/>
        <v>13.141445630964981</v>
      </c>
      <c r="AO14" s="32">
        <f t="shared" si="9"/>
        <v>1.5979977081454442</v>
      </c>
      <c r="AP14" s="1">
        <f>ABS(J14+I14-H14-G14)/2</f>
        <v>0</v>
      </c>
      <c r="AQ14" s="4">
        <f t="shared" si="10"/>
        <v>13.141445630964981</v>
      </c>
      <c r="AS14" s="4">
        <f>1+(F14-3)-(E14-8)</f>
        <v>16</v>
      </c>
      <c r="AT14" s="4">
        <f>ABS(N14-L14)</f>
        <v>3</v>
      </c>
      <c r="AU14" s="4">
        <f>AN14/(1+D14-C14)*ABS(N14-L14)</f>
        <v>1.87734937585214</v>
      </c>
      <c r="AV14" s="4">
        <f t="shared" si="11"/>
        <v>16.109762278786501</v>
      </c>
      <c r="AX14" s="4">
        <f t="shared" si="12"/>
        <v>16.109762278786501</v>
      </c>
      <c r="AZ14" s="24">
        <f t="shared" si="3"/>
        <v>2</v>
      </c>
      <c r="BA14" s="1">
        <f t="shared" si="4"/>
        <v>1.2799999999999999E-2</v>
      </c>
      <c r="BB14" s="1">
        <f t="shared" si="5"/>
        <v>2.227960163120144</v>
      </c>
      <c r="BC14" s="1">
        <f t="shared" si="6"/>
        <v>5.8196529640317015E-3</v>
      </c>
      <c r="BD14" s="1">
        <f>BC14+LineDuration*(U14-T14+1)</f>
        <v>1.1615652964031702E-2</v>
      </c>
      <c r="BE14" s="1">
        <f t="shared" si="7"/>
        <v>2.5877865823844416E-2</v>
      </c>
      <c r="BF14" s="1">
        <f t="shared" si="13"/>
        <v>13.077865823844418</v>
      </c>
      <c r="BG14" s="1">
        <f>BF14/(U14-T14+1)</f>
        <v>0.6227555154211627</v>
      </c>
      <c r="BH14" s="4">
        <f>((ABS(X14-F14+Xmax_correction)+1)^2+((ABS(U14-M14)+1)*BG14)^2)^(1/2)</f>
        <v>12.971526401976853</v>
      </c>
      <c r="BI14" s="4">
        <f>((ABS(E14-Xmin_correction-W14)+1)^2+((ABS(L14-T14)+1)*BG14)^2)^(1/2)</f>
        <v>11.310471089679901</v>
      </c>
      <c r="BJ14" s="4">
        <f>((ABS(E14-Xmin_correction-Y14)+1)^2+((ABS(K14-U14)+1)*BG14)^2)^(1/2)</f>
        <v>11.698150204463817</v>
      </c>
      <c r="BK14" s="4">
        <f>((ABS(V14-F14+Xmax_correction)+1)^2+((ABS(T14-N14)+1)*BG14)^2)^(1/2)</f>
        <v>12.530506321356121</v>
      </c>
      <c r="BL14" s="4">
        <f>((ABS(V14-Y14)+1)^2+((ABS(T14-U14)+1)*BG14)^2)^(1/2)</f>
        <v>14.001091904079402</v>
      </c>
      <c r="BM14" s="4">
        <f>((ABS(W14-X14)+1)^2+((ABS(T14-U14)+1)*BG14)^2)^(1/2)</f>
        <v>14.001091904079402</v>
      </c>
      <c r="BN14" s="4">
        <f>((ABS(E14-Xmin_correction-F14+Xmax_correction)+1)^2+((ABS(L14-M14)+1)*BG14)^2)^(1/2)</f>
        <v>13.367707761605464</v>
      </c>
      <c r="BO14" s="4">
        <f>((ABS(E14-Xmin_correction-F14+Xmax_correction)+1)^2+((ABS(K14-N14)+1)*BG14)^2)^(1/2)</f>
        <v>13.367707761605464</v>
      </c>
      <c r="BP14" s="4">
        <f t="shared" si="14"/>
        <v>14.001091904079402</v>
      </c>
      <c r="BQ14" s="4"/>
    </row>
    <row r="15" spans="1:69" x14ac:dyDescent="0.25">
      <c r="A15" s="49">
        <v>154</v>
      </c>
      <c r="B15" s="49">
        <v>0</v>
      </c>
      <c r="C15" s="49">
        <v>20</v>
      </c>
      <c r="D15" s="49">
        <v>40</v>
      </c>
      <c r="E15" s="49">
        <v>55</v>
      </c>
      <c r="F15" s="49">
        <v>64</v>
      </c>
      <c r="G15" s="49">
        <v>59</v>
      </c>
      <c r="H15" s="49">
        <v>61</v>
      </c>
      <c r="I15" s="49">
        <v>59</v>
      </c>
      <c r="J15" s="49">
        <v>60</v>
      </c>
      <c r="K15" s="49">
        <v>27</v>
      </c>
      <c r="L15" s="49">
        <v>33</v>
      </c>
      <c r="M15" s="49">
        <v>26</v>
      </c>
      <c r="N15" s="49">
        <v>33</v>
      </c>
      <c r="O15" s="49">
        <v>0</v>
      </c>
      <c r="P15" s="49">
        <v>0</v>
      </c>
      <c r="Q15" s="49">
        <v>6939</v>
      </c>
      <c r="R15" s="49">
        <v>1</v>
      </c>
      <c r="S15" s="49">
        <v>16</v>
      </c>
      <c r="T15" s="49">
        <v>19</v>
      </c>
      <c r="U15" s="49">
        <v>40</v>
      </c>
      <c r="V15" s="49">
        <v>55</v>
      </c>
      <c r="W15" s="49">
        <v>56</v>
      </c>
      <c r="X15" s="49">
        <v>54</v>
      </c>
      <c r="Y15" s="49">
        <v>57</v>
      </c>
      <c r="Z15" s="49">
        <v>55</v>
      </c>
      <c r="AA15" s="49">
        <v>19</v>
      </c>
      <c r="AB15" s="49">
        <v>57</v>
      </c>
      <c r="AC15" s="49">
        <v>40</v>
      </c>
      <c r="AD15" s="51">
        <v>14.0332499905</v>
      </c>
      <c r="AF15" s="8"/>
      <c r="AG15" s="2">
        <f>Q15*0.000001</f>
        <v>6.9389999999999999E-3</v>
      </c>
      <c r="AH15" s="3">
        <f t="shared" si="0"/>
        <v>2.1709275640726333</v>
      </c>
      <c r="AI15" s="3">
        <f t="shared" si="1"/>
        <v>2.2389297640726333</v>
      </c>
      <c r="AJ15" s="2">
        <f>(1+D15-C15)*LineDuration</f>
        <v>5.7959999999999999E-3</v>
      </c>
      <c r="AK15" s="3">
        <f t="shared" si="2"/>
        <v>2.2957305640726333</v>
      </c>
      <c r="AM15" s="7">
        <f>D15-C15+1</f>
        <v>21</v>
      </c>
      <c r="AN15" s="4">
        <f t="shared" si="8"/>
        <v>13.141445630964981</v>
      </c>
      <c r="AO15" s="32">
        <f t="shared" si="9"/>
        <v>1.5979977081454442</v>
      </c>
      <c r="AP15" s="1">
        <f>ABS(J15+I15-H15-G15)/2</f>
        <v>0.5</v>
      </c>
      <c r="AQ15" s="4">
        <f t="shared" si="10"/>
        <v>13.150954082180068</v>
      </c>
      <c r="AS15" s="4">
        <f>1+(F15-3)-(E15-8)</f>
        <v>15</v>
      </c>
      <c r="AT15" s="4">
        <f>ABS(N15-L15)</f>
        <v>0</v>
      </c>
      <c r="AU15" s="4">
        <f>AN15/(1+D15-C15)*ABS(N15-L15)</f>
        <v>0</v>
      </c>
      <c r="AV15" s="4">
        <f t="shared" si="11"/>
        <v>15</v>
      </c>
      <c r="AX15" s="4">
        <f t="shared" si="12"/>
        <v>15</v>
      </c>
      <c r="AZ15" s="24">
        <f t="shared" si="3"/>
        <v>3</v>
      </c>
      <c r="BA15" s="1">
        <f t="shared" si="4"/>
        <v>1.2799999999999999E-2</v>
      </c>
      <c r="BB15" s="1">
        <f t="shared" si="5"/>
        <v>2.227960163120144</v>
      </c>
      <c r="BC15" s="1">
        <f t="shared" si="6"/>
        <v>5.8196529640317015E-3</v>
      </c>
      <c r="BD15" s="1">
        <f>BC15+LineDuration*(U15-T15+1)</f>
        <v>1.1891652964031701E-2</v>
      </c>
      <c r="BE15" s="1">
        <f t="shared" si="7"/>
        <v>2.6508833112065575E-2</v>
      </c>
      <c r="BF15" s="1">
        <f t="shared" si="13"/>
        <v>13.708833112065575</v>
      </c>
      <c r="BG15" s="1">
        <f>BF15/(U15-T15+1)</f>
        <v>0.62312877782116249</v>
      </c>
      <c r="BH15" s="4">
        <f>((ABS(X15-F15+Xmax_correction)+1)^2+((ABS(U15-M15)+1)*BG15)^2)^(1/2)</f>
        <v>12.303053750736096</v>
      </c>
      <c r="BI15" s="4">
        <f>((ABS(E15-Xmin_correction-W15)+1)^2+((ABS(L15-T15)+1)*BG15)^2)^(1/2)</f>
        <v>11.677548184165268</v>
      </c>
      <c r="BJ15" s="4">
        <f>((ABS(E15-Xmin_correction-Y15)+1)^2+((ABS(K15-U15)+1)*BG15)^2)^(1/2)</f>
        <v>11.836584678647112</v>
      </c>
      <c r="BK15" s="4">
        <f>((ABS(V15-F15+Xmax_correction)+1)^2+((ABS(T15-N15)+1)*BG15)^2)^(1/2)</f>
        <v>11.677548184165268</v>
      </c>
      <c r="BL15" s="4">
        <f>((ABS(V15-Y15)+1)^2+((ABS(T15-U15)+1)*BG15)^2)^(1/2)</f>
        <v>14.03324999045002</v>
      </c>
      <c r="BM15" s="4">
        <f>((ABS(W15-X15)+1)^2+((ABS(T15-U15)+1)*BG15)^2)^(1/2)</f>
        <v>14.03324999045002</v>
      </c>
      <c r="BN15" s="4">
        <f>((ABS(E15-Xmin_correction-F15+Xmax_correction)+1)^2+((ABS(L15-M15)+1)*BG15)^2)^(1/2)</f>
        <v>12.994249740555601</v>
      </c>
      <c r="BO15" s="4">
        <f>((ABS(E15-Xmin_correction-F15+Xmax_correction)+1)^2+((ABS(K15-N15)+1)*BG15)^2)^(1/2)</f>
        <v>12.768170746575091</v>
      </c>
      <c r="BP15" s="4">
        <f t="shared" si="14"/>
        <v>14.03324999045002</v>
      </c>
      <c r="BQ15" s="4"/>
    </row>
    <row r="16" spans="1:69" s="36" customFormat="1" ht="13.5" customHeight="1" x14ac:dyDescent="0.25">
      <c r="A16" s="49">
        <v>184</v>
      </c>
      <c r="B16" s="49">
        <v>0</v>
      </c>
      <c r="C16" s="49">
        <v>21</v>
      </c>
      <c r="D16" s="49">
        <v>41</v>
      </c>
      <c r="E16" s="49">
        <v>60</v>
      </c>
      <c r="F16" s="49">
        <v>70</v>
      </c>
      <c r="G16" s="49">
        <v>64</v>
      </c>
      <c r="H16" s="49">
        <v>66</v>
      </c>
      <c r="I16" s="49">
        <v>64</v>
      </c>
      <c r="J16" s="49">
        <v>67</v>
      </c>
      <c r="K16" s="49">
        <v>31</v>
      </c>
      <c r="L16" s="49">
        <v>32</v>
      </c>
      <c r="M16" s="49">
        <v>27</v>
      </c>
      <c r="N16" s="49">
        <v>36</v>
      </c>
      <c r="O16" s="49">
        <v>0</v>
      </c>
      <c r="P16" s="49">
        <v>0</v>
      </c>
      <c r="Q16" s="49">
        <v>6967</v>
      </c>
      <c r="R16" s="49">
        <v>1</v>
      </c>
      <c r="S16" s="49">
        <v>16</v>
      </c>
      <c r="T16" s="49">
        <v>21</v>
      </c>
      <c r="U16" s="49">
        <v>42</v>
      </c>
      <c r="V16" s="49">
        <v>59</v>
      </c>
      <c r="W16" s="49">
        <v>63</v>
      </c>
      <c r="X16" s="49">
        <v>61</v>
      </c>
      <c r="Y16" s="49">
        <v>63</v>
      </c>
      <c r="Z16" s="49">
        <v>59</v>
      </c>
      <c r="AA16" s="49">
        <v>21</v>
      </c>
      <c r="AB16" s="49">
        <v>63</v>
      </c>
      <c r="AC16" s="49">
        <v>42</v>
      </c>
      <c r="AD16" s="51">
        <v>14.5421917042</v>
      </c>
      <c r="AG16" s="37">
        <f>Q16*0.000001</f>
        <v>6.9670000000000001E-3</v>
      </c>
      <c r="AH16" s="38">
        <f t="shared" si="0"/>
        <v>2.1619288738194342</v>
      </c>
      <c r="AI16" s="38">
        <f t="shared" si="1"/>
        <v>2.2302054738194341</v>
      </c>
      <c r="AJ16" s="37">
        <f>(1+D16-C16)*LineDuration</f>
        <v>5.7959999999999999E-3</v>
      </c>
      <c r="AK16" s="38">
        <f t="shared" si="2"/>
        <v>2.2870062738194341</v>
      </c>
      <c r="AL16" s="48"/>
      <c r="AM16" s="39">
        <f>D16-C16+1</f>
        <v>21</v>
      </c>
      <c r="AN16" s="40">
        <f t="shared" si="8"/>
        <v>13.090879644657438</v>
      </c>
      <c r="AO16" s="41">
        <f t="shared" si="9"/>
        <v>1.6041702750334565</v>
      </c>
      <c r="AP16" s="39">
        <f>ABS(J16+I16-H16-G16)/2</f>
        <v>0.5</v>
      </c>
      <c r="AQ16" s="40">
        <f t="shared" si="10"/>
        <v>13.100424797345561</v>
      </c>
      <c r="AR16" s="48"/>
      <c r="AS16" s="40">
        <f>1+(F16-3)-(E16-8)</f>
        <v>16</v>
      </c>
      <c r="AT16" s="40">
        <f>ABS(N16-L16)</f>
        <v>4</v>
      </c>
      <c r="AU16" s="40">
        <f>AN16/(1+D16-C16)*ABS(N16-L16)</f>
        <v>2.4935008846966547</v>
      </c>
      <c r="AV16" s="40">
        <f t="shared" si="11"/>
        <v>16.193132700684664</v>
      </c>
      <c r="AW16" s="48"/>
      <c r="AX16" s="40">
        <f t="shared" si="12"/>
        <v>16.193132700684664</v>
      </c>
      <c r="AY16" s="48"/>
      <c r="AZ16" s="42">
        <f t="shared" si="3"/>
        <v>0</v>
      </c>
      <c r="BA16" s="39">
        <f t="shared" si="4"/>
        <v>1.2799999999999999E-2</v>
      </c>
      <c r="BB16" s="39">
        <f t="shared" si="5"/>
        <v>2.2191927486034571</v>
      </c>
      <c r="BC16" s="39">
        <f t="shared" si="6"/>
        <v>5.8432525289819218E-3</v>
      </c>
      <c r="BD16" s="39">
        <f>BC16+LineDuration*(U16-T16+1)</f>
        <v>1.1915252528981922E-2</v>
      </c>
      <c r="BE16" s="39">
        <f t="shared" si="7"/>
        <v>2.645559737112016E-2</v>
      </c>
      <c r="BF16" s="39">
        <f t="shared" si="13"/>
        <v>13.655597371120161</v>
      </c>
      <c r="BG16" s="39">
        <f>BF16/(U16-T16+1)</f>
        <v>0.62070897141455272</v>
      </c>
      <c r="BH16" s="4">
        <f>((ABS(X16-F16+Xmax_correction)+1)^2+((ABS(U16-M16)+1)*BG16)^2)^(1/2)</f>
        <v>12.150373844528204</v>
      </c>
      <c r="BI16" s="40">
        <f>((ABS(E16-Xmin_correction-W16)+1)^2+((ABS(L16-T16)+1)*BG16)^2)^(1/2)</f>
        <v>11.682476891310753</v>
      </c>
      <c r="BJ16" s="4">
        <f>((ABS(E16-Xmin_correction-Y16)+1)^2+((ABS(K16-U16)+1)*BG16)^2)^(1/2)</f>
        <v>11.682476891310753</v>
      </c>
      <c r="BK16" s="4">
        <f>((ABS(V16-F16+Xmax_correction)+1)^2+((ABS(T16-N16)+1)*BG16)^2)^(1/2)</f>
        <v>13.402670799575549</v>
      </c>
      <c r="BL16" s="40">
        <f>((ABS(V16-Y16)+1)^2+((ABS(T16-U16)+1)*BG16)^2)^(1/2)</f>
        <v>14.542191704215147</v>
      </c>
      <c r="BM16" s="40">
        <f>((ABS(W16-X16)+1)^2+((ABS(T16-U16)+1)*BG16)^2)^(1/2)</f>
        <v>13.981249570841078</v>
      </c>
      <c r="BN16" s="4">
        <f>((ABS(E16-Xmin_correction-F16+Xmax_correction)+1)^2+((ABS(L16-M16)+1)*BG16)^2)^(1/2)</f>
        <v>13.522945928273264</v>
      </c>
      <c r="BO16" s="4">
        <f>((ABS(E16-Xmin_correction-F16+Xmax_correction)+1)^2+((ABS(K16-N16)+1)*BG16)^2)^(1/2)</f>
        <v>13.522945928273264</v>
      </c>
      <c r="BP16" s="40">
        <f t="shared" si="14"/>
        <v>14.542191704215147</v>
      </c>
      <c r="BQ16" s="4"/>
    </row>
    <row r="17" spans="1:69" s="36" customFormat="1" x14ac:dyDescent="0.25">
      <c r="A17" s="49">
        <v>142</v>
      </c>
      <c r="B17" s="49">
        <v>0</v>
      </c>
      <c r="C17" s="49">
        <v>20</v>
      </c>
      <c r="D17" s="49">
        <v>39</v>
      </c>
      <c r="E17" s="49">
        <v>47</v>
      </c>
      <c r="F17" s="49">
        <v>56</v>
      </c>
      <c r="G17" s="49">
        <v>50</v>
      </c>
      <c r="H17" s="49">
        <v>53</v>
      </c>
      <c r="I17" s="49">
        <v>50</v>
      </c>
      <c r="J17" s="49">
        <v>52</v>
      </c>
      <c r="K17" s="49">
        <v>28</v>
      </c>
      <c r="L17" s="49">
        <v>28</v>
      </c>
      <c r="M17" s="49">
        <v>27</v>
      </c>
      <c r="N17" s="49">
        <v>32</v>
      </c>
      <c r="O17" s="49">
        <v>0</v>
      </c>
      <c r="P17" s="49">
        <v>0</v>
      </c>
      <c r="Q17" s="49">
        <v>6967</v>
      </c>
      <c r="R17" s="49">
        <v>1</v>
      </c>
      <c r="S17" s="49">
        <v>16</v>
      </c>
      <c r="T17" s="49">
        <v>19</v>
      </c>
      <c r="U17" s="49">
        <v>39</v>
      </c>
      <c r="V17" s="49">
        <v>47</v>
      </c>
      <c r="W17" s="49">
        <v>49</v>
      </c>
      <c r="X17" s="49">
        <v>45</v>
      </c>
      <c r="Y17" s="49">
        <v>49</v>
      </c>
      <c r="Z17" s="49">
        <v>49</v>
      </c>
      <c r="AA17" s="49">
        <v>19</v>
      </c>
      <c r="AB17" s="49">
        <v>45</v>
      </c>
      <c r="AC17" s="49">
        <v>39</v>
      </c>
      <c r="AD17" s="51">
        <v>13.953638551199999</v>
      </c>
      <c r="AG17" s="37">
        <f>Q17*0.000001</f>
        <v>6.9670000000000001E-3</v>
      </c>
      <c r="AH17" s="38">
        <f t="shared" si="0"/>
        <v>2.1619288738194342</v>
      </c>
      <c r="AI17" s="38">
        <f t="shared" si="1"/>
        <v>2.2302054738194341</v>
      </c>
      <c r="AJ17" s="37">
        <f>(1+D17-C17)*LineDuration</f>
        <v>5.5199999999999997E-3</v>
      </c>
      <c r="AK17" s="38">
        <f t="shared" si="2"/>
        <v>2.284301473819434</v>
      </c>
      <c r="AL17" s="48"/>
      <c r="AM17" s="39">
        <f>D17-C17+1</f>
        <v>20</v>
      </c>
      <c r="AN17" s="40">
        <f t="shared" si="8"/>
        <v>12.460039175483276</v>
      </c>
      <c r="AO17" s="41">
        <f t="shared" si="9"/>
        <v>1.6051313899038586</v>
      </c>
      <c r="AP17" s="39">
        <f>ABS(J17+I17-H17-G17)/2</f>
        <v>0.5</v>
      </c>
      <c r="AQ17" s="40">
        <f t="shared" si="10"/>
        <v>12.470067211309566</v>
      </c>
      <c r="AR17" s="48"/>
      <c r="AS17" s="40">
        <f>1+(F17-3)-(E17-8)</f>
        <v>15</v>
      </c>
      <c r="AT17" s="40">
        <f>ABS(N17-L17)</f>
        <v>4</v>
      </c>
      <c r="AU17" s="40">
        <f>AN17/(1+D17-C17)*ABS(N17-L17)</f>
        <v>2.492007835096655</v>
      </c>
      <c r="AV17" s="40">
        <f t="shared" si="11"/>
        <v>15.205594465530872</v>
      </c>
      <c r="AW17" s="48"/>
      <c r="AX17" s="40">
        <f t="shared" si="12"/>
        <v>15.205594465530872</v>
      </c>
      <c r="AY17" s="48"/>
      <c r="AZ17" s="42">
        <f t="shared" si="3"/>
        <v>1</v>
      </c>
      <c r="BA17" s="39">
        <f t="shared" si="4"/>
        <v>1.2799999999999999E-2</v>
      </c>
      <c r="BB17" s="39">
        <f t="shared" si="5"/>
        <v>2.2191927486034571</v>
      </c>
      <c r="BC17" s="39">
        <f t="shared" si="6"/>
        <v>5.8432525289819218E-3</v>
      </c>
      <c r="BD17" s="39">
        <f>BC17+LineDuration*(U17-T17+1)</f>
        <v>1.1639252528981922E-2</v>
      </c>
      <c r="BE17" s="39">
        <f t="shared" si="7"/>
        <v>2.5827049889305606E-2</v>
      </c>
      <c r="BF17" s="39">
        <f t="shared" si="13"/>
        <v>13.027049889305607</v>
      </c>
      <c r="BG17" s="39">
        <f>BF17/(U17-T17+1)</f>
        <v>0.62033570901455271</v>
      </c>
      <c r="BH17" s="4">
        <f>((ABS(X17-F17+Xmax_correction)+1)^2+((ABS(U17-M17)+1)*BG17)^2)^(1/2)</f>
        <v>12.084451589852199</v>
      </c>
      <c r="BI17" s="40">
        <f>((ABS(E17-Xmin_correction-W17)+1)^2+((ABS(L17-T17)+1)*BG17)^2)^(1/2)</f>
        <v>10.123321549168473</v>
      </c>
      <c r="BJ17" s="4">
        <f>((ABS(E17-Xmin_correction-Y17)+1)^2+((ABS(K17-U17)+1)*BG17)^2)^(1/2)</f>
        <v>10.927651185433978</v>
      </c>
      <c r="BK17" s="4">
        <f>((ABS(V17-F17+Xmax_correction)+1)^2+((ABS(T17-N17)+1)*BG17)^2)^(1/2)</f>
        <v>11.15455121500651</v>
      </c>
      <c r="BL17" s="40">
        <f>((ABS(V17-Y17)+1)^2+((ABS(T17-U17)+1)*BG17)^2)^(1/2)</f>
        <v>13.368022621856129</v>
      </c>
      <c r="BM17" s="40">
        <f>((ABS(W17-X17)+1)^2+((ABS(T17-U17)+1)*BG17)^2)^(1/2)</f>
        <v>13.953638551233052</v>
      </c>
      <c r="BN17" s="4">
        <f>((ABS(E17-Xmin_correction-F17+Xmax_correction)+1)^2+((ABS(L17-M17)+1)*BG17)^2)^(1/2)</f>
        <v>12.063965582158893</v>
      </c>
      <c r="BO17" s="4">
        <f>((ABS(E17-Xmin_correction-F17+Xmax_correction)+1)^2+((ABS(K17-N17)+1)*BG17)^2)^(1/2)</f>
        <v>12.394370084718494</v>
      </c>
      <c r="BP17" s="40">
        <f t="shared" si="14"/>
        <v>13.953638551233052</v>
      </c>
      <c r="BQ17" s="4"/>
    </row>
    <row r="18" spans="1:69" s="36" customFormat="1" x14ac:dyDescent="0.25">
      <c r="A18" s="49">
        <v>161</v>
      </c>
      <c r="B18" s="49">
        <v>0</v>
      </c>
      <c r="C18" s="49">
        <v>19</v>
      </c>
      <c r="D18" s="49">
        <v>39</v>
      </c>
      <c r="E18" s="49">
        <v>50</v>
      </c>
      <c r="F18" s="49">
        <v>59</v>
      </c>
      <c r="G18" s="49">
        <v>54</v>
      </c>
      <c r="H18" s="49">
        <v>55</v>
      </c>
      <c r="I18" s="49">
        <v>53</v>
      </c>
      <c r="J18" s="49">
        <v>55</v>
      </c>
      <c r="K18" s="49">
        <v>27</v>
      </c>
      <c r="L18" s="49">
        <v>33</v>
      </c>
      <c r="M18" s="49">
        <v>24</v>
      </c>
      <c r="N18" s="49">
        <v>34</v>
      </c>
      <c r="O18" s="49">
        <v>0</v>
      </c>
      <c r="P18" s="49">
        <v>0</v>
      </c>
      <c r="Q18" s="49">
        <v>6967</v>
      </c>
      <c r="R18" s="49">
        <v>1</v>
      </c>
      <c r="S18" s="49">
        <v>16</v>
      </c>
      <c r="T18" s="49">
        <v>19</v>
      </c>
      <c r="U18" s="49">
        <v>39</v>
      </c>
      <c r="V18" s="49">
        <v>49</v>
      </c>
      <c r="W18" s="49">
        <v>52</v>
      </c>
      <c r="X18" s="49">
        <v>48</v>
      </c>
      <c r="Y18" s="49">
        <v>52</v>
      </c>
      <c r="Z18" s="49">
        <v>52</v>
      </c>
      <c r="AA18" s="49">
        <v>19</v>
      </c>
      <c r="AB18" s="49">
        <v>48</v>
      </c>
      <c r="AC18" s="49">
        <v>39</v>
      </c>
      <c r="AD18" s="51">
        <v>13.953638551199999</v>
      </c>
      <c r="AG18" s="37">
        <f>Q18*0.000001</f>
        <v>6.9670000000000001E-3</v>
      </c>
      <c r="AH18" s="38">
        <f t="shared" si="0"/>
        <v>2.1619288738194342</v>
      </c>
      <c r="AI18" s="38">
        <f t="shared" si="1"/>
        <v>2.2302054738194341</v>
      </c>
      <c r="AJ18" s="37">
        <f>(1+D18-C18)*LineDuration</f>
        <v>5.7959999999999999E-3</v>
      </c>
      <c r="AK18" s="38">
        <f t="shared" si="2"/>
        <v>2.2870062738194341</v>
      </c>
      <c r="AL18" s="48"/>
      <c r="AM18" s="39">
        <f>D18-C18+1</f>
        <v>21</v>
      </c>
      <c r="AN18" s="40">
        <f t="shared" si="8"/>
        <v>13.090879644657438</v>
      </c>
      <c r="AO18" s="41">
        <f t="shared" si="9"/>
        <v>1.6041702750334565</v>
      </c>
      <c r="AP18" s="39">
        <f>ABS(J18+I18-H18-G18)/2</f>
        <v>0.5</v>
      </c>
      <c r="AQ18" s="40">
        <f t="shared" si="10"/>
        <v>13.100424797345561</v>
      </c>
      <c r="AR18" s="48"/>
      <c r="AS18" s="40">
        <f>1+(F18-3)-(E18-8)</f>
        <v>15</v>
      </c>
      <c r="AT18" s="40">
        <f>ABS(N18-L18)</f>
        <v>1</v>
      </c>
      <c r="AU18" s="40">
        <f>AN18/(1+D18-C18)*ABS(N18-L18)</f>
        <v>0.62337522117416366</v>
      </c>
      <c r="AV18" s="40">
        <f t="shared" si="11"/>
        <v>15.012947634171443</v>
      </c>
      <c r="AW18" s="48"/>
      <c r="AX18" s="40">
        <f t="shared" si="12"/>
        <v>15.012947634171443</v>
      </c>
      <c r="AY18" s="48"/>
      <c r="AZ18" s="42">
        <f t="shared" si="3"/>
        <v>2</v>
      </c>
      <c r="BA18" s="39">
        <f t="shared" si="4"/>
        <v>1.2799999999999999E-2</v>
      </c>
      <c r="BB18" s="39">
        <f t="shared" si="5"/>
        <v>2.2191927486034571</v>
      </c>
      <c r="BC18" s="39">
        <f t="shared" si="6"/>
        <v>5.8432525289819218E-3</v>
      </c>
      <c r="BD18" s="39">
        <f>BC18+LineDuration*(U18-T18+1)</f>
        <v>1.1639252528981922E-2</v>
      </c>
      <c r="BE18" s="39">
        <f t="shared" si="7"/>
        <v>2.5827049889305606E-2</v>
      </c>
      <c r="BF18" s="39">
        <f t="shared" si="13"/>
        <v>13.027049889305607</v>
      </c>
      <c r="BG18" s="39">
        <f>BF18/(U18-T18+1)</f>
        <v>0.62033570901455271</v>
      </c>
      <c r="BH18" s="4">
        <f>((ABS(X18-F18+Xmax_correction)+1)^2+((ABS(U18-M18)+1)*BG18)^2)^(1/2)</f>
        <v>13.398246016584354</v>
      </c>
      <c r="BI18" s="40">
        <f>((ABS(E18-Xmin_correction-W18)+1)^2+((ABS(L18-T18)+1)*BG18)^2)^(1/2)</f>
        <v>12.271254547628056</v>
      </c>
      <c r="BJ18" s="4">
        <f>((ABS(E18-Xmin_correction-Y18)+1)^2+((ABS(K18-U18)+1)*BG18)^2)^(1/2)</f>
        <v>11.359312049040705</v>
      </c>
      <c r="BK18" s="4">
        <f>((ABS(V18-F18+Xmax_correction)+1)^2+((ABS(T18-N18)+1)*BG18)^2)^(1/2)</f>
        <v>12.748058531436012</v>
      </c>
      <c r="BL18" s="40">
        <f>((ABS(V18-Y18)+1)^2+((ABS(T18-U18)+1)*BG18)^2)^(1/2)</f>
        <v>13.627326546995828</v>
      </c>
      <c r="BM18" s="40">
        <f>((ABS(W18-X18)+1)^2+((ABS(T18-U18)+1)*BG18)^2)^(1/2)</f>
        <v>13.953638551233052</v>
      </c>
      <c r="BN18" s="4">
        <f>((ABS(E18-Xmin_correction-F18+Xmax_correction)+1)^2+((ABS(L18-M18)+1)*BG18)^2)^(1/2)</f>
        <v>13.50857650486752</v>
      </c>
      <c r="BO18" s="4">
        <f>((ABS(E18-Xmin_correction-F18+Xmax_correction)+1)^2+((ABS(K18-N18)+1)*BG18)^2)^(1/2)</f>
        <v>12.98569401611749</v>
      </c>
      <c r="BP18" s="40">
        <f t="shared" si="14"/>
        <v>13.953638551233052</v>
      </c>
      <c r="BQ18" s="4"/>
    </row>
    <row r="19" spans="1:69" s="36" customFormat="1" x14ac:dyDescent="0.25">
      <c r="A19" s="49">
        <v>156</v>
      </c>
      <c r="B19" s="49">
        <v>0</v>
      </c>
      <c r="C19" s="49">
        <v>19</v>
      </c>
      <c r="D19" s="49">
        <v>39</v>
      </c>
      <c r="E19" s="49">
        <v>54</v>
      </c>
      <c r="F19" s="49">
        <v>62</v>
      </c>
      <c r="G19" s="49">
        <v>58</v>
      </c>
      <c r="H19" s="49">
        <v>59</v>
      </c>
      <c r="I19" s="49">
        <v>57</v>
      </c>
      <c r="J19" s="49">
        <v>59</v>
      </c>
      <c r="K19" s="49">
        <v>23</v>
      </c>
      <c r="L19" s="49">
        <v>36</v>
      </c>
      <c r="M19" s="49">
        <v>24</v>
      </c>
      <c r="N19" s="49">
        <v>35</v>
      </c>
      <c r="O19" s="49">
        <v>0</v>
      </c>
      <c r="P19" s="49">
        <v>0</v>
      </c>
      <c r="Q19" s="49">
        <v>6967</v>
      </c>
      <c r="R19" s="49">
        <v>1</v>
      </c>
      <c r="S19" s="49">
        <v>16</v>
      </c>
      <c r="T19" s="49">
        <v>19</v>
      </c>
      <c r="U19" s="49">
        <v>39</v>
      </c>
      <c r="V19" s="49">
        <v>53</v>
      </c>
      <c r="W19" s="49">
        <v>56</v>
      </c>
      <c r="X19" s="49">
        <v>52</v>
      </c>
      <c r="Y19" s="49">
        <v>56</v>
      </c>
      <c r="Z19" s="49">
        <v>56</v>
      </c>
      <c r="AA19" s="49">
        <v>19</v>
      </c>
      <c r="AB19" s="49">
        <v>52</v>
      </c>
      <c r="AC19" s="49">
        <v>39</v>
      </c>
      <c r="AD19" s="51">
        <v>13.953638551199999</v>
      </c>
      <c r="AG19" s="37">
        <f>Q19*0.000001</f>
        <v>6.9670000000000001E-3</v>
      </c>
      <c r="AH19" s="38">
        <f t="shared" si="0"/>
        <v>2.1619288738194342</v>
      </c>
      <c r="AI19" s="38">
        <f t="shared" si="1"/>
        <v>2.2302054738194341</v>
      </c>
      <c r="AJ19" s="37">
        <f>(1+D19-C19)*LineDuration</f>
        <v>5.7959999999999999E-3</v>
      </c>
      <c r="AK19" s="38">
        <f t="shared" si="2"/>
        <v>2.2870062738194341</v>
      </c>
      <c r="AL19" s="48"/>
      <c r="AM19" s="39">
        <f>D19-C19+1</f>
        <v>21</v>
      </c>
      <c r="AN19" s="40">
        <f t="shared" si="8"/>
        <v>13.090879644657438</v>
      </c>
      <c r="AO19" s="41">
        <f t="shared" si="9"/>
        <v>1.6041702750334565</v>
      </c>
      <c r="AP19" s="39">
        <f>ABS(J19+I19-H19-G19)/2</f>
        <v>0.5</v>
      </c>
      <c r="AQ19" s="40">
        <f t="shared" si="10"/>
        <v>13.100424797345561</v>
      </c>
      <c r="AR19" s="48"/>
      <c r="AS19" s="40">
        <f>1+(F19-3)-(E19-8)</f>
        <v>14</v>
      </c>
      <c r="AT19" s="40">
        <f>ABS(N19-L19)</f>
        <v>1</v>
      </c>
      <c r="AU19" s="40">
        <f>AN19/(1+D19-C19)*ABS(N19-L19)</f>
        <v>0.62337522117416366</v>
      </c>
      <c r="AV19" s="40">
        <f t="shared" si="11"/>
        <v>14.013871580201309</v>
      </c>
      <c r="AW19" s="48"/>
      <c r="AX19" s="40">
        <f t="shared" si="12"/>
        <v>14.013871580201309</v>
      </c>
      <c r="AY19" s="48"/>
      <c r="AZ19" s="42">
        <f t="shared" si="3"/>
        <v>3</v>
      </c>
      <c r="BA19" s="39">
        <f t="shared" si="4"/>
        <v>1.2799999999999999E-2</v>
      </c>
      <c r="BB19" s="39">
        <f t="shared" si="5"/>
        <v>2.2191927486034571</v>
      </c>
      <c r="BC19" s="39">
        <f t="shared" si="6"/>
        <v>5.8432525289819218E-3</v>
      </c>
      <c r="BD19" s="39">
        <f>BC19+LineDuration*(U19-T19+1)</f>
        <v>1.1639252528981922E-2</v>
      </c>
      <c r="BE19" s="39">
        <f t="shared" si="7"/>
        <v>2.5827049889305606E-2</v>
      </c>
      <c r="BF19" s="39">
        <f t="shared" si="13"/>
        <v>13.027049889305607</v>
      </c>
      <c r="BG19" s="39">
        <f>BF19/(U19-T19+1)</f>
        <v>0.62033570901455271</v>
      </c>
      <c r="BH19" s="4">
        <f>((ABS(X19-F19+Xmax_correction)+1)^2+((ABS(U19-M19)+1)*BG19)^2)^(1/2)</f>
        <v>12.748058531436012</v>
      </c>
      <c r="BI19" s="40">
        <f>((ABS(E19-Xmin_correction-W19)+1)^2+((ABS(L19-T19)+1)*BG19)^2)^(1/2)</f>
        <v>13.736102466444491</v>
      </c>
      <c r="BJ19" s="4">
        <f>((ABS(E19-Xmin_correction-Y19)+1)^2+((ABS(K19-U19)+1)*BG19)^2)^(1/2)</f>
        <v>13.236764606689652</v>
      </c>
      <c r="BK19" s="4">
        <f>((ABS(V19-F19+Xmax_correction)+1)^2+((ABS(T19-N19)+1)*BG19)^2)^(1/2)</f>
        <v>12.657485423768494</v>
      </c>
      <c r="BL19" s="40">
        <f>((ABS(V19-Y19)+1)^2+((ABS(T19-U19)+1)*BG19)^2)^(1/2)</f>
        <v>13.627326546995828</v>
      </c>
      <c r="BM19" s="40">
        <f>((ABS(W19-X19)+1)^2+((ABS(T19-U19)+1)*BG19)^2)^(1/2)</f>
        <v>13.953638551233052</v>
      </c>
      <c r="BN19" s="4">
        <f>((ABS(E19-Xmin_correction-F19+Xmax_correction)+1)^2+((ABS(L19-M19)+1)*BG19)^2)^(1/2)</f>
        <v>13.639427049091225</v>
      </c>
      <c r="BO19" s="4">
        <f>((ABS(E19-Xmin_correction-F19+Xmax_correction)+1)^2+((ABS(K19-N19)+1)*BG19)^2)^(1/2)</f>
        <v>13.639427049091225</v>
      </c>
      <c r="BP19" s="40">
        <f t="shared" si="14"/>
        <v>13.953638551233052</v>
      </c>
      <c r="BQ19" s="4"/>
    </row>
    <row r="20" spans="1:69" x14ac:dyDescent="0.25">
      <c r="A20" s="49">
        <v>183</v>
      </c>
      <c r="B20" s="49">
        <v>0</v>
      </c>
      <c r="C20" s="49">
        <v>22</v>
      </c>
      <c r="D20" s="49">
        <v>42</v>
      </c>
      <c r="E20" s="49">
        <v>53</v>
      </c>
      <c r="F20" s="49">
        <v>63</v>
      </c>
      <c r="G20" s="49">
        <v>56</v>
      </c>
      <c r="H20" s="49">
        <v>60</v>
      </c>
      <c r="I20" s="49">
        <v>56</v>
      </c>
      <c r="J20" s="49">
        <v>59</v>
      </c>
      <c r="K20" s="49">
        <v>28</v>
      </c>
      <c r="L20" s="49">
        <v>37</v>
      </c>
      <c r="M20" s="49">
        <v>27</v>
      </c>
      <c r="N20" s="49">
        <v>34</v>
      </c>
      <c r="O20" s="49">
        <v>0</v>
      </c>
      <c r="P20" s="49">
        <v>0</v>
      </c>
      <c r="Q20" s="49">
        <v>7008</v>
      </c>
      <c r="R20" s="49">
        <v>1</v>
      </c>
      <c r="S20" s="49">
        <v>16</v>
      </c>
      <c r="T20" s="49">
        <v>22</v>
      </c>
      <c r="U20" s="49">
        <v>42</v>
      </c>
      <c r="V20" s="49">
        <v>51</v>
      </c>
      <c r="W20" s="49">
        <v>57</v>
      </c>
      <c r="X20" s="49">
        <v>51</v>
      </c>
      <c r="Y20" s="49">
        <v>56</v>
      </c>
      <c r="Z20" s="49">
        <v>57</v>
      </c>
      <c r="AA20" s="49">
        <v>22</v>
      </c>
      <c r="AB20" s="49">
        <v>51</v>
      </c>
      <c r="AC20" s="49">
        <v>42</v>
      </c>
      <c r="AD20" s="51">
        <v>14.7237933793</v>
      </c>
      <c r="AG20" s="2">
        <f>Q20*0.000001</f>
        <v>7.0079999999999995E-3</v>
      </c>
      <c r="AH20" s="3">
        <f t="shared" si="0"/>
        <v>2.1488799780821921</v>
      </c>
      <c r="AI20" s="3">
        <f t="shared" si="1"/>
        <v>2.2175583780821921</v>
      </c>
      <c r="AJ20" s="2">
        <f>(1+D20-C20)*LineDuration</f>
        <v>5.7959999999999999E-3</v>
      </c>
      <c r="AK20" s="3">
        <f t="shared" si="2"/>
        <v>2.2743591780821921</v>
      </c>
      <c r="AM20" s="7">
        <f>D20-C20+1</f>
        <v>21</v>
      </c>
      <c r="AN20" s="4">
        <f t="shared" si="8"/>
        <v>13.017577077764388</v>
      </c>
      <c r="AO20" s="32">
        <f t="shared" si="9"/>
        <v>1.6132034306038845</v>
      </c>
      <c r="AP20" s="1">
        <f>ABS(J20+I20-H20-G20)/2</f>
        <v>0.5</v>
      </c>
      <c r="AQ20" s="4">
        <f t="shared" si="10"/>
        <v>13.027175940146691</v>
      </c>
      <c r="AS20" s="4">
        <f>1+(F20-3)-(E20-8)</f>
        <v>16</v>
      </c>
      <c r="AT20" s="4">
        <f>ABS(N20-L20)</f>
        <v>3</v>
      </c>
      <c r="AU20" s="4">
        <f>AN20/(1+D20-C20)*ABS(N20-L20)</f>
        <v>1.8596538682520554</v>
      </c>
      <c r="AV20" s="4">
        <f t="shared" si="11"/>
        <v>16.107709722667121</v>
      </c>
      <c r="AX20" s="4">
        <f t="shared" si="12"/>
        <v>16.107709722667121</v>
      </c>
      <c r="AZ20" s="24">
        <f t="shared" si="3"/>
        <v>0</v>
      </c>
      <c r="BA20" s="1">
        <f t="shared" si="4"/>
        <v>1.2799999999999999E-2</v>
      </c>
      <c r="BB20" s="1">
        <f t="shared" si="5"/>
        <v>2.2064825311346841</v>
      </c>
      <c r="BC20" s="1">
        <f t="shared" si="6"/>
        <v>5.8778115359685666E-3</v>
      </c>
      <c r="BD20" s="1">
        <f>BC20+LineDuration*(U20-T20+1)</f>
        <v>1.1673811535968567E-2</v>
      </c>
      <c r="BE20" s="1">
        <f t="shared" si="7"/>
        <v>2.5753381468856612E-2</v>
      </c>
      <c r="BF20" s="1">
        <f t="shared" si="13"/>
        <v>12.953381468856612</v>
      </c>
      <c r="BG20" s="1">
        <f>BF20/(U20-T20+1)</f>
        <v>0.61682768899317197</v>
      </c>
      <c r="BH20" s="4">
        <f>((ABS(X20-F20+Xmax_correction)+1)^2+((ABS(U20-M20)+1)*BG20)^2)^(1/2)</f>
        <v>14.049980706912599</v>
      </c>
      <c r="BI20" s="4">
        <f>((ABS(E20-Xmin_correction-W20)+1)^2+((ABS(L20-T20)+1)*BG20)^2)^(1/2)</f>
        <v>14.049980706912599</v>
      </c>
      <c r="BJ20" s="4">
        <f>((ABS(E20-Xmin_correction-Y20)+1)^2+((ABS(K20-U20)+1)*BG20)^2)^(1/2)</f>
        <v>12.90764074219018</v>
      </c>
      <c r="BK20" s="4">
        <f>((ABS(V20-F20+Xmax_correction)+1)^2+((ABS(T20-N20)+1)*BG20)^2)^(1/2)</f>
        <v>12.817976097908868</v>
      </c>
      <c r="BL20" s="4">
        <f>((ABS(V20-Y20)+1)^2+((ABS(T20-U20)+1)*BG20)^2)^(1/2)</f>
        <v>14.275506697757452</v>
      </c>
      <c r="BM20" s="4">
        <f>((ABS(W20-X20)+1)^2+((ABS(T20-U20)+1)*BG20)^2)^(1/2)</f>
        <v>14.723793379347519</v>
      </c>
      <c r="BN20" s="4">
        <f>((ABS(E20-Xmin_correction-F20+Xmax_correction)+1)^2+((ABS(L20-M20)+1)*BG20)^2)^(1/2)</f>
        <v>14.664161897188244</v>
      </c>
      <c r="BO20" s="4">
        <f>((ABS(E20-Xmin_correction-F20+Xmax_correction)+1)^2+((ABS(K20-N20)+1)*BG20)^2)^(1/2)</f>
        <v>13.698297102104487</v>
      </c>
      <c r="BP20" s="4">
        <f t="shared" si="14"/>
        <v>14.723793379347519</v>
      </c>
      <c r="BQ20" s="4"/>
    </row>
    <row r="21" spans="1:69" x14ac:dyDescent="0.25">
      <c r="A21" s="49">
        <v>154</v>
      </c>
      <c r="B21" s="49">
        <v>0</v>
      </c>
      <c r="C21" s="49">
        <v>20</v>
      </c>
      <c r="D21" s="49">
        <v>40</v>
      </c>
      <c r="E21" s="49">
        <v>49</v>
      </c>
      <c r="F21" s="49">
        <v>58</v>
      </c>
      <c r="G21" s="49">
        <v>52</v>
      </c>
      <c r="H21" s="49">
        <v>54</v>
      </c>
      <c r="I21" s="49">
        <v>52</v>
      </c>
      <c r="J21" s="49">
        <v>53</v>
      </c>
      <c r="K21" s="49">
        <v>25</v>
      </c>
      <c r="L21" s="49">
        <v>34</v>
      </c>
      <c r="M21" s="49">
        <v>28</v>
      </c>
      <c r="N21" s="49">
        <v>31</v>
      </c>
      <c r="O21" s="49">
        <v>0</v>
      </c>
      <c r="P21" s="49">
        <v>0</v>
      </c>
      <c r="Q21" s="49">
        <v>7008</v>
      </c>
      <c r="R21" s="49">
        <v>1</v>
      </c>
      <c r="S21" s="49">
        <v>16</v>
      </c>
      <c r="T21" s="49">
        <v>20</v>
      </c>
      <c r="U21" s="49">
        <v>40</v>
      </c>
      <c r="V21" s="49">
        <v>47</v>
      </c>
      <c r="W21" s="49">
        <v>51</v>
      </c>
      <c r="X21" s="49">
        <v>47</v>
      </c>
      <c r="Y21" s="49">
        <v>50</v>
      </c>
      <c r="Z21" s="49">
        <v>51</v>
      </c>
      <c r="AA21" s="49">
        <v>20</v>
      </c>
      <c r="AB21" s="49">
        <v>47</v>
      </c>
      <c r="AC21" s="49">
        <v>40</v>
      </c>
      <c r="AD21" s="51">
        <v>13.8848871611</v>
      </c>
      <c r="AG21" s="2">
        <f>Q21*0.000001</f>
        <v>7.0079999999999995E-3</v>
      </c>
      <c r="AH21" s="3">
        <f t="shared" si="0"/>
        <v>2.1488799780821921</v>
      </c>
      <c r="AI21" s="3">
        <f t="shared" si="1"/>
        <v>2.2175583780821921</v>
      </c>
      <c r="AJ21" s="2">
        <f>(1+D21-C21)*LineDuration</f>
        <v>5.7959999999999999E-3</v>
      </c>
      <c r="AK21" s="3">
        <f t="shared" si="2"/>
        <v>2.2743591780821921</v>
      </c>
      <c r="AM21" s="7">
        <f>D21-C21+1</f>
        <v>21</v>
      </c>
      <c r="AN21" s="4">
        <f t="shared" si="8"/>
        <v>13.017577077764388</v>
      </c>
      <c r="AO21" s="32">
        <f t="shared" si="9"/>
        <v>1.6132034306038845</v>
      </c>
      <c r="AP21" s="1">
        <f>ABS(J21+I21-H21-G21)/2</f>
        <v>0.5</v>
      </c>
      <c r="AQ21" s="4">
        <f t="shared" si="10"/>
        <v>13.027175940146691</v>
      </c>
      <c r="AS21" s="4">
        <f>1+(F21-3)-(E21-8)</f>
        <v>15</v>
      </c>
      <c r="AT21" s="4">
        <f>ABS(N21-L21)</f>
        <v>3</v>
      </c>
      <c r="AU21" s="4">
        <f>AN21/(1+D21-C21)*ABS(N21-L21)</f>
        <v>1.8596538682520554</v>
      </c>
      <c r="AV21" s="4">
        <f t="shared" si="11"/>
        <v>15.114837495312505</v>
      </c>
      <c r="AX21" s="4">
        <f t="shared" si="12"/>
        <v>15.114837495312505</v>
      </c>
      <c r="AZ21" s="24">
        <f t="shared" si="3"/>
        <v>1</v>
      </c>
      <c r="BA21" s="1">
        <f t="shared" si="4"/>
        <v>1.2799999999999999E-2</v>
      </c>
      <c r="BB21" s="1">
        <f t="shared" si="5"/>
        <v>2.2064825311346841</v>
      </c>
      <c r="BC21" s="1">
        <f t="shared" si="6"/>
        <v>5.8778115359685666E-3</v>
      </c>
      <c r="BD21" s="1">
        <f>BC21+LineDuration*(U21-T21+1)</f>
        <v>1.1673811535968567E-2</v>
      </c>
      <c r="BE21" s="1">
        <f t="shared" si="7"/>
        <v>2.5753381468856612E-2</v>
      </c>
      <c r="BF21" s="1">
        <f t="shared" si="13"/>
        <v>12.953381468856612</v>
      </c>
      <c r="BG21" s="1">
        <f>BF21/(U21-T21+1)</f>
        <v>0.61682768899317197</v>
      </c>
      <c r="BH21" s="4">
        <f>((ABS(X21-F21+Xmax_correction)+1)^2+((ABS(U21-M21)+1)*BG21)^2)^(1/2)</f>
        <v>12.054066170656402</v>
      </c>
      <c r="BI21" s="4">
        <f>((ABS(E21-Xmin_correction-W21)+1)^2+((ABS(L21-T21)+1)*BG21)^2)^(1/2)</f>
        <v>12.231401781048968</v>
      </c>
      <c r="BJ21" s="4">
        <f>((ABS(E21-Xmin_correction-Y21)+1)^2+((ABS(K21-U21)+1)*BG21)^2)^(1/2)</f>
        <v>12.099667675792434</v>
      </c>
      <c r="BK21" s="4">
        <f>((ABS(V21-F21+Xmax_correction)+1)^2+((ABS(T21-N21)+1)*BG21)^2)^(1/2)</f>
        <v>11.652836620276053</v>
      </c>
      <c r="BL21" s="4">
        <f>((ABS(V21-Y21)+1)^2+((ABS(T21-U21)+1)*BG21)^2)^(1/2)</f>
        <v>13.556920427505572</v>
      </c>
      <c r="BM21" s="4">
        <f>((ABS(W21-X21)+1)^2+((ABS(T21-U21)+1)*BG21)^2)^(1/2)</f>
        <v>13.88488716114459</v>
      </c>
      <c r="BN21" s="4">
        <f>((ABS(E21-Xmin_correction-F21+Xmax_correction)+1)^2+((ABS(L21-M21)+1)*BG21)^2)^(1/2)</f>
        <v>12.753169939176855</v>
      </c>
      <c r="BO21" s="4">
        <f>((ABS(E21-Xmin_correction-F21+Xmax_correction)+1)^2+((ABS(K21-N21)+1)*BG21)^2)^(1/2)</f>
        <v>12.753169939176855</v>
      </c>
      <c r="BP21" s="4">
        <f t="shared" si="14"/>
        <v>13.88488716114459</v>
      </c>
      <c r="BQ21" s="4"/>
    </row>
    <row r="22" spans="1:69" x14ac:dyDescent="0.25">
      <c r="A22" s="49">
        <v>138</v>
      </c>
      <c r="B22" s="49">
        <v>0</v>
      </c>
      <c r="C22" s="49">
        <v>20</v>
      </c>
      <c r="D22" s="49">
        <v>39</v>
      </c>
      <c r="E22" s="49">
        <v>45</v>
      </c>
      <c r="F22" s="49">
        <v>53</v>
      </c>
      <c r="G22" s="49">
        <v>48</v>
      </c>
      <c r="H22" s="49">
        <v>50</v>
      </c>
      <c r="I22" s="49">
        <v>48</v>
      </c>
      <c r="J22" s="49">
        <v>50</v>
      </c>
      <c r="K22" s="49">
        <v>27</v>
      </c>
      <c r="L22" s="49">
        <v>34</v>
      </c>
      <c r="M22" s="49">
        <v>25</v>
      </c>
      <c r="N22" s="49">
        <v>34</v>
      </c>
      <c r="O22" s="49">
        <v>0</v>
      </c>
      <c r="P22" s="49">
        <v>0</v>
      </c>
      <c r="Q22" s="49">
        <v>7008</v>
      </c>
      <c r="R22" s="49">
        <v>1</v>
      </c>
      <c r="S22" s="49">
        <v>16</v>
      </c>
      <c r="T22" s="49">
        <v>20</v>
      </c>
      <c r="U22" s="49">
        <v>40</v>
      </c>
      <c r="V22" s="49">
        <v>43</v>
      </c>
      <c r="W22" s="49">
        <v>47</v>
      </c>
      <c r="X22" s="49">
        <v>44</v>
      </c>
      <c r="Y22" s="49">
        <v>46</v>
      </c>
      <c r="Z22" s="49">
        <v>43</v>
      </c>
      <c r="AA22" s="49">
        <v>20</v>
      </c>
      <c r="AB22" s="49">
        <v>46</v>
      </c>
      <c r="AC22" s="49">
        <v>40</v>
      </c>
      <c r="AD22" s="51">
        <v>13.5569204275</v>
      </c>
      <c r="AG22" s="2">
        <f>Q22*0.000001</f>
        <v>7.0079999999999995E-3</v>
      </c>
      <c r="AH22" s="3">
        <f t="shared" si="0"/>
        <v>2.1488799780821921</v>
      </c>
      <c r="AI22" s="3">
        <f t="shared" si="1"/>
        <v>2.2175583780821921</v>
      </c>
      <c r="AJ22" s="2">
        <f>(1+D22-C22)*LineDuration</f>
        <v>5.5199999999999997E-3</v>
      </c>
      <c r="AK22" s="3">
        <f t="shared" si="2"/>
        <v>2.2716543780821921</v>
      </c>
      <c r="AM22" s="7">
        <f>D22-C22+1</f>
        <v>20</v>
      </c>
      <c r="AN22" s="4">
        <f t="shared" si="8"/>
        <v>12.390227207013702</v>
      </c>
      <c r="AO22" s="32">
        <f t="shared" si="9"/>
        <v>1.6141754033920102</v>
      </c>
      <c r="AP22" s="1">
        <f>ABS(J22+I22-H22-G22)/2</f>
        <v>0</v>
      </c>
      <c r="AQ22" s="4">
        <f t="shared" si="10"/>
        <v>12.390227207013702</v>
      </c>
      <c r="AS22" s="4">
        <f>1+(F22-3)-(E22-8)</f>
        <v>14</v>
      </c>
      <c r="AT22" s="4">
        <f>ABS(N22-L22)</f>
        <v>0</v>
      </c>
      <c r="AU22" s="4">
        <f>AN22/(1+D22-C22)*ABS(N22-L22)</f>
        <v>0</v>
      </c>
      <c r="AV22" s="4">
        <f t="shared" si="11"/>
        <v>14</v>
      </c>
      <c r="AX22" s="4">
        <f t="shared" si="12"/>
        <v>14</v>
      </c>
      <c r="AZ22" s="24">
        <f t="shared" si="3"/>
        <v>2</v>
      </c>
      <c r="BA22" s="1">
        <f t="shared" si="4"/>
        <v>1.2799999999999999E-2</v>
      </c>
      <c r="BB22" s="1">
        <f t="shared" si="5"/>
        <v>2.2064825311346841</v>
      </c>
      <c r="BC22" s="1">
        <f t="shared" si="6"/>
        <v>5.8778115359685666E-3</v>
      </c>
      <c r="BD22" s="1">
        <f>BC22+LineDuration*(U22-T22+1)</f>
        <v>1.1673811535968567E-2</v>
      </c>
      <c r="BE22" s="1">
        <f t="shared" si="7"/>
        <v>2.5753381468856612E-2</v>
      </c>
      <c r="BF22" s="1">
        <f t="shared" si="13"/>
        <v>12.953381468856612</v>
      </c>
      <c r="BG22" s="1">
        <f>BF22/(U22-T22+1)</f>
        <v>0.61682768899317197</v>
      </c>
      <c r="BH22" s="4">
        <f>((ABS(X22-F22+Xmax_correction)+1)^2+((ABS(U22-M22)+1)*BG22)^2)^(1/2)</f>
        <v>12.099667675792434</v>
      </c>
      <c r="BI22" s="4">
        <f>((ABS(E22-Xmin_correction-W22)+1)^2+((ABS(L22-T22)+1)*BG22)^2)^(1/2)</f>
        <v>12.231401781048968</v>
      </c>
      <c r="BJ22" s="4">
        <f>((ABS(E22-Xmin_correction-Y22)+1)^2+((ABS(K22-U22)+1)*BG22)^2)^(1/2)</f>
        <v>11.116356147141779</v>
      </c>
      <c r="BK22" s="4">
        <f>((ABS(V22-F22+Xmax_correction)+1)^2+((ABS(T22-N22)+1)*BG22)^2)^(1/2)</f>
        <v>12.231401781048968</v>
      </c>
      <c r="BL22" s="4">
        <f>((ABS(V22-Y22)+1)^2+((ABS(T22-U22)+1)*BG22)^2)^(1/2)</f>
        <v>13.556920427505572</v>
      </c>
      <c r="BM22" s="4">
        <f>((ABS(W22-X22)+1)^2+((ABS(T22-U22)+1)*BG22)^2)^(1/2)</f>
        <v>13.556920427505572</v>
      </c>
      <c r="BN22" s="4">
        <f>((ABS(E22-Xmin_correction-F22+Xmax_correction)+1)^2+((ABS(L22-M22)+1)*BG22)^2)^(1/2)</f>
        <v>12.611409112024942</v>
      </c>
      <c r="BO22" s="4">
        <f>((ABS(E22-Xmin_correction-F22+Xmax_correction)+1)^2+((ABS(K22-N22)+1)*BG22)^2)^(1/2)</f>
        <v>12.05613907792018</v>
      </c>
      <c r="BP22" s="4">
        <f t="shared" si="14"/>
        <v>13.556920427505572</v>
      </c>
      <c r="BQ22" s="4"/>
    </row>
    <row r="23" spans="1:69" x14ac:dyDescent="0.25">
      <c r="A23" s="49">
        <v>160</v>
      </c>
      <c r="B23" s="49">
        <v>0</v>
      </c>
      <c r="C23" s="49">
        <v>20</v>
      </c>
      <c r="D23" s="49">
        <v>39</v>
      </c>
      <c r="E23" s="49">
        <v>44</v>
      </c>
      <c r="F23" s="49">
        <v>53</v>
      </c>
      <c r="G23" s="49">
        <v>48</v>
      </c>
      <c r="H23" s="49">
        <v>49</v>
      </c>
      <c r="I23" s="49">
        <v>47</v>
      </c>
      <c r="J23" s="49">
        <v>50</v>
      </c>
      <c r="K23" s="49">
        <v>25</v>
      </c>
      <c r="L23" s="49">
        <v>35</v>
      </c>
      <c r="M23" s="49">
        <v>25</v>
      </c>
      <c r="N23" s="49">
        <v>34</v>
      </c>
      <c r="O23" s="49">
        <v>0</v>
      </c>
      <c r="P23" s="49">
        <v>0</v>
      </c>
      <c r="Q23" s="49">
        <v>7008</v>
      </c>
      <c r="R23" s="49">
        <v>1</v>
      </c>
      <c r="S23" s="49">
        <v>16</v>
      </c>
      <c r="T23" s="49">
        <v>20</v>
      </c>
      <c r="U23" s="49">
        <v>40</v>
      </c>
      <c r="V23" s="49">
        <v>43</v>
      </c>
      <c r="W23" s="49">
        <v>46</v>
      </c>
      <c r="X23" s="49">
        <v>43</v>
      </c>
      <c r="Y23" s="49">
        <v>45</v>
      </c>
      <c r="Z23" s="49">
        <v>39</v>
      </c>
      <c r="AA23" s="49">
        <v>35</v>
      </c>
      <c r="AB23" s="49">
        <v>50</v>
      </c>
      <c r="AC23" s="49">
        <v>25</v>
      </c>
      <c r="AD23" s="51">
        <v>13.7854141812</v>
      </c>
      <c r="AF23" s="8"/>
      <c r="AG23" s="2">
        <f>Q23*0.000001</f>
        <v>7.0079999999999995E-3</v>
      </c>
      <c r="AH23" s="3">
        <f t="shared" si="0"/>
        <v>2.1488799780821921</v>
      </c>
      <c r="AI23" s="3">
        <f t="shared" si="1"/>
        <v>2.2175583780821921</v>
      </c>
      <c r="AJ23" s="2">
        <f>(1+D23-C23)*LineDuration</f>
        <v>5.5199999999999997E-3</v>
      </c>
      <c r="AK23" s="3">
        <f t="shared" si="2"/>
        <v>2.2716543780821921</v>
      </c>
      <c r="AM23" s="7">
        <f>D23-C23+1</f>
        <v>20</v>
      </c>
      <c r="AN23" s="4">
        <f t="shared" si="8"/>
        <v>12.390227207013702</v>
      </c>
      <c r="AO23" s="32">
        <f t="shared" si="9"/>
        <v>1.6141754033920102</v>
      </c>
      <c r="AP23" s="1">
        <f>ABS(J23+I23-H23-G23)/2</f>
        <v>0</v>
      </c>
      <c r="AQ23" s="4">
        <f t="shared" si="10"/>
        <v>12.390227207013702</v>
      </c>
      <c r="AS23" s="4">
        <f>1+(F23-3)-(E23-8)</f>
        <v>15</v>
      </c>
      <c r="AT23" s="4">
        <f>ABS(N23-L23)</f>
        <v>1</v>
      </c>
      <c r="AU23" s="4">
        <f>AN23/(1+D23-C23)*ABS(N23-L23)</f>
        <v>0.6195113603506851</v>
      </c>
      <c r="AV23" s="4">
        <f t="shared" si="11"/>
        <v>15.012787693350079</v>
      </c>
      <c r="AX23" s="4">
        <f t="shared" si="12"/>
        <v>15.012787693350079</v>
      </c>
      <c r="AZ23" s="24">
        <f t="shared" si="3"/>
        <v>3</v>
      </c>
      <c r="BA23" s="1">
        <f t="shared" si="4"/>
        <v>1.2799999999999999E-2</v>
      </c>
      <c r="BB23" s="1">
        <f t="shared" si="5"/>
        <v>2.2064825311346841</v>
      </c>
      <c r="BC23" s="1">
        <f t="shared" si="6"/>
        <v>5.8778115359685666E-3</v>
      </c>
      <c r="BD23" s="1">
        <f>BC23+LineDuration*(U23-T23+1)</f>
        <v>1.1673811535968567E-2</v>
      </c>
      <c r="BE23" s="1">
        <f t="shared" si="7"/>
        <v>2.5753381468856612E-2</v>
      </c>
      <c r="BF23" s="1">
        <f t="shared" si="13"/>
        <v>12.953381468856612</v>
      </c>
      <c r="BG23" s="1">
        <f>BF23/(U23-T23+1)</f>
        <v>0.61682768899317197</v>
      </c>
      <c r="BH23" s="4">
        <f>((ABS(X23-F23+Xmax_correction)+1)^2+((ABS(U23-M23)+1)*BG23)^2)^(1/2)</f>
        <v>12.70440702530489</v>
      </c>
      <c r="BI23" s="4">
        <f>((ABS(E23-Xmin_correction-W23)+1)^2+((ABS(L23-T23)+1)*BG23)^2)^(1/2)</f>
        <v>12.70440702530489</v>
      </c>
      <c r="BJ23" s="4">
        <f>((ABS(E23-Xmin_correction-Y23)+1)^2+((ABS(K23-U23)+1)*BG23)^2)^(1/2)</f>
        <v>12.099667675792434</v>
      </c>
      <c r="BK23" s="4">
        <f>((ABS(V23-F23+Xmax_correction)+1)^2+((ABS(T23-N23)+1)*BG23)^2)^(1/2)</f>
        <v>12.231401781048968</v>
      </c>
      <c r="BL23" s="4">
        <f>((ABS(V23-Y23)+1)^2+((ABS(T23-U23)+1)*BG23)^2)^(1/2)</f>
        <v>13.296243510018829</v>
      </c>
      <c r="BM23" s="4">
        <f>((ABS(W23-X23)+1)^2+((ABS(T23-U23)+1)*BG23)^2)^(1/2)</f>
        <v>13.556920427505572</v>
      </c>
      <c r="BN23" s="4">
        <f>((ABS(E23-Xmin_correction-F23+Xmax_correction)+1)^2+((ABS(L23-M23)+1)*BG23)^2)^(1/2)</f>
        <v>13.785414181189752</v>
      </c>
      <c r="BO23" s="4">
        <f>((ABS(E23-Xmin_correction-F23+Xmax_correction)+1)^2+((ABS(K23-N23)+1)*BG23)^2)^(1/2)</f>
        <v>13.492503095825686</v>
      </c>
      <c r="BP23" s="4">
        <f t="shared" si="14"/>
        <v>13.785414181189752</v>
      </c>
      <c r="BQ23" s="4"/>
    </row>
    <row r="24" spans="1:69" s="36" customFormat="1" x14ac:dyDescent="0.25">
      <c r="A24" s="49">
        <v>199</v>
      </c>
      <c r="B24" s="49">
        <v>0</v>
      </c>
      <c r="C24" s="49">
        <v>22</v>
      </c>
      <c r="D24" s="49">
        <v>42</v>
      </c>
      <c r="E24" s="49">
        <v>61</v>
      </c>
      <c r="F24" s="49">
        <v>73</v>
      </c>
      <c r="G24" s="49">
        <v>65</v>
      </c>
      <c r="H24" s="49">
        <v>68</v>
      </c>
      <c r="I24" s="49">
        <v>66</v>
      </c>
      <c r="J24" s="49">
        <v>68</v>
      </c>
      <c r="K24" s="49">
        <v>29</v>
      </c>
      <c r="L24" s="49">
        <v>35</v>
      </c>
      <c r="M24" s="49">
        <v>30</v>
      </c>
      <c r="N24" s="49">
        <v>34</v>
      </c>
      <c r="O24" s="49">
        <v>0</v>
      </c>
      <c r="P24" s="49">
        <v>0</v>
      </c>
      <c r="Q24" s="49">
        <v>6973</v>
      </c>
      <c r="R24" s="49">
        <v>1</v>
      </c>
      <c r="S24" s="49">
        <v>18</v>
      </c>
      <c r="T24" s="49">
        <v>22</v>
      </c>
      <c r="U24" s="49">
        <v>42</v>
      </c>
      <c r="V24" s="49">
        <v>60</v>
      </c>
      <c r="W24" s="49">
        <v>65</v>
      </c>
      <c r="X24" s="49">
        <v>61</v>
      </c>
      <c r="Y24" s="49">
        <v>65</v>
      </c>
      <c r="Z24" s="49">
        <v>56</v>
      </c>
      <c r="AA24" s="49">
        <v>35</v>
      </c>
      <c r="AB24" s="49">
        <v>70</v>
      </c>
      <c r="AC24" s="49">
        <v>30</v>
      </c>
      <c r="AD24" s="51">
        <v>15.4541371206</v>
      </c>
      <c r="AG24" s="37">
        <f>Q24*0.000001</f>
        <v>6.973E-3</v>
      </c>
      <c r="AH24" s="38">
        <f t="shared" si="0"/>
        <v>2.1600098419475118</v>
      </c>
      <c r="AI24" s="38">
        <f t="shared" si="1"/>
        <v>2.2283452419475118</v>
      </c>
      <c r="AJ24" s="37">
        <f>(1+D24-C24)*LineDuration</f>
        <v>5.7959999999999999E-3</v>
      </c>
      <c r="AK24" s="38">
        <f t="shared" si="2"/>
        <v>2.2851460419475118</v>
      </c>
      <c r="AL24" s="48"/>
      <c r="AM24" s="39">
        <f>D24-C24+1</f>
        <v>21</v>
      </c>
      <c r="AN24" s="40">
        <f t="shared" si="8"/>
        <v>13.080097740727776</v>
      </c>
      <c r="AO24" s="41">
        <f t="shared" si="9"/>
        <v>1.6054925900600772</v>
      </c>
      <c r="AP24" s="39">
        <f>ABS(J24+I24-H24-G24)/2</f>
        <v>0.5</v>
      </c>
      <c r="AQ24" s="40">
        <f t="shared" si="10"/>
        <v>13.089650755730341</v>
      </c>
      <c r="AR24" s="48"/>
      <c r="AS24" s="40">
        <f>1+(F24-3)-(E24-8)</f>
        <v>18</v>
      </c>
      <c r="AT24" s="40">
        <f>ABS(N24-L24)</f>
        <v>1</v>
      </c>
      <c r="AU24" s="40">
        <f>AN24/(1+D24-C24)*ABS(N24-L24)</f>
        <v>0.62286179717751311</v>
      </c>
      <c r="AV24" s="40">
        <f t="shared" si="11"/>
        <v>18.010773354256145</v>
      </c>
      <c r="AW24" s="48"/>
      <c r="AX24" s="40">
        <f t="shared" si="12"/>
        <v>18.010773354256145</v>
      </c>
      <c r="AY24" s="48"/>
      <c r="AZ24" s="42">
        <f t="shared" si="3"/>
        <v>0</v>
      </c>
      <c r="BA24" s="39">
        <f t="shared" si="4"/>
        <v>1.2799999999999999E-2</v>
      </c>
      <c r="BB24" s="39">
        <f t="shared" si="5"/>
        <v>2.2173232775827061</v>
      </c>
      <c r="BC24" s="39">
        <f t="shared" si="6"/>
        <v>5.8483097586932969E-3</v>
      </c>
      <c r="BD24" s="39">
        <f>BC24+LineDuration*(U24-T24+1)</f>
        <v>1.1644309758693298E-2</v>
      </c>
      <c r="BE24" s="39">
        <f t="shared" si="7"/>
        <v>2.5816214435269338E-2</v>
      </c>
      <c r="BF24" s="39">
        <f t="shared" si="13"/>
        <v>13.01621443526934</v>
      </c>
      <c r="BG24" s="39">
        <f>BF24/(U24-T24+1)</f>
        <v>0.61981973501282572</v>
      </c>
      <c r="BH24" s="4">
        <f>((ABS(X24-F24+Xmax_correction)+1)^2+((ABS(U24-M24)+1)*BG24)^2)^(1/2)</f>
        <v>12.842345158148547</v>
      </c>
      <c r="BI24" s="40">
        <f>((ABS(E24-Xmin_correction-W24)+1)^2+((ABS(L24-T24)+1)*BG24)^2)^(1/2)</f>
        <v>13.240037566662279</v>
      </c>
      <c r="BJ24" s="4">
        <f>((ABS(E24-Xmin_correction-Y24)+1)^2+((ABS(K24-U24)+1)*BG24)^2)^(1/2)</f>
        <v>13.240037566662279</v>
      </c>
      <c r="BK24" s="4">
        <f>((ABS(V24-F24+Xmax_correction)+1)^2+((ABS(T24-N24)+1)*BG24)^2)^(1/2)</f>
        <v>13.63546219095713</v>
      </c>
      <c r="BL24" s="40">
        <f>((ABS(V24-Y24)+1)^2+((ABS(T24-U24)+1)*BG24)^2)^(1/2)</f>
        <v>14.332544722585517</v>
      </c>
      <c r="BM24" s="40">
        <f>((ABS(W24-X24)+1)^2+((ABS(T24-U24)+1)*BG24)^2)^(1/2)</f>
        <v>13.943523163996751</v>
      </c>
      <c r="BN24" s="4">
        <f>((ABS(E24-Xmin_correction-F24+Xmax_correction)+1)^2+((ABS(L24-M24)+1)*BG24)^2)^(1/2)</f>
        <v>15.454137120551549</v>
      </c>
      <c r="BO24" s="4">
        <f>((ABS(E24-Xmin_correction-F24+Xmax_correction)+1)^2+((ABS(K24-N24)+1)*BG24)^2)^(1/2)</f>
        <v>15.454137120551549</v>
      </c>
      <c r="BP24" s="40">
        <f t="shared" si="14"/>
        <v>15.454137120551549</v>
      </c>
      <c r="BQ24" s="4"/>
    </row>
    <row r="25" spans="1:69" s="36" customFormat="1" x14ac:dyDescent="0.25">
      <c r="A25" s="49">
        <v>146</v>
      </c>
      <c r="B25" s="49">
        <v>0</v>
      </c>
      <c r="C25" s="49">
        <v>20</v>
      </c>
      <c r="D25" s="49">
        <v>40</v>
      </c>
      <c r="E25" s="49">
        <v>55</v>
      </c>
      <c r="F25" s="49">
        <v>64</v>
      </c>
      <c r="G25" s="49">
        <v>59</v>
      </c>
      <c r="H25" s="49">
        <v>61</v>
      </c>
      <c r="I25" s="49">
        <v>59</v>
      </c>
      <c r="J25" s="49">
        <v>60</v>
      </c>
      <c r="K25" s="49">
        <v>27</v>
      </c>
      <c r="L25" s="49">
        <v>33</v>
      </c>
      <c r="M25" s="49">
        <v>28</v>
      </c>
      <c r="N25" s="49">
        <v>32</v>
      </c>
      <c r="O25" s="49">
        <v>0</v>
      </c>
      <c r="P25" s="49">
        <v>0</v>
      </c>
      <c r="Q25" s="49">
        <v>6973</v>
      </c>
      <c r="R25" s="49">
        <v>1</v>
      </c>
      <c r="S25" s="49">
        <v>18</v>
      </c>
      <c r="T25" s="49">
        <v>20</v>
      </c>
      <c r="U25" s="49">
        <v>40</v>
      </c>
      <c r="V25" s="49">
        <v>54</v>
      </c>
      <c r="W25" s="49">
        <v>58</v>
      </c>
      <c r="X25" s="49">
        <v>54</v>
      </c>
      <c r="Y25" s="49">
        <v>57</v>
      </c>
      <c r="Z25" s="49">
        <v>58</v>
      </c>
      <c r="AA25" s="49">
        <v>20</v>
      </c>
      <c r="AB25" s="49">
        <v>54</v>
      </c>
      <c r="AC25" s="49">
        <v>40</v>
      </c>
      <c r="AD25" s="51">
        <v>13.943523164</v>
      </c>
      <c r="AG25" s="37">
        <f>Q25*0.000001</f>
        <v>6.973E-3</v>
      </c>
      <c r="AH25" s="38">
        <f t="shared" si="0"/>
        <v>2.1600098419475118</v>
      </c>
      <c r="AI25" s="38">
        <f t="shared" si="1"/>
        <v>2.2283452419475118</v>
      </c>
      <c r="AJ25" s="37">
        <f>(1+D25-C25)*LineDuration</f>
        <v>5.7959999999999999E-3</v>
      </c>
      <c r="AK25" s="38">
        <f t="shared" si="2"/>
        <v>2.2851460419475118</v>
      </c>
      <c r="AL25" s="48"/>
      <c r="AM25" s="39">
        <f>D25-C25+1</f>
        <v>21</v>
      </c>
      <c r="AN25" s="40">
        <f t="shared" si="8"/>
        <v>13.080097740727776</v>
      </c>
      <c r="AO25" s="41">
        <f t="shared" si="9"/>
        <v>1.6054925900600772</v>
      </c>
      <c r="AP25" s="39">
        <f>ABS(J25+I25-H25-G25)/2</f>
        <v>0.5</v>
      </c>
      <c r="AQ25" s="40">
        <f t="shared" si="10"/>
        <v>13.089650755730341</v>
      </c>
      <c r="AR25" s="48"/>
      <c r="AS25" s="40">
        <f>1+(F25-3)-(E25-8)</f>
        <v>15</v>
      </c>
      <c r="AT25" s="40">
        <f>ABS(N25-L25)</f>
        <v>1</v>
      </c>
      <c r="AU25" s="40">
        <f>AN25/(1+D25-C25)*ABS(N25-L25)</f>
        <v>0.62286179717751311</v>
      </c>
      <c r="AV25" s="40">
        <f t="shared" si="11"/>
        <v>15.012926324284123</v>
      </c>
      <c r="AW25" s="48"/>
      <c r="AX25" s="40">
        <f t="shared" si="12"/>
        <v>15.012926324284123</v>
      </c>
      <c r="AY25" s="48"/>
      <c r="AZ25" s="42">
        <f t="shared" si="3"/>
        <v>1</v>
      </c>
      <c r="BA25" s="39">
        <f t="shared" si="4"/>
        <v>1.2799999999999999E-2</v>
      </c>
      <c r="BB25" s="39">
        <f t="shared" si="5"/>
        <v>2.2173232775827061</v>
      </c>
      <c r="BC25" s="39">
        <f t="shared" si="6"/>
        <v>5.8483097586932969E-3</v>
      </c>
      <c r="BD25" s="39">
        <f>BC25+LineDuration*(U25-T25+1)</f>
        <v>1.1644309758693298E-2</v>
      </c>
      <c r="BE25" s="39">
        <f t="shared" si="7"/>
        <v>2.5816214435269338E-2</v>
      </c>
      <c r="BF25" s="39">
        <f t="shared" si="13"/>
        <v>13.01621443526934</v>
      </c>
      <c r="BG25" s="39">
        <f>BF25/(U25-T25+1)</f>
        <v>0.61981973501282572</v>
      </c>
      <c r="BH25" s="4">
        <f>((ABS(X25-F25+Xmax_correction)+1)^2+((ABS(U25-M25)+1)*BG25)^2)^(1/2)</f>
        <v>11.354551033000883</v>
      </c>
      <c r="BI25" s="40">
        <f>((ABS(E25-Xmin_correction-W25)+1)^2+((ABS(L25-T25)+1)*BG25)^2)^(1/2)</f>
        <v>12.501943639555748</v>
      </c>
      <c r="BJ25" s="4">
        <f>((ABS(E25-Xmin_correction-Y25)+1)^2+((ABS(K25-U25)+1)*BG25)^2)^(1/2)</f>
        <v>11.802482567944272</v>
      </c>
      <c r="BK25" s="4">
        <f>((ABS(V25-F25+Xmax_correction)+1)^2+((ABS(T25-N25)+1)*BG25)^2)^(1/2)</f>
        <v>11.354551033000883</v>
      </c>
      <c r="BL25" s="40">
        <f>((ABS(V25-Y25)+1)^2+((ABS(T25-U25)+1)*BG25)^2)^(1/2)</f>
        <v>13.616968760517663</v>
      </c>
      <c r="BM25" s="40">
        <f>((ABS(W25-X25)+1)^2+((ABS(T25-U25)+1)*BG25)^2)^(1/2)</f>
        <v>13.943523163996751</v>
      </c>
      <c r="BN25" s="4">
        <f>((ABS(E25-Xmin_correction-F25+Xmax_correction)+1)^2+((ABS(L25-M25)+1)*BG25)^2)^(1/2)</f>
        <v>12.563055127667367</v>
      </c>
      <c r="BO25" s="4">
        <f>((ABS(E25-Xmin_correction-F25+Xmax_correction)+1)^2+((ABS(K25-N25)+1)*BG25)^2)^(1/2)</f>
        <v>12.563055127667367</v>
      </c>
      <c r="BP25" s="40">
        <f t="shared" si="14"/>
        <v>13.943523163996751</v>
      </c>
      <c r="BQ25" s="4"/>
    </row>
    <row r="26" spans="1:69" s="36" customFormat="1" x14ac:dyDescent="0.25">
      <c r="A26" s="49">
        <v>165</v>
      </c>
      <c r="B26" s="49">
        <v>0</v>
      </c>
      <c r="C26" s="49">
        <v>20</v>
      </c>
      <c r="D26" s="49">
        <v>40</v>
      </c>
      <c r="E26" s="49">
        <v>62</v>
      </c>
      <c r="F26" s="49">
        <v>71</v>
      </c>
      <c r="G26" s="49">
        <v>65</v>
      </c>
      <c r="H26" s="49">
        <v>68</v>
      </c>
      <c r="I26" s="49">
        <v>66</v>
      </c>
      <c r="J26" s="49">
        <v>67</v>
      </c>
      <c r="K26" s="49">
        <v>26</v>
      </c>
      <c r="L26" s="49">
        <v>34</v>
      </c>
      <c r="M26" s="49">
        <v>26</v>
      </c>
      <c r="N26" s="49">
        <v>34</v>
      </c>
      <c r="O26" s="49">
        <v>0</v>
      </c>
      <c r="P26" s="49">
        <v>0</v>
      </c>
      <c r="Q26" s="49">
        <v>6973</v>
      </c>
      <c r="R26" s="49">
        <v>1</v>
      </c>
      <c r="S26" s="49">
        <v>18</v>
      </c>
      <c r="T26" s="49">
        <v>20</v>
      </c>
      <c r="U26" s="49">
        <v>40</v>
      </c>
      <c r="V26" s="49">
        <v>60</v>
      </c>
      <c r="W26" s="49">
        <v>65</v>
      </c>
      <c r="X26" s="49">
        <v>61</v>
      </c>
      <c r="Y26" s="49">
        <v>64</v>
      </c>
      <c r="Z26" s="49">
        <v>60</v>
      </c>
      <c r="AA26" s="49">
        <v>20</v>
      </c>
      <c r="AB26" s="49">
        <v>64</v>
      </c>
      <c r="AC26" s="49">
        <v>40</v>
      </c>
      <c r="AD26" s="51">
        <v>13.943523164</v>
      </c>
      <c r="AG26" s="37">
        <f>Q26*0.000001</f>
        <v>6.973E-3</v>
      </c>
      <c r="AH26" s="38">
        <f t="shared" si="0"/>
        <v>2.1600098419475118</v>
      </c>
      <c r="AI26" s="38">
        <f t="shared" si="1"/>
        <v>2.2283452419475118</v>
      </c>
      <c r="AJ26" s="37">
        <f>(1+D26-C26)*LineDuration</f>
        <v>5.7959999999999999E-3</v>
      </c>
      <c r="AK26" s="38">
        <f t="shared" si="2"/>
        <v>2.2851460419475118</v>
      </c>
      <c r="AL26" s="48"/>
      <c r="AM26" s="39">
        <f>D26-C26+1</f>
        <v>21</v>
      </c>
      <c r="AN26" s="40">
        <f t="shared" si="8"/>
        <v>13.080097740727776</v>
      </c>
      <c r="AO26" s="41">
        <f t="shared" si="9"/>
        <v>1.6054925900600772</v>
      </c>
      <c r="AP26" s="39">
        <f>ABS(J26+I26-H26-G26)/2</f>
        <v>0</v>
      </c>
      <c r="AQ26" s="40">
        <f t="shared" si="10"/>
        <v>13.080097740727776</v>
      </c>
      <c r="AR26" s="48"/>
      <c r="AS26" s="40">
        <f>1+(F26-3)-(E26-8)</f>
        <v>15</v>
      </c>
      <c r="AT26" s="40">
        <f>ABS(N26-L26)</f>
        <v>0</v>
      </c>
      <c r="AU26" s="40">
        <f>AN26/(1+D26-C26)*ABS(N26-L26)</f>
        <v>0</v>
      </c>
      <c r="AV26" s="40">
        <f t="shared" si="11"/>
        <v>15</v>
      </c>
      <c r="AW26" s="48"/>
      <c r="AX26" s="40">
        <f t="shared" si="12"/>
        <v>15</v>
      </c>
      <c r="AY26" s="48"/>
      <c r="AZ26" s="42">
        <f t="shared" si="3"/>
        <v>2</v>
      </c>
      <c r="BA26" s="39">
        <f t="shared" si="4"/>
        <v>1.2799999999999999E-2</v>
      </c>
      <c r="BB26" s="39">
        <f t="shared" si="5"/>
        <v>2.2173232775827061</v>
      </c>
      <c r="BC26" s="39">
        <f t="shared" si="6"/>
        <v>5.8483097586932969E-3</v>
      </c>
      <c r="BD26" s="39">
        <f>BC26+LineDuration*(U26-T26+1)</f>
        <v>1.1644309758693298E-2</v>
      </c>
      <c r="BE26" s="39">
        <f t="shared" si="7"/>
        <v>2.5816214435269338E-2</v>
      </c>
      <c r="BF26" s="39">
        <f t="shared" si="13"/>
        <v>13.01621443526934</v>
      </c>
      <c r="BG26" s="39">
        <f>BF26/(U26-T26+1)</f>
        <v>0.61981973501282572</v>
      </c>
      <c r="BH26" s="4">
        <f>((ABS(X26-F26+Xmax_correction)+1)^2+((ABS(U26-M26)+1)*BG26)^2)^(1/2)</f>
        <v>12.265386801077989</v>
      </c>
      <c r="BI26" s="40">
        <f>((ABS(E26-Xmin_correction-W26)+1)^2+((ABS(L26-T26)+1)*BG26)^2)^(1/2)</f>
        <v>12.93984982061454</v>
      </c>
      <c r="BJ26" s="4">
        <f>((ABS(E26-Xmin_correction-Y26)+1)^2+((ABS(K26-U26)+1)*BG26)^2)^(1/2)</f>
        <v>12.265386801077989</v>
      </c>
      <c r="BK26" s="4">
        <f>((ABS(V26-F26+Xmax_correction)+1)^2+((ABS(T26-N26)+1)*BG26)^2)^(1/2)</f>
        <v>12.93984982061454</v>
      </c>
      <c r="BL26" s="40">
        <f>((ABS(V26-Y26)+1)^2+((ABS(T26-U26)+1)*BG26)^2)^(1/2)</f>
        <v>13.943523163996751</v>
      </c>
      <c r="BM26" s="40">
        <f>((ABS(W26-X26)+1)^2+((ABS(T26-U26)+1)*BG26)^2)^(1/2)</f>
        <v>13.943523163996751</v>
      </c>
      <c r="BN26" s="4">
        <f>((ABS(E26-Xmin_correction-F26+Xmax_correction)+1)^2+((ABS(L26-M26)+1)*BG26)^2)^(1/2)</f>
        <v>13.233226999368707</v>
      </c>
      <c r="BO26" s="4">
        <f>((ABS(E26-Xmin_correction-F26+Xmax_correction)+1)^2+((ABS(K26-N26)+1)*BG26)^2)^(1/2)</f>
        <v>13.233226999368707</v>
      </c>
      <c r="BP26" s="40">
        <f t="shared" si="14"/>
        <v>13.943523163996751</v>
      </c>
      <c r="BQ26" s="4"/>
    </row>
    <row r="27" spans="1:69" s="36" customFormat="1" x14ac:dyDescent="0.25">
      <c r="A27" s="49">
        <v>136</v>
      </c>
      <c r="B27" s="49">
        <v>0</v>
      </c>
      <c r="C27" s="49">
        <v>20</v>
      </c>
      <c r="D27" s="49">
        <v>39</v>
      </c>
      <c r="E27" s="49">
        <v>64</v>
      </c>
      <c r="F27" s="49">
        <v>71</v>
      </c>
      <c r="G27" s="49">
        <v>67</v>
      </c>
      <c r="H27" s="49">
        <v>68</v>
      </c>
      <c r="I27" s="49">
        <v>67</v>
      </c>
      <c r="J27" s="49">
        <v>68</v>
      </c>
      <c r="K27" s="49">
        <v>23</v>
      </c>
      <c r="L27" s="49">
        <v>36</v>
      </c>
      <c r="M27" s="49">
        <v>23</v>
      </c>
      <c r="N27" s="49">
        <v>36</v>
      </c>
      <c r="O27" s="49">
        <v>0</v>
      </c>
      <c r="P27" s="49">
        <v>0</v>
      </c>
      <c r="Q27" s="49">
        <v>6973</v>
      </c>
      <c r="R27" s="49">
        <v>1</v>
      </c>
      <c r="S27" s="49">
        <v>18</v>
      </c>
      <c r="T27" s="49">
        <v>20</v>
      </c>
      <c r="U27" s="49">
        <v>39</v>
      </c>
      <c r="V27" s="49">
        <v>62</v>
      </c>
      <c r="W27" s="49">
        <v>65</v>
      </c>
      <c r="X27" s="49">
        <v>62</v>
      </c>
      <c r="Y27" s="49">
        <v>65</v>
      </c>
      <c r="Z27" s="49">
        <v>59</v>
      </c>
      <c r="AA27" s="49">
        <v>36</v>
      </c>
      <c r="AB27" s="49">
        <v>68</v>
      </c>
      <c r="AC27" s="49">
        <v>23</v>
      </c>
      <c r="AD27" s="51">
        <v>13.236613266100001</v>
      </c>
      <c r="AG27" s="37">
        <f>Q27*0.000001</f>
        <v>6.973E-3</v>
      </c>
      <c r="AH27" s="38">
        <f t="shared" si="0"/>
        <v>2.1600098419475118</v>
      </c>
      <c r="AI27" s="38">
        <f t="shared" si="1"/>
        <v>2.2283452419475118</v>
      </c>
      <c r="AJ27" s="37">
        <f>(1+D27-C27)*LineDuration</f>
        <v>5.5199999999999997E-3</v>
      </c>
      <c r="AK27" s="38">
        <f t="shared" si="2"/>
        <v>2.2824412419475117</v>
      </c>
      <c r="AL27" s="48"/>
      <c r="AM27" s="39">
        <f>D27-C27+1</f>
        <v>20</v>
      </c>
      <c r="AN27" s="40">
        <f t="shared" si="8"/>
        <v>12.449770695550262</v>
      </c>
      <c r="AO27" s="41">
        <f t="shared" si="9"/>
        <v>1.6064552905499139</v>
      </c>
      <c r="AP27" s="39">
        <f>ABS(J27+I27-H27-G27)/2</f>
        <v>0</v>
      </c>
      <c r="AQ27" s="40">
        <f t="shared" si="10"/>
        <v>12.449770695550262</v>
      </c>
      <c r="AR27" s="48"/>
      <c r="AS27" s="40">
        <f>1+(F27-3)-(E27-8)</f>
        <v>13</v>
      </c>
      <c r="AT27" s="40">
        <f>ABS(N27-L27)</f>
        <v>0</v>
      </c>
      <c r="AU27" s="40">
        <f>AN27/(1+D27-C27)*ABS(N27-L27)</f>
        <v>0</v>
      </c>
      <c r="AV27" s="40">
        <f t="shared" si="11"/>
        <v>13</v>
      </c>
      <c r="AW27" s="48"/>
      <c r="AX27" s="40">
        <f t="shared" si="12"/>
        <v>13</v>
      </c>
      <c r="AY27" s="48"/>
      <c r="AZ27" s="42">
        <f t="shared" si="3"/>
        <v>3</v>
      </c>
      <c r="BA27" s="39">
        <f t="shared" si="4"/>
        <v>1.2799999999999999E-2</v>
      </c>
      <c r="BB27" s="39">
        <f t="shared" si="5"/>
        <v>2.2173232775827061</v>
      </c>
      <c r="BC27" s="39">
        <f t="shared" si="6"/>
        <v>5.8483097586932969E-3</v>
      </c>
      <c r="BD27" s="39">
        <f>BC27+LineDuration*(U27-T27+1)</f>
        <v>1.1368309758693296E-2</v>
      </c>
      <c r="BE27" s="39">
        <f t="shared" si="7"/>
        <v>2.5188929452256509E-2</v>
      </c>
      <c r="BF27" s="39">
        <f t="shared" si="13"/>
        <v>12.388929452256511</v>
      </c>
      <c r="BG27" s="39">
        <f>BF27/(U27-T27+1)</f>
        <v>0.61944647261282548</v>
      </c>
      <c r="BH27" s="4">
        <f>((ABS(X27-F27+Xmax_correction)+1)^2+((ABS(U27-M27)+1)*BG27)^2)^(1/2)</f>
        <v>12.644893296227705</v>
      </c>
      <c r="BI27" s="40">
        <f>((ABS(E27-Xmin_correction-W27)+1)^2+((ABS(L27-T27)+1)*BG27)^2)^(1/2)</f>
        <v>12.644893296227705</v>
      </c>
      <c r="BJ27" s="4">
        <f>((ABS(E27-Xmin_correction-Y27)+1)^2+((ABS(K27-U27)+1)*BG27)^2)^(1/2)</f>
        <v>12.644893296227705</v>
      </c>
      <c r="BK27" s="4">
        <f>((ABS(V27-F27+Xmax_correction)+1)^2+((ABS(T27-N27)+1)*BG27)^2)^(1/2)</f>
        <v>12.644893296227705</v>
      </c>
      <c r="BL27" s="40">
        <f>((ABS(V27-Y27)+1)^2+((ABS(T27-U27)+1)*BG27)^2)^(1/2)</f>
        <v>13.018662487866745</v>
      </c>
      <c r="BM27" s="40">
        <f>((ABS(W27-X27)+1)^2+((ABS(T27-U27)+1)*BG27)^2)^(1/2)</f>
        <v>13.018662487866745</v>
      </c>
      <c r="BN27" s="4">
        <f>((ABS(E27-Xmin_correction-F27+Xmax_correction)+1)^2+((ABS(L27-M27)+1)*BG27)^2)^(1/2)</f>
        <v>13.236613266117754</v>
      </c>
      <c r="BO27" s="4">
        <f>((ABS(E27-Xmin_correction-F27+Xmax_correction)+1)^2+((ABS(K27-N27)+1)*BG27)^2)^(1/2)</f>
        <v>13.236613266117754</v>
      </c>
      <c r="BP27" s="40">
        <f t="shared" si="14"/>
        <v>13.236613266117754</v>
      </c>
      <c r="BQ27" s="4"/>
    </row>
    <row r="28" spans="1:69" x14ac:dyDescent="0.25">
      <c r="A28" s="49">
        <v>201</v>
      </c>
      <c r="B28" s="49">
        <v>0</v>
      </c>
      <c r="C28" s="49">
        <v>22</v>
      </c>
      <c r="D28" s="49">
        <v>42</v>
      </c>
      <c r="E28" s="49">
        <v>67</v>
      </c>
      <c r="F28" s="49">
        <v>78</v>
      </c>
      <c r="G28" s="49">
        <v>70</v>
      </c>
      <c r="H28" s="49">
        <v>74</v>
      </c>
      <c r="I28" s="49">
        <v>70</v>
      </c>
      <c r="J28" s="49">
        <v>74</v>
      </c>
      <c r="K28" s="49">
        <v>28</v>
      </c>
      <c r="L28" s="49">
        <v>36</v>
      </c>
      <c r="M28" s="49">
        <v>29</v>
      </c>
      <c r="N28" s="49">
        <v>36</v>
      </c>
      <c r="O28" s="49">
        <v>0</v>
      </c>
      <c r="P28" s="49">
        <v>0</v>
      </c>
      <c r="Q28" s="49">
        <v>6956</v>
      </c>
      <c r="R28" s="49">
        <v>1</v>
      </c>
      <c r="S28" s="49">
        <v>17</v>
      </c>
      <c r="T28" s="49">
        <v>22</v>
      </c>
      <c r="U28" s="49">
        <v>42</v>
      </c>
      <c r="V28" s="49">
        <v>65</v>
      </c>
      <c r="W28" s="49">
        <v>71</v>
      </c>
      <c r="X28" s="49">
        <v>65</v>
      </c>
      <c r="Y28" s="49">
        <v>71</v>
      </c>
      <c r="Z28" s="49">
        <v>62</v>
      </c>
      <c r="AA28" s="49">
        <v>28</v>
      </c>
      <c r="AB28" s="49">
        <v>75</v>
      </c>
      <c r="AC28" s="49">
        <v>36</v>
      </c>
      <c r="AD28" s="51">
        <v>15.075327471</v>
      </c>
      <c r="AG28" s="2">
        <f>Q28*0.000001</f>
        <v>6.9559999999999995E-3</v>
      </c>
      <c r="AH28" s="3">
        <f t="shared" si="0"/>
        <v>2.1654555654974126</v>
      </c>
      <c r="AI28" s="3">
        <f t="shared" si="1"/>
        <v>2.2336243654974126</v>
      </c>
      <c r="AJ28" s="2">
        <f>(1+D28-C28)*LineDuration</f>
        <v>5.7959999999999999E-3</v>
      </c>
      <c r="AK28" s="3">
        <f t="shared" si="2"/>
        <v>2.2904251654974126</v>
      </c>
      <c r="AM28" s="7">
        <f>D28-C28+1</f>
        <v>21</v>
      </c>
      <c r="AN28" s="4">
        <f t="shared" si="8"/>
        <v>13.110695540823002</v>
      </c>
      <c r="AO28" s="32">
        <f t="shared" si="9"/>
        <v>1.6017456842477908</v>
      </c>
      <c r="AP28" s="1">
        <f>ABS(J28+I28-H28-G28)/2</f>
        <v>0</v>
      </c>
      <c r="AQ28" s="4">
        <f t="shared" si="10"/>
        <v>13.110695540823002</v>
      </c>
      <c r="AS28" s="4">
        <f>1+(F28-3)-(E28-8)</f>
        <v>17</v>
      </c>
      <c r="AT28" s="4">
        <f>ABS(N28-L28)</f>
        <v>0</v>
      </c>
      <c r="AU28" s="4">
        <f>AN28/(1+D28-C28)*ABS(N28-L28)</f>
        <v>0</v>
      </c>
      <c r="AV28" s="4">
        <f t="shared" si="11"/>
        <v>17</v>
      </c>
      <c r="AX28" s="4">
        <f t="shared" si="12"/>
        <v>17</v>
      </c>
      <c r="AZ28" s="24">
        <f t="shared" si="3"/>
        <v>0</v>
      </c>
      <c r="BA28" s="1">
        <f t="shared" si="4"/>
        <v>1.2799999999999999E-2</v>
      </c>
      <c r="BB28" s="1">
        <f t="shared" si="5"/>
        <v>2.2226285803398911</v>
      </c>
      <c r="BC28" s="1">
        <f t="shared" si="6"/>
        <v>5.8339811063753567E-3</v>
      </c>
      <c r="BD28" s="1">
        <f>BC28+LineDuration*(U28-T28+1)</f>
        <v>1.1629981106375357E-2</v>
      </c>
      <c r="BE28" s="1">
        <f t="shared" si="7"/>
        <v>2.5846963970050048E-2</v>
      </c>
      <c r="BF28" s="1">
        <f t="shared" si="13"/>
        <v>13.046963970050049</v>
      </c>
      <c r="BG28" s="1">
        <f>BF28/(U28-T28+1)</f>
        <v>0.62128399857381189</v>
      </c>
      <c r="BH28" s="4">
        <f>((ABS(X28-F28+Xmax_correction)+1)^2+((ABS(U28-M28)+1)*BG28)^2)^(1/2)</f>
        <v>14.023365721154013</v>
      </c>
      <c r="BI28" s="4">
        <f>((ABS(E28-Xmin_correction-W28)+1)^2+((ABS(L28-T28)+1)*BG28)^2)^(1/2)</f>
        <v>13.669257717552533</v>
      </c>
      <c r="BJ28" s="4">
        <f>((ABS(E28-Xmin_correction-Y28)+1)^2+((ABS(K28-U28)+1)*BG28)^2)^(1/2)</f>
        <v>13.669257717552533</v>
      </c>
      <c r="BK28" s="4">
        <f>((ABS(V28-F28+Xmax_correction)+1)^2+((ABS(T28-N28)+1)*BG28)^2)^(1/2)</f>
        <v>14.416955522885873</v>
      </c>
      <c r="BL28" s="4">
        <f>((ABS(V28-Y28)+1)^2+((ABS(T28-U28)+1)*BG28)^2)^(1/2)</f>
        <v>14.806190220167514</v>
      </c>
      <c r="BM28" s="4">
        <f>((ABS(W28-X28)+1)^2+((ABS(T28-U28)+1)*BG28)^2)^(1/2)</f>
        <v>14.806190220167514</v>
      </c>
      <c r="BN28" s="4">
        <f>((ABS(E28-Xmin_correction-F28+Xmax_correction)+1)^2+((ABS(L28-M28)+1)*BG28)^2)^(1/2)</f>
        <v>14.856096514245165</v>
      </c>
      <c r="BO28" s="4">
        <f>((ABS(E28-Xmin_correction-F28+Xmax_correction)+1)^2+((ABS(K28-N28)+1)*BG28)^2)^(1/2)</f>
        <v>15.07532747099024</v>
      </c>
      <c r="BP28" s="4">
        <f t="shared" si="14"/>
        <v>15.07532747099024</v>
      </c>
      <c r="BQ28" s="4"/>
    </row>
    <row r="29" spans="1:69" x14ac:dyDescent="0.25">
      <c r="A29" s="49">
        <v>142</v>
      </c>
      <c r="B29" s="49">
        <v>0</v>
      </c>
      <c r="C29" s="49">
        <v>20</v>
      </c>
      <c r="D29" s="49">
        <v>40</v>
      </c>
      <c r="E29" s="49">
        <v>46</v>
      </c>
      <c r="F29" s="49">
        <v>54</v>
      </c>
      <c r="G29" s="49">
        <v>50</v>
      </c>
      <c r="H29" s="49">
        <v>51</v>
      </c>
      <c r="I29" s="49">
        <v>49</v>
      </c>
      <c r="J29" s="49">
        <v>51</v>
      </c>
      <c r="K29" s="49">
        <v>29</v>
      </c>
      <c r="L29" s="49">
        <v>32</v>
      </c>
      <c r="M29" s="49">
        <v>25</v>
      </c>
      <c r="N29" s="49">
        <v>36</v>
      </c>
      <c r="O29" s="49">
        <v>0</v>
      </c>
      <c r="P29" s="49">
        <v>0</v>
      </c>
      <c r="Q29" s="49">
        <v>6956</v>
      </c>
      <c r="R29" s="49">
        <v>1</v>
      </c>
      <c r="S29" s="49">
        <v>17</v>
      </c>
      <c r="T29" s="49">
        <v>20</v>
      </c>
      <c r="U29" s="49">
        <v>40</v>
      </c>
      <c r="V29" s="49">
        <v>45</v>
      </c>
      <c r="W29" s="49">
        <v>48</v>
      </c>
      <c r="X29" s="49">
        <v>44</v>
      </c>
      <c r="Y29" s="49">
        <v>48</v>
      </c>
      <c r="Z29" s="49">
        <v>48</v>
      </c>
      <c r="AA29" s="49">
        <v>20</v>
      </c>
      <c r="AB29" s="49">
        <v>44</v>
      </c>
      <c r="AC29" s="49">
        <v>40</v>
      </c>
      <c r="AD29" s="51">
        <v>13.9722320635</v>
      </c>
      <c r="AG29" s="2">
        <f>Q29*0.000001</f>
        <v>6.9559999999999995E-3</v>
      </c>
      <c r="AH29" s="3">
        <f t="shared" si="0"/>
        <v>2.1654555654974126</v>
      </c>
      <c r="AI29" s="3">
        <f t="shared" si="1"/>
        <v>2.2336243654974126</v>
      </c>
      <c r="AJ29" s="2">
        <f>(1+D29-C29)*LineDuration</f>
        <v>5.7959999999999999E-3</v>
      </c>
      <c r="AK29" s="3">
        <f t="shared" si="2"/>
        <v>2.2904251654974126</v>
      </c>
      <c r="AM29" s="7">
        <f>D29-C29+1</f>
        <v>21</v>
      </c>
      <c r="AN29" s="4">
        <f t="shared" si="8"/>
        <v>13.110695540823002</v>
      </c>
      <c r="AO29" s="32">
        <f t="shared" si="9"/>
        <v>1.6017456842477908</v>
      </c>
      <c r="AP29" s="1">
        <f>ABS(J29+I29-H29-G29)/2</f>
        <v>0.5</v>
      </c>
      <c r="AQ29" s="4">
        <f t="shared" si="10"/>
        <v>13.120226277170532</v>
      </c>
      <c r="AS29" s="4">
        <f>1+(F29-3)-(E29-8)</f>
        <v>14</v>
      </c>
      <c r="AT29" s="4">
        <f>ABS(N29-L29)</f>
        <v>4</v>
      </c>
      <c r="AU29" s="4">
        <f>AN29/(1+D29-C29)*ABS(N29-L29)</f>
        <v>2.4972753411091433</v>
      </c>
      <c r="AV29" s="4">
        <f t="shared" si="11"/>
        <v>14.220983936750361</v>
      </c>
      <c r="AX29" s="4">
        <f t="shared" si="12"/>
        <v>14.220983936750361</v>
      </c>
      <c r="AZ29" s="24">
        <f t="shared" si="3"/>
        <v>1</v>
      </c>
      <c r="BA29" s="1">
        <f t="shared" si="4"/>
        <v>1.2799999999999999E-2</v>
      </c>
      <c r="BB29" s="1">
        <f t="shared" si="5"/>
        <v>2.2226285803398911</v>
      </c>
      <c r="BC29" s="1">
        <f t="shared" si="6"/>
        <v>5.8339811063753567E-3</v>
      </c>
      <c r="BD29" s="1">
        <f>BC29+LineDuration*(U29-T29+1)</f>
        <v>1.1629981106375357E-2</v>
      </c>
      <c r="BE29" s="1">
        <f t="shared" si="7"/>
        <v>2.5846963970050048E-2</v>
      </c>
      <c r="BF29" s="1">
        <f t="shared" si="13"/>
        <v>13.046963970050049</v>
      </c>
      <c r="BG29" s="1">
        <f>BF29/(U29-T29+1)</f>
        <v>0.62128399857381189</v>
      </c>
      <c r="BH29" s="4">
        <f>((ABS(X29-F29+Xmax_correction)+1)^2+((ABS(U29-M29)+1)*BG29)^2)^(1/2)</f>
        <v>12.759875178161785</v>
      </c>
      <c r="BI29" s="4">
        <f>((ABS(E29-Xmin_correction-W29)+1)^2+((ABS(L29-T29)+1)*BG29)^2)^(1/2)</f>
        <v>11.368067265959198</v>
      </c>
      <c r="BJ29" s="4">
        <f>((ABS(E29-Xmin_correction-Y29)+1)^2+((ABS(K29-U29)+1)*BG29)^2)^(1/2)</f>
        <v>10.935406174042026</v>
      </c>
      <c r="BK29" s="4">
        <f>((ABS(V29-F29+Xmax_correction)+1)^2+((ABS(T29-N29)+1)*BG29)^2)^(1/2)</f>
        <v>12.670919863586731</v>
      </c>
      <c r="BL29" s="4">
        <f>((ABS(V29-Y29)+1)^2+((ABS(T29-U29)+1)*BG29)^2)^(1/2)</f>
        <v>13.646364674732393</v>
      </c>
      <c r="BM29" s="4">
        <f>((ABS(W29-X29)+1)^2+((ABS(T29-U29)+1)*BG29)^2)^(1/2)</f>
        <v>13.972232063481631</v>
      </c>
      <c r="BN29" s="4">
        <f>((ABS(E29-Xmin_correction-F29+Xmax_correction)+1)^2+((ABS(L29-M29)+1)*BG29)^2)^(1/2)</f>
        <v>12.070774773831516</v>
      </c>
      <c r="BO29" s="4">
        <f>((ABS(E29-Xmin_correction-F29+Xmax_correction)+1)^2+((ABS(K29-N29)+1)*BG29)^2)^(1/2)</f>
        <v>12.070774773831516</v>
      </c>
      <c r="BP29" s="4">
        <f t="shared" si="14"/>
        <v>13.972232063481631</v>
      </c>
      <c r="BQ29" s="4"/>
    </row>
    <row r="30" spans="1:69" x14ac:dyDescent="0.25">
      <c r="A30" s="49">
        <v>159</v>
      </c>
      <c r="B30" s="49">
        <v>0</v>
      </c>
      <c r="C30" s="49">
        <v>20</v>
      </c>
      <c r="D30" s="49">
        <v>40</v>
      </c>
      <c r="E30" s="49">
        <v>55</v>
      </c>
      <c r="F30" s="49">
        <v>64</v>
      </c>
      <c r="G30" s="49">
        <v>59</v>
      </c>
      <c r="H30" s="49">
        <v>61</v>
      </c>
      <c r="I30" s="49">
        <v>59</v>
      </c>
      <c r="J30" s="49">
        <v>60</v>
      </c>
      <c r="K30" s="49">
        <v>27</v>
      </c>
      <c r="L30" s="49">
        <v>33</v>
      </c>
      <c r="M30" s="49">
        <v>27</v>
      </c>
      <c r="N30" s="49">
        <v>33</v>
      </c>
      <c r="O30" s="49">
        <v>0</v>
      </c>
      <c r="P30" s="49">
        <v>0</v>
      </c>
      <c r="Q30" s="49">
        <v>6956</v>
      </c>
      <c r="R30" s="49">
        <v>1</v>
      </c>
      <c r="S30" s="49">
        <v>17</v>
      </c>
      <c r="T30" s="49">
        <v>20</v>
      </c>
      <c r="U30" s="49">
        <v>40</v>
      </c>
      <c r="V30" s="49">
        <v>54</v>
      </c>
      <c r="W30" s="49">
        <v>58</v>
      </c>
      <c r="X30" s="49">
        <v>54</v>
      </c>
      <c r="Y30" s="49">
        <v>57</v>
      </c>
      <c r="Z30" s="49">
        <v>58</v>
      </c>
      <c r="AA30" s="49">
        <v>20</v>
      </c>
      <c r="AB30" s="49">
        <v>54</v>
      </c>
      <c r="AC30" s="49">
        <v>40</v>
      </c>
      <c r="AD30" s="51">
        <v>13.9722320635</v>
      </c>
      <c r="AG30" s="2">
        <f>Q30*0.000001</f>
        <v>6.9559999999999995E-3</v>
      </c>
      <c r="AH30" s="3">
        <f t="shared" si="0"/>
        <v>2.1654555654974126</v>
      </c>
      <c r="AI30" s="3">
        <f t="shared" si="1"/>
        <v>2.2336243654974126</v>
      </c>
      <c r="AJ30" s="2">
        <f>(1+D30-C30)*LineDuration</f>
        <v>5.7959999999999999E-3</v>
      </c>
      <c r="AK30" s="3">
        <f t="shared" si="2"/>
        <v>2.2904251654974126</v>
      </c>
      <c r="AM30" s="7">
        <f>D30-C30+1</f>
        <v>21</v>
      </c>
      <c r="AN30" s="4">
        <f t="shared" si="8"/>
        <v>13.110695540823002</v>
      </c>
      <c r="AO30" s="32">
        <f t="shared" si="9"/>
        <v>1.6017456842477908</v>
      </c>
      <c r="AP30" s="1">
        <f>ABS(J30+I30-H30-G30)/2</f>
        <v>0.5</v>
      </c>
      <c r="AQ30" s="4">
        <f t="shared" si="10"/>
        <v>13.120226277170532</v>
      </c>
      <c r="AS30" s="4">
        <f>1+(F30-3)-(E30-8)</f>
        <v>15</v>
      </c>
      <c r="AT30" s="4">
        <f>ABS(N30-L30)</f>
        <v>0</v>
      </c>
      <c r="AU30" s="4">
        <f>AN30/(1+D30-C30)*ABS(N30-L30)</f>
        <v>0</v>
      </c>
      <c r="AV30" s="4">
        <f t="shared" si="11"/>
        <v>15</v>
      </c>
      <c r="AX30" s="4">
        <f t="shared" si="12"/>
        <v>15</v>
      </c>
      <c r="AZ30" s="24">
        <f t="shared" si="3"/>
        <v>2</v>
      </c>
      <c r="BA30" s="1">
        <f t="shared" si="4"/>
        <v>1.2799999999999999E-2</v>
      </c>
      <c r="BB30" s="1">
        <f t="shared" si="5"/>
        <v>2.2226285803398911</v>
      </c>
      <c r="BC30" s="1">
        <f t="shared" si="6"/>
        <v>5.8339811063753567E-3</v>
      </c>
      <c r="BD30" s="1">
        <f>BC30+LineDuration*(U30-T30+1)</f>
        <v>1.1629981106375357E-2</v>
      </c>
      <c r="BE30" s="1">
        <f t="shared" si="7"/>
        <v>2.5846963970050048E-2</v>
      </c>
      <c r="BF30" s="1">
        <f t="shared" si="13"/>
        <v>13.046963970050049</v>
      </c>
      <c r="BG30" s="1">
        <f>BF30/(U30-T30+1)</f>
        <v>0.62128399857381189</v>
      </c>
      <c r="BH30" s="4">
        <f>((ABS(X30-F30+Xmax_correction)+1)^2+((ABS(U30-M30)+1)*BG30)^2)^(1/2)</f>
        <v>11.817562614568089</v>
      </c>
      <c r="BI30" s="4">
        <f>((ABS(E30-Xmin_correction-W30)+1)^2+((ABS(L30-T30)+1)*BG30)^2)^(1/2)</f>
        <v>12.516180973013988</v>
      </c>
      <c r="BJ30" s="4">
        <f>((ABS(E30-Xmin_correction-Y30)+1)^2+((ABS(K30-U30)+1)*BG30)^2)^(1/2)</f>
        <v>11.817562614568089</v>
      </c>
      <c r="BK30" s="4">
        <f>((ABS(V30-F30+Xmax_correction)+1)^2+((ABS(T30-N30)+1)*BG30)^2)^(1/2)</f>
        <v>11.817562614568089</v>
      </c>
      <c r="BL30" s="4">
        <f>((ABS(V30-Y30)+1)^2+((ABS(T30-U30)+1)*BG30)^2)^(1/2)</f>
        <v>13.646364674732393</v>
      </c>
      <c r="BM30" s="4">
        <f>((ABS(W30-X30)+1)^2+((ABS(T30-U30)+1)*BG30)^2)^(1/2)</f>
        <v>13.972232063481631</v>
      </c>
      <c r="BN30" s="4">
        <f>((ABS(E30-Xmin_correction-F30+Xmax_correction)+1)^2+((ABS(L30-M30)+1)*BG30)^2)^(1/2)</f>
        <v>12.763764982845357</v>
      </c>
      <c r="BO30" s="4">
        <f>((ABS(E30-Xmin_correction-F30+Xmax_correction)+1)^2+((ABS(K30-N30)+1)*BG30)^2)^(1/2)</f>
        <v>12.763764982845357</v>
      </c>
      <c r="BP30" s="4">
        <f t="shared" si="14"/>
        <v>13.972232063481631</v>
      </c>
      <c r="BQ30" s="4"/>
    </row>
    <row r="31" spans="1:69" x14ac:dyDescent="0.25">
      <c r="A31" s="49">
        <v>139</v>
      </c>
      <c r="B31" s="49">
        <v>0</v>
      </c>
      <c r="C31" s="49">
        <v>21</v>
      </c>
      <c r="D31" s="49">
        <v>39</v>
      </c>
      <c r="E31" s="49">
        <v>63</v>
      </c>
      <c r="F31" s="49">
        <v>71</v>
      </c>
      <c r="G31" s="49">
        <v>65</v>
      </c>
      <c r="H31" s="49">
        <v>68</v>
      </c>
      <c r="I31" s="49">
        <v>66</v>
      </c>
      <c r="J31" s="49">
        <v>68</v>
      </c>
      <c r="K31" s="49">
        <v>27</v>
      </c>
      <c r="L31" s="49">
        <v>33</v>
      </c>
      <c r="M31" s="49">
        <v>25</v>
      </c>
      <c r="N31" s="49">
        <v>35</v>
      </c>
      <c r="O31" s="49">
        <v>0</v>
      </c>
      <c r="P31" s="49">
        <v>0</v>
      </c>
      <c r="Q31" s="49">
        <v>6956</v>
      </c>
      <c r="R31" s="49">
        <v>1</v>
      </c>
      <c r="S31" s="49">
        <v>17</v>
      </c>
      <c r="T31" s="49">
        <v>20</v>
      </c>
      <c r="U31" s="49">
        <v>40</v>
      </c>
      <c r="V31" s="49">
        <v>62</v>
      </c>
      <c r="W31" s="49">
        <v>64</v>
      </c>
      <c r="X31" s="49">
        <v>62</v>
      </c>
      <c r="Y31" s="49">
        <v>63</v>
      </c>
      <c r="Z31" s="49">
        <v>64</v>
      </c>
      <c r="AA31" s="49">
        <v>20</v>
      </c>
      <c r="AB31" s="49">
        <v>62</v>
      </c>
      <c r="AC31" s="49">
        <v>40</v>
      </c>
      <c r="AD31" s="51">
        <v>13.3874295082</v>
      </c>
      <c r="AF31" s="8"/>
      <c r="AG31" s="2">
        <f>Q31*0.000001</f>
        <v>6.9559999999999995E-3</v>
      </c>
      <c r="AH31" s="3">
        <f t="shared" si="0"/>
        <v>2.1654555654974126</v>
      </c>
      <c r="AI31" s="3">
        <f t="shared" si="1"/>
        <v>2.2336243654974126</v>
      </c>
      <c r="AJ31" s="2">
        <f>(1+D31-C31)*LineDuration</f>
        <v>5.2439999999999995E-3</v>
      </c>
      <c r="AK31" s="3">
        <f t="shared" si="2"/>
        <v>2.2850155654974125</v>
      </c>
      <c r="AM31" s="7">
        <f>D31-C31+1</f>
        <v>19</v>
      </c>
      <c r="AN31" s="4">
        <f t="shared" si="8"/>
        <v>11.847873899068428</v>
      </c>
      <c r="AO31" s="32">
        <f t="shared" si="9"/>
        <v>1.6036632531591957</v>
      </c>
      <c r="AP31" s="1">
        <f>ABS(J31+I31-H31-G31)/2</f>
        <v>0.5</v>
      </c>
      <c r="AQ31" s="4">
        <f t="shared" si="10"/>
        <v>11.85841962186475</v>
      </c>
      <c r="AS31" s="4">
        <f>1+(F31-3)-(E31-8)</f>
        <v>14</v>
      </c>
      <c r="AT31" s="4">
        <f>ABS(N31-L31)</f>
        <v>2</v>
      </c>
      <c r="AU31" s="4">
        <f>AN31/(1+D31-C31)*ABS(N31-L31)</f>
        <v>1.2471446209545713</v>
      </c>
      <c r="AV31" s="4">
        <f t="shared" si="11"/>
        <v>14.05543915022138</v>
      </c>
      <c r="AX31" s="4">
        <f t="shared" si="12"/>
        <v>14.05543915022138</v>
      </c>
      <c r="AZ31" s="24">
        <f t="shared" si="3"/>
        <v>3</v>
      </c>
      <c r="BA31" s="1">
        <f t="shared" si="4"/>
        <v>1.2799999999999999E-2</v>
      </c>
      <c r="BB31" s="1">
        <f t="shared" si="5"/>
        <v>2.2226285803398911</v>
      </c>
      <c r="BC31" s="1">
        <f t="shared" si="6"/>
        <v>5.8339811063753567E-3</v>
      </c>
      <c r="BD31" s="1">
        <f>BC31+LineDuration*(U31-T31+1)</f>
        <v>1.1629981106375357E-2</v>
      </c>
      <c r="BE31" s="1">
        <f t="shared" si="7"/>
        <v>2.5846963970050048E-2</v>
      </c>
      <c r="BF31" s="1">
        <f t="shared" si="13"/>
        <v>13.046963970050049</v>
      </c>
      <c r="BG31" s="1">
        <f>BF31/(U31-T31+1)</f>
        <v>0.62128399857381189</v>
      </c>
      <c r="BH31" s="4">
        <f>((ABS(X31-F31+Xmax_correction)+1)^2+((ABS(U31-M31)+1)*BG31)^2)^(1/2)</f>
        <v>12.157895153449434</v>
      </c>
      <c r="BI31" s="4">
        <f>((ABS(E31-Xmin_correction-W31)+1)^2+((ABS(L31-T31)+1)*BG31)^2)^(1/2)</f>
        <v>11.164890780891563</v>
      </c>
      <c r="BJ31" s="4">
        <f>((ABS(E31-Xmin_correction-Y31)+1)^2+((ABS(K31-U31)+1)*BG31)^2)^(1/2)</f>
        <v>10.566682835650807</v>
      </c>
      <c r="BK31" s="4">
        <f>((ABS(V31-F31+Xmax_correction)+1)^2+((ABS(T31-N31)+1)*BG31)^2)^(1/2)</f>
        <v>12.157895153449434</v>
      </c>
      <c r="BL31" s="4">
        <f>((ABS(V31-Y31)+1)^2+((ABS(T31-U31)+1)*BG31)^2)^(1/2)</f>
        <v>13.199366228565072</v>
      </c>
      <c r="BM31" s="4">
        <f>((ABS(W31-X31)+1)^2+((ABS(T31-U31)+1)*BG31)^2)^(1/2)</f>
        <v>13.387429508153689</v>
      </c>
      <c r="BN31" s="4">
        <f>((ABS(E31-Xmin_correction-F31+Xmax_correction)+1)^2+((ABS(L31-M31)+1)*BG31)^2)^(1/2)</f>
        <v>12.339590688413979</v>
      </c>
      <c r="BO31" s="4">
        <f>((ABS(E31-Xmin_correction-F31+Xmax_correction)+1)^2+((ABS(K31-N31)+1)*BG31)^2)^(1/2)</f>
        <v>12.339590688413979</v>
      </c>
      <c r="BP31" s="4">
        <f t="shared" si="14"/>
        <v>13.387429508153689</v>
      </c>
      <c r="BQ31" s="4"/>
    </row>
    <row r="32" spans="1:69" s="36" customFormat="1" x14ac:dyDescent="0.25">
      <c r="A32" s="49">
        <v>213</v>
      </c>
      <c r="B32" s="49">
        <v>0</v>
      </c>
      <c r="C32" s="49">
        <v>22</v>
      </c>
      <c r="D32" s="49">
        <v>43</v>
      </c>
      <c r="E32" s="49">
        <v>79</v>
      </c>
      <c r="F32" s="49">
        <v>90</v>
      </c>
      <c r="G32" s="49">
        <v>82</v>
      </c>
      <c r="H32" s="49">
        <v>87</v>
      </c>
      <c r="I32" s="49">
        <v>84</v>
      </c>
      <c r="J32" s="49">
        <v>85</v>
      </c>
      <c r="K32" s="49">
        <v>29</v>
      </c>
      <c r="L32" s="49">
        <v>35</v>
      </c>
      <c r="M32" s="49">
        <v>26</v>
      </c>
      <c r="N32" s="49">
        <v>38</v>
      </c>
      <c r="O32" s="49">
        <v>0</v>
      </c>
      <c r="P32" s="49">
        <v>0</v>
      </c>
      <c r="Q32" s="49">
        <v>6969</v>
      </c>
      <c r="R32" s="49">
        <v>1</v>
      </c>
      <c r="S32" s="49">
        <v>17</v>
      </c>
      <c r="T32" s="49">
        <v>21</v>
      </c>
      <c r="U32" s="49">
        <v>43</v>
      </c>
      <c r="V32" s="49">
        <v>81</v>
      </c>
      <c r="W32" s="49">
        <v>81</v>
      </c>
      <c r="X32" s="49">
        <v>79</v>
      </c>
      <c r="Y32" s="49">
        <v>82</v>
      </c>
      <c r="Z32" s="49">
        <v>74</v>
      </c>
      <c r="AA32" s="49">
        <v>35</v>
      </c>
      <c r="AB32" s="49">
        <v>87</v>
      </c>
      <c r="AC32" s="49">
        <v>26</v>
      </c>
      <c r="AD32" s="51">
        <v>15.3151213031</v>
      </c>
      <c r="AG32" s="37">
        <f>Q32*0.000001</f>
        <v>6.9689999999999995E-3</v>
      </c>
      <c r="AH32" s="38">
        <f t="shared" si="0"/>
        <v>2.1612888349978476</v>
      </c>
      <c r="AI32" s="38">
        <f t="shared" si="1"/>
        <v>2.2295850349978474</v>
      </c>
      <c r="AJ32" s="37">
        <f>(1+D32-C32)*LineDuration</f>
        <v>6.0719999999999993E-3</v>
      </c>
      <c r="AK32" s="38">
        <f t="shared" si="2"/>
        <v>2.2890906349978475</v>
      </c>
      <c r="AL32" s="48"/>
      <c r="AM32" s="39">
        <f>D32-C32+1</f>
        <v>22</v>
      </c>
      <c r="AN32" s="40">
        <f t="shared" si="8"/>
        <v>13.718699334106926</v>
      </c>
      <c r="AO32" s="41">
        <f t="shared" si="9"/>
        <v>1.603650569504385</v>
      </c>
      <c r="AP32" s="39">
        <f>ABS(J32+I32-H32-G32)/2</f>
        <v>0</v>
      </c>
      <c r="AQ32" s="40">
        <f t="shared" si="10"/>
        <v>13.718699334106926</v>
      </c>
      <c r="AR32" s="48"/>
      <c r="AS32" s="40">
        <f>1+(F32-3)-(E32-8)</f>
        <v>17</v>
      </c>
      <c r="AT32" s="40">
        <f>ABS(N32-L32)</f>
        <v>3</v>
      </c>
      <c r="AU32" s="40">
        <f>AN32/(1+D32-C32)*ABS(N32-L32)</f>
        <v>1.8707317273782171</v>
      </c>
      <c r="AV32" s="40">
        <f t="shared" si="11"/>
        <v>17.102620769806581</v>
      </c>
      <c r="AW32" s="48"/>
      <c r="AX32" s="40">
        <f t="shared" si="12"/>
        <v>17.102620769806581</v>
      </c>
      <c r="AY32" s="48"/>
      <c r="AZ32" s="42">
        <f t="shared" si="3"/>
        <v>0</v>
      </c>
      <c r="BA32" s="39">
        <f t="shared" si="4"/>
        <v>1.2799999999999999E-2</v>
      </c>
      <c r="BB32" s="39">
        <f t="shared" si="5"/>
        <v>2.2185692299962949</v>
      </c>
      <c r="BC32" s="39">
        <f t="shared" si="6"/>
        <v>5.8449382651476816E-3</v>
      </c>
      <c r="BD32" s="39">
        <f>BC32+LineDuration*(U32-T32+1)</f>
        <v>1.2192938265147682E-2</v>
      </c>
      <c r="BE32" s="39">
        <f t="shared" si="7"/>
        <v>2.7080933281616454E-2</v>
      </c>
      <c r="BF32" s="39">
        <f t="shared" si="13"/>
        <v>14.280933281616456</v>
      </c>
      <c r="BG32" s="39">
        <f>BF32/(U32-T32+1)</f>
        <v>0.62091014267897637</v>
      </c>
      <c r="BH32" s="4">
        <f>((ABS(X32-F32+Xmax_correction)+1)^2+((ABS(U32-M32)+1)*BG32)^2)^(1/2)</f>
        <v>14.349617671256858</v>
      </c>
      <c r="BI32" s="40">
        <f>((ABS(E32-Xmin_correction-W32)+1)^2+((ABS(L32-T32)+1)*BG32)^2)^(1/2)</f>
        <v>12.277789548137973</v>
      </c>
      <c r="BJ32" s="4">
        <f>((ABS(E32-Xmin_correction-Y32)+1)^2+((ABS(K32-U32)+1)*BG32)^2)^(1/2)</f>
        <v>12.951606702968016</v>
      </c>
      <c r="BK32" s="4">
        <f>((ABS(V32-F32+Xmax_correction)+1)^2+((ABS(T32-N32)+1)*BG32)^2)^(1/2)</f>
        <v>13.187551983262363</v>
      </c>
      <c r="BL32" s="40">
        <f>((ABS(V32-Y32)+1)^2+((ABS(T32-U32)+1)*BG32)^2)^(1/2)</f>
        <v>14.42030011456005</v>
      </c>
      <c r="BM32" s="40">
        <f>((ABS(W32-X32)+1)^2+((ABS(T32-U32)+1)*BG32)^2)^(1/2)</f>
        <v>14.592637026733057</v>
      </c>
      <c r="BN32" s="4">
        <f>((ABS(E32-Xmin_correction-F32+Xmax_correction)+1)^2+((ABS(L32-M32)+1)*BG32)^2)^(1/2)</f>
        <v>15.31512130308352</v>
      </c>
      <c r="BO32" s="4">
        <f>((ABS(E32-Xmin_correction-F32+Xmax_correction)+1)^2+((ABS(K32-N32)+1)*BG32)^2)^(1/2)</f>
        <v>15.31512130308352</v>
      </c>
      <c r="BP32" s="40">
        <f t="shared" si="14"/>
        <v>15.31512130308352</v>
      </c>
      <c r="BQ32" s="4"/>
    </row>
    <row r="33" spans="1:69" s="36" customFormat="1" x14ac:dyDescent="0.25">
      <c r="A33" s="49">
        <v>149</v>
      </c>
      <c r="B33" s="49">
        <v>0</v>
      </c>
      <c r="C33" s="49">
        <v>21</v>
      </c>
      <c r="D33" s="49">
        <v>40</v>
      </c>
      <c r="E33" s="49">
        <v>36</v>
      </c>
      <c r="F33" s="49">
        <v>44</v>
      </c>
      <c r="G33" s="49">
        <v>39</v>
      </c>
      <c r="H33" s="49">
        <v>41</v>
      </c>
      <c r="I33" s="49">
        <v>38</v>
      </c>
      <c r="J33" s="49">
        <v>41</v>
      </c>
      <c r="K33" s="49">
        <v>26</v>
      </c>
      <c r="L33" s="49">
        <v>36</v>
      </c>
      <c r="M33" s="49">
        <v>26</v>
      </c>
      <c r="N33" s="49">
        <v>35</v>
      </c>
      <c r="O33" s="49">
        <v>0</v>
      </c>
      <c r="P33" s="49">
        <v>0</v>
      </c>
      <c r="Q33" s="49">
        <v>6969</v>
      </c>
      <c r="R33" s="49">
        <v>1</v>
      </c>
      <c r="S33" s="49">
        <v>17</v>
      </c>
      <c r="T33" s="49">
        <v>20</v>
      </c>
      <c r="U33" s="49">
        <v>41</v>
      </c>
      <c r="V33" s="49">
        <v>35</v>
      </c>
      <c r="W33" s="49">
        <v>37</v>
      </c>
      <c r="X33" s="49">
        <v>35</v>
      </c>
      <c r="Y33" s="49">
        <v>37</v>
      </c>
      <c r="Z33" s="49">
        <v>35</v>
      </c>
      <c r="AA33" s="49">
        <v>20</v>
      </c>
      <c r="AB33" s="49">
        <v>37</v>
      </c>
      <c r="AC33" s="49">
        <v>41</v>
      </c>
      <c r="AD33" s="51">
        <v>13.9775517733</v>
      </c>
      <c r="AG33" s="37">
        <f>Q33*0.000001</f>
        <v>6.9689999999999995E-3</v>
      </c>
      <c r="AH33" s="38">
        <f t="shared" si="0"/>
        <v>2.1612888349978476</v>
      </c>
      <c r="AI33" s="38">
        <f t="shared" si="1"/>
        <v>2.2295850349978474</v>
      </c>
      <c r="AJ33" s="37">
        <f>(1+D33-C33)*LineDuration</f>
        <v>5.5199999999999997E-3</v>
      </c>
      <c r="AK33" s="38">
        <f t="shared" si="2"/>
        <v>2.2836810349978474</v>
      </c>
      <c r="AL33" s="48"/>
      <c r="AM33" s="39">
        <f>D33-C33+1</f>
        <v>20</v>
      </c>
      <c r="AN33" s="40">
        <f t="shared" si="8"/>
        <v>12.456614353188115</v>
      </c>
      <c r="AO33" s="41">
        <f t="shared" si="9"/>
        <v>1.6055727048241843</v>
      </c>
      <c r="AP33" s="39">
        <f>ABS(J33+I33-H33-G33)/2</f>
        <v>0.5</v>
      </c>
      <c r="AQ33" s="40">
        <f t="shared" si="10"/>
        <v>12.466645143905081</v>
      </c>
      <c r="AR33" s="48"/>
      <c r="AS33" s="40">
        <f>1+(F33-3)-(E33-8)</f>
        <v>14</v>
      </c>
      <c r="AT33" s="40">
        <f>ABS(N33-L33)</f>
        <v>1</v>
      </c>
      <c r="AU33" s="40">
        <f>AN33/(1+D33-C33)*ABS(N33-L33)</f>
        <v>0.62283071765940579</v>
      </c>
      <c r="AV33" s="40">
        <f t="shared" si="11"/>
        <v>14.013847369757533</v>
      </c>
      <c r="AW33" s="48"/>
      <c r="AX33" s="40">
        <f t="shared" si="12"/>
        <v>14.013847369757533</v>
      </c>
      <c r="AY33" s="48"/>
      <c r="AZ33" s="42">
        <f t="shared" si="3"/>
        <v>1</v>
      </c>
      <c r="BA33" s="39">
        <f t="shared" si="4"/>
        <v>1.2799999999999999E-2</v>
      </c>
      <c r="BB33" s="39">
        <f t="shared" si="5"/>
        <v>2.2185692299962949</v>
      </c>
      <c r="BC33" s="39">
        <f t="shared" si="6"/>
        <v>5.8449382651476816E-3</v>
      </c>
      <c r="BD33" s="39">
        <f>BC33+LineDuration*(U33-T33+1)</f>
        <v>1.191693826514768E-2</v>
      </c>
      <c r="BE33" s="39">
        <f t="shared" si="7"/>
        <v>2.645181136613747E-2</v>
      </c>
      <c r="BF33" s="39">
        <f t="shared" si="13"/>
        <v>13.651811366137471</v>
      </c>
      <c r="BG33" s="39">
        <f>BF33/(U33-T33+1)</f>
        <v>0.62053688027897591</v>
      </c>
      <c r="BH33" s="4">
        <f>((ABS(X33-F33+Xmax_correction)+1)^2+((ABS(U33-M33)+1)*BG33)^2)^(1/2)</f>
        <v>12.148123355700221</v>
      </c>
      <c r="BI33" s="40">
        <f>((ABS(E33-Xmin_correction-W33)+1)^2+((ABS(L33-T33)+1)*BG33)^2)^(1/2)</f>
        <v>12.660334897555407</v>
      </c>
      <c r="BJ33" s="4">
        <f>((ABS(E33-Xmin_correction-Y33)+1)^2+((ABS(K33-U33)+1)*BG33)^2)^(1/2)</f>
        <v>12.148123355700221</v>
      </c>
      <c r="BK33" s="4">
        <f>((ABS(V33-F33+Xmax_correction)+1)^2+((ABS(T33-N33)+1)*BG33)^2)^(1/2)</f>
        <v>12.148123355700221</v>
      </c>
      <c r="BL33" s="40">
        <f>((ABS(V33-Y33)+1)^2+((ABS(T33-U33)+1)*BG33)^2)^(1/2)</f>
        <v>13.977551773347155</v>
      </c>
      <c r="BM33" s="40">
        <f>((ABS(W33-X33)+1)^2+((ABS(T33-U33)+1)*BG33)^2)^(1/2)</f>
        <v>13.977551773347155</v>
      </c>
      <c r="BN33" s="4">
        <f>((ABS(E33-Xmin_correction-F33+Xmax_correction)+1)^2+((ABS(L33-M33)+1)*BG33)^2)^(1/2)</f>
        <v>12.945771062171231</v>
      </c>
      <c r="BO33" s="4">
        <f>((ABS(E33-Xmin_correction-F33+Xmax_correction)+1)^2+((ABS(K33-N33)+1)*BG33)^2)^(1/2)</f>
        <v>12.629592312447635</v>
      </c>
      <c r="BP33" s="40">
        <f t="shared" si="14"/>
        <v>13.977551773347155</v>
      </c>
      <c r="BQ33" s="4"/>
    </row>
    <row r="34" spans="1:69" s="36" customFormat="1" x14ac:dyDescent="0.25">
      <c r="A34" s="49">
        <v>169</v>
      </c>
      <c r="B34" s="49">
        <v>0</v>
      </c>
      <c r="C34" s="49">
        <v>20</v>
      </c>
      <c r="D34" s="49">
        <v>41</v>
      </c>
      <c r="E34" s="49">
        <v>54</v>
      </c>
      <c r="F34" s="49">
        <v>63</v>
      </c>
      <c r="G34" s="49">
        <v>57</v>
      </c>
      <c r="H34" s="49">
        <v>59</v>
      </c>
      <c r="I34" s="49">
        <v>57</v>
      </c>
      <c r="J34" s="49">
        <v>59</v>
      </c>
      <c r="K34" s="49">
        <v>24</v>
      </c>
      <c r="L34" s="49">
        <v>38</v>
      </c>
      <c r="M34" s="49">
        <v>28</v>
      </c>
      <c r="N34" s="49">
        <v>33</v>
      </c>
      <c r="O34" s="49">
        <v>0</v>
      </c>
      <c r="P34" s="49">
        <v>0</v>
      </c>
      <c r="Q34" s="49">
        <v>6969</v>
      </c>
      <c r="R34" s="49">
        <v>1</v>
      </c>
      <c r="S34" s="49">
        <v>17</v>
      </c>
      <c r="T34" s="49">
        <v>20</v>
      </c>
      <c r="U34" s="49">
        <v>41</v>
      </c>
      <c r="V34" s="49">
        <v>52</v>
      </c>
      <c r="W34" s="49">
        <v>56</v>
      </c>
      <c r="X34" s="49">
        <v>52</v>
      </c>
      <c r="Y34" s="49">
        <v>56</v>
      </c>
      <c r="Z34" s="49">
        <v>52</v>
      </c>
      <c r="AA34" s="49">
        <v>20</v>
      </c>
      <c r="AB34" s="49">
        <v>56</v>
      </c>
      <c r="AC34" s="49">
        <v>41</v>
      </c>
      <c r="AD34" s="51">
        <v>14.538636579</v>
      </c>
      <c r="AG34" s="37">
        <f>Q34*0.000001</f>
        <v>6.9689999999999995E-3</v>
      </c>
      <c r="AH34" s="38">
        <f t="shared" si="0"/>
        <v>2.1612888349978476</v>
      </c>
      <c r="AI34" s="38">
        <f t="shared" si="1"/>
        <v>2.2295850349978474</v>
      </c>
      <c r="AJ34" s="37">
        <f>(1+D34-C34)*LineDuration</f>
        <v>6.0719999999999993E-3</v>
      </c>
      <c r="AK34" s="38">
        <f t="shared" si="2"/>
        <v>2.2890906349978475</v>
      </c>
      <c r="AL34" s="48"/>
      <c r="AM34" s="39">
        <f>D34-C34+1</f>
        <v>22</v>
      </c>
      <c r="AN34" s="40">
        <f t="shared" si="8"/>
        <v>13.718699334106926</v>
      </c>
      <c r="AO34" s="41">
        <f t="shared" si="9"/>
        <v>1.603650569504385</v>
      </c>
      <c r="AP34" s="39">
        <f>ABS(J34+I34-H34-G34)/2</f>
        <v>0</v>
      </c>
      <c r="AQ34" s="40">
        <f t="shared" si="10"/>
        <v>13.718699334106926</v>
      </c>
      <c r="AR34" s="48"/>
      <c r="AS34" s="40">
        <f>1+(F34-3)-(E34-8)</f>
        <v>15</v>
      </c>
      <c r="AT34" s="40">
        <f>ABS(N34-L34)</f>
        <v>5</v>
      </c>
      <c r="AU34" s="40">
        <f>AN34/(1+D34-C34)*ABS(N34-L34)</f>
        <v>3.1178862122970283</v>
      </c>
      <c r="AV34" s="40">
        <f t="shared" si="11"/>
        <v>15.320614035763446</v>
      </c>
      <c r="AW34" s="48"/>
      <c r="AX34" s="40">
        <f t="shared" si="12"/>
        <v>15.320614035763446</v>
      </c>
      <c r="AY34" s="48"/>
      <c r="AZ34" s="42">
        <f t="shared" si="3"/>
        <v>2</v>
      </c>
      <c r="BA34" s="39">
        <f t="shared" si="4"/>
        <v>1.2799999999999999E-2</v>
      </c>
      <c r="BB34" s="39">
        <f t="shared" si="5"/>
        <v>2.2185692299962949</v>
      </c>
      <c r="BC34" s="39">
        <f t="shared" si="6"/>
        <v>5.8449382651476816E-3</v>
      </c>
      <c r="BD34" s="39">
        <f>BC34+LineDuration*(U34-T34+1)</f>
        <v>1.191693826514768E-2</v>
      </c>
      <c r="BE34" s="39">
        <f t="shared" si="7"/>
        <v>2.645181136613747E-2</v>
      </c>
      <c r="BF34" s="39">
        <f t="shared" si="13"/>
        <v>13.651811366137471</v>
      </c>
      <c r="BG34" s="39">
        <f>BF34/(U34-T34+1)</f>
        <v>0.62053688027897591</v>
      </c>
      <c r="BH34" s="4">
        <f>((ABS(X34-F34+Xmax_correction)+1)^2+((ABS(U34-M34)+1)*BG34)^2)^(1/2)</f>
        <v>12.508914416452267</v>
      </c>
      <c r="BI34" s="40">
        <f>((ABS(E34-Xmin_correction-W34)+1)^2+((ABS(L34-T34)+1)*BG34)^2)^(1/2)</f>
        <v>14.248116827948788</v>
      </c>
      <c r="BJ34" s="4">
        <f>((ABS(E34-Xmin_correction-Y34)+1)^2+((ABS(K34-U34)+1)*BG34)^2)^(1/2)</f>
        <v>13.739046197272284</v>
      </c>
      <c r="BK34" s="4">
        <f>((ABS(V34-F34+Xmax_correction)+1)^2+((ABS(T34-N34)+1)*BG34)^2)^(1/2)</f>
        <v>12.508914416452267</v>
      </c>
      <c r="BL34" s="40">
        <f>((ABS(V34-Y34)+1)^2+((ABS(T34-U34)+1)*BG34)^2)^(1/2)</f>
        <v>14.538636579012497</v>
      </c>
      <c r="BM34" s="40">
        <f>((ABS(W34-X34)+1)^2+((ABS(T34-U34)+1)*BG34)^2)^(1/2)</f>
        <v>14.538636579012497</v>
      </c>
      <c r="BN34" s="4">
        <f>((ABS(E34-Xmin_correction-F34+Xmax_correction)+1)^2+((ABS(L34-M34)+1)*BG34)^2)^(1/2)</f>
        <v>13.805541944963625</v>
      </c>
      <c r="BO34" s="4">
        <f>((ABS(E34-Xmin_correction-F34+Xmax_correction)+1)^2+((ABS(K34-N34)+1)*BG34)^2)^(1/2)</f>
        <v>13.509500434088464</v>
      </c>
      <c r="BP34" s="40">
        <f t="shared" si="14"/>
        <v>14.538636579012497</v>
      </c>
      <c r="BQ34" s="4"/>
    </row>
    <row r="35" spans="1:69" s="36" customFormat="1" x14ac:dyDescent="0.25">
      <c r="A35" s="49">
        <v>134</v>
      </c>
      <c r="B35" s="49">
        <v>0</v>
      </c>
      <c r="C35" s="49">
        <v>20</v>
      </c>
      <c r="D35" s="49">
        <v>40</v>
      </c>
      <c r="E35" s="49">
        <v>71</v>
      </c>
      <c r="F35" s="49">
        <v>78</v>
      </c>
      <c r="G35" s="49">
        <v>74</v>
      </c>
      <c r="H35" s="49">
        <v>75</v>
      </c>
      <c r="I35" s="49">
        <v>74</v>
      </c>
      <c r="J35" s="49">
        <v>75</v>
      </c>
      <c r="K35" s="49">
        <v>25</v>
      </c>
      <c r="L35" s="49">
        <v>36</v>
      </c>
      <c r="M35" s="49">
        <v>25</v>
      </c>
      <c r="N35" s="49">
        <v>35</v>
      </c>
      <c r="O35" s="49">
        <v>0</v>
      </c>
      <c r="P35" s="49">
        <v>0</v>
      </c>
      <c r="Q35" s="49">
        <v>6969</v>
      </c>
      <c r="R35" s="49">
        <v>1</v>
      </c>
      <c r="S35" s="49">
        <v>17</v>
      </c>
      <c r="T35" s="49">
        <v>20</v>
      </c>
      <c r="U35" s="49">
        <v>40</v>
      </c>
      <c r="V35" s="49">
        <v>69</v>
      </c>
      <c r="W35" s="49">
        <v>72</v>
      </c>
      <c r="X35" s="49">
        <v>69</v>
      </c>
      <c r="Y35" s="49">
        <v>72</v>
      </c>
      <c r="Z35" s="49">
        <v>69</v>
      </c>
      <c r="AA35" s="49">
        <v>20</v>
      </c>
      <c r="AB35" s="49">
        <v>72</v>
      </c>
      <c r="AC35" s="49">
        <v>40</v>
      </c>
      <c r="AD35" s="51">
        <v>13.6238718655</v>
      </c>
      <c r="AG35" s="37">
        <f>Q35*0.000001</f>
        <v>6.9689999999999995E-3</v>
      </c>
      <c r="AH35" s="38">
        <f t="shared" si="0"/>
        <v>2.1612888349978476</v>
      </c>
      <c r="AI35" s="38">
        <f t="shared" si="1"/>
        <v>2.2295850349978474</v>
      </c>
      <c r="AJ35" s="37">
        <f>(1+D35-C35)*LineDuration</f>
        <v>5.7959999999999999E-3</v>
      </c>
      <c r="AK35" s="38">
        <f t="shared" si="2"/>
        <v>2.2863858349978474</v>
      </c>
      <c r="AL35" s="48"/>
      <c r="AM35" s="39">
        <f>D35-C35+1</f>
        <v>21</v>
      </c>
      <c r="AN35" s="40">
        <f t="shared" si="8"/>
        <v>13.087283581247522</v>
      </c>
      <c r="AO35" s="41">
        <f t="shared" si="9"/>
        <v>1.6046110615414824</v>
      </c>
      <c r="AP35" s="39">
        <f>ABS(J35+I35-H35-G35)/2</f>
        <v>0</v>
      </c>
      <c r="AQ35" s="40">
        <f t="shared" si="10"/>
        <v>13.087283581247522</v>
      </c>
      <c r="AR35" s="48"/>
      <c r="AS35" s="40">
        <f>1+(F35-3)-(E35-8)</f>
        <v>13</v>
      </c>
      <c r="AT35" s="40">
        <f>ABS(N35-L35)</f>
        <v>1</v>
      </c>
      <c r="AU35" s="40">
        <f>AN35/(1+D35-C35)*ABS(N35-L35)</f>
        <v>0.6232039800594058</v>
      </c>
      <c r="AV35" s="40">
        <f t="shared" si="11"/>
        <v>13.014929243017876</v>
      </c>
      <c r="AW35" s="48"/>
      <c r="AX35" s="40">
        <f t="shared" si="12"/>
        <v>13.087283581247522</v>
      </c>
      <c r="AY35" s="48"/>
      <c r="AZ35" s="42">
        <f t="shared" si="3"/>
        <v>3</v>
      </c>
      <c r="BA35" s="39">
        <f t="shared" si="4"/>
        <v>1.2799999999999999E-2</v>
      </c>
      <c r="BB35" s="39">
        <f t="shared" si="5"/>
        <v>2.2185692299962949</v>
      </c>
      <c r="BC35" s="39">
        <f t="shared" si="6"/>
        <v>5.8449382651476816E-3</v>
      </c>
      <c r="BD35" s="39">
        <f>BC35+LineDuration*(U35-T35+1)</f>
        <v>1.1640938265147682E-2</v>
      </c>
      <c r="BE35" s="39">
        <f t="shared" si="7"/>
        <v>2.5823435975458497E-2</v>
      </c>
      <c r="BF35" s="39">
        <f t="shared" si="13"/>
        <v>13.023435975458499</v>
      </c>
      <c r="BG35" s="39">
        <f>BF35/(U35-T35+1)</f>
        <v>0.62016361787897611</v>
      </c>
      <c r="BH35" s="4">
        <f>((ABS(X35-F35+Xmax_correction)+1)^2+((ABS(U35-M35)+1)*BG35)^2)^(1/2)</f>
        <v>12.143242800538479</v>
      </c>
      <c r="BI35" s="40">
        <f>((ABS(E35-Xmin_correction-W35)+1)^2+((ABS(L35-T35)+1)*BG35)^2)^(1/2)</f>
        <v>12.655048077343446</v>
      </c>
      <c r="BJ35" s="4">
        <f>((ABS(E35-Xmin_correction-Y35)+1)^2+((ABS(K35-U35)+1)*BG35)^2)^(1/2)</f>
        <v>12.143242800538479</v>
      </c>
      <c r="BK35" s="4">
        <f>((ABS(V35-F35+Xmax_correction)+1)^2+((ABS(T35-N35)+1)*BG35)^2)^(1/2)</f>
        <v>12.143242800538479</v>
      </c>
      <c r="BL35" s="40">
        <f>((ABS(V35-Y35)+1)^2+((ABS(T35-U35)+1)*BG35)^2)^(1/2)</f>
        <v>13.623871865474465</v>
      </c>
      <c r="BM35" s="40">
        <f>((ABS(W35-X35)+1)^2+((ABS(T35-U35)+1)*BG35)^2)^(1/2)</f>
        <v>13.623871865474465</v>
      </c>
      <c r="BN35" s="4">
        <f>((ABS(E35-Xmin_correction-F35+Xmax_correction)+1)^2+((ABS(L35-M35)+1)*BG35)^2)^(1/2)</f>
        <v>12.46526451638579</v>
      </c>
      <c r="BO35" s="4">
        <f>((ABS(E35-Xmin_correction-F35+Xmax_correction)+1)^2+((ABS(K35-N35)+1)*BG35)^2)^(1/2)</f>
        <v>12.105244832956897</v>
      </c>
      <c r="BP35" s="40">
        <f t="shared" si="14"/>
        <v>13.623871865474465</v>
      </c>
      <c r="BQ35" s="4"/>
    </row>
    <row r="36" spans="1:69" x14ac:dyDescent="0.25">
      <c r="A36" s="49">
        <v>196</v>
      </c>
      <c r="B36" s="49">
        <v>0</v>
      </c>
      <c r="C36" s="49">
        <v>21</v>
      </c>
      <c r="D36" s="49">
        <v>42</v>
      </c>
      <c r="E36" s="49">
        <v>66</v>
      </c>
      <c r="F36" s="49">
        <v>76</v>
      </c>
      <c r="G36" s="49">
        <v>69</v>
      </c>
      <c r="H36" s="49">
        <v>73</v>
      </c>
      <c r="I36" s="49">
        <v>69</v>
      </c>
      <c r="J36" s="49">
        <v>73</v>
      </c>
      <c r="K36" s="49">
        <v>29</v>
      </c>
      <c r="L36" s="49">
        <v>34</v>
      </c>
      <c r="M36" s="49">
        <v>28</v>
      </c>
      <c r="N36" s="49">
        <v>36</v>
      </c>
      <c r="O36" s="49">
        <v>0</v>
      </c>
      <c r="P36" s="49">
        <v>0</v>
      </c>
      <c r="Q36" s="49">
        <v>6929</v>
      </c>
      <c r="R36" s="49">
        <v>1</v>
      </c>
      <c r="S36" s="49">
        <v>16</v>
      </c>
      <c r="T36" s="49">
        <v>21</v>
      </c>
      <c r="U36" s="49">
        <v>42</v>
      </c>
      <c r="V36" s="49">
        <v>64</v>
      </c>
      <c r="W36" s="49">
        <v>70</v>
      </c>
      <c r="X36" s="49">
        <v>64</v>
      </c>
      <c r="Y36" s="49">
        <v>70</v>
      </c>
      <c r="Z36" s="49">
        <v>64</v>
      </c>
      <c r="AA36" s="49">
        <v>21</v>
      </c>
      <c r="AB36" s="49">
        <v>70</v>
      </c>
      <c r="AC36" s="49">
        <v>42</v>
      </c>
      <c r="AD36" s="51">
        <v>15.4096283696</v>
      </c>
      <c r="AG36" s="2">
        <f>Q36*0.000001</f>
        <v>6.9289999999999994E-3</v>
      </c>
      <c r="AH36" s="3">
        <f t="shared" si="0"/>
        <v>2.1741587385048349</v>
      </c>
      <c r="AI36" s="3">
        <f t="shared" si="1"/>
        <v>2.242062938504835</v>
      </c>
      <c r="AJ36" s="2">
        <f>(1+D36-C36)*LineDuration</f>
        <v>6.0719999999999993E-3</v>
      </c>
      <c r="AK36" s="3">
        <f t="shared" si="2"/>
        <v>2.301568538504835</v>
      </c>
      <c r="AM36" s="7">
        <f>D36-C36+1</f>
        <v>22</v>
      </c>
      <c r="AN36" s="4">
        <f t="shared" si="8"/>
        <v>13.794465164201359</v>
      </c>
      <c r="AO36" s="32">
        <f t="shared" si="9"/>
        <v>1.594842550118811</v>
      </c>
      <c r="AP36" s="1">
        <f>ABS(J36+I36-H36-G36)/2</f>
        <v>0</v>
      </c>
      <c r="AQ36" s="4">
        <f t="shared" si="10"/>
        <v>13.794465164201359</v>
      </c>
      <c r="AS36" s="4">
        <f>1+(F36-3)-(E36-8)</f>
        <v>16</v>
      </c>
      <c r="AT36" s="4">
        <f>ABS(N36-L36)</f>
        <v>2</v>
      </c>
      <c r="AU36" s="4">
        <f>AN36/(1+D36-C36)*ABS(N36-L36)</f>
        <v>1.2540422876546691</v>
      </c>
      <c r="AV36" s="4">
        <f t="shared" si="11"/>
        <v>16.049069196038321</v>
      </c>
      <c r="AX36" s="4">
        <f t="shared" si="12"/>
        <v>16.049069196038321</v>
      </c>
      <c r="AZ36" s="24">
        <f t="shared" si="3"/>
        <v>0</v>
      </c>
      <c r="BA36" s="1">
        <f t="shared" si="4"/>
        <v>1.2799999999999999E-2</v>
      </c>
      <c r="BB36" s="1">
        <f t="shared" si="5"/>
        <v>2.2311087423559024</v>
      </c>
      <c r="BC36" s="1">
        <f t="shared" si="6"/>
        <v>5.8112248827619914E-3</v>
      </c>
      <c r="BD36" s="1">
        <f>BC36+LineDuration*(U36-T36+1)</f>
        <v>1.188322488276199E-2</v>
      </c>
      <c r="BE36" s="1">
        <f t="shared" si="7"/>
        <v>2.6527951285185109E-2</v>
      </c>
      <c r="BF36" s="1">
        <f t="shared" si="13"/>
        <v>13.72795128518511</v>
      </c>
      <c r="BG36" s="1">
        <f>BF36/(U36-T36+1)</f>
        <v>0.62399778569023223</v>
      </c>
      <c r="BH36" s="4">
        <f>((ABS(X36-F36+Xmax_correction)+1)^2+((ABS(U36-M36)+1)*BG36)^2)^(1/2)</f>
        <v>13.697042681649219</v>
      </c>
      <c r="BI36" s="4">
        <f>((ABS(E36-Xmin_correction-W36)+1)^2+((ABS(L36-T36)+1)*BG36)^2)^(1/2)</f>
        <v>13.278446986115407</v>
      </c>
      <c r="BJ36" s="4">
        <f>((ABS(E36-Xmin_correction-Y36)+1)^2+((ABS(K36-U36)+1)*BG36)^2)^(1/2)</f>
        <v>13.278446986115407</v>
      </c>
      <c r="BK36" s="4">
        <f>((ABS(V36-F36+Xmax_correction)+1)^2+((ABS(T36-N36)+1)*BG36)^2)^(1/2)</f>
        <v>14.130801412370641</v>
      </c>
      <c r="BL36" s="4">
        <f>((ABS(V36-Y36)+1)^2+((ABS(T36-U36)+1)*BG36)^2)^(1/2)</f>
        <v>15.409628369575156</v>
      </c>
      <c r="BM36" s="4">
        <f>((ABS(W36-X36)+1)^2+((ABS(T36-U36)+1)*BG36)^2)^(1/2)</f>
        <v>15.409628369575156</v>
      </c>
      <c r="BN36" s="4">
        <f>((ABS(E36-Xmin_correction-F36+Xmax_correction)+1)^2+((ABS(L36-M36)+1)*BG36)^2)^(1/2)</f>
        <v>13.714200253415047</v>
      </c>
      <c r="BO36" s="4">
        <f>((ABS(E36-Xmin_correction-F36+Xmax_correction)+1)^2+((ABS(K36-N36)+1)*BG36)^2)^(1/2)</f>
        <v>13.925512096112087</v>
      </c>
      <c r="BP36" s="4">
        <f t="shared" si="14"/>
        <v>15.409628369575156</v>
      </c>
      <c r="BQ36" s="4"/>
    </row>
    <row r="37" spans="1:69" x14ac:dyDescent="0.25">
      <c r="A37" s="49">
        <v>138</v>
      </c>
      <c r="B37" s="49">
        <v>0</v>
      </c>
      <c r="C37" s="49">
        <v>20</v>
      </c>
      <c r="D37" s="49">
        <v>40</v>
      </c>
      <c r="E37" s="49">
        <v>47</v>
      </c>
      <c r="F37" s="49">
        <v>54</v>
      </c>
      <c r="G37" s="49">
        <v>50</v>
      </c>
      <c r="H37" s="49">
        <v>52</v>
      </c>
      <c r="I37" s="49">
        <v>50</v>
      </c>
      <c r="J37" s="49">
        <v>51</v>
      </c>
      <c r="K37" s="49">
        <v>26</v>
      </c>
      <c r="L37" s="49">
        <v>34</v>
      </c>
      <c r="M37" s="49">
        <v>23</v>
      </c>
      <c r="N37" s="49">
        <v>36</v>
      </c>
      <c r="O37" s="49">
        <v>0</v>
      </c>
      <c r="P37" s="49">
        <v>0</v>
      </c>
      <c r="Q37" s="49">
        <v>6929</v>
      </c>
      <c r="R37" s="49">
        <v>1</v>
      </c>
      <c r="S37" s="49">
        <v>16</v>
      </c>
      <c r="T37" s="49">
        <v>19</v>
      </c>
      <c r="U37" s="49">
        <v>40</v>
      </c>
      <c r="V37" s="49">
        <v>46</v>
      </c>
      <c r="W37" s="49">
        <v>47</v>
      </c>
      <c r="X37" s="49">
        <v>45</v>
      </c>
      <c r="Y37" s="49">
        <v>48</v>
      </c>
      <c r="Z37" s="49">
        <v>46</v>
      </c>
      <c r="AA37" s="49">
        <v>19</v>
      </c>
      <c r="AB37" s="49">
        <v>48</v>
      </c>
      <c r="AC37" s="49">
        <v>40</v>
      </c>
      <c r="AD37" s="51">
        <v>14.051926789199999</v>
      </c>
      <c r="AG37" s="2">
        <f>Q37*0.000001</f>
        <v>6.9289999999999994E-3</v>
      </c>
      <c r="AH37" s="3">
        <f t="shared" si="0"/>
        <v>2.1741587385048349</v>
      </c>
      <c r="AI37" s="3">
        <f t="shared" si="1"/>
        <v>2.242062938504835</v>
      </c>
      <c r="AJ37" s="2">
        <f>(1+D37-C37)*LineDuration</f>
        <v>5.7959999999999999E-3</v>
      </c>
      <c r="AK37" s="3">
        <f t="shared" si="2"/>
        <v>2.2988637385048349</v>
      </c>
      <c r="AM37" s="7">
        <f>D37-C37+1</f>
        <v>21</v>
      </c>
      <c r="AN37" s="4">
        <f t="shared" si="8"/>
        <v>13.159605509974023</v>
      </c>
      <c r="AO37" s="32">
        <f t="shared" si="9"/>
        <v>1.5957925170388678</v>
      </c>
      <c r="AP37" s="1">
        <f>ABS(J37+I37-H37-G37)/2</f>
        <v>0.5</v>
      </c>
      <c r="AQ37" s="4">
        <f t="shared" si="10"/>
        <v>13.169100849266007</v>
      </c>
      <c r="AS37" s="4">
        <f>1+(F37-3)-(E37-8)</f>
        <v>13</v>
      </c>
      <c r="AT37" s="4">
        <f>ABS(N37-L37)</f>
        <v>2</v>
      </c>
      <c r="AU37" s="4">
        <f>AN37/(1+D37-C37)*ABS(N37-L37)</f>
        <v>1.2532957628546688</v>
      </c>
      <c r="AV37" s="4">
        <f t="shared" si="11"/>
        <v>13.060273744037277</v>
      </c>
      <c r="AX37" s="4">
        <f t="shared" si="12"/>
        <v>13.169100849266007</v>
      </c>
      <c r="AZ37" s="24">
        <f t="shared" si="3"/>
        <v>1</v>
      </c>
      <c r="BA37" s="1">
        <f t="shared" si="4"/>
        <v>1.2799999999999999E-2</v>
      </c>
      <c r="BB37" s="1">
        <f t="shared" si="5"/>
        <v>2.2311087423559024</v>
      </c>
      <c r="BC37" s="1">
        <f t="shared" si="6"/>
        <v>5.8112248827619914E-3</v>
      </c>
      <c r="BD37" s="1">
        <f>BC37+LineDuration*(U37-T37+1)</f>
        <v>1.188322488276199E-2</v>
      </c>
      <c r="BE37" s="1">
        <f t="shared" si="7"/>
        <v>2.6527951285185109E-2</v>
      </c>
      <c r="BF37" s="1">
        <f t="shared" si="13"/>
        <v>13.72795128518511</v>
      </c>
      <c r="BG37" s="1">
        <f>BF37/(U37-T37+1)</f>
        <v>0.62399778569023223</v>
      </c>
      <c r="BH37" s="4">
        <f>((ABS(X37-F37+Xmax_correction)+1)^2+((ABS(U37-M37)+1)*BG37)^2)^(1/2)</f>
        <v>13.23468657131726</v>
      </c>
      <c r="BI37" s="4">
        <f>((ABS(E37-Xmin_correction-W37)+1)^2+((ABS(L37-T37)+1)*BG37)^2)^(1/2)</f>
        <v>11.648156444513274</v>
      </c>
      <c r="BJ37" s="4">
        <f>((ABS(E37-Xmin_correction-Y37)+1)^2+((ABS(K37-U37)+1)*BG37)^2)^(1/2)</f>
        <v>11.687984352441632</v>
      </c>
      <c r="BK37" s="4">
        <f>((ABS(V37-F37+Xmax_correction)+1)^2+((ABS(T37-N37)+1)*BG37)^2)^(1/2)</f>
        <v>12.734085308376311</v>
      </c>
      <c r="BL37" s="4">
        <f>((ABS(V37-Y37)+1)^2+((ABS(T37-U37)+1)*BG37)^2)^(1/2)</f>
        <v>14.051926789177898</v>
      </c>
      <c r="BM37" s="4">
        <f>((ABS(W37-X37)+1)^2+((ABS(T37-U37)+1)*BG37)^2)^(1/2)</f>
        <v>14.051926789177898</v>
      </c>
      <c r="BN37" s="4">
        <f>((ABS(E37-Xmin_correction-F37+Xmax_correction)+1)^2+((ABS(L37-M37)+1)*BG37)^2)^(1/2)</f>
        <v>12.492787761851599</v>
      </c>
      <c r="BO37" s="4">
        <f>((ABS(E37-Xmin_correction-F37+Xmax_correction)+1)^2+((ABS(K37-N37)+1)*BG37)^2)^(1/2)</f>
        <v>12.129062685224438</v>
      </c>
      <c r="BP37" s="4">
        <f t="shared" si="14"/>
        <v>14.051926789177898</v>
      </c>
      <c r="BQ37" s="4"/>
    </row>
    <row r="38" spans="1:69" x14ac:dyDescent="0.25">
      <c r="A38" s="49">
        <v>166</v>
      </c>
      <c r="B38" s="49">
        <v>0</v>
      </c>
      <c r="C38" s="49">
        <v>20</v>
      </c>
      <c r="D38" s="49">
        <v>39</v>
      </c>
      <c r="E38" s="49">
        <v>54</v>
      </c>
      <c r="F38" s="49">
        <v>63</v>
      </c>
      <c r="G38" s="49">
        <v>57</v>
      </c>
      <c r="H38" s="49">
        <v>60</v>
      </c>
      <c r="I38" s="49">
        <v>57</v>
      </c>
      <c r="J38" s="49">
        <v>60</v>
      </c>
      <c r="K38" s="49">
        <v>26</v>
      </c>
      <c r="L38" s="49">
        <v>34</v>
      </c>
      <c r="M38" s="49">
        <v>23</v>
      </c>
      <c r="N38" s="49">
        <v>36</v>
      </c>
      <c r="O38" s="49">
        <v>0</v>
      </c>
      <c r="P38" s="49">
        <v>0</v>
      </c>
      <c r="Q38" s="49">
        <v>6929</v>
      </c>
      <c r="R38" s="49">
        <v>1</v>
      </c>
      <c r="S38" s="49">
        <v>16</v>
      </c>
      <c r="T38" s="49">
        <v>19</v>
      </c>
      <c r="U38" s="49">
        <v>40</v>
      </c>
      <c r="V38" s="49">
        <v>54</v>
      </c>
      <c r="W38" s="49">
        <v>56</v>
      </c>
      <c r="X38" s="49">
        <v>54</v>
      </c>
      <c r="Y38" s="49">
        <v>56</v>
      </c>
      <c r="Z38" s="49">
        <v>49</v>
      </c>
      <c r="AA38" s="49">
        <v>34</v>
      </c>
      <c r="AB38" s="49">
        <v>60</v>
      </c>
      <c r="AC38" s="49">
        <v>23</v>
      </c>
      <c r="AD38" s="51">
        <v>14.1446013045</v>
      </c>
      <c r="AG38" s="2">
        <f>Q38*0.000001</f>
        <v>6.9289999999999994E-3</v>
      </c>
      <c r="AH38" s="3">
        <f t="shared" si="0"/>
        <v>2.1741587385048349</v>
      </c>
      <c r="AI38" s="3">
        <f t="shared" si="1"/>
        <v>2.242062938504835</v>
      </c>
      <c r="AJ38" s="2">
        <f>(1+D38-C38)*LineDuration</f>
        <v>5.5199999999999997E-3</v>
      </c>
      <c r="AK38" s="3">
        <f t="shared" si="2"/>
        <v>2.2961589385048349</v>
      </c>
      <c r="AM38" s="7">
        <f>D38-C38+1</f>
        <v>20</v>
      </c>
      <c r="AN38" s="4">
        <f t="shared" si="8"/>
        <v>12.525492380546691</v>
      </c>
      <c r="AO38" s="32">
        <f t="shared" si="9"/>
        <v>1.596743616327766</v>
      </c>
      <c r="AP38" s="1">
        <f>ABS(J38+I38-H38-G38)/2</f>
        <v>0</v>
      </c>
      <c r="AQ38" s="4">
        <f t="shared" si="10"/>
        <v>12.525492380546691</v>
      </c>
      <c r="AS38" s="4">
        <f>1+(F38-3)-(E38-8)</f>
        <v>15</v>
      </c>
      <c r="AT38" s="4">
        <f>ABS(N38-L38)</f>
        <v>2</v>
      </c>
      <c r="AU38" s="4">
        <f>AN38/(1+D38-C38)*ABS(N38-L38)</f>
        <v>1.252549238054669</v>
      </c>
      <c r="AV38" s="4">
        <f t="shared" si="11"/>
        <v>15.052205140568319</v>
      </c>
      <c r="AX38" s="4">
        <f t="shared" si="12"/>
        <v>15.052205140568319</v>
      </c>
      <c r="AZ38" s="24">
        <f t="shared" si="3"/>
        <v>2</v>
      </c>
      <c r="BA38" s="1">
        <f t="shared" si="4"/>
        <v>1.2799999999999999E-2</v>
      </c>
      <c r="BB38" s="1">
        <f t="shared" si="5"/>
        <v>2.2311087423559024</v>
      </c>
      <c r="BC38" s="1">
        <f t="shared" si="6"/>
        <v>5.8112248827619914E-3</v>
      </c>
      <c r="BD38" s="1">
        <f>BC38+LineDuration*(U38-T38+1)</f>
        <v>1.188322488276199E-2</v>
      </c>
      <c r="BE38" s="1">
        <f t="shared" si="7"/>
        <v>2.6527951285185109E-2</v>
      </c>
      <c r="BF38" s="1">
        <f t="shared" si="13"/>
        <v>13.72795128518511</v>
      </c>
      <c r="BG38" s="1">
        <f>BF38/(U38-T38+1)</f>
        <v>0.62399778569023223</v>
      </c>
      <c r="BH38" s="4">
        <f>((ABS(X38-F38+Xmax_correction)+1)^2+((ABS(U38-M38)+1)*BG38)^2)^(1/2)</f>
        <v>13.23468657131726</v>
      </c>
      <c r="BI38" s="4">
        <f>((ABS(E38-Xmin_correction-W38)+1)^2+((ABS(L38-T38)+1)*BG38)^2)^(1/2)</f>
        <v>12.79373083020962</v>
      </c>
      <c r="BJ38" s="4">
        <f>((ABS(E38-Xmin_correction-Y38)+1)^2+((ABS(K38-U38)+1)*BG38)^2)^(1/2)</f>
        <v>12.312959766965879</v>
      </c>
      <c r="BK38" s="4">
        <f>((ABS(V38-F38+Xmax_correction)+1)^2+((ABS(T38-N38)+1)*BG38)^2)^(1/2)</f>
        <v>13.23468657131726</v>
      </c>
      <c r="BL38" s="4">
        <f>((ABS(V38-Y38)+1)^2+((ABS(T38-U38)+1)*BG38)^2)^(1/2)</f>
        <v>14.051926789177898</v>
      </c>
      <c r="BM38" s="4">
        <f>((ABS(W38-X38)+1)^2+((ABS(T38-U38)+1)*BG38)^2)^(1/2)</f>
        <v>14.051926789177898</v>
      </c>
      <c r="BN38" s="4">
        <f>((ABS(E38-Xmin_correction-F38+Xmax_correction)+1)^2+((ABS(L38-M38)+1)*BG38)^2)^(1/2)</f>
        <v>14.144601304479002</v>
      </c>
      <c r="BO38" s="4">
        <f>((ABS(E38-Xmin_correction-F38+Xmax_correction)+1)^2+((ABS(K38-N38)+1)*BG38)^2)^(1/2)</f>
        <v>13.824404566638806</v>
      </c>
      <c r="BP38" s="4">
        <f t="shared" si="14"/>
        <v>14.144601304479002</v>
      </c>
      <c r="BQ38" s="4"/>
    </row>
    <row r="39" spans="1:69" x14ac:dyDescent="0.25">
      <c r="A39" s="49">
        <v>145</v>
      </c>
      <c r="B39" s="49">
        <v>0</v>
      </c>
      <c r="C39" s="49">
        <v>20</v>
      </c>
      <c r="D39" s="49">
        <v>39</v>
      </c>
      <c r="E39" s="49">
        <v>61</v>
      </c>
      <c r="F39" s="49">
        <v>70</v>
      </c>
      <c r="G39" s="49">
        <v>64</v>
      </c>
      <c r="H39" s="49">
        <v>67</v>
      </c>
      <c r="I39" s="49">
        <v>65</v>
      </c>
      <c r="J39" s="49">
        <v>66</v>
      </c>
      <c r="K39" s="49">
        <v>25</v>
      </c>
      <c r="L39" s="49">
        <v>34</v>
      </c>
      <c r="M39" s="49">
        <v>28</v>
      </c>
      <c r="N39" s="49">
        <v>30</v>
      </c>
      <c r="O39" s="49">
        <v>0</v>
      </c>
      <c r="P39" s="49">
        <v>0</v>
      </c>
      <c r="Q39" s="49">
        <v>6929</v>
      </c>
      <c r="R39" s="49">
        <v>1</v>
      </c>
      <c r="S39" s="49">
        <v>16</v>
      </c>
      <c r="T39" s="49">
        <v>19</v>
      </c>
      <c r="U39" s="49">
        <v>39</v>
      </c>
      <c r="V39" s="49">
        <v>61</v>
      </c>
      <c r="W39" s="49">
        <v>62</v>
      </c>
      <c r="X39" s="49">
        <v>60</v>
      </c>
      <c r="Y39" s="49">
        <v>63</v>
      </c>
      <c r="Z39" s="49">
        <v>61</v>
      </c>
      <c r="AA39" s="49">
        <v>19</v>
      </c>
      <c r="AB39" s="49">
        <v>63</v>
      </c>
      <c r="AC39" s="49">
        <v>39</v>
      </c>
      <c r="AD39" s="51">
        <v>13.435335046300001</v>
      </c>
      <c r="AF39" s="8"/>
      <c r="AG39" s="2">
        <f>Q39*0.000001</f>
        <v>6.9289999999999994E-3</v>
      </c>
      <c r="AH39" s="3">
        <f t="shared" si="0"/>
        <v>2.1741587385048349</v>
      </c>
      <c r="AI39" s="3">
        <f t="shared" si="1"/>
        <v>2.242062938504835</v>
      </c>
      <c r="AJ39" s="2">
        <f>(1+D39-C39)*LineDuration</f>
        <v>5.5199999999999997E-3</v>
      </c>
      <c r="AK39" s="3">
        <f t="shared" si="2"/>
        <v>2.2961589385048349</v>
      </c>
      <c r="AM39" s="7">
        <f>D39-C39+1</f>
        <v>20</v>
      </c>
      <c r="AN39" s="4">
        <f t="shared" si="8"/>
        <v>12.525492380546691</v>
      </c>
      <c r="AO39" s="32">
        <f t="shared" si="9"/>
        <v>1.596743616327766</v>
      </c>
      <c r="AP39" s="1">
        <f>ABS(J39+I39-H39-G39)/2</f>
        <v>0</v>
      </c>
      <c r="AQ39" s="4">
        <f t="shared" si="10"/>
        <v>12.525492380546691</v>
      </c>
      <c r="AS39" s="4">
        <f>1+(F39-3)-(E39-8)</f>
        <v>15</v>
      </c>
      <c r="AT39" s="4">
        <f>ABS(N39-L39)</f>
        <v>4</v>
      </c>
      <c r="AU39" s="4">
        <f>AN39/(1+D39-C39)*ABS(N39-L39)</f>
        <v>2.505098476109338</v>
      </c>
      <c r="AV39" s="4">
        <f t="shared" si="11"/>
        <v>15.207745341601605</v>
      </c>
      <c r="AX39" s="4">
        <f t="shared" si="12"/>
        <v>15.207745341601605</v>
      </c>
      <c r="AZ39" s="24">
        <f t="shared" si="3"/>
        <v>3</v>
      </c>
      <c r="BA39" s="1">
        <f t="shared" si="4"/>
        <v>1.2799999999999999E-2</v>
      </c>
      <c r="BB39" s="1">
        <f t="shared" si="5"/>
        <v>2.2311087423559024</v>
      </c>
      <c r="BC39" s="1">
        <f t="shared" si="6"/>
        <v>5.8112248827619914E-3</v>
      </c>
      <c r="BD39" s="1">
        <f>BC39+LineDuration*(U39-T39+1)</f>
        <v>1.1607224882761991E-2</v>
      </c>
      <c r="BE39" s="1">
        <f t="shared" si="7"/>
        <v>2.5896114989094887E-2</v>
      </c>
      <c r="BF39" s="1">
        <f t="shared" si="13"/>
        <v>13.096114989094888</v>
      </c>
      <c r="BG39" s="1">
        <f>BF39/(U39-T39+1)</f>
        <v>0.62362452329023277</v>
      </c>
      <c r="BH39" s="4">
        <f>((ABS(X39-F39+Xmax_correction)+1)^2+((ABS(U39-M39)+1)*BG39)^2)^(1/2)</f>
        <v>10.954573776786191</v>
      </c>
      <c r="BI39" s="4">
        <f>((ABS(E39-Xmin_correction-W39)+1)^2+((ABS(L39-T39)+1)*BG39)^2)^(1/2)</f>
        <v>12.188532798845658</v>
      </c>
      <c r="BJ39" s="4">
        <f>((ABS(E39-Xmin_correction-Y39)+1)^2+((ABS(K39-U39)+1)*BG39)^2)^(1/2)</f>
        <v>12.308704150357107</v>
      </c>
      <c r="BK39" s="4">
        <f>((ABS(V39-F39+Xmax_correction)+1)^2+((ABS(T39-N39)+1)*BG39)^2)^(1/2)</f>
        <v>10.247081859293001</v>
      </c>
      <c r="BL39" s="4">
        <f>((ABS(V39-Y39)+1)^2+((ABS(T39-U39)+1)*BG39)^2)^(1/2)</f>
        <v>13.435335046346847</v>
      </c>
      <c r="BM39" s="4">
        <f>((ABS(W39-X39)+1)^2+((ABS(T39-U39)+1)*BG39)^2)^(1/2)</f>
        <v>13.435335046346847</v>
      </c>
      <c r="BN39" s="4">
        <f>((ABS(E39-Xmin_correction-F39+Xmax_correction)+1)^2+((ABS(L39-M39)+1)*BG39)^2)^(1/2)</f>
        <v>12.769356669636867</v>
      </c>
      <c r="BO39" s="4">
        <f>((ABS(E39-Xmin_correction-F39+Xmax_correction)+1)^2+((ABS(K39-N39)+1)*BG39)^2)^(1/2)</f>
        <v>12.56983180705943</v>
      </c>
      <c r="BP39" s="4">
        <f t="shared" si="14"/>
        <v>13.435335046346847</v>
      </c>
      <c r="BQ39" s="4"/>
    </row>
    <row r="40" spans="1:69" s="36" customFormat="1" x14ac:dyDescent="0.25">
      <c r="A40" s="49">
        <v>192</v>
      </c>
      <c r="B40" s="49">
        <v>0</v>
      </c>
      <c r="C40" s="49">
        <v>22</v>
      </c>
      <c r="D40" s="49">
        <v>42</v>
      </c>
      <c r="E40" s="49">
        <v>67</v>
      </c>
      <c r="F40" s="49">
        <v>77</v>
      </c>
      <c r="G40" s="49">
        <v>69</v>
      </c>
      <c r="H40" s="49">
        <v>74</v>
      </c>
      <c r="I40" s="49">
        <v>71</v>
      </c>
      <c r="J40" s="49">
        <v>73</v>
      </c>
      <c r="K40" s="49">
        <v>26</v>
      </c>
      <c r="L40" s="49">
        <v>38</v>
      </c>
      <c r="M40" s="49">
        <v>28</v>
      </c>
      <c r="N40" s="49">
        <v>36</v>
      </c>
      <c r="O40" s="49">
        <v>0</v>
      </c>
      <c r="P40" s="49">
        <v>0</v>
      </c>
      <c r="Q40" s="49">
        <v>6911</v>
      </c>
      <c r="R40" s="49">
        <v>1</v>
      </c>
      <c r="S40" s="49">
        <v>16</v>
      </c>
      <c r="T40" s="49">
        <v>21</v>
      </c>
      <c r="U40" s="49">
        <v>42</v>
      </c>
      <c r="V40" s="49">
        <v>68</v>
      </c>
      <c r="W40" s="49">
        <v>69</v>
      </c>
      <c r="X40" s="49">
        <v>66</v>
      </c>
      <c r="Y40" s="49">
        <v>70</v>
      </c>
      <c r="Z40" s="49">
        <v>62</v>
      </c>
      <c r="AA40" s="49">
        <v>38</v>
      </c>
      <c r="AB40" s="49">
        <v>74</v>
      </c>
      <c r="AC40" s="49">
        <v>28</v>
      </c>
      <c r="AD40" s="51">
        <v>14.7088964752</v>
      </c>
      <c r="AG40" s="37">
        <f>Q40*0.000001</f>
        <v>6.9109999999999996E-3</v>
      </c>
      <c r="AH40" s="38">
        <f t="shared" si="0"/>
        <v>2.1799980591954853</v>
      </c>
      <c r="AI40" s="38">
        <f t="shared" si="1"/>
        <v>2.2477258591954854</v>
      </c>
      <c r="AJ40" s="37">
        <f>(1+D40-C40)*LineDuration</f>
        <v>5.7959999999999999E-3</v>
      </c>
      <c r="AK40" s="38">
        <f t="shared" si="2"/>
        <v>2.3045266591954854</v>
      </c>
      <c r="AL40" s="48"/>
      <c r="AM40" s="39">
        <f>D40-C40+1</f>
        <v>21</v>
      </c>
      <c r="AN40" s="40">
        <f t="shared" si="8"/>
        <v>13.192427798297031</v>
      </c>
      <c r="AO40" s="41">
        <f t="shared" si="9"/>
        <v>1.5918222423556356</v>
      </c>
      <c r="AP40" s="39">
        <f>ABS(J40+I40-H40-G40)/2</f>
        <v>0.5</v>
      </c>
      <c r="AQ40" s="40">
        <f t="shared" si="10"/>
        <v>13.201899530494854</v>
      </c>
      <c r="AR40" s="48"/>
      <c r="AS40" s="40">
        <f>1+(F40-3)-(E40-8)</f>
        <v>16</v>
      </c>
      <c r="AT40" s="40">
        <f>ABS(N40-L40)</f>
        <v>2</v>
      </c>
      <c r="AU40" s="40">
        <f>AN40/(1+D40-C40)*ABS(N40-L40)</f>
        <v>1.2564216950759077</v>
      </c>
      <c r="AV40" s="40">
        <f t="shared" si="11"/>
        <v>16.049255293497495</v>
      </c>
      <c r="AW40" s="48"/>
      <c r="AX40" s="40">
        <f t="shared" si="12"/>
        <v>16.049255293497495</v>
      </c>
      <c r="AY40" s="48"/>
      <c r="AZ40" s="42">
        <f t="shared" si="3"/>
        <v>0</v>
      </c>
      <c r="BA40" s="39">
        <f t="shared" si="4"/>
        <v>1.2799999999999999E-2</v>
      </c>
      <c r="BB40" s="39">
        <f t="shared" si="5"/>
        <v>2.2367993960335566</v>
      </c>
      <c r="BC40" s="39">
        <f t="shared" si="6"/>
        <v>5.7960547793950313E-3</v>
      </c>
      <c r="BD40" s="39">
        <f>BC40+LineDuration*(U40-T40+1)</f>
        <v>1.1868054779395031E-2</v>
      </c>
      <c r="BE40" s="39">
        <f t="shared" si="7"/>
        <v>2.6562504934315802E-2</v>
      </c>
      <c r="BF40" s="39">
        <f t="shared" si="13"/>
        <v>13.762504934315803</v>
      </c>
      <c r="BG40" s="39">
        <f>BF40/(U40-T40+1)</f>
        <v>0.62556840610526376</v>
      </c>
      <c r="BH40" s="4">
        <f>((ABS(X40-F40+Xmax_correction)+1)^2+((ABS(U40-M40)+1)*BG40)^2)^(1/2)</f>
        <v>13.001944543465145</v>
      </c>
      <c r="BI40" s="40">
        <f>((ABS(E40-Xmin_correction-W40)+1)^2+((ABS(L40-T40)+1)*BG40)^2)^(1/2)</f>
        <v>13.812777025360758</v>
      </c>
      <c r="BJ40" s="4">
        <f>((ABS(E40-Xmin_correction-Y40)+1)^2+((ABS(K40-U40)+1)*BG40)^2)^(1/2)</f>
        <v>13.931836026785422</v>
      </c>
      <c r="BK40" s="4">
        <f>((ABS(V40-F40+Xmax_correction)+1)^2+((ABS(T40-N40)+1)*BG40)^2)^(1/2)</f>
        <v>12.214007232009179</v>
      </c>
      <c r="BL40" s="40">
        <f>((ABS(V40-Y40)+1)^2+((ABS(T40-U40)+1)*BG40)^2)^(1/2)</f>
        <v>14.085685715188552</v>
      </c>
      <c r="BM40" s="40">
        <f>((ABS(W40-X40)+1)^2+((ABS(T40-U40)+1)*BG40)^2)^(1/2)</f>
        <v>14.332011096390723</v>
      </c>
      <c r="BN40" s="4">
        <f>((ABS(E40-Xmin_correction-F40+Xmax_correction)+1)^2+((ABS(L40-M40)+1)*BG40)^2)^(1/2)</f>
        <v>14.708896475152944</v>
      </c>
      <c r="BO40" s="4">
        <f>((ABS(E40-Xmin_correction-F40+Xmax_correction)+1)^2+((ABS(K40-N40)+1)*BG40)^2)^(1/2)</f>
        <v>14.708896475152944</v>
      </c>
      <c r="BP40" s="40">
        <f t="shared" si="14"/>
        <v>14.708896475152944</v>
      </c>
      <c r="BQ40" s="4"/>
    </row>
    <row r="41" spans="1:69" s="36" customFormat="1" x14ac:dyDescent="0.25">
      <c r="A41" s="49">
        <v>143</v>
      </c>
      <c r="B41" s="49">
        <v>0</v>
      </c>
      <c r="C41" s="49">
        <v>20</v>
      </c>
      <c r="D41" s="49">
        <v>39</v>
      </c>
      <c r="E41" s="49">
        <v>54</v>
      </c>
      <c r="F41" s="49">
        <v>63</v>
      </c>
      <c r="G41" s="49">
        <v>58</v>
      </c>
      <c r="H41" s="49">
        <v>60</v>
      </c>
      <c r="I41" s="49">
        <v>58</v>
      </c>
      <c r="J41" s="49">
        <v>60</v>
      </c>
      <c r="K41" s="49">
        <v>28</v>
      </c>
      <c r="L41" s="49">
        <v>31</v>
      </c>
      <c r="M41" s="49">
        <v>26</v>
      </c>
      <c r="N41" s="49">
        <v>33</v>
      </c>
      <c r="O41" s="49">
        <v>0</v>
      </c>
      <c r="P41" s="49">
        <v>0</v>
      </c>
      <c r="Q41" s="49">
        <v>6911</v>
      </c>
      <c r="R41" s="49">
        <v>1</v>
      </c>
      <c r="S41" s="49">
        <v>16</v>
      </c>
      <c r="T41" s="49">
        <v>20</v>
      </c>
      <c r="U41" s="49">
        <v>39</v>
      </c>
      <c r="V41" s="49">
        <v>53</v>
      </c>
      <c r="W41" s="49">
        <v>57</v>
      </c>
      <c r="X41" s="49">
        <v>53</v>
      </c>
      <c r="Y41" s="49">
        <v>57</v>
      </c>
      <c r="Z41" s="49">
        <v>53</v>
      </c>
      <c r="AA41" s="49">
        <v>20</v>
      </c>
      <c r="AB41" s="49">
        <v>57</v>
      </c>
      <c r="AC41" s="49">
        <v>39</v>
      </c>
      <c r="AD41" s="51">
        <v>13.459604501699999</v>
      </c>
      <c r="AG41" s="37">
        <f>Q41*0.000001</f>
        <v>6.9109999999999996E-3</v>
      </c>
      <c r="AH41" s="38">
        <f t="shared" si="0"/>
        <v>2.1799980591954853</v>
      </c>
      <c r="AI41" s="38">
        <f t="shared" si="1"/>
        <v>2.2477258591954854</v>
      </c>
      <c r="AJ41" s="37">
        <f>(1+D41-C41)*LineDuration</f>
        <v>5.5199999999999997E-3</v>
      </c>
      <c r="AK41" s="38">
        <f t="shared" si="2"/>
        <v>2.3018218591954853</v>
      </c>
      <c r="AL41" s="48"/>
      <c r="AM41" s="39">
        <f>D41-C41+1</f>
        <v>20</v>
      </c>
      <c r="AN41" s="40">
        <f t="shared" si="8"/>
        <v>12.556751702759078</v>
      </c>
      <c r="AO41" s="41">
        <f t="shared" si="9"/>
        <v>1.5927686135264925</v>
      </c>
      <c r="AP41" s="39">
        <f>ABS(J41+I41-H41-G41)/2</f>
        <v>0</v>
      </c>
      <c r="AQ41" s="40">
        <f t="shared" si="10"/>
        <v>12.556751702759078</v>
      </c>
      <c r="AR41" s="48"/>
      <c r="AS41" s="40">
        <f>1+(F41-3)-(E41-8)</f>
        <v>15</v>
      </c>
      <c r="AT41" s="40">
        <f>ABS(N41-L41)</f>
        <v>2</v>
      </c>
      <c r="AU41" s="40">
        <f>AN41/(1+D41-C41)*ABS(N41-L41)</f>
        <v>1.2556751702759077</v>
      </c>
      <c r="AV41" s="40">
        <f t="shared" si="11"/>
        <v>15.05246558319425</v>
      </c>
      <c r="AW41" s="48"/>
      <c r="AX41" s="40">
        <f t="shared" si="12"/>
        <v>15.05246558319425</v>
      </c>
      <c r="AY41" s="48"/>
      <c r="AZ41" s="42">
        <f t="shared" si="3"/>
        <v>1</v>
      </c>
      <c r="BA41" s="39">
        <f t="shared" si="4"/>
        <v>1.2799999999999999E-2</v>
      </c>
      <c r="BB41" s="39">
        <f t="shared" si="5"/>
        <v>2.2367993960335566</v>
      </c>
      <c r="BC41" s="39">
        <f t="shared" si="6"/>
        <v>5.7960547793950313E-3</v>
      </c>
      <c r="BD41" s="39">
        <f>BC41+LineDuration*(U41-T41+1)</f>
        <v>1.131605477939503E-2</v>
      </c>
      <c r="BE41" s="39">
        <f t="shared" si="7"/>
        <v>2.529643762610528E-2</v>
      </c>
      <c r="BF41" s="39">
        <f t="shared" si="13"/>
        <v>12.496437626105282</v>
      </c>
      <c r="BG41" s="39">
        <f>BF41/(U41-T41+1)</f>
        <v>0.62482188130526406</v>
      </c>
      <c r="BH41" s="4">
        <f>((ABS(X41-F41+Xmax_correction)+1)^2+((ABS(U41-M41)+1)*BG41)^2)^(1/2)</f>
        <v>11.854065426601057</v>
      </c>
      <c r="BI41" s="40">
        <f>((ABS(E41-Xmin_correction-W41)+1)^2+((ABS(L41-T41)+1)*BG41)^2)^(1/2)</f>
        <v>11.714006283229079</v>
      </c>
      <c r="BJ41" s="4">
        <f>((ABS(E41-Xmin_correction-Y41)+1)^2+((ABS(K41-U41)+1)*BG41)^2)^(1/2)</f>
        <v>11.714006283229079</v>
      </c>
      <c r="BK41" s="4">
        <f>((ABS(V41-F41+Xmax_correction)+1)^2+((ABS(T41-N41)+1)*BG41)^2)^(1/2)</f>
        <v>11.854065426601057</v>
      </c>
      <c r="BL41" s="40">
        <f>((ABS(V41-Y41)+1)^2+((ABS(T41-U41)+1)*BG41)^2)^(1/2)</f>
        <v>13.459604501735546</v>
      </c>
      <c r="BM41" s="40">
        <f>((ABS(W41-X41)+1)^2+((ABS(T41-U41)+1)*BG41)^2)^(1/2)</f>
        <v>13.459604501735546</v>
      </c>
      <c r="BN41" s="4">
        <f>((ABS(E41-Xmin_correction-F41+Xmax_correction)+1)^2+((ABS(L41-M41)+1)*BG41)^2)^(1/2)</f>
        <v>12.571972231948438</v>
      </c>
      <c r="BO41" s="4">
        <f>((ABS(E41-Xmin_correction-F41+Xmax_correction)+1)^2+((ABS(K41-N41)+1)*BG41)^2)^(1/2)</f>
        <v>12.571972231948438</v>
      </c>
      <c r="BP41" s="40">
        <f t="shared" si="14"/>
        <v>13.459604501735546</v>
      </c>
      <c r="BQ41" s="4"/>
    </row>
    <row r="42" spans="1:69" s="36" customFormat="1" x14ac:dyDescent="0.25">
      <c r="A42" s="49">
        <v>160</v>
      </c>
      <c r="B42" s="49">
        <v>0</v>
      </c>
      <c r="C42" s="49">
        <v>19</v>
      </c>
      <c r="D42" s="49">
        <v>39</v>
      </c>
      <c r="E42" s="49">
        <v>66</v>
      </c>
      <c r="F42" s="49">
        <v>75</v>
      </c>
      <c r="G42" s="49">
        <v>70</v>
      </c>
      <c r="H42" s="49">
        <v>72</v>
      </c>
      <c r="I42" s="49">
        <v>70</v>
      </c>
      <c r="J42" s="49">
        <v>73</v>
      </c>
      <c r="K42" s="49">
        <v>26</v>
      </c>
      <c r="L42" s="49">
        <v>33</v>
      </c>
      <c r="M42" s="49">
        <v>26</v>
      </c>
      <c r="N42" s="49">
        <v>35</v>
      </c>
      <c r="O42" s="49">
        <v>0</v>
      </c>
      <c r="P42" s="49">
        <v>0</v>
      </c>
      <c r="Q42" s="49">
        <v>6911</v>
      </c>
      <c r="R42" s="49">
        <v>1</v>
      </c>
      <c r="S42" s="49">
        <v>16</v>
      </c>
      <c r="T42" s="49">
        <v>19</v>
      </c>
      <c r="U42" s="49">
        <v>40</v>
      </c>
      <c r="V42" s="49">
        <v>65</v>
      </c>
      <c r="W42" s="49">
        <v>69</v>
      </c>
      <c r="X42" s="49">
        <v>67</v>
      </c>
      <c r="Y42" s="49">
        <v>67</v>
      </c>
      <c r="Z42" s="49">
        <v>65</v>
      </c>
      <c r="AA42" s="49">
        <v>19</v>
      </c>
      <c r="AB42" s="49">
        <v>67</v>
      </c>
      <c r="AC42" s="49">
        <v>40</v>
      </c>
      <c r="AD42" s="51">
        <v>14.0856857152</v>
      </c>
      <c r="AG42" s="37">
        <f>Q42*0.000001</f>
        <v>6.9109999999999996E-3</v>
      </c>
      <c r="AH42" s="38">
        <f t="shared" si="0"/>
        <v>2.1799980591954853</v>
      </c>
      <c r="AI42" s="38">
        <f t="shared" si="1"/>
        <v>2.2477258591954854</v>
      </c>
      <c r="AJ42" s="37">
        <f>(1+D42-C42)*LineDuration</f>
        <v>5.7959999999999999E-3</v>
      </c>
      <c r="AK42" s="38">
        <f t="shared" si="2"/>
        <v>2.3045266591954854</v>
      </c>
      <c r="AL42" s="48"/>
      <c r="AM42" s="39">
        <f>D42-C42+1</f>
        <v>21</v>
      </c>
      <c r="AN42" s="40">
        <f t="shared" si="8"/>
        <v>13.192427798297031</v>
      </c>
      <c r="AO42" s="41">
        <f t="shared" si="9"/>
        <v>1.5918222423556356</v>
      </c>
      <c r="AP42" s="39">
        <f>ABS(J42+I42-H42-G42)/2</f>
        <v>0.5</v>
      </c>
      <c r="AQ42" s="40">
        <f t="shared" si="10"/>
        <v>13.201899530494854</v>
      </c>
      <c r="AR42" s="48"/>
      <c r="AS42" s="40">
        <f>1+(F42-3)-(E42-8)</f>
        <v>15</v>
      </c>
      <c r="AT42" s="40">
        <f>ABS(N42-L42)</f>
        <v>2</v>
      </c>
      <c r="AU42" s="40">
        <f>AN42/(1+D42-C42)*ABS(N42-L42)</f>
        <v>1.2564216950759077</v>
      </c>
      <c r="AV42" s="40">
        <f t="shared" si="11"/>
        <v>15.052527876601239</v>
      </c>
      <c r="AW42" s="48"/>
      <c r="AX42" s="40">
        <f t="shared" si="12"/>
        <v>15.052527876601239</v>
      </c>
      <c r="AY42" s="48"/>
      <c r="AZ42" s="42">
        <f t="shared" si="3"/>
        <v>2</v>
      </c>
      <c r="BA42" s="39">
        <f t="shared" si="4"/>
        <v>1.2799999999999999E-2</v>
      </c>
      <c r="BB42" s="39">
        <f t="shared" si="5"/>
        <v>2.2367993960335566</v>
      </c>
      <c r="BC42" s="39">
        <f t="shared" si="6"/>
        <v>5.7960547793950313E-3</v>
      </c>
      <c r="BD42" s="39">
        <f>BC42+LineDuration*(U42-T42+1)</f>
        <v>1.1868054779395031E-2</v>
      </c>
      <c r="BE42" s="39">
        <f t="shared" si="7"/>
        <v>2.6562504934315802E-2</v>
      </c>
      <c r="BF42" s="39">
        <f t="shared" si="13"/>
        <v>13.762504934315803</v>
      </c>
      <c r="BG42" s="39">
        <f>BF42/(U42-T42+1)</f>
        <v>0.62556840610526376</v>
      </c>
      <c r="BH42" s="4">
        <f>((ABS(X42-F42+Xmax_correction)+1)^2+((ABS(U42-M42)+1)*BG42)^2)^(1/2)</f>
        <v>11.137798791114115</v>
      </c>
      <c r="BI42" s="40">
        <f>((ABS(E42-Xmin_correction-W42)+1)^2+((ABS(L42-T42)+1)*BG42)^2)^(1/2)</f>
        <v>13.001944543465145</v>
      </c>
      <c r="BJ42" s="4">
        <f>((ABS(E42-Xmin_correction-Y42)+1)^2+((ABS(K42-U42)+1)*BG42)^2)^(1/2)</f>
        <v>11.706859609277931</v>
      </c>
      <c r="BK42" s="4">
        <f>((ABS(V42-F42+Xmax_correction)+1)^2+((ABS(T42-N42)+1)*BG42)^2)^(1/2)</f>
        <v>13.307744176878222</v>
      </c>
      <c r="BL42" s="40">
        <f>((ABS(V42-Y42)+1)^2+((ABS(T42-U42)+1)*BG42)^2)^(1/2)</f>
        <v>14.085685715188552</v>
      </c>
      <c r="BM42" s="40">
        <f>((ABS(W42-X42)+1)^2+((ABS(T42-U42)+1)*BG42)^2)^(1/2)</f>
        <v>14.085685715188552</v>
      </c>
      <c r="BN42" s="4">
        <f>((ABS(E42-Xmin_correction-F42+Xmax_correction)+1)^2+((ABS(L42-M42)+1)*BG42)^2)^(1/2)</f>
        <v>13.001749619412502</v>
      </c>
      <c r="BO42" s="4">
        <f>((ABS(E42-Xmin_correction-F42+Xmax_correction)+1)^2+((ABS(K42-N42)+1)*BG42)^2)^(1/2)</f>
        <v>13.532685730175958</v>
      </c>
      <c r="BP42" s="40">
        <f t="shared" si="14"/>
        <v>14.085685715188552</v>
      </c>
      <c r="BQ42" s="4"/>
    </row>
    <row r="43" spans="1:69" s="36" customFormat="1" x14ac:dyDescent="0.25">
      <c r="A43" s="49">
        <v>130</v>
      </c>
      <c r="B43" s="49">
        <v>0</v>
      </c>
      <c r="C43" s="49">
        <v>19</v>
      </c>
      <c r="D43" s="49">
        <v>39</v>
      </c>
      <c r="E43" s="49">
        <v>71</v>
      </c>
      <c r="F43" s="49">
        <v>78</v>
      </c>
      <c r="G43" s="49">
        <v>74</v>
      </c>
      <c r="H43" s="49">
        <v>75</v>
      </c>
      <c r="I43" s="49">
        <v>74</v>
      </c>
      <c r="J43" s="49">
        <v>75</v>
      </c>
      <c r="K43" s="49">
        <v>24</v>
      </c>
      <c r="L43" s="49">
        <v>34</v>
      </c>
      <c r="M43" s="49">
        <v>25</v>
      </c>
      <c r="N43" s="49">
        <v>33</v>
      </c>
      <c r="O43" s="49">
        <v>0</v>
      </c>
      <c r="P43" s="49">
        <v>0</v>
      </c>
      <c r="Q43" s="49">
        <v>6911</v>
      </c>
      <c r="R43" s="49">
        <v>1</v>
      </c>
      <c r="S43" s="49">
        <v>16</v>
      </c>
      <c r="T43" s="49">
        <v>19</v>
      </c>
      <c r="U43" s="49">
        <v>39</v>
      </c>
      <c r="V43" s="49">
        <v>69</v>
      </c>
      <c r="W43" s="49">
        <v>72</v>
      </c>
      <c r="X43" s="49">
        <v>69</v>
      </c>
      <c r="Y43" s="49">
        <v>72</v>
      </c>
      <c r="Z43" s="49">
        <v>69</v>
      </c>
      <c r="AA43" s="49">
        <v>19</v>
      </c>
      <c r="AB43" s="49">
        <v>72</v>
      </c>
      <c r="AC43" s="49">
        <v>39</v>
      </c>
      <c r="AD43" s="51">
        <v>13.724912195</v>
      </c>
      <c r="AG43" s="37">
        <f>Q43*0.000001</f>
        <v>6.9109999999999996E-3</v>
      </c>
      <c r="AH43" s="38">
        <f t="shared" si="0"/>
        <v>2.1799980591954853</v>
      </c>
      <c r="AI43" s="38">
        <f t="shared" si="1"/>
        <v>2.2477258591954854</v>
      </c>
      <c r="AJ43" s="37">
        <f>(1+D43-C43)*LineDuration</f>
        <v>5.7959999999999999E-3</v>
      </c>
      <c r="AK43" s="38">
        <f t="shared" si="2"/>
        <v>2.3045266591954854</v>
      </c>
      <c r="AL43" s="48"/>
      <c r="AM43" s="39">
        <f>D43-C43+1</f>
        <v>21</v>
      </c>
      <c r="AN43" s="40">
        <f t="shared" si="8"/>
        <v>13.192427798297031</v>
      </c>
      <c r="AO43" s="41">
        <f t="shared" si="9"/>
        <v>1.5918222423556356</v>
      </c>
      <c r="AP43" s="39">
        <f>ABS(J43+I43-H43-G43)/2</f>
        <v>0</v>
      </c>
      <c r="AQ43" s="40">
        <f t="shared" si="10"/>
        <v>13.192427798297031</v>
      </c>
      <c r="AR43" s="48"/>
      <c r="AS43" s="40">
        <f>1+(F43-3)-(E43-8)</f>
        <v>13</v>
      </c>
      <c r="AT43" s="40">
        <f>ABS(N43-L43)</f>
        <v>1</v>
      </c>
      <c r="AU43" s="40">
        <f>AN43/(1+D43-C43)*ABS(N43-L43)</f>
        <v>0.62821084753795386</v>
      </c>
      <c r="AV43" s="40">
        <f t="shared" si="11"/>
        <v>13.01516995159742</v>
      </c>
      <c r="AW43" s="48"/>
      <c r="AX43" s="40">
        <f t="shared" si="12"/>
        <v>13.192427798297031</v>
      </c>
      <c r="AY43" s="48"/>
      <c r="AZ43" s="42">
        <f t="shared" si="3"/>
        <v>3</v>
      </c>
      <c r="BA43" s="39">
        <f t="shared" si="4"/>
        <v>1.2799999999999999E-2</v>
      </c>
      <c r="BB43" s="39">
        <f t="shared" si="5"/>
        <v>2.2367993960335566</v>
      </c>
      <c r="BC43" s="39">
        <f t="shared" si="6"/>
        <v>5.7960547793950313E-3</v>
      </c>
      <c r="BD43" s="39">
        <f>BC43+LineDuration*(U43-T43+1)</f>
        <v>1.1592054779395032E-2</v>
      </c>
      <c r="BE43" s="39">
        <f t="shared" si="7"/>
        <v>2.5929098017810546E-2</v>
      </c>
      <c r="BF43" s="39">
        <f t="shared" si="13"/>
        <v>13.129098017810547</v>
      </c>
      <c r="BG43" s="39">
        <f>BF43/(U43-T43+1)</f>
        <v>0.62519514370526408</v>
      </c>
      <c r="BH43" s="4">
        <f>((ABS(X43-F43+Xmax_correction)+1)^2+((ABS(U43-M43)+1)*BG43)^2)^(1/2)</f>
        <v>11.702372312285458</v>
      </c>
      <c r="BI43" s="40">
        <f>((ABS(E43-Xmin_correction-W43)+1)^2+((ABS(L43-T43)+1)*BG43)^2)^(1/2)</f>
        <v>12.209113634266712</v>
      </c>
      <c r="BJ43" s="4">
        <f>((ABS(E43-Xmin_correction-Y43)+1)^2+((ABS(K43-U43)+1)*BG43)^2)^(1/2)</f>
        <v>12.209113634266712</v>
      </c>
      <c r="BK43" s="4">
        <f>((ABS(V43-F43+Xmax_correction)+1)^2+((ABS(T43-N43)+1)*BG43)^2)^(1/2)</f>
        <v>11.702372312285458</v>
      </c>
      <c r="BL43" s="40">
        <f>((ABS(V43-Y43)+1)^2+((ABS(T43-U43)+1)*BG43)^2)^(1/2)</f>
        <v>13.724912195029766</v>
      </c>
      <c r="BM43" s="40">
        <f>((ABS(W43-X43)+1)^2+((ABS(T43-U43)+1)*BG43)^2)^(1/2)</f>
        <v>13.724912195029766</v>
      </c>
      <c r="BN43" s="4">
        <f>((ABS(E43-Xmin_correction-F43+Xmax_correction)+1)^2+((ABS(L43-M43)+1)*BG43)^2)^(1/2)</f>
        <v>11.793510790738463</v>
      </c>
      <c r="BO43" s="4">
        <f>((ABS(E43-Xmin_correction-F43+Xmax_correction)+1)^2+((ABS(K43-N43)+1)*BG43)^2)^(1/2)</f>
        <v>11.793510790738463</v>
      </c>
      <c r="BP43" s="40">
        <f t="shared" si="14"/>
        <v>13.724912195029766</v>
      </c>
      <c r="BQ43" s="4"/>
    </row>
    <row r="44" spans="1:69" x14ac:dyDescent="0.25">
      <c r="A44" s="49">
        <v>1186</v>
      </c>
      <c r="B44" s="49">
        <v>0</v>
      </c>
      <c r="C44" s="49">
        <v>23</v>
      </c>
      <c r="D44" s="49">
        <v>74</v>
      </c>
      <c r="E44" s="49">
        <v>53</v>
      </c>
      <c r="F44" s="49">
        <v>81</v>
      </c>
      <c r="G44" s="49">
        <v>64</v>
      </c>
      <c r="H44" s="49">
        <v>70</v>
      </c>
      <c r="I44" s="49">
        <v>66</v>
      </c>
      <c r="J44" s="49">
        <v>69</v>
      </c>
      <c r="K44" s="49">
        <v>42</v>
      </c>
      <c r="L44" s="49">
        <v>55</v>
      </c>
      <c r="M44" s="49">
        <v>42</v>
      </c>
      <c r="N44" s="49">
        <v>55</v>
      </c>
      <c r="O44" s="49">
        <v>0</v>
      </c>
      <c r="P44" s="49">
        <v>0</v>
      </c>
      <c r="Q44" s="49">
        <v>7177</v>
      </c>
      <c r="R44" s="49">
        <v>3</v>
      </c>
      <c r="S44" s="49">
        <v>34</v>
      </c>
      <c r="T44" s="49">
        <v>22</v>
      </c>
      <c r="U44" s="49">
        <v>74</v>
      </c>
      <c r="V44" s="49">
        <v>64</v>
      </c>
      <c r="W44" s="49">
        <v>64</v>
      </c>
      <c r="X44" s="49">
        <v>61</v>
      </c>
      <c r="Y44" s="49">
        <v>66</v>
      </c>
      <c r="Z44" s="49">
        <v>64</v>
      </c>
      <c r="AA44" s="49">
        <v>22</v>
      </c>
      <c r="AB44" s="49">
        <v>61</v>
      </c>
      <c r="AC44" s="49">
        <v>74</v>
      </c>
      <c r="AD44" s="51">
        <v>32.825840262600003</v>
      </c>
      <c r="AG44" s="2">
        <f>Q44*0.000001</f>
        <v>7.1769999999999994E-3</v>
      </c>
      <c r="AH44" s="3">
        <f t="shared" si="0"/>
        <v>2.0966426484464264</v>
      </c>
      <c r="AI44" s="3">
        <f t="shared" si="1"/>
        <v>2.1669772484464263</v>
      </c>
      <c r="AJ44" s="2">
        <f>(1+D44-C44)*LineDuration</f>
        <v>1.4352E-2</v>
      </c>
      <c r="AK44" s="3">
        <f t="shared" si="2"/>
        <v>2.3076268484464264</v>
      </c>
      <c r="AM44" s="7">
        <f>D44-C44+1</f>
        <v>52</v>
      </c>
      <c r="AN44" s="4">
        <f t="shared" si="8"/>
        <v>32.109758999303104</v>
      </c>
      <c r="AO44" s="32">
        <f t="shared" si="9"/>
        <v>1.6194453530818649</v>
      </c>
      <c r="AP44" s="1">
        <f>ABS(J44+I44-H44-G44)/2</f>
        <v>0.5</v>
      </c>
      <c r="AQ44" s="4">
        <f t="shared" si="10"/>
        <v>32.113651660833071</v>
      </c>
      <c r="AS44" s="4">
        <f>1+(F44-3)-(E44-8)</f>
        <v>34</v>
      </c>
      <c r="AT44" s="4">
        <f>ABS(N44-L44)</f>
        <v>0</v>
      </c>
      <c r="AU44" s="4">
        <f>AN44/(1+D44-C44)*ABS(N44-L44)</f>
        <v>0</v>
      </c>
      <c r="AV44" s="4">
        <f t="shared" si="11"/>
        <v>34</v>
      </c>
      <c r="AX44" s="4">
        <f t="shared" si="12"/>
        <v>34</v>
      </c>
      <c r="AZ44" s="24">
        <f t="shared" si="3"/>
        <v>0</v>
      </c>
      <c r="BA44" s="1">
        <f t="shared" si="4"/>
        <v>1.2799999999999999E-2</v>
      </c>
      <c r="BB44" s="1">
        <f t="shared" si="5"/>
        <v>2.155641527546833</v>
      </c>
      <c r="BC44" s="1">
        <f t="shared" si="6"/>
        <v>6.0202937857557724E-3</v>
      </c>
      <c r="BD44" s="1">
        <f>BC44+LineDuration*(U44-T44+1)</f>
        <v>2.0648293785755771E-2</v>
      </c>
      <c r="BE44" s="1">
        <f t="shared" si="7"/>
        <v>4.5381218346554987E-2</v>
      </c>
      <c r="BF44" s="1">
        <f t="shared" si="13"/>
        <v>32.581218346554991</v>
      </c>
      <c r="BG44" s="1">
        <f>BF44/(U44-T44+1)</f>
        <v>0.61473996880292436</v>
      </c>
      <c r="BH44" s="4">
        <f>((ABS(X44-F44+Xmax_correction)+1)^2+((ABS(U44-M44)+1)*BG44)^2)^(1/2)</f>
        <v>27.120818473020325</v>
      </c>
      <c r="BI44" s="4">
        <f>((ABS(E44-Xmin_correction-W44)+1)^2+((ABS(L44-T44)+1)*BG44)^2)^(1/2)</f>
        <v>26.941760243270231</v>
      </c>
      <c r="BJ44" s="4">
        <f>((ABS(E44-Xmin_correction-Y44)+1)^2+((ABS(K44-U44)+1)*BG44)^2)^(1/2)</f>
        <v>27.794582109586042</v>
      </c>
      <c r="BK44" s="4">
        <f>((ABS(V44-F44+Xmax_correction)+1)^2+((ABS(T44-N44)+1)*BG44)^2)^(1/2)</f>
        <v>25.726609667926638</v>
      </c>
      <c r="BL44" s="4">
        <f>((ABS(V44-Y44)+1)^2+((ABS(T44-U44)+1)*BG44)^2)^(1/2)</f>
        <v>32.719043215624318</v>
      </c>
      <c r="BM44" s="4">
        <f>((ABS(W44-X44)+1)^2+((ABS(T44-U44)+1)*BG44)^2)^(1/2)</f>
        <v>32.825840262602441</v>
      </c>
      <c r="BN44" s="4">
        <f>((ABS(E44-Xmin_correction-F44+Xmax_correction)+1)^2+((ABS(L44-M44)+1)*BG44)^2)^(1/2)</f>
        <v>32.172494850909352</v>
      </c>
      <c r="BO44" s="4">
        <f>((ABS(E44-Xmin_correction-F44+Xmax_correction)+1)^2+((ABS(K44-N44)+1)*BG44)^2)^(1/2)</f>
        <v>32.172494850909352</v>
      </c>
      <c r="BP44" s="4">
        <f t="shared" si="14"/>
        <v>32.825840262602441</v>
      </c>
      <c r="BQ44" s="4"/>
    </row>
    <row r="45" spans="1:69" x14ac:dyDescent="0.25">
      <c r="A45" s="49">
        <v>1118</v>
      </c>
      <c r="B45" s="49">
        <v>0</v>
      </c>
      <c r="C45" s="49">
        <v>21</v>
      </c>
      <c r="D45" s="49">
        <v>71</v>
      </c>
      <c r="E45" s="49">
        <v>38</v>
      </c>
      <c r="F45" s="49">
        <v>65</v>
      </c>
      <c r="G45" s="49">
        <v>49</v>
      </c>
      <c r="H45" s="49">
        <v>54</v>
      </c>
      <c r="I45" s="49">
        <v>48</v>
      </c>
      <c r="J45" s="49">
        <v>54</v>
      </c>
      <c r="K45" s="49">
        <v>39</v>
      </c>
      <c r="L45" s="49">
        <v>55</v>
      </c>
      <c r="M45" s="49">
        <v>45</v>
      </c>
      <c r="N45" s="49">
        <v>48</v>
      </c>
      <c r="O45" s="49">
        <v>0</v>
      </c>
      <c r="P45" s="49">
        <v>0</v>
      </c>
      <c r="Q45" s="49">
        <v>7177</v>
      </c>
      <c r="R45" s="49">
        <v>3</v>
      </c>
      <c r="S45" s="49">
        <v>34</v>
      </c>
      <c r="T45" s="49">
        <v>21</v>
      </c>
      <c r="U45" s="49">
        <v>72</v>
      </c>
      <c r="V45" s="49">
        <v>44</v>
      </c>
      <c r="W45" s="49">
        <v>51</v>
      </c>
      <c r="X45" s="49">
        <v>46</v>
      </c>
      <c r="Y45" s="49">
        <v>48</v>
      </c>
      <c r="Z45" s="49">
        <v>51</v>
      </c>
      <c r="AA45" s="49">
        <v>21</v>
      </c>
      <c r="AB45" s="49">
        <v>46</v>
      </c>
      <c r="AC45" s="49">
        <v>72</v>
      </c>
      <c r="AD45" s="51">
        <v>32.505617985599997</v>
      </c>
      <c r="AG45" s="2">
        <f>Q45*0.000001</f>
        <v>7.1769999999999994E-3</v>
      </c>
      <c r="AH45" s="3">
        <f t="shared" si="0"/>
        <v>2.0966426484464264</v>
      </c>
      <c r="AI45" s="3">
        <f t="shared" si="1"/>
        <v>2.1669772484464263</v>
      </c>
      <c r="AJ45" s="2">
        <f>(1+D45-C45)*LineDuration</f>
        <v>1.4076E-2</v>
      </c>
      <c r="AK45" s="3">
        <f t="shared" si="2"/>
        <v>2.3049220484464263</v>
      </c>
      <c r="AM45" s="7">
        <f>D45-C45+1</f>
        <v>51</v>
      </c>
      <c r="AN45" s="4">
        <f t="shared" si="8"/>
        <v>31.473227251531895</v>
      </c>
      <c r="AO45" s="32">
        <f t="shared" si="9"/>
        <v>1.620424864358887</v>
      </c>
      <c r="AP45" s="1">
        <f>ABS(J45+I45-H45-G45)/2</f>
        <v>0.5</v>
      </c>
      <c r="AQ45" s="4">
        <f t="shared" si="10"/>
        <v>31.477198630541601</v>
      </c>
      <c r="AS45" s="4">
        <f>1+(F45-3)-(E45-8)</f>
        <v>33</v>
      </c>
      <c r="AT45" s="4">
        <f>ABS(N45-L45)</f>
        <v>7</v>
      </c>
      <c r="AU45" s="4">
        <f>AN45/(1+D45-C45)*ABS(N45-L45)</f>
        <v>4.319854720798495</v>
      </c>
      <c r="AV45" s="4">
        <f t="shared" si="11"/>
        <v>33.281543606161136</v>
      </c>
      <c r="AX45" s="4">
        <f t="shared" si="12"/>
        <v>33.281543606161136</v>
      </c>
      <c r="AZ45" s="24">
        <f t="shared" si="3"/>
        <v>1</v>
      </c>
      <c r="BA45" s="1">
        <f t="shared" si="4"/>
        <v>1.2799999999999999E-2</v>
      </c>
      <c r="BB45" s="1">
        <f t="shared" si="5"/>
        <v>2.155641527546833</v>
      </c>
      <c r="BC45" s="1">
        <f t="shared" si="6"/>
        <v>6.0202937857557724E-3</v>
      </c>
      <c r="BD45" s="1">
        <f>BC45+LineDuration*(U45-T45+1)</f>
        <v>2.0372293785755773E-2</v>
      </c>
      <c r="BE45" s="1">
        <f t="shared" si="7"/>
        <v>4.4747068732952061E-2</v>
      </c>
      <c r="BF45" s="1">
        <f t="shared" si="13"/>
        <v>31.947068732952062</v>
      </c>
      <c r="BG45" s="1">
        <f>BF45/(U45-T45+1)</f>
        <v>0.61436670640292423</v>
      </c>
      <c r="BH45" s="4">
        <f>((ABS(X45-F45+Xmax_correction)+1)^2+((ABS(U45-M45)+1)*BG45)^2)^(1/2)</f>
        <v>24.185078390406748</v>
      </c>
      <c r="BI45" s="4">
        <f>((ABS(E45-Xmin_correction-W45)+1)^2+((ABS(L45-T45)+1)*BG45)^2)^(1/2)</f>
        <v>28.694457673426445</v>
      </c>
      <c r="BJ45" s="4">
        <f>((ABS(E45-Xmin_correction-Y45)+1)^2+((ABS(K45-U45)+1)*BG45)^2)^(1/2)</f>
        <v>26.312128308566216</v>
      </c>
      <c r="BK45" s="4">
        <f>((ABS(V45-F45+Xmax_correction)+1)^2+((ABS(T45-N45)+1)*BG45)^2)^(1/2)</f>
        <v>25.630411950456814</v>
      </c>
      <c r="BL45" s="4">
        <f>((ABS(V45-Y45)+1)^2+((ABS(T45-U45)+1)*BG45)^2)^(1/2)</f>
        <v>32.335973785058073</v>
      </c>
      <c r="BM45" s="4">
        <f>((ABS(W45-X45)+1)^2+((ABS(T45-U45)+1)*BG45)^2)^(1/2)</f>
        <v>32.505617985633855</v>
      </c>
      <c r="BN45" s="4">
        <f>((ABS(E45-Xmin_correction-F45+Xmax_correction)+1)^2+((ABS(L45-M45)+1)*BG45)^2)^(1/2)</f>
        <v>30.751764509411515</v>
      </c>
      <c r="BO45" s="4">
        <f>((ABS(E45-Xmin_correction-F45+Xmax_correction)+1)^2+((ABS(K45-N45)+1)*BG45)^2)^(1/2)</f>
        <v>30.622616560209838</v>
      </c>
      <c r="BP45" s="4">
        <f t="shared" si="14"/>
        <v>32.505617985633855</v>
      </c>
      <c r="BQ45" s="4"/>
    </row>
    <row r="46" spans="1:69" x14ac:dyDescent="0.25">
      <c r="A46" s="49">
        <v>1096</v>
      </c>
      <c r="B46" s="49">
        <v>0</v>
      </c>
      <c r="C46" s="49">
        <v>21</v>
      </c>
      <c r="D46" s="49">
        <v>71</v>
      </c>
      <c r="E46" s="49">
        <v>44</v>
      </c>
      <c r="F46" s="49">
        <v>70</v>
      </c>
      <c r="G46" s="49">
        <v>54</v>
      </c>
      <c r="H46" s="49">
        <v>59</v>
      </c>
      <c r="I46" s="49">
        <v>53</v>
      </c>
      <c r="J46" s="49">
        <v>59</v>
      </c>
      <c r="K46" s="49">
        <v>36</v>
      </c>
      <c r="L46" s="49">
        <v>58</v>
      </c>
      <c r="M46" s="49">
        <v>38</v>
      </c>
      <c r="N46" s="49">
        <v>54</v>
      </c>
      <c r="O46" s="49">
        <v>0</v>
      </c>
      <c r="P46" s="49">
        <v>0</v>
      </c>
      <c r="Q46" s="49">
        <v>7177</v>
      </c>
      <c r="R46" s="49">
        <v>3</v>
      </c>
      <c r="S46" s="49">
        <v>34</v>
      </c>
      <c r="T46" s="49">
        <v>21</v>
      </c>
      <c r="U46" s="49">
        <v>72</v>
      </c>
      <c r="V46" s="49">
        <v>49</v>
      </c>
      <c r="W46" s="49">
        <v>56</v>
      </c>
      <c r="X46" s="49">
        <v>51</v>
      </c>
      <c r="Y46" s="49">
        <v>52</v>
      </c>
      <c r="Z46" s="49">
        <v>56</v>
      </c>
      <c r="AA46" s="49">
        <v>21</v>
      </c>
      <c r="AB46" s="49">
        <v>51</v>
      </c>
      <c r="AC46" s="49">
        <v>72</v>
      </c>
      <c r="AD46" s="51">
        <v>32.505617985599997</v>
      </c>
      <c r="AG46" s="2">
        <f>Q46*0.000001</f>
        <v>7.1769999999999994E-3</v>
      </c>
      <c r="AH46" s="3">
        <f t="shared" si="0"/>
        <v>2.0966426484464264</v>
      </c>
      <c r="AI46" s="3">
        <f t="shared" si="1"/>
        <v>2.1669772484464263</v>
      </c>
      <c r="AJ46" s="2">
        <f>(1+D46-C46)*LineDuration</f>
        <v>1.4076E-2</v>
      </c>
      <c r="AK46" s="3">
        <f t="shared" si="2"/>
        <v>2.3049220484464263</v>
      </c>
      <c r="AM46" s="7">
        <f>D46-C46+1</f>
        <v>51</v>
      </c>
      <c r="AN46" s="4">
        <f t="shared" si="8"/>
        <v>31.473227251531895</v>
      </c>
      <c r="AO46" s="32">
        <f t="shared" si="9"/>
        <v>1.620424864358887</v>
      </c>
      <c r="AP46" s="1">
        <f>ABS(J46+I46-H46-G46)/2</f>
        <v>0.5</v>
      </c>
      <c r="AQ46" s="4">
        <f t="shared" si="10"/>
        <v>31.477198630541601</v>
      </c>
      <c r="AS46" s="4">
        <f>1+(F46-3)-(E46-8)</f>
        <v>32</v>
      </c>
      <c r="AT46" s="4">
        <f>ABS(N46-L46)</f>
        <v>4</v>
      </c>
      <c r="AU46" s="4">
        <f>AN46/(1+D46-C46)*ABS(N46-L46)</f>
        <v>2.4684884118848545</v>
      </c>
      <c r="AV46" s="4">
        <f t="shared" si="11"/>
        <v>32.095068702833615</v>
      </c>
      <c r="AX46" s="4">
        <f t="shared" si="12"/>
        <v>32.095068702833615</v>
      </c>
      <c r="AZ46" s="24">
        <f t="shared" si="3"/>
        <v>2</v>
      </c>
      <c r="BA46" s="1">
        <f t="shared" si="4"/>
        <v>1.2799999999999999E-2</v>
      </c>
      <c r="BB46" s="1">
        <f t="shared" si="5"/>
        <v>2.155641527546833</v>
      </c>
      <c r="BC46" s="1">
        <f t="shared" si="6"/>
        <v>6.0202937857557724E-3</v>
      </c>
      <c r="BD46" s="1">
        <f>BC46+LineDuration*(U46-T46+1)</f>
        <v>2.0372293785755773E-2</v>
      </c>
      <c r="BE46" s="1">
        <f t="shared" si="7"/>
        <v>4.4747068732952061E-2</v>
      </c>
      <c r="BF46" s="1">
        <f t="shared" si="13"/>
        <v>31.947068732952062</v>
      </c>
      <c r="BG46" s="1">
        <f>BF46/(U46-T46+1)</f>
        <v>0.61436670640292423</v>
      </c>
      <c r="BH46" s="4">
        <f>((ABS(X46-F46+Xmax_correction)+1)^2+((ABS(U46-M46)+1)*BG46)^2)^(1/2)</f>
        <v>27.411163805501982</v>
      </c>
      <c r="BI46" s="4">
        <f>((ABS(E46-Xmin_correction-W46)+1)^2+((ABS(L46-T46)+1)*BG46)^2)^(1/2)</f>
        <v>29.479360130574886</v>
      </c>
      <c r="BJ46" s="4">
        <f>((ABS(E46-Xmin_correction-Y46)+1)^2+((ABS(K46-U46)+1)*BG46)^2)^(1/2)</f>
        <v>26.696894762554315</v>
      </c>
      <c r="BK46" s="4">
        <f>((ABS(V46-F46+Xmax_correction)+1)^2+((ABS(T46-N46)+1)*BG46)^2)^(1/2)</f>
        <v>28.236998709608848</v>
      </c>
      <c r="BL46" s="4">
        <f>((ABS(V46-Y46)+1)^2+((ABS(T46-U46)+1)*BG46)^2)^(1/2)</f>
        <v>32.196509137295664</v>
      </c>
      <c r="BM46" s="4">
        <f>((ABS(W46-X46)+1)^2+((ABS(T46-U46)+1)*BG46)^2)^(1/2)</f>
        <v>32.505617985633855</v>
      </c>
      <c r="BN46" s="4">
        <f>((ABS(E46-Xmin_correction-F46+Xmax_correction)+1)^2+((ABS(L46-M46)+1)*BG46)^2)^(1/2)</f>
        <v>31.740414055615943</v>
      </c>
      <c r="BO46" s="4">
        <f>((ABS(E46-Xmin_correction-F46+Xmax_correction)+1)^2+((ABS(K46-N46)+1)*BG46)^2)^(1/2)</f>
        <v>31.261128713260373</v>
      </c>
      <c r="BP46" s="4">
        <f t="shared" si="14"/>
        <v>32.505617985633855</v>
      </c>
      <c r="BQ46" s="4"/>
    </row>
    <row r="47" spans="1:69" x14ac:dyDescent="0.25">
      <c r="A47" s="49">
        <v>1113</v>
      </c>
      <c r="B47" s="49">
        <v>0</v>
      </c>
      <c r="C47" s="49">
        <v>21</v>
      </c>
      <c r="D47" s="49">
        <v>71</v>
      </c>
      <c r="E47" s="49">
        <v>47</v>
      </c>
      <c r="F47" s="49">
        <v>74</v>
      </c>
      <c r="G47" s="49">
        <v>58</v>
      </c>
      <c r="H47" s="49">
        <v>63</v>
      </c>
      <c r="I47" s="49">
        <v>58</v>
      </c>
      <c r="J47" s="49">
        <v>63</v>
      </c>
      <c r="K47" s="49">
        <v>42</v>
      </c>
      <c r="L47" s="49">
        <v>51</v>
      </c>
      <c r="M47" s="49">
        <v>38</v>
      </c>
      <c r="N47" s="49">
        <v>55</v>
      </c>
      <c r="O47" s="49">
        <v>0</v>
      </c>
      <c r="P47" s="49">
        <v>0</v>
      </c>
      <c r="Q47" s="49">
        <v>7177</v>
      </c>
      <c r="R47" s="49">
        <v>3</v>
      </c>
      <c r="S47" s="49">
        <v>34</v>
      </c>
      <c r="T47" s="49">
        <v>21</v>
      </c>
      <c r="U47" s="49">
        <v>72</v>
      </c>
      <c r="V47" s="49">
        <v>53</v>
      </c>
      <c r="W47" s="49">
        <v>60</v>
      </c>
      <c r="X47" s="49">
        <v>55</v>
      </c>
      <c r="Y47" s="49">
        <v>57</v>
      </c>
      <c r="Z47" s="49">
        <v>60</v>
      </c>
      <c r="AA47" s="49">
        <v>21</v>
      </c>
      <c r="AB47" s="49">
        <v>55</v>
      </c>
      <c r="AC47" s="49">
        <v>72</v>
      </c>
      <c r="AD47" s="51">
        <v>32.505617985599997</v>
      </c>
      <c r="AF47" s="8"/>
      <c r="AG47" s="2">
        <f>Q47*0.000001</f>
        <v>7.1769999999999994E-3</v>
      </c>
      <c r="AH47" s="3">
        <f t="shared" si="0"/>
        <v>2.0966426484464264</v>
      </c>
      <c r="AI47" s="3">
        <f t="shared" si="1"/>
        <v>2.1669772484464263</v>
      </c>
      <c r="AJ47" s="2">
        <f>(1+D47-C47)*LineDuration</f>
        <v>1.4076E-2</v>
      </c>
      <c r="AK47" s="3">
        <f t="shared" si="2"/>
        <v>2.3049220484464263</v>
      </c>
      <c r="AM47" s="7">
        <f>D47-C47+1</f>
        <v>51</v>
      </c>
      <c r="AN47" s="4">
        <f t="shared" si="8"/>
        <v>31.473227251531895</v>
      </c>
      <c r="AO47" s="32">
        <f t="shared" si="9"/>
        <v>1.620424864358887</v>
      </c>
      <c r="AP47" s="1">
        <f>ABS(J47+I47-H47-G47)/2</f>
        <v>0</v>
      </c>
      <c r="AQ47" s="4">
        <f t="shared" si="10"/>
        <v>31.473227251531895</v>
      </c>
      <c r="AS47" s="4">
        <f>1+(F47-3)-(E47-8)</f>
        <v>33</v>
      </c>
      <c r="AT47" s="4">
        <f>ABS(N47-L47)</f>
        <v>4</v>
      </c>
      <c r="AU47" s="4">
        <f>AN47/(1+D47-C47)*ABS(N47-L47)</f>
        <v>2.4684884118848545</v>
      </c>
      <c r="AV47" s="4">
        <f t="shared" si="11"/>
        <v>33.092195983941743</v>
      </c>
      <c r="AX47" s="4">
        <f t="shared" si="12"/>
        <v>33.092195983941743</v>
      </c>
      <c r="AZ47" s="24">
        <f t="shared" si="3"/>
        <v>3</v>
      </c>
      <c r="BA47" s="1">
        <f t="shared" si="4"/>
        <v>1.2799999999999999E-2</v>
      </c>
      <c r="BB47" s="1">
        <f t="shared" si="5"/>
        <v>2.155641527546833</v>
      </c>
      <c r="BC47" s="1">
        <f t="shared" si="6"/>
        <v>6.0202937857557724E-3</v>
      </c>
      <c r="BD47" s="1">
        <f>BC47+LineDuration*(U47-T47+1)</f>
        <v>2.0372293785755773E-2</v>
      </c>
      <c r="BE47" s="1">
        <f t="shared" si="7"/>
        <v>4.4747068732952061E-2</v>
      </c>
      <c r="BF47" s="1">
        <f t="shared" si="13"/>
        <v>31.947068732952062</v>
      </c>
      <c r="BG47" s="1">
        <f>BF47/(U47-T47+1)</f>
        <v>0.61436670640292423</v>
      </c>
      <c r="BH47" s="4">
        <f>((ABS(X47-F47+Xmax_correction)+1)^2+((ABS(U47-M47)+1)*BG47)^2)^(1/2)</f>
        <v>27.411163805501982</v>
      </c>
      <c r="BI47" s="4">
        <f>((ABS(E47-Xmin_correction-W47)+1)^2+((ABS(L47-T47)+1)*BG47)^2)^(1/2)</f>
        <v>26.902156760915251</v>
      </c>
      <c r="BJ47" s="4">
        <f>((ABS(E47-Xmin_correction-Y47)+1)^2+((ABS(K47-U47)+1)*BG47)^2)^(1/2)</f>
        <v>24.874204276496126</v>
      </c>
      <c r="BK47" s="4">
        <f>((ABS(V47-F47+Xmax_correction)+1)^2+((ABS(T47-N47)+1)*BG47)^2)^(1/2)</f>
        <v>28.694457673426445</v>
      </c>
      <c r="BL47" s="4">
        <f>((ABS(V47-Y47)+1)^2+((ABS(T47-U47)+1)*BG47)^2)^(1/2)</f>
        <v>32.335973785058073</v>
      </c>
      <c r="BM47" s="4">
        <f>((ABS(W47-X47)+1)^2+((ABS(T47-U47)+1)*BG47)^2)^(1/2)</f>
        <v>32.505617985633855</v>
      </c>
      <c r="BN47" s="4">
        <f>((ABS(E47-Xmin_correction-F47+Xmax_correction)+1)^2+((ABS(L47-M47)+1)*BG47)^2)^(1/2)</f>
        <v>31.208644702830814</v>
      </c>
      <c r="BO47" s="4">
        <f>((ABS(E47-Xmin_correction-F47+Xmax_correction)+1)^2+((ABS(K47-N47)+1)*BG47)^2)^(1/2)</f>
        <v>31.208644702830814</v>
      </c>
      <c r="BP47" s="4">
        <f t="shared" si="14"/>
        <v>32.505617985633855</v>
      </c>
      <c r="BQ47" s="4"/>
    </row>
    <row r="48" spans="1:69" s="36" customFormat="1" x14ac:dyDescent="0.25">
      <c r="A48" s="49">
        <v>1166</v>
      </c>
      <c r="B48" s="49">
        <v>0</v>
      </c>
      <c r="C48" s="49">
        <v>22</v>
      </c>
      <c r="D48" s="49">
        <v>73</v>
      </c>
      <c r="E48" s="49">
        <v>55</v>
      </c>
      <c r="F48" s="49">
        <v>83</v>
      </c>
      <c r="G48" s="49">
        <v>67</v>
      </c>
      <c r="H48" s="49">
        <v>69</v>
      </c>
      <c r="I48" s="49">
        <v>66</v>
      </c>
      <c r="J48" s="49">
        <v>71</v>
      </c>
      <c r="K48" s="49">
        <v>38</v>
      </c>
      <c r="L48" s="49">
        <v>58</v>
      </c>
      <c r="M48" s="49">
        <v>45</v>
      </c>
      <c r="N48" s="49">
        <v>51</v>
      </c>
      <c r="O48" s="49">
        <v>0</v>
      </c>
      <c r="P48" s="49">
        <v>0</v>
      </c>
      <c r="Q48" s="49">
        <v>7125</v>
      </c>
      <c r="R48" s="49">
        <v>3</v>
      </c>
      <c r="S48" s="49">
        <v>34</v>
      </c>
      <c r="T48" s="49">
        <v>22</v>
      </c>
      <c r="U48" s="49">
        <v>73</v>
      </c>
      <c r="V48" s="49">
        <v>62</v>
      </c>
      <c r="W48" s="49">
        <v>66</v>
      </c>
      <c r="X48" s="49">
        <v>61</v>
      </c>
      <c r="Y48" s="49">
        <v>68</v>
      </c>
      <c r="Z48" s="49">
        <v>62</v>
      </c>
      <c r="AA48" s="49">
        <v>22</v>
      </c>
      <c r="AB48" s="49">
        <v>68</v>
      </c>
      <c r="AC48" s="49">
        <v>73</v>
      </c>
      <c r="AD48" s="51">
        <v>32.920674704100001</v>
      </c>
      <c r="AG48" s="37">
        <f>Q48*0.000001</f>
        <v>7.1249999999999994E-3</v>
      </c>
      <c r="AH48" s="38">
        <f t="shared" si="0"/>
        <v>2.1124559210526317</v>
      </c>
      <c r="AI48" s="38">
        <f t="shared" si="1"/>
        <v>2.1822809210526315</v>
      </c>
      <c r="AJ48" s="37">
        <f>(1+D48-C48)*LineDuration</f>
        <v>1.4352E-2</v>
      </c>
      <c r="AK48" s="38">
        <f t="shared" si="2"/>
        <v>2.3229305210526316</v>
      </c>
      <c r="AL48" s="48"/>
      <c r="AM48" s="39">
        <f>D48-C48+1</f>
        <v>52</v>
      </c>
      <c r="AN48" s="40">
        <f t="shared" si="8"/>
        <v>32.329397308547371</v>
      </c>
      <c r="AO48" s="41">
        <f t="shared" si="9"/>
        <v>1.6084432228574839</v>
      </c>
      <c r="AP48" s="39">
        <f>ABS(J48+I48-H48-G48)/2</f>
        <v>0.5</v>
      </c>
      <c r="AQ48" s="40">
        <f t="shared" si="10"/>
        <v>32.333263527424975</v>
      </c>
      <c r="AR48" s="48"/>
      <c r="AS48" s="40">
        <f>1+(F48-3)-(E48-8)</f>
        <v>34</v>
      </c>
      <c r="AT48" s="40">
        <f>ABS(N48-L48)</f>
        <v>7</v>
      </c>
      <c r="AU48" s="40">
        <f>AN48/(1+D48-C48)*ABS(N48-L48)</f>
        <v>4.3520342530736844</v>
      </c>
      <c r="AV48" s="40">
        <f t="shared" si="11"/>
        <v>34.277400749472335</v>
      </c>
      <c r="AW48" s="48"/>
      <c r="AX48" s="40">
        <f t="shared" si="12"/>
        <v>34.277400749472335</v>
      </c>
      <c r="AY48" s="48"/>
      <c r="AZ48" s="42">
        <f t="shared" si="3"/>
        <v>0</v>
      </c>
      <c r="BA48" s="39">
        <f t="shared" si="4"/>
        <v>1.2799999999999999E-2</v>
      </c>
      <c r="BB48" s="39">
        <f t="shared" si="5"/>
        <v>2.1710251077291396</v>
      </c>
      <c r="BC48" s="39">
        <f t="shared" si="6"/>
        <v>5.976447620051826E-3</v>
      </c>
      <c r="BD48" s="39">
        <f>BC48+LineDuration*(U48-T48+1)</f>
        <v>2.0328447620051825E-2</v>
      </c>
      <c r="BE48" s="39">
        <f t="shared" si="7"/>
        <v>4.4967853875728589E-2</v>
      </c>
      <c r="BF48" s="39">
        <f t="shared" si="13"/>
        <v>32.167853875728589</v>
      </c>
      <c r="BG48" s="39">
        <f>BF48/(U48-T48+1)</f>
        <v>0.61861257453324214</v>
      </c>
      <c r="BH48" s="4">
        <f>((ABS(X48-F48+Xmax_correction)+1)^2+((ABS(U48-M48)+1)*BG48)^2)^(1/2)</f>
        <v>26.866990082789574</v>
      </c>
      <c r="BI48" s="40">
        <f>((ABS(E48-Xmin_correction-W48)+1)^2+((ABS(L48-T48)+1)*BG48)^2)^(1/2)</f>
        <v>28.511243348553116</v>
      </c>
      <c r="BJ48" s="4">
        <f>((ABS(E48-Xmin_correction-Y48)+1)^2+((ABS(K48-U48)+1)*BG48)^2)^(1/2)</f>
        <v>29.273797951621468</v>
      </c>
      <c r="BK48" s="4">
        <f>((ABS(V48-F48+Xmax_correction)+1)^2+((ABS(T48-N48)+1)*BG48)^2)^(1/2)</f>
        <v>26.559619079225918</v>
      </c>
      <c r="BL48" s="40">
        <f>((ABS(V48-Y48)+1)^2+((ABS(T48-U48)+1)*BG48)^2)^(1/2)</f>
        <v>32.920674704055308</v>
      </c>
      <c r="BM48" s="40">
        <f>((ABS(W48-X48)+1)^2+((ABS(T48-U48)+1)*BG48)^2)^(1/2)</f>
        <v>32.722634719261634</v>
      </c>
      <c r="BN48" s="4">
        <f>((ABS(E48-Xmin_correction-F48+Xmax_correction)+1)^2+((ABS(L48-M48)+1)*BG48)^2)^(1/2)</f>
        <v>32.187040519511058</v>
      </c>
      <c r="BO48" s="4">
        <f>((ABS(E48-Xmin_correction-F48+Xmax_correction)+1)^2+((ABS(K48-N48)+1)*BG48)^2)^(1/2)</f>
        <v>32.187040519511058</v>
      </c>
      <c r="BP48" s="40">
        <f t="shared" si="14"/>
        <v>32.920674704055308</v>
      </c>
      <c r="BQ48" s="4"/>
    </row>
    <row r="49" spans="1:69" s="36" customFormat="1" x14ac:dyDescent="0.25">
      <c r="A49" s="49">
        <v>1099</v>
      </c>
      <c r="B49" s="49">
        <v>0</v>
      </c>
      <c r="C49" s="49">
        <v>21</v>
      </c>
      <c r="D49" s="49">
        <v>71</v>
      </c>
      <c r="E49" s="49">
        <v>38</v>
      </c>
      <c r="F49" s="49">
        <v>64</v>
      </c>
      <c r="G49" s="49">
        <v>48</v>
      </c>
      <c r="H49" s="49">
        <v>53</v>
      </c>
      <c r="I49" s="49">
        <v>48</v>
      </c>
      <c r="J49" s="49">
        <v>52</v>
      </c>
      <c r="K49" s="49">
        <v>35</v>
      </c>
      <c r="L49" s="49">
        <v>58</v>
      </c>
      <c r="M49" s="49">
        <v>39</v>
      </c>
      <c r="N49" s="49">
        <v>52</v>
      </c>
      <c r="O49" s="49">
        <v>0</v>
      </c>
      <c r="P49" s="49">
        <v>0</v>
      </c>
      <c r="Q49" s="49">
        <v>7125</v>
      </c>
      <c r="R49" s="49">
        <v>3</v>
      </c>
      <c r="S49" s="49">
        <v>34</v>
      </c>
      <c r="T49" s="49">
        <v>20</v>
      </c>
      <c r="U49" s="49">
        <v>71</v>
      </c>
      <c r="V49" s="49">
        <v>46</v>
      </c>
      <c r="W49" s="49">
        <v>47</v>
      </c>
      <c r="X49" s="49">
        <v>43</v>
      </c>
      <c r="Y49" s="49">
        <v>49</v>
      </c>
      <c r="Z49" s="49">
        <v>47</v>
      </c>
      <c r="AA49" s="49">
        <v>20</v>
      </c>
      <c r="AB49" s="49">
        <v>43</v>
      </c>
      <c r="AC49" s="49">
        <v>71</v>
      </c>
      <c r="AD49" s="51">
        <v>32.554121443699998</v>
      </c>
      <c r="AG49" s="37">
        <f>Q49*0.000001</f>
        <v>7.1249999999999994E-3</v>
      </c>
      <c r="AH49" s="38">
        <f t="shared" si="0"/>
        <v>2.1124559210526317</v>
      </c>
      <c r="AI49" s="38">
        <f t="shared" si="1"/>
        <v>2.1822809210526315</v>
      </c>
      <c r="AJ49" s="37">
        <f>(1+D49-C49)*LineDuration</f>
        <v>1.4076E-2</v>
      </c>
      <c r="AK49" s="38">
        <f t="shared" si="2"/>
        <v>2.3202257210526316</v>
      </c>
      <c r="AL49" s="48"/>
      <c r="AM49" s="39">
        <f>D49-C49+1</f>
        <v>51</v>
      </c>
      <c r="AN49" s="40">
        <f t="shared" si="8"/>
        <v>31.688641747136845</v>
      </c>
      <c r="AO49" s="41">
        <f t="shared" si="9"/>
        <v>1.6094094662358946</v>
      </c>
      <c r="AP49" s="39">
        <f>ABS(J49+I49-H49-G49)/2</f>
        <v>0.5</v>
      </c>
      <c r="AQ49" s="40">
        <f t="shared" si="10"/>
        <v>31.692586132696462</v>
      </c>
      <c r="AR49" s="48"/>
      <c r="AS49" s="40">
        <f>1+(F49-3)-(E49-8)</f>
        <v>32</v>
      </c>
      <c r="AT49" s="40">
        <f>ABS(N49-L49)</f>
        <v>6</v>
      </c>
      <c r="AU49" s="40">
        <f>AN49/(1+D49-C49)*ABS(N49-L49)</f>
        <v>3.7280754996631584</v>
      </c>
      <c r="AV49" s="40">
        <f t="shared" si="11"/>
        <v>32.216432870992854</v>
      </c>
      <c r="AW49" s="48"/>
      <c r="AX49" s="40">
        <f t="shared" si="12"/>
        <v>32.216432870992854</v>
      </c>
      <c r="AY49" s="48"/>
      <c r="AZ49" s="42">
        <f t="shared" si="3"/>
        <v>1</v>
      </c>
      <c r="BA49" s="39">
        <f t="shared" si="4"/>
        <v>1.2799999999999999E-2</v>
      </c>
      <c r="BB49" s="39">
        <f t="shared" si="5"/>
        <v>2.1710251077291396</v>
      </c>
      <c r="BC49" s="39">
        <f t="shared" si="6"/>
        <v>5.976447620051826E-3</v>
      </c>
      <c r="BD49" s="39">
        <f>BC49+LineDuration*(U49-T49+1)</f>
        <v>2.0328447620051825E-2</v>
      </c>
      <c r="BE49" s="39">
        <f t="shared" si="7"/>
        <v>4.4967853875728589E-2</v>
      </c>
      <c r="BF49" s="39">
        <f t="shared" si="13"/>
        <v>32.167853875728589</v>
      </c>
      <c r="BG49" s="39">
        <f>BF49/(U49-T49+1)</f>
        <v>0.61861257453324214</v>
      </c>
      <c r="BH49" s="4">
        <f>((ABS(X49-F49+Xmax_correction)+1)^2+((ABS(U49-M49)+1)*BG49)^2)^(1/2)</f>
        <v>27.887993337933683</v>
      </c>
      <c r="BI49" s="40">
        <f>((ABS(E49-Xmin_correction-W49)+1)^2+((ABS(L49-T49)+1)*BG49)^2)^(1/2)</f>
        <v>28.408776600211997</v>
      </c>
      <c r="BJ49" s="4">
        <f>((ABS(E49-Xmin_correction-Y49)+1)^2+((ABS(K49-U49)+1)*BG49)^2)^(1/2)</f>
        <v>28.511243348553116</v>
      </c>
      <c r="BK49" s="4">
        <f>((ABS(V49-F49+Xmax_correction)+1)^2+((ABS(T49-N49)+1)*BG49)^2)^(1/2)</f>
        <v>25.937235250053803</v>
      </c>
      <c r="BL49" s="40">
        <f>((ABS(V49-Y49)+1)^2+((ABS(T49-U49)+1)*BG49)^2)^(1/2)</f>
        <v>32.415595366585926</v>
      </c>
      <c r="BM49" s="40">
        <f>((ABS(W49-X49)+1)^2+((ABS(T49-U49)+1)*BG49)^2)^(1/2)</f>
        <v>32.554121443685546</v>
      </c>
      <c r="BN49" s="4">
        <f>((ABS(E49-Xmin_correction-F49+Xmax_correction)+1)^2+((ABS(L49-M49)+1)*BG49)^2)^(1/2)</f>
        <v>31.528916996120536</v>
      </c>
      <c r="BO49" s="4">
        <f>((ABS(E49-Xmin_correction-F49+Xmax_correction)+1)^2+((ABS(K49-N49)+1)*BG49)^2)^(1/2)</f>
        <v>31.06426905027848</v>
      </c>
      <c r="BP49" s="40">
        <f t="shared" si="14"/>
        <v>32.554121443685546</v>
      </c>
      <c r="BQ49" s="4"/>
    </row>
    <row r="50" spans="1:69" s="36" customFormat="1" x14ac:dyDescent="0.25">
      <c r="A50" s="49">
        <v>1105</v>
      </c>
      <c r="B50" s="49">
        <v>0</v>
      </c>
      <c r="C50" s="49">
        <v>20</v>
      </c>
      <c r="D50" s="49">
        <v>71</v>
      </c>
      <c r="E50" s="49">
        <v>44</v>
      </c>
      <c r="F50" s="49">
        <v>70</v>
      </c>
      <c r="G50" s="49">
        <v>56</v>
      </c>
      <c r="H50" s="49">
        <v>57</v>
      </c>
      <c r="I50" s="49">
        <v>54</v>
      </c>
      <c r="J50" s="49">
        <v>58</v>
      </c>
      <c r="K50" s="49">
        <v>35</v>
      </c>
      <c r="L50" s="49">
        <v>57</v>
      </c>
      <c r="M50" s="49">
        <v>36</v>
      </c>
      <c r="N50" s="49">
        <v>55</v>
      </c>
      <c r="O50" s="49">
        <v>0</v>
      </c>
      <c r="P50" s="49">
        <v>0</v>
      </c>
      <c r="Q50" s="49">
        <v>7125</v>
      </c>
      <c r="R50" s="49">
        <v>3</v>
      </c>
      <c r="S50" s="49">
        <v>34</v>
      </c>
      <c r="T50" s="49">
        <v>20</v>
      </c>
      <c r="U50" s="49">
        <v>71</v>
      </c>
      <c r="V50" s="49">
        <v>51</v>
      </c>
      <c r="W50" s="49">
        <v>54</v>
      </c>
      <c r="X50" s="49">
        <v>49</v>
      </c>
      <c r="Y50" s="49">
        <v>55</v>
      </c>
      <c r="Z50" s="49">
        <v>54</v>
      </c>
      <c r="AA50" s="49">
        <v>20</v>
      </c>
      <c r="AB50" s="49">
        <v>49</v>
      </c>
      <c r="AC50" s="49">
        <v>71</v>
      </c>
      <c r="AD50" s="51">
        <v>32.722634719299997</v>
      </c>
      <c r="AG50" s="37">
        <f>Q50*0.000001</f>
        <v>7.1249999999999994E-3</v>
      </c>
      <c r="AH50" s="38">
        <f t="shared" si="0"/>
        <v>2.1124559210526317</v>
      </c>
      <c r="AI50" s="38">
        <f t="shared" si="1"/>
        <v>2.1822809210526315</v>
      </c>
      <c r="AJ50" s="37">
        <f>(1+D50-C50)*LineDuration</f>
        <v>1.4352E-2</v>
      </c>
      <c r="AK50" s="38">
        <f t="shared" si="2"/>
        <v>2.3229305210526316</v>
      </c>
      <c r="AL50" s="48"/>
      <c r="AM50" s="39">
        <f>D50-C50+1</f>
        <v>52</v>
      </c>
      <c r="AN50" s="40">
        <f t="shared" si="8"/>
        <v>32.329397308547371</v>
      </c>
      <c r="AO50" s="41">
        <f t="shared" si="9"/>
        <v>1.6084432228574839</v>
      </c>
      <c r="AP50" s="39">
        <f>ABS(J50+I50-H50-G50)/2</f>
        <v>0.5</v>
      </c>
      <c r="AQ50" s="40">
        <f t="shared" si="10"/>
        <v>32.333263527424975</v>
      </c>
      <c r="AR50" s="48"/>
      <c r="AS50" s="40">
        <f>1+(F50-3)-(E50-8)</f>
        <v>32</v>
      </c>
      <c r="AT50" s="40">
        <f>ABS(N50-L50)</f>
        <v>2</v>
      </c>
      <c r="AU50" s="40">
        <f>AN50/(1+D50-C50)*ABS(N50-L50)</f>
        <v>1.2434383580210526</v>
      </c>
      <c r="AV50" s="40">
        <f t="shared" si="11"/>
        <v>32.024149308766944</v>
      </c>
      <c r="AW50" s="48"/>
      <c r="AX50" s="40">
        <f t="shared" si="12"/>
        <v>32.333263527424975</v>
      </c>
      <c r="AY50" s="48"/>
      <c r="AZ50" s="42">
        <f t="shared" si="3"/>
        <v>2</v>
      </c>
      <c r="BA50" s="39">
        <f t="shared" si="4"/>
        <v>1.2799999999999999E-2</v>
      </c>
      <c r="BB50" s="39">
        <f t="shared" si="5"/>
        <v>2.1710251077291396</v>
      </c>
      <c r="BC50" s="39">
        <f t="shared" si="6"/>
        <v>5.976447620051826E-3</v>
      </c>
      <c r="BD50" s="39">
        <f>BC50+LineDuration*(U50-T50+1)</f>
        <v>2.0328447620051825E-2</v>
      </c>
      <c r="BE50" s="39">
        <f t="shared" si="7"/>
        <v>4.4967853875728589E-2</v>
      </c>
      <c r="BF50" s="39">
        <f t="shared" si="13"/>
        <v>32.167853875728589</v>
      </c>
      <c r="BG50" s="39">
        <f>BF50/(U50-T50+1)</f>
        <v>0.61861257453324214</v>
      </c>
      <c r="BH50" s="4">
        <f>((ABS(X50-F50+Xmax_correction)+1)^2+((ABS(U50-M50)+1)*BG50)^2)^(1/2)</f>
        <v>29.273797951621468</v>
      </c>
      <c r="BI50" s="40">
        <f>((ABS(E50-Xmin_correction-W50)+1)^2+((ABS(L50-T50)+1)*BG50)^2)^(1/2)</f>
        <v>28.435754097319329</v>
      </c>
      <c r="BJ50" s="4">
        <f>((ABS(E50-Xmin_correction-Y50)+1)^2+((ABS(K50-U50)+1)*BG50)^2)^(1/2)</f>
        <v>28.511243348553116</v>
      </c>
      <c r="BK50" s="4">
        <f>((ABS(V50-F50+Xmax_correction)+1)^2+((ABS(T50-N50)+1)*BG50)^2)^(1/2)</f>
        <v>28.017052780625537</v>
      </c>
      <c r="BL50" s="40">
        <f>((ABS(V50-Y50)+1)^2+((ABS(T50-U50)+1)*BG50)^2)^(1/2)</f>
        <v>32.554121443685546</v>
      </c>
      <c r="BM50" s="40">
        <f>((ABS(W50-X50)+1)^2+((ABS(T50-U50)+1)*BG50)^2)^(1/2)</f>
        <v>32.722634719261634</v>
      </c>
      <c r="BN50" s="4">
        <f>((ABS(E50-Xmin_correction-F50+Xmax_correction)+1)^2+((ABS(L50-M50)+1)*BG50)^2)^(1/2)</f>
        <v>32.034635231377187</v>
      </c>
      <c r="BO50" s="4">
        <f>((ABS(E50-Xmin_correction-F50+Xmax_correction)+1)^2+((ABS(K50-N50)+1)*BG50)^2)^(1/2)</f>
        <v>31.776761149627173</v>
      </c>
      <c r="BP50" s="40">
        <f t="shared" si="14"/>
        <v>32.722634719261634</v>
      </c>
      <c r="BQ50" s="4"/>
    </row>
    <row r="51" spans="1:69" s="36" customFormat="1" x14ac:dyDescent="0.25">
      <c r="A51" s="49">
        <v>1117</v>
      </c>
      <c r="B51" s="49">
        <v>0</v>
      </c>
      <c r="C51" s="49">
        <v>20</v>
      </c>
      <c r="D51" s="49">
        <v>71</v>
      </c>
      <c r="E51" s="49">
        <v>48</v>
      </c>
      <c r="F51" s="49">
        <v>75</v>
      </c>
      <c r="G51" s="49">
        <v>61</v>
      </c>
      <c r="H51" s="49">
        <v>62</v>
      </c>
      <c r="I51" s="49">
        <v>60</v>
      </c>
      <c r="J51" s="49">
        <v>63</v>
      </c>
      <c r="K51" s="49">
        <v>38</v>
      </c>
      <c r="L51" s="49">
        <v>55</v>
      </c>
      <c r="M51" s="49">
        <v>41</v>
      </c>
      <c r="N51" s="49">
        <v>50</v>
      </c>
      <c r="O51" s="49">
        <v>0</v>
      </c>
      <c r="P51" s="49">
        <v>0</v>
      </c>
      <c r="Q51" s="49">
        <v>7125</v>
      </c>
      <c r="R51" s="49">
        <v>3</v>
      </c>
      <c r="S51" s="49">
        <v>34</v>
      </c>
      <c r="T51" s="49">
        <v>20</v>
      </c>
      <c r="U51" s="49">
        <v>71</v>
      </c>
      <c r="V51" s="49">
        <v>56</v>
      </c>
      <c r="W51" s="49">
        <v>59</v>
      </c>
      <c r="X51" s="49">
        <v>55</v>
      </c>
      <c r="Y51" s="49">
        <v>60</v>
      </c>
      <c r="Z51" s="49">
        <v>56</v>
      </c>
      <c r="AA51" s="49">
        <v>20</v>
      </c>
      <c r="AB51" s="49">
        <v>60</v>
      </c>
      <c r="AC51" s="49">
        <v>71</v>
      </c>
      <c r="AD51" s="51">
        <v>32.554121443699998</v>
      </c>
      <c r="AG51" s="37">
        <f>Q51*0.000001</f>
        <v>7.1249999999999994E-3</v>
      </c>
      <c r="AH51" s="38">
        <f t="shared" si="0"/>
        <v>2.1124559210526317</v>
      </c>
      <c r="AI51" s="38">
        <f t="shared" si="1"/>
        <v>2.1822809210526315</v>
      </c>
      <c r="AJ51" s="37">
        <f>(1+D51-C51)*LineDuration</f>
        <v>1.4352E-2</v>
      </c>
      <c r="AK51" s="38">
        <f t="shared" si="2"/>
        <v>2.3229305210526316</v>
      </c>
      <c r="AL51" s="48"/>
      <c r="AM51" s="39">
        <f>D51-C51+1</f>
        <v>52</v>
      </c>
      <c r="AN51" s="40">
        <f t="shared" si="8"/>
        <v>32.329397308547371</v>
      </c>
      <c r="AO51" s="41">
        <f t="shared" si="9"/>
        <v>1.6084432228574839</v>
      </c>
      <c r="AP51" s="39">
        <f>ABS(J51+I51-H51-G51)/2</f>
        <v>0</v>
      </c>
      <c r="AQ51" s="40">
        <f t="shared" si="10"/>
        <v>32.329397308547371</v>
      </c>
      <c r="AR51" s="48"/>
      <c r="AS51" s="40">
        <f>1+(F51-3)-(E51-8)</f>
        <v>33</v>
      </c>
      <c r="AT51" s="40">
        <f>ABS(N51-L51)</f>
        <v>5</v>
      </c>
      <c r="AU51" s="40">
        <f>AN51/(1+D51-C51)*ABS(N51-L51)</f>
        <v>3.1085958950526313</v>
      </c>
      <c r="AV51" s="40">
        <f t="shared" si="11"/>
        <v>33.146091299559558</v>
      </c>
      <c r="AW51" s="48"/>
      <c r="AX51" s="40">
        <f t="shared" si="12"/>
        <v>33.146091299559558</v>
      </c>
      <c r="AY51" s="48"/>
      <c r="AZ51" s="42">
        <f t="shared" si="3"/>
        <v>3</v>
      </c>
      <c r="BA51" s="39">
        <f t="shared" si="4"/>
        <v>1.2799999999999999E-2</v>
      </c>
      <c r="BB51" s="39">
        <f t="shared" si="5"/>
        <v>2.1710251077291396</v>
      </c>
      <c r="BC51" s="39">
        <f t="shared" si="6"/>
        <v>5.976447620051826E-3</v>
      </c>
      <c r="BD51" s="39">
        <f>BC51+LineDuration*(U51-T51+1)</f>
        <v>2.0328447620051825E-2</v>
      </c>
      <c r="BE51" s="39">
        <f t="shared" si="7"/>
        <v>4.4967853875728589E-2</v>
      </c>
      <c r="BF51" s="39">
        <f t="shared" si="13"/>
        <v>32.167853875728589</v>
      </c>
      <c r="BG51" s="39">
        <f>BF51/(U51-T51+1)</f>
        <v>0.61861257453324214</v>
      </c>
      <c r="BH51" s="4">
        <f>((ABS(X51-F51+Xmax_correction)+1)^2+((ABS(U51-M51)+1)*BG51)^2)^(1/2)</f>
        <v>26.301272558436995</v>
      </c>
      <c r="BI51" s="40">
        <f>((ABS(E51-Xmin_correction-W51)+1)^2+((ABS(L51-T51)+1)*BG51)^2)^(1/2)</f>
        <v>28.017052780625537</v>
      </c>
      <c r="BJ51" s="4">
        <f>((ABS(E51-Xmin_correction-Y51)+1)^2+((ABS(K51-U51)+1)*BG51)^2)^(1/2)</f>
        <v>27.683566137339803</v>
      </c>
      <c r="BK51" s="4">
        <f>((ABS(V51-F51+Xmax_correction)+1)^2+((ABS(T51-N51)+1)*BG51)^2)^(1/2)</f>
        <v>25.627269425227318</v>
      </c>
      <c r="BL51" s="40">
        <f>((ABS(V51-Y51)+1)^2+((ABS(T51-U51)+1)*BG51)^2)^(1/2)</f>
        <v>32.554121443685546</v>
      </c>
      <c r="BM51" s="40">
        <f>((ABS(W51-X51)+1)^2+((ABS(T51-U51)+1)*BG51)^2)^(1/2)</f>
        <v>32.554121443685546</v>
      </c>
      <c r="BN51" s="4">
        <f>((ABS(E51-Xmin_correction-F51+Xmax_correction)+1)^2+((ABS(L51-M51)+1)*BG51)^2)^(1/2)</f>
        <v>31.40228242354997</v>
      </c>
      <c r="BO51" s="4">
        <f>((ABS(E51-Xmin_correction-F51+Xmax_correction)+1)^2+((ABS(K51-N51)+1)*BG51)^2)^(1/2)</f>
        <v>31.059188277153016</v>
      </c>
      <c r="BP51" s="40">
        <f t="shared" si="14"/>
        <v>32.554121443685546</v>
      </c>
      <c r="BQ51" s="4"/>
    </row>
    <row r="52" spans="1:69" x14ac:dyDescent="0.25">
      <c r="A52" s="49">
        <v>1179</v>
      </c>
      <c r="B52" s="49">
        <v>0</v>
      </c>
      <c r="C52" s="49">
        <v>23</v>
      </c>
      <c r="D52" s="49">
        <v>74</v>
      </c>
      <c r="E52" s="49">
        <v>55</v>
      </c>
      <c r="F52" s="49">
        <v>83</v>
      </c>
      <c r="G52" s="49">
        <v>66</v>
      </c>
      <c r="H52" s="49">
        <v>73</v>
      </c>
      <c r="I52" s="49">
        <v>67</v>
      </c>
      <c r="J52" s="49">
        <v>70</v>
      </c>
      <c r="K52" s="49">
        <v>38</v>
      </c>
      <c r="L52" s="49">
        <v>60</v>
      </c>
      <c r="M52" s="49">
        <v>44</v>
      </c>
      <c r="N52" s="49">
        <v>52</v>
      </c>
      <c r="O52" s="49">
        <v>0</v>
      </c>
      <c r="P52" s="49">
        <v>0</v>
      </c>
      <c r="Q52" s="49">
        <v>7156</v>
      </c>
      <c r="R52" s="49">
        <v>3</v>
      </c>
      <c r="S52" s="49">
        <v>34</v>
      </c>
      <c r="T52" s="49">
        <v>22</v>
      </c>
      <c r="U52" s="49">
        <v>74</v>
      </c>
      <c r="V52" s="49">
        <v>64</v>
      </c>
      <c r="W52" s="49">
        <v>65</v>
      </c>
      <c r="X52" s="49">
        <v>62</v>
      </c>
      <c r="Y52" s="49">
        <v>67</v>
      </c>
      <c r="Z52" s="49">
        <v>64</v>
      </c>
      <c r="AA52" s="49">
        <v>22</v>
      </c>
      <c r="AB52" s="49">
        <v>67</v>
      </c>
      <c r="AC52" s="49">
        <v>74</v>
      </c>
      <c r="AD52" s="51">
        <v>32.915647506600003</v>
      </c>
      <c r="AG52" s="2">
        <f>Q52*0.000001</f>
        <v>7.156E-3</v>
      </c>
      <c r="AH52" s="3">
        <f t="shared" si="0"/>
        <v>2.1030015586361093</v>
      </c>
      <c r="AI52" s="3">
        <f t="shared" si="1"/>
        <v>2.1731303586361093</v>
      </c>
      <c r="AJ52" s="2">
        <f>(1+D52-C52)*LineDuration</f>
        <v>1.4352E-2</v>
      </c>
      <c r="AK52" s="3">
        <f t="shared" si="2"/>
        <v>2.3137799586361094</v>
      </c>
      <c r="AM52" s="7">
        <f>D52-C52+1</f>
        <v>52</v>
      </c>
      <c r="AN52" s="4">
        <f t="shared" si="8"/>
        <v>32.198068436745444</v>
      </c>
      <c r="AO52" s="32">
        <f t="shared" si="9"/>
        <v>1.6150037106156334</v>
      </c>
      <c r="AP52" s="1">
        <f>ABS(J52+I52-H52-G52)/2</f>
        <v>1</v>
      </c>
      <c r="AQ52" s="4">
        <f t="shared" si="10"/>
        <v>32.213593575652858</v>
      </c>
      <c r="AS52" s="4">
        <f>1+(F52-3)-(E52-8)</f>
        <v>34</v>
      </c>
      <c r="AT52" s="4">
        <f>ABS(N52-L52)</f>
        <v>8</v>
      </c>
      <c r="AU52" s="4">
        <f>AN52/(1+D52-C52)*ABS(N52-L52)</f>
        <v>4.9535489902685299</v>
      </c>
      <c r="AV52" s="4">
        <f t="shared" si="11"/>
        <v>34.358952946779247</v>
      </c>
      <c r="AX52" s="4">
        <f t="shared" si="12"/>
        <v>34.358952946779247</v>
      </c>
      <c r="AZ52" s="24">
        <f t="shared" si="3"/>
        <v>0</v>
      </c>
      <c r="BA52" s="1">
        <f t="shared" si="4"/>
        <v>1.2799999999999999E-2</v>
      </c>
      <c r="BB52" s="1">
        <f t="shared" si="5"/>
        <v>2.1618269023272667</v>
      </c>
      <c r="BC52" s="1">
        <f t="shared" si="6"/>
        <v>6.0025860909344317E-3</v>
      </c>
      <c r="BD52" s="1">
        <f>BC52+LineDuration*(U52-T52+1)</f>
        <v>2.0630586090934429E-2</v>
      </c>
      <c r="BE52" s="1">
        <f t="shared" si="7"/>
        <v>4.5471698008843278E-2</v>
      </c>
      <c r="BF52" s="1">
        <f t="shared" si="13"/>
        <v>32.671698008843279</v>
      </c>
      <c r="BG52" s="1">
        <f>BF52/(U52-T52+1)</f>
        <v>0.61644713224232606</v>
      </c>
      <c r="BH52" s="4">
        <f>((ABS(X52-F52+Xmax_correction)+1)^2+((ABS(U52-M52)+1)*BG52)^2)^(1/2)</f>
        <v>26.947853184301088</v>
      </c>
      <c r="BI52" s="4">
        <f>((ABS(E52-Xmin_correction-W52)+1)^2+((ABS(L52-T52)+1)*BG52)^2)^(1/2)</f>
        <v>28.878897982411438</v>
      </c>
      <c r="BJ52" s="4">
        <f>((ABS(E52-Xmin_correction-Y52)+1)^2+((ABS(K52-U52)+1)*BG52)^2)^(1/2)</f>
        <v>29.055630685245148</v>
      </c>
      <c r="BK52" s="4">
        <f>((ABS(V52-F52+Xmax_correction)+1)^2+((ABS(T52-N52)+1)*BG52)^2)^(1/2)</f>
        <v>25.577075502149306</v>
      </c>
      <c r="BL52" s="4">
        <f>((ABS(V52-Y52)+1)^2+((ABS(T52-U52)+1)*BG52)^2)^(1/2)</f>
        <v>32.915647506635104</v>
      </c>
      <c r="BM52" s="4">
        <f>((ABS(W52-X52)+1)^2+((ABS(T52-U52)+1)*BG52)^2)^(1/2)</f>
        <v>32.915647506635104</v>
      </c>
      <c r="BN52" s="4">
        <f>((ABS(E52-Xmin_correction-F52+Xmax_correction)+1)^2+((ABS(L52-M52)+1)*BG52)^2)^(1/2)</f>
        <v>32.723417338651977</v>
      </c>
      <c r="BO52" s="4">
        <f>((ABS(E52-Xmin_correction-F52+Xmax_correction)+1)^2+((ABS(K52-N52)+1)*BG52)^2)^(1/2)</f>
        <v>32.349676815096657</v>
      </c>
      <c r="BP52" s="4">
        <f t="shared" si="14"/>
        <v>32.915647506635104</v>
      </c>
      <c r="BQ52" s="4"/>
    </row>
    <row r="53" spans="1:69" x14ac:dyDescent="0.25">
      <c r="A53" s="49">
        <v>1126</v>
      </c>
      <c r="B53" s="49">
        <v>0</v>
      </c>
      <c r="C53" s="49">
        <v>21</v>
      </c>
      <c r="D53" s="49">
        <v>72</v>
      </c>
      <c r="E53" s="49">
        <v>38</v>
      </c>
      <c r="F53" s="49">
        <v>65</v>
      </c>
      <c r="G53" s="49">
        <v>49</v>
      </c>
      <c r="H53" s="49">
        <v>54</v>
      </c>
      <c r="I53" s="49">
        <v>51</v>
      </c>
      <c r="J53" s="49">
        <v>52</v>
      </c>
      <c r="K53" s="49">
        <v>40</v>
      </c>
      <c r="L53" s="49">
        <v>51</v>
      </c>
      <c r="M53" s="49">
        <v>41</v>
      </c>
      <c r="N53" s="49">
        <v>52</v>
      </c>
      <c r="O53" s="49">
        <v>0</v>
      </c>
      <c r="P53" s="49">
        <v>0</v>
      </c>
      <c r="Q53" s="49">
        <v>7156</v>
      </c>
      <c r="R53" s="49">
        <v>3</v>
      </c>
      <c r="S53" s="49">
        <v>34</v>
      </c>
      <c r="T53" s="49">
        <v>21</v>
      </c>
      <c r="U53" s="49">
        <v>72</v>
      </c>
      <c r="V53" s="49">
        <v>44</v>
      </c>
      <c r="W53" s="49">
        <v>51</v>
      </c>
      <c r="X53" s="49">
        <v>46</v>
      </c>
      <c r="Y53" s="49">
        <v>49</v>
      </c>
      <c r="Z53" s="49">
        <v>44</v>
      </c>
      <c r="AA53" s="49">
        <v>21</v>
      </c>
      <c r="AB53" s="49">
        <v>49</v>
      </c>
      <c r="AC53" s="49">
        <v>72</v>
      </c>
      <c r="AD53" s="51">
        <v>32.5928692114</v>
      </c>
      <c r="AG53" s="2">
        <f>Q53*0.000001</f>
        <v>7.156E-3</v>
      </c>
      <c r="AH53" s="3">
        <f t="shared" si="0"/>
        <v>2.1030015586361093</v>
      </c>
      <c r="AI53" s="3">
        <f t="shared" si="1"/>
        <v>2.1731303586361093</v>
      </c>
      <c r="AJ53" s="2">
        <f>(1+D53-C53)*LineDuration</f>
        <v>1.4352E-2</v>
      </c>
      <c r="AK53" s="3">
        <f t="shared" si="2"/>
        <v>2.3137799586361094</v>
      </c>
      <c r="AM53" s="7">
        <f>D53-C53+1</f>
        <v>52</v>
      </c>
      <c r="AN53" s="4">
        <f t="shared" si="8"/>
        <v>32.198068436745444</v>
      </c>
      <c r="AO53" s="32">
        <f t="shared" si="9"/>
        <v>1.6150037106156334</v>
      </c>
      <c r="AP53" s="1">
        <f>ABS(J53+I53-H53-G53)/2</f>
        <v>0</v>
      </c>
      <c r="AQ53" s="4">
        <f t="shared" si="10"/>
        <v>32.198068436745444</v>
      </c>
      <c r="AS53" s="4">
        <f>1+(F53-3)-(E53-8)</f>
        <v>33</v>
      </c>
      <c r="AT53" s="4">
        <f>ABS(N53-L53)</f>
        <v>1</v>
      </c>
      <c r="AU53" s="4">
        <f>AN53/(1+D53-C53)*ABS(N53-L53)</f>
        <v>0.61919362378356624</v>
      </c>
      <c r="AV53" s="4">
        <f t="shared" si="11"/>
        <v>33.005808590969778</v>
      </c>
      <c r="AX53" s="4">
        <f t="shared" si="12"/>
        <v>33.005808590969778</v>
      </c>
      <c r="AZ53" s="24">
        <f t="shared" si="3"/>
        <v>1</v>
      </c>
      <c r="BA53" s="1">
        <f t="shared" si="4"/>
        <v>1.2799999999999999E-2</v>
      </c>
      <c r="BB53" s="1">
        <f t="shared" si="5"/>
        <v>2.1618269023272667</v>
      </c>
      <c r="BC53" s="1">
        <f t="shared" si="6"/>
        <v>6.0025860909344317E-3</v>
      </c>
      <c r="BD53" s="1">
        <f>BC53+LineDuration*(U53-T53+1)</f>
        <v>2.0354586090934431E-2</v>
      </c>
      <c r="BE53" s="1">
        <f t="shared" si="7"/>
        <v>4.4835841231800962E-2</v>
      </c>
      <c r="BF53" s="1">
        <f t="shared" si="13"/>
        <v>32.035841231800966</v>
      </c>
      <c r="BG53" s="1">
        <f>BF53/(U53-T53+1)</f>
        <v>0.61607386984232626</v>
      </c>
      <c r="BH53" s="4">
        <f>((ABS(X53-F53+Xmax_correction)+1)^2+((ABS(U53-M53)+1)*BG53)^2)^(1/2)</f>
        <v>26.031829390516517</v>
      </c>
      <c r="BI53" s="4">
        <f>((ABS(E53-Xmin_correction-W53)+1)^2+((ABS(L53-T53)+1)*BG53)^2)^(1/2)</f>
        <v>26.939648839424432</v>
      </c>
      <c r="BJ53" s="4">
        <f>((ABS(E53-Xmin_correction-Y53)+1)^2+((ABS(K53-U53)+1)*BG53)^2)^(1/2)</f>
        <v>26.501447078765754</v>
      </c>
      <c r="BK53" s="4">
        <f>((ABS(V53-F53+Xmax_correction)+1)^2+((ABS(T53-N53)+1)*BG53)^2)^(1/2)</f>
        <v>27.379849185431237</v>
      </c>
      <c r="BL53" s="4">
        <f>((ABS(V53-Y53)+1)^2+((ABS(T53-U53)+1)*BG53)^2)^(1/2)</f>
        <v>32.592869211365219</v>
      </c>
      <c r="BM53" s="4">
        <f>((ABS(W53-X53)+1)^2+((ABS(T53-U53)+1)*BG53)^2)^(1/2)</f>
        <v>32.592869211365219</v>
      </c>
      <c r="BN53" s="4">
        <f>((ABS(E53-Xmin_correction-F53+Xmax_correction)+1)^2+((ABS(L53-M53)+1)*BG53)^2)^(1/2)</f>
        <v>30.755896809968043</v>
      </c>
      <c r="BO53" s="4">
        <f>((ABS(E53-Xmin_correction-F53+Xmax_correction)+1)^2+((ABS(K53-N53)+1)*BG53)^2)^(1/2)</f>
        <v>31.050659336225415</v>
      </c>
      <c r="BP53" s="4">
        <f t="shared" si="14"/>
        <v>32.592869211365219</v>
      </c>
      <c r="BQ53" s="4"/>
    </row>
    <row r="54" spans="1:69" x14ac:dyDescent="0.25">
      <c r="A54" s="49">
        <v>1107</v>
      </c>
      <c r="B54" s="49">
        <v>0</v>
      </c>
      <c r="C54" s="49">
        <v>21</v>
      </c>
      <c r="D54" s="49">
        <v>72</v>
      </c>
      <c r="E54" s="49">
        <v>45</v>
      </c>
      <c r="F54" s="49">
        <v>72</v>
      </c>
      <c r="G54" s="49">
        <v>56</v>
      </c>
      <c r="H54" s="49">
        <v>61</v>
      </c>
      <c r="I54" s="49">
        <v>57</v>
      </c>
      <c r="J54" s="49">
        <v>59</v>
      </c>
      <c r="K54" s="49">
        <v>42</v>
      </c>
      <c r="L54" s="49">
        <v>52</v>
      </c>
      <c r="M54" s="49">
        <v>41</v>
      </c>
      <c r="N54" s="49">
        <v>52</v>
      </c>
      <c r="O54" s="49">
        <v>0</v>
      </c>
      <c r="P54" s="49">
        <v>0</v>
      </c>
      <c r="Q54" s="49">
        <v>7156</v>
      </c>
      <c r="R54" s="49">
        <v>3</v>
      </c>
      <c r="S54" s="49">
        <v>34</v>
      </c>
      <c r="T54" s="49">
        <v>20</v>
      </c>
      <c r="U54" s="49">
        <v>72</v>
      </c>
      <c r="V54" s="49">
        <v>56</v>
      </c>
      <c r="W54" s="49">
        <v>56</v>
      </c>
      <c r="X54" s="49">
        <v>52</v>
      </c>
      <c r="Y54" s="49">
        <v>56</v>
      </c>
      <c r="Z54" s="49">
        <v>56</v>
      </c>
      <c r="AA54" s="49">
        <v>20</v>
      </c>
      <c r="AB54" s="49">
        <v>52</v>
      </c>
      <c r="AC54" s="49">
        <v>72</v>
      </c>
      <c r="AD54" s="51">
        <v>33.052077858799997</v>
      </c>
      <c r="AG54" s="2">
        <f>Q54*0.000001</f>
        <v>7.156E-3</v>
      </c>
      <c r="AH54" s="3">
        <f t="shared" si="0"/>
        <v>2.1030015586361093</v>
      </c>
      <c r="AI54" s="3">
        <f t="shared" si="1"/>
        <v>2.1731303586361093</v>
      </c>
      <c r="AJ54" s="2">
        <f>(1+D54-C54)*LineDuration</f>
        <v>1.4352E-2</v>
      </c>
      <c r="AK54" s="3">
        <f t="shared" si="2"/>
        <v>2.3137799586361094</v>
      </c>
      <c r="AM54" s="7">
        <f>D54-C54+1</f>
        <v>52</v>
      </c>
      <c r="AN54" s="4">
        <f t="shared" si="8"/>
        <v>32.198068436745444</v>
      </c>
      <c r="AO54" s="32">
        <f t="shared" si="9"/>
        <v>1.6150037106156334</v>
      </c>
      <c r="AP54" s="1">
        <f>ABS(J54+I54-H54-G54)/2</f>
        <v>0.5</v>
      </c>
      <c r="AQ54" s="4">
        <f t="shared" si="10"/>
        <v>32.201950423186219</v>
      </c>
      <c r="AS54" s="4">
        <f>1+(F54-3)-(E54-8)</f>
        <v>33</v>
      </c>
      <c r="AT54" s="4">
        <f>ABS(N54-L54)</f>
        <v>0</v>
      </c>
      <c r="AU54" s="4">
        <f>AN54/(1+D54-C54)*ABS(N54-L54)</f>
        <v>0</v>
      </c>
      <c r="AV54" s="4">
        <f t="shared" si="11"/>
        <v>33</v>
      </c>
      <c r="AX54" s="4">
        <f t="shared" si="12"/>
        <v>33</v>
      </c>
      <c r="AZ54" s="24">
        <f t="shared" si="3"/>
        <v>2</v>
      </c>
      <c r="BA54" s="1">
        <f t="shared" si="4"/>
        <v>1.2799999999999999E-2</v>
      </c>
      <c r="BB54" s="1">
        <f t="shared" si="5"/>
        <v>2.1618269023272667</v>
      </c>
      <c r="BC54" s="1">
        <f t="shared" si="6"/>
        <v>6.0025860909344317E-3</v>
      </c>
      <c r="BD54" s="1">
        <f>BC54+LineDuration*(U54-T54+1)</f>
        <v>2.0630586090934429E-2</v>
      </c>
      <c r="BE54" s="1">
        <f t="shared" si="7"/>
        <v>4.5471698008843278E-2</v>
      </c>
      <c r="BF54" s="1">
        <f t="shared" si="13"/>
        <v>32.671698008843279</v>
      </c>
      <c r="BG54" s="1">
        <f>BF54/(U54-T54+1)</f>
        <v>0.61644713224232606</v>
      </c>
      <c r="BH54" s="4">
        <f>((ABS(X54-F54+Xmax_correction)+1)^2+((ABS(U54-M54)+1)*BG54)^2)^(1/2)</f>
        <v>26.704442260683575</v>
      </c>
      <c r="BI54" s="4">
        <f>((ABS(E54-Xmin_correction-W54)+1)^2+((ABS(L54-T54)+1)*BG54)^2)^(1/2)</f>
        <v>26.510897679999804</v>
      </c>
      <c r="BJ54" s="4">
        <f>((ABS(E54-Xmin_correction-Y54)+1)^2+((ABS(K54-U54)+1)*BG54)^2)^(1/2)</f>
        <v>25.577075502149306</v>
      </c>
      <c r="BK54" s="4">
        <f>((ABS(V54-F54+Xmax_correction)+1)^2+((ABS(T54-N54)+1)*BG54)^2)^(1/2)</f>
        <v>24.694689627517469</v>
      </c>
      <c r="BL54" s="4">
        <f>((ABS(V54-Y54)+1)^2+((ABS(T54-U54)+1)*BG54)^2)^(1/2)</f>
        <v>32.686998191651888</v>
      </c>
      <c r="BM54" s="4">
        <f>((ABS(W54-X54)+1)^2+((ABS(T54-U54)+1)*BG54)^2)^(1/2)</f>
        <v>33.052077858752753</v>
      </c>
      <c r="BN54" s="4">
        <f>((ABS(E54-Xmin_correction-F54+Xmax_correction)+1)^2+((ABS(L54-M54)+1)*BG54)^2)^(1/2)</f>
        <v>30.898560122218793</v>
      </c>
      <c r="BO54" s="4">
        <f>((ABS(E54-Xmin_correction-F54+Xmax_correction)+1)^2+((ABS(K54-N54)+1)*BG54)^2)^(1/2)</f>
        <v>30.756801769508225</v>
      </c>
      <c r="BP54" s="4">
        <f t="shared" si="14"/>
        <v>33.052077858752753</v>
      </c>
      <c r="BQ54" s="4"/>
    </row>
    <row r="55" spans="1:69" x14ac:dyDescent="0.25">
      <c r="A55" s="49">
        <v>1105</v>
      </c>
      <c r="B55" s="49">
        <v>0</v>
      </c>
      <c r="C55" s="49">
        <v>21</v>
      </c>
      <c r="D55" s="49">
        <v>71</v>
      </c>
      <c r="E55" s="49">
        <v>49</v>
      </c>
      <c r="F55" s="49">
        <v>76</v>
      </c>
      <c r="G55" s="49">
        <v>61</v>
      </c>
      <c r="H55" s="49">
        <v>66</v>
      </c>
      <c r="I55" s="49">
        <v>60</v>
      </c>
      <c r="J55" s="49">
        <v>65</v>
      </c>
      <c r="K55" s="49">
        <v>43</v>
      </c>
      <c r="L55" s="49">
        <v>51</v>
      </c>
      <c r="M55" s="49">
        <v>39</v>
      </c>
      <c r="N55" s="49">
        <v>53</v>
      </c>
      <c r="O55" s="49">
        <v>0</v>
      </c>
      <c r="P55" s="49">
        <v>0</v>
      </c>
      <c r="Q55" s="49">
        <v>7156</v>
      </c>
      <c r="R55" s="49">
        <v>3</v>
      </c>
      <c r="S55" s="49">
        <v>34</v>
      </c>
      <c r="T55" s="49">
        <v>21</v>
      </c>
      <c r="U55" s="49">
        <v>72</v>
      </c>
      <c r="V55" s="49">
        <v>56</v>
      </c>
      <c r="W55" s="49">
        <v>63</v>
      </c>
      <c r="X55" s="49">
        <v>58</v>
      </c>
      <c r="Y55" s="49">
        <v>59</v>
      </c>
      <c r="Z55" s="49">
        <v>63</v>
      </c>
      <c r="AA55" s="49">
        <v>21</v>
      </c>
      <c r="AB55" s="49">
        <v>58</v>
      </c>
      <c r="AC55" s="49">
        <v>72</v>
      </c>
      <c r="AD55" s="51">
        <v>32.5928692114</v>
      </c>
      <c r="AF55" s="8"/>
      <c r="AG55" s="2">
        <f>Q55*0.000001</f>
        <v>7.156E-3</v>
      </c>
      <c r="AH55" s="3">
        <f t="shared" si="0"/>
        <v>2.1030015586361093</v>
      </c>
      <c r="AI55" s="3">
        <f t="shared" si="1"/>
        <v>2.1731303586361093</v>
      </c>
      <c r="AJ55" s="2">
        <f>(1+D55-C55)*LineDuration</f>
        <v>1.4076E-2</v>
      </c>
      <c r="AK55" s="3">
        <f t="shared" si="2"/>
        <v>2.3110751586361094</v>
      </c>
      <c r="AM55" s="7">
        <f>D55-C55+1</f>
        <v>51</v>
      </c>
      <c r="AN55" s="4">
        <f t="shared" si="8"/>
        <v>31.559838430561879</v>
      </c>
      <c r="AO55" s="32">
        <f t="shared" si="9"/>
        <v>1.6159778546461974</v>
      </c>
      <c r="AP55" s="1">
        <f>ABS(J55+I55-H55-G55)/2</f>
        <v>1</v>
      </c>
      <c r="AQ55" s="4">
        <f t="shared" si="10"/>
        <v>31.575677376157277</v>
      </c>
      <c r="AS55" s="4">
        <f>1+(F55-3)-(E55-8)</f>
        <v>33</v>
      </c>
      <c r="AT55" s="4">
        <f>ABS(N55-L55)</f>
        <v>2</v>
      </c>
      <c r="AU55" s="4">
        <f>AN55/(1+D55-C55)*ABS(N55-L55)</f>
        <v>1.2376407227671324</v>
      </c>
      <c r="AV55" s="4">
        <f t="shared" si="11"/>
        <v>33.023200247078591</v>
      </c>
      <c r="AX55" s="4">
        <f t="shared" si="12"/>
        <v>33.023200247078591</v>
      </c>
      <c r="AZ55" s="24">
        <f t="shared" si="3"/>
        <v>3</v>
      </c>
      <c r="BA55" s="1">
        <f t="shared" si="4"/>
        <v>1.2799999999999999E-2</v>
      </c>
      <c r="BB55" s="1">
        <f t="shared" si="5"/>
        <v>2.1618269023272667</v>
      </c>
      <c r="BC55" s="1">
        <f t="shared" si="6"/>
        <v>6.0025860909344317E-3</v>
      </c>
      <c r="BD55" s="1">
        <f>BC55+LineDuration*(U55-T55+1)</f>
        <v>2.0354586090934431E-2</v>
      </c>
      <c r="BE55" s="1">
        <f t="shared" si="7"/>
        <v>4.4835841231800962E-2</v>
      </c>
      <c r="BF55" s="1">
        <f t="shared" si="13"/>
        <v>32.035841231800966</v>
      </c>
      <c r="BG55" s="1">
        <f>BF55/(U55-T55+1)</f>
        <v>0.61607386984232626</v>
      </c>
      <c r="BH55" s="4">
        <f>((ABS(X55-F55+Xmax_correction)+1)^2+((ABS(U55-M55)+1)*BG55)^2)^(1/2)</f>
        <v>26.358231108071145</v>
      </c>
      <c r="BI55" s="4">
        <f>((ABS(E55-Xmin_correction-W55)+1)^2+((ABS(L55-T55)+1)*BG55)^2)^(1/2)</f>
        <v>27.654017422275231</v>
      </c>
      <c r="BJ55" s="4">
        <f>((ABS(E55-Xmin_correction-Y55)+1)^2+((ABS(K55-U55)+1)*BG55)^2)^(1/2)</f>
        <v>24.445701294752205</v>
      </c>
      <c r="BK55" s="4">
        <f>((ABS(V55-F55+Xmax_correction)+1)^2+((ABS(T55-N55)+1)*BG55)^2)^(1/2)</f>
        <v>27.153760278617433</v>
      </c>
      <c r="BL55" s="4">
        <f>((ABS(V55-Y55)+1)^2+((ABS(T55-U55)+1)*BG55)^2)^(1/2)</f>
        <v>32.284595760658966</v>
      </c>
      <c r="BM55" s="4">
        <f>((ABS(W55-X55)+1)^2+((ABS(T55-U55)+1)*BG55)^2)^(1/2)</f>
        <v>32.592869211365219</v>
      </c>
      <c r="BN55" s="4">
        <f>((ABS(E55-Xmin_correction-F55+Xmax_correction)+1)^2+((ABS(L55-M55)+1)*BG55)^2)^(1/2)</f>
        <v>31.050659336225415</v>
      </c>
      <c r="BO55" s="4">
        <f>((ABS(E55-Xmin_correction-F55+Xmax_correction)+1)^2+((ABS(K55-N55)+1)*BG55)^2)^(1/2)</f>
        <v>30.755896809968043</v>
      </c>
      <c r="BP55" s="4">
        <f t="shared" si="14"/>
        <v>32.592869211365219</v>
      </c>
      <c r="BQ55" s="4"/>
    </row>
    <row r="56" spans="1:69" s="36" customFormat="1" x14ac:dyDescent="0.25">
      <c r="A56" s="49">
        <v>1165</v>
      </c>
      <c r="B56" s="49">
        <v>0</v>
      </c>
      <c r="C56" s="49">
        <v>23</v>
      </c>
      <c r="D56" s="49">
        <v>74</v>
      </c>
      <c r="E56" s="49">
        <v>48</v>
      </c>
      <c r="F56" s="49">
        <v>76</v>
      </c>
      <c r="G56" s="49">
        <v>60</v>
      </c>
      <c r="H56" s="49">
        <v>65</v>
      </c>
      <c r="I56" s="49">
        <v>60</v>
      </c>
      <c r="J56" s="49">
        <v>63</v>
      </c>
      <c r="K56" s="49">
        <v>46</v>
      </c>
      <c r="L56" s="49">
        <v>53</v>
      </c>
      <c r="M56" s="49">
        <v>42</v>
      </c>
      <c r="N56" s="49">
        <v>54</v>
      </c>
      <c r="O56" s="49">
        <v>0</v>
      </c>
      <c r="P56" s="49">
        <v>0</v>
      </c>
      <c r="Q56" s="49">
        <v>7147</v>
      </c>
      <c r="R56" s="49">
        <v>3</v>
      </c>
      <c r="S56" s="49">
        <v>34</v>
      </c>
      <c r="T56" s="49">
        <v>23</v>
      </c>
      <c r="U56" s="49">
        <v>74</v>
      </c>
      <c r="V56" s="49">
        <v>55</v>
      </c>
      <c r="W56" s="49">
        <v>62</v>
      </c>
      <c r="X56" s="49">
        <v>55</v>
      </c>
      <c r="Y56" s="49">
        <v>60</v>
      </c>
      <c r="Z56" s="49">
        <v>62</v>
      </c>
      <c r="AA56" s="49">
        <v>23</v>
      </c>
      <c r="AB56" s="49">
        <v>55</v>
      </c>
      <c r="AC56" s="49">
        <v>74</v>
      </c>
      <c r="AD56" s="51">
        <v>33.056687135499999</v>
      </c>
      <c r="AG56" s="37">
        <f>Q56*0.000001</f>
        <v>7.1469999999999997E-3</v>
      </c>
      <c r="AH56" s="38">
        <f t="shared" si="0"/>
        <v>2.1057380601511122</v>
      </c>
      <c r="AI56" s="38">
        <f t="shared" si="1"/>
        <v>2.1757786601511122</v>
      </c>
      <c r="AJ56" s="37">
        <f>(1+D56-C56)*LineDuration</f>
        <v>1.4352E-2</v>
      </c>
      <c r="AK56" s="38">
        <f t="shared" si="2"/>
        <v>2.3164282601511124</v>
      </c>
      <c r="AL56" s="48"/>
      <c r="AM56" s="39">
        <f>D56-C56+1</f>
        <v>52</v>
      </c>
      <c r="AN56" s="40">
        <f t="shared" si="8"/>
        <v>32.236076860088765</v>
      </c>
      <c r="AO56" s="41">
        <f t="shared" si="9"/>
        <v>1.6130995165972195</v>
      </c>
      <c r="AP56" s="39">
        <f>ABS(J56+I56-H56-G56)/2</f>
        <v>1</v>
      </c>
      <c r="AQ56" s="40">
        <f t="shared" si="10"/>
        <v>32.251583702657925</v>
      </c>
      <c r="AR56" s="48"/>
      <c r="AS56" s="40">
        <f>1+(F56-3)-(E56-8)</f>
        <v>34</v>
      </c>
      <c r="AT56" s="40">
        <f>ABS(N56-L56)</f>
        <v>1</v>
      </c>
      <c r="AU56" s="40">
        <f>AN56/(1+D56-C56)*ABS(N56-L56)</f>
        <v>0.61992455500170707</v>
      </c>
      <c r="AV56" s="40">
        <f t="shared" si="11"/>
        <v>34.00565109586779</v>
      </c>
      <c r="AW56" s="48"/>
      <c r="AX56" s="40">
        <f t="shared" si="12"/>
        <v>34.00565109586779</v>
      </c>
      <c r="AY56" s="48"/>
      <c r="AZ56" s="42">
        <f t="shared" si="3"/>
        <v>0</v>
      </c>
      <c r="BA56" s="39">
        <f t="shared" si="4"/>
        <v>1.2799999999999999E-2</v>
      </c>
      <c r="BB56" s="39">
        <f t="shared" si="5"/>
        <v>2.164489033922087</v>
      </c>
      <c r="BC56" s="39">
        <f t="shared" si="6"/>
        <v>5.9949973235688594E-3</v>
      </c>
      <c r="BD56" s="39">
        <f>BC56+LineDuration*(U56-T56+1)</f>
        <v>2.0346997323568858E-2</v>
      </c>
      <c r="BE56" s="39">
        <f t="shared" si="7"/>
        <v>4.4874048144449813E-2</v>
      </c>
      <c r="BF56" s="39">
        <f t="shared" si="13"/>
        <v>32.074048144449812</v>
      </c>
      <c r="BG56" s="39">
        <f>BF56/(U56-T56+1)</f>
        <v>0.61680861816249632</v>
      </c>
      <c r="BH56" s="4">
        <f>((ABS(X56-F56+Xmax_correction)+1)^2+((ABS(U56-M56)+1)*BG56)^2)^(1/2)</f>
        <v>27.844446070942876</v>
      </c>
      <c r="BI56" s="40">
        <f>((ABS(E56-Xmin_correction-W56)+1)^2+((ABS(L56-T56)+1)*BG56)^2)^(1/2)</f>
        <v>27.669752609182947</v>
      </c>
      <c r="BJ56" s="4">
        <f>((ABS(E56-Xmin_correction-Y56)+1)^2+((ABS(K56-U56)+1)*BG56)^2)^(1/2)</f>
        <v>25.376383999314069</v>
      </c>
      <c r="BK56" s="4">
        <f>((ABS(V56-F56+Xmax_correction)+1)^2+((ABS(T56-N56)+1)*BG56)^2)^(1/2)</f>
        <v>27.396783394297895</v>
      </c>
      <c r="BL56" s="40">
        <f>((ABS(V56-Y56)+1)^2+((ABS(T56-U56)+1)*BG56)^2)^(1/2)</f>
        <v>32.630423907336606</v>
      </c>
      <c r="BM56" s="40">
        <f>((ABS(W56-X56)+1)^2+((ABS(T56-U56)+1)*BG56)^2)^(1/2)</f>
        <v>33.056687135472067</v>
      </c>
      <c r="BN56" s="4">
        <f>((ABS(E56-Xmin_correction-F56+Xmax_correction)+1)^2+((ABS(L56-M56)+1)*BG56)^2)^(1/2)</f>
        <v>31.871385496826022</v>
      </c>
      <c r="BO56" s="4">
        <f>((ABS(E56-Xmin_correction-F56+Xmax_correction)+1)^2+((ABS(K56-N56)+1)*BG56)^2)^(1/2)</f>
        <v>31.493121194740318</v>
      </c>
      <c r="BP56" s="40">
        <f t="shared" si="14"/>
        <v>33.056687135472067</v>
      </c>
      <c r="BQ56" s="4"/>
    </row>
    <row r="57" spans="1:69" s="36" customFormat="1" x14ac:dyDescent="0.25">
      <c r="A57" s="49">
        <v>1114</v>
      </c>
      <c r="B57" s="49">
        <v>0</v>
      </c>
      <c r="C57" s="49">
        <v>21</v>
      </c>
      <c r="D57" s="49">
        <v>71</v>
      </c>
      <c r="E57" s="49">
        <v>44</v>
      </c>
      <c r="F57" s="49">
        <v>72</v>
      </c>
      <c r="G57" s="49">
        <v>56</v>
      </c>
      <c r="H57" s="49">
        <v>61</v>
      </c>
      <c r="I57" s="49">
        <v>56</v>
      </c>
      <c r="J57" s="49">
        <v>61</v>
      </c>
      <c r="K57" s="49">
        <v>43</v>
      </c>
      <c r="L57" s="49">
        <v>50</v>
      </c>
      <c r="M57" s="49">
        <v>41</v>
      </c>
      <c r="N57" s="49">
        <v>52</v>
      </c>
      <c r="O57" s="49">
        <v>0</v>
      </c>
      <c r="P57" s="49">
        <v>0</v>
      </c>
      <c r="Q57" s="49">
        <v>7147</v>
      </c>
      <c r="R57" s="49">
        <v>3</v>
      </c>
      <c r="S57" s="49">
        <v>34</v>
      </c>
      <c r="T57" s="49">
        <v>20</v>
      </c>
      <c r="U57" s="49">
        <v>72</v>
      </c>
      <c r="V57" s="49">
        <v>56</v>
      </c>
      <c r="W57" s="49">
        <v>56</v>
      </c>
      <c r="X57" s="49">
        <v>54</v>
      </c>
      <c r="Y57" s="49">
        <v>56</v>
      </c>
      <c r="Z57" s="49">
        <v>56</v>
      </c>
      <c r="AA57" s="49">
        <v>20</v>
      </c>
      <c r="AB57" s="49">
        <v>54</v>
      </c>
      <c r="AC57" s="49">
        <v>72</v>
      </c>
      <c r="AD57" s="51">
        <v>32.847921511199999</v>
      </c>
      <c r="AG57" s="37">
        <f>Q57*0.000001</f>
        <v>7.1469999999999997E-3</v>
      </c>
      <c r="AH57" s="38">
        <f t="shared" si="0"/>
        <v>2.1057380601511122</v>
      </c>
      <c r="AI57" s="38">
        <f t="shared" si="1"/>
        <v>2.1757786601511122</v>
      </c>
      <c r="AJ57" s="37">
        <f>(1+D57-C57)*LineDuration</f>
        <v>1.4076E-2</v>
      </c>
      <c r="AK57" s="38">
        <f t="shared" si="2"/>
        <v>2.3137234601511123</v>
      </c>
      <c r="AL57" s="48"/>
      <c r="AM57" s="39">
        <f>D57-C57+1</f>
        <v>51</v>
      </c>
      <c r="AN57" s="40">
        <f t="shared" si="8"/>
        <v>31.59711592268706</v>
      </c>
      <c r="AO57" s="41">
        <f t="shared" si="9"/>
        <v>1.6140713641329989</v>
      </c>
      <c r="AP57" s="39">
        <f>ABS(J57+I57-H57-G57)/2</f>
        <v>0</v>
      </c>
      <c r="AQ57" s="40">
        <f t="shared" si="10"/>
        <v>31.59711592268706</v>
      </c>
      <c r="AR57" s="48"/>
      <c r="AS57" s="40">
        <f>1+(F57-3)-(E57-8)</f>
        <v>34</v>
      </c>
      <c r="AT57" s="40">
        <f>ABS(N57-L57)</f>
        <v>2</v>
      </c>
      <c r="AU57" s="40">
        <f>AN57/(1+D57-C57)*ABS(N57-L57)</f>
        <v>1.2391025852034141</v>
      </c>
      <c r="AV57" s="40">
        <f t="shared" si="11"/>
        <v>34.022571555022964</v>
      </c>
      <c r="AW57" s="48"/>
      <c r="AX57" s="40">
        <f t="shared" si="12"/>
        <v>34.022571555022964</v>
      </c>
      <c r="AY57" s="48"/>
      <c r="AZ57" s="42">
        <f t="shared" si="3"/>
        <v>1</v>
      </c>
      <c r="BA57" s="39">
        <f t="shared" si="4"/>
        <v>1.2799999999999999E-2</v>
      </c>
      <c r="BB57" s="39">
        <f t="shared" si="5"/>
        <v>2.164489033922087</v>
      </c>
      <c r="BC57" s="39">
        <f t="shared" si="6"/>
        <v>5.9949973235688594E-3</v>
      </c>
      <c r="BD57" s="39">
        <f>BC57+LineDuration*(U57-T57+1)</f>
        <v>2.0622997323568856E-2</v>
      </c>
      <c r="BE57" s="39">
        <f t="shared" si="7"/>
        <v>4.5510639669812315E-2</v>
      </c>
      <c r="BF57" s="39">
        <f t="shared" si="13"/>
        <v>32.710639669812316</v>
      </c>
      <c r="BG57" s="39">
        <f>BF57/(U57-T57+1)</f>
        <v>0.61718188056249657</v>
      </c>
      <c r="BH57" s="4">
        <f>((ABS(X57-F57+Xmax_correction)+1)^2+((ABS(U57-M57)+1)*BG57)^2)^(1/2)</f>
        <v>25.417619815067887</v>
      </c>
      <c r="BI57" s="40">
        <f>((ABS(E57-Xmin_correction-W57)+1)^2+((ABS(L57-T57)+1)*BG57)^2)^(1/2)</f>
        <v>26.268952172109341</v>
      </c>
      <c r="BJ57" s="4">
        <f>((ABS(E57-Xmin_correction-Y57)+1)^2+((ABS(K57-U57)+1)*BG57)^2)^(1/2)</f>
        <v>25.822899262576886</v>
      </c>
      <c r="BK57" s="4">
        <f>((ABS(V57-F57+Xmax_correction)+1)^2+((ABS(T57-N57)+1)*BG57)^2)^(1/2)</f>
        <v>24.714667160483561</v>
      </c>
      <c r="BL57" s="40">
        <f>((ABS(V57-Y57)+1)^2+((ABS(T57-U57)+1)*BG57)^2)^(1/2)</f>
        <v>32.725921646430358</v>
      </c>
      <c r="BM57" s="40">
        <f>((ABS(W57-X57)+1)^2+((ABS(T57-U57)+1)*BG57)^2)^(1/2)</f>
        <v>32.847921511235675</v>
      </c>
      <c r="BN57" s="4">
        <f>((ABS(E57-Xmin_correction-F57+Xmax_correction)+1)^2+((ABS(L57-M57)+1)*BG57)^2)^(1/2)</f>
        <v>31.60840627696161</v>
      </c>
      <c r="BO57" s="4">
        <f>((ABS(E57-Xmin_correction-F57+Xmax_correction)+1)^2+((ABS(K57-N57)+1)*BG57)^2)^(1/2)</f>
        <v>31.60840627696161</v>
      </c>
      <c r="BP57" s="40">
        <f t="shared" si="14"/>
        <v>32.847921511235675</v>
      </c>
      <c r="BQ57" s="4"/>
    </row>
    <row r="58" spans="1:69" s="36" customFormat="1" x14ac:dyDescent="0.25">
      <c r="A58" s="49">
        <v>1116</v>
      </c>
      <c r="B58" s="49">
        <v>0</v>
      </c>
      <c r="C58" s="49">
        <v>21</v>
      </c>
      <c r="D58" s="49">
        <v>72</v>
      </c>
      <c r="E58" s="49">
        <v>47</v>
      </c>
      <c r="F58" s="49">
        <v>74</v>
      </c>
      <c r="G58" s="49">
        <v>58</v>
      </c>
      <c r="H58" s="49">
        <v>63</v>
      </c>
      <c r="I58" s="49">
        <v>60</v>
      </c>
      <c r="J58" s="49">
        <v>61</v>
      </c>
      <c r="K58" s="49">
        <v>46</v>
      </c>
      <c r="L58" s="49">
        <v>46</v>
      </c>
      <c r="M58" s="49">
        <v>40</v>
      </c>
      <c r="N58" s="49">
        <v>54</v>
      </c>
      <c r="O58" s="49">
        <v>0</v>
      </c>
      <c r="P58" s="49">
        <v>0</v>
      </c>
      <c r="Q58" s="49">
        <v>7147</v>
      </c>
      <c r="R58" s="49">
        <v>3</v>
      </c>
      <c r="S58" s="49">
        <v>34</v>
      </c>
      <c r="T58" s="49">
        <v>20</v>
      </c>
      <c r="U58" s="49">
        <v>72</v>
      </c>
      <c r="V58" s="49">
        <v>56</v>
      </c>
      <c r="W58" s="49">
        <v>58</v>
      </c>
      <c r="X58" s="49">
        <v>55</v>
      </c>
      <c r="Y58" s="49">
        <v>58</v>
      </c>
      <c r="Z58" s="49">
        <v>58</v>
      </c>
      <c r="AA58" s="49">
        <v>20</v>
      </c>
      <c r="AB58" s="49">
        <v>55</v>
      </c>
      <c r="AC58" s="49">
        <v>72</v>
      </c>
      <c r="AD58" s="51">
        <v>32.954300897000003</v>
      </c>
      <c r="AG58" s="37">
        <f>Q58*0.000001</f>
        <v>7.1469999999999997E-3</v>
      </c>
      <c r="AH58" s="38">
        <f t="shared" si="0"/>
        <v>2.1057380601511122</v>
      </c>
      <c r="AI58" s="38">
        <f t="shared" si="1"/>
        <v>2.1757786601511122</v>
      </c>
      <c r="AJ58" s="37">
        <f>(1+D58-C58)*LineDuration</f>
        <v>1.4352E-2</v>
      </c>
      <c r="AK58" s="38">
        <f t="shared" si="2"/>
        <v>2.3164282601511124</v>
      </c>
      <c r="AL58" s="48"/>
      <c r="AM58" s="39">
        <f>D58-C58+1</f>
        <v>52</v>
      </c>
      <c r="AN58" s="40">
        <f t="shared" si="8"/>
        <v>32.236076860088765</v>
      </c>
      <c r="AO58" s="41">
        <f t="shared" si="9"/>
        <v>1.6130995165972195</v>
      </c>
      <c r="AP58" s="39">
        <f>ABS(J58+I58-H58-G58)/2</f>
        <v>0</v>
      </c>
      <c r="AQ58" s="40">
        <f t="shared" si="10"/>
        <v>32.236076860088765</v>
      </c>
      <c r="AR58" s="48"/>
      <c r="AS58" s="40">
        <f>1+(F58-3)-(E58-8)</f>
        <v>33</v>
      </c>
      <c r="AT58" s="40">
        <f>ABS(N58-L58)</f>
        <v>8</v>
      </c>
      <c r="AU58" s="40">
        <f>AN58/(1+D58-C58)*ABS(N58-L58)</f>
        <v>4.9593964400136565</v>
      </c>
      <c r="AV58" s="40">
        <f t="shared" si="11"/>
        <v>33.370580052633493</v>
      </c>
      <c r="AW58" s="48"/>
      <c r="AX58" s="40">
        <f t="shared" si="12"/>
        <v>33.370580052633493</v>
      </c>
      <c r="AY58" s="48"/>
      <c r="AZ58" s="42">
        <f t="shared" si="3"/>
        <v>2</v>
      </c>
      <c r="BA58" s="39">
        <f t="shared" si="4"/>
        <v>1.2799999999999999E-2</v>
      </c>
      <c r="BB58" s="39">
        <f t="shared" si="5"/>
        <v>2.164489033922087</v>
      </c>
      <c r="BC58" s="39">
        <f t="shared" si="6"/>
        <v>5.9949973235688594E-3</v>
      </c>
      <c r="BD58" s="39">
        <f>BC58+LineDuration*(U58-T58+1)</f>
        <v>2.0622997323568856E-2</v>
      </c>
      <c r="BE58" s="39">
        <f t="shared" si="7"/>
        <v>4.5510639669812315E-2</v>
      </c>
      <c r="BF58" s="39">
        <f t="shared" si="13"/>
        <v>32.710639669812316</v>
      </c>
      <c r="BG58" s="39">
        <f>BF58/(U58-T58+1)</f>
        <v>0.61718188056249657</v>
      </c>
      <c r="BH58" s="4">
        <f>((ABS(X58-F58+Xmax_correction)+1)^2+((ABS(U58-M58)+1)*BG58)^2)^(1/2)</f>
        <v>26.529507587844229</v>
      </c>
      <c r="BI58" s="40">
        <f>((ABS(E58-Xmin_correction-W58)+1)^2+((ABS(L58-T58)+1)*BG58)^2)^(1/2)</f>
        <v>23.805165874729944</v>
      </c>
      <c r="BJ58" s="4">
        <f>((ABS(E58-Xmin_correction-Y58)+1)^2+((ABS(K58-U58)+1)*BG58)^2)^(1/2)</f>
        <v>23.805165874729944</v>
      </c>
      <c r="BK58" s="4">
        <f>((ABS(V58-F58+Xmax_correction)+1)^2+((ABS(T58-N58)+1)*BG58)^2)^(1/2)</f>
        <v>26.881573712786203</v>
      </c>
      <c r="BL58" s="40">
        <f>((ABS(V58-Y58)+1)^2+((ABS(T58-U58)+1)*BG58)^2)^(1/2)</f>
        <v>32.847921511235675</v>
      </c>
      <c r="BM58" s="40">
        <f>((ABS(W58-X58)+1)^2+((ABS(T58-U58)+1)*BG58)^2)^(1/2)</f>
        <v>32.954300896973969</v>
      </c>
      <c r="BN58" s="4">
        <f>((ABS(E58-Xmin_correction-F58+Xmax_correction)+1)^2+((ABS(L58-M58)+1)*BG58)^2)^(1/2)</f>
        <v>30.309483007980166</v>
      </c>
      <c r="BO58" s="4">
        <f>((ABS(E58-Xmin_correction-F58+Xmax_correction)+1)^2+((ABS(K58-N58)+1)*BG58)^2)^(1/2)</f>
        <v>30.509899891170857</v>
      </c>
      <c r="BP58" s="40">
        <f t="shared" si="14"/>
        <v>32.954300896973969</v>
      </c>
      <c r="BQ58" s="4"/>
    </row>
    <row r="59" spans="1:69" s="36" customFormat="1" x14ac:dyDescent="0.25">
      <c r="A59" s="49">
        <v>1112</v>
      </c>
      <c r="B59" s="49">
        <v>0</v>
      </c>
      <c r="C59" s="49">
        <v>21</v>
      </c>
      <c r="D59" s="49">
        <v>72</v>
      </c>
      <c r="E59" s="49">
        <v>46</v>
      </c>
      <c r="F59" s="49">
        <v>74</v>
      </c>
      <c r="G59" s="49">
        <v>58</v>
      </c>
      <c r="H59" s="49">
        <v>63</v>
      </c>
      <c r="I59" s="49">
        <v>59</v>
      </c>
      <c r="J59" s="49">
        <v>61</v>
      </c>
      <c r="K59" s="49">
        <v>46</v>
      </c>
      <c r="L59" s="49">
        <v>46</v>
      </c>
      <c r="M59" s="49">
        <v>42</v>
      </c>
      <c r="N59" s="49">
        <v>51</v>
      </c>
      <c r="O59" s="49">
        <v>0</v>
      </c>
      <c r="P59" s="49">
        <v>0</v>
      </c>
      <c r="Q59" s="49">
        <v>7147</v>
      </c>
      <c r="R59" s="49">
        <v>3</v>
      </c>
      <c r="S59" s="49">
        <v>34</v>
      </c>
      <c r="T59" s="49">
        <v>20</v>
      </c>
      <c r="U59" s="49">
        <v>72</v>
      </c>
      <c r="V59" s="49">
        <v>56</v>
      </c>
      <c r="W59" s="49">
        <v>56</v>
      </c>
      <c r="X59" s="49">
        <v>54</v>
      </c>
      <c r="Y59" s="49">
        <v>58</v>
      </c>
      <c r="Z59" s="49">
        <v>56</v>
      </c>
      <c r="AA59" s="49">
        <v>20</v>
      </c>
      <c r="AB59" s="49">
        <v>58</v>
      </c>
      <c r="AC59" s="49">
        <v>72</v>
      </c>
      <c r="AD59" s="51">
        <v>32.847921511199999</v>
      </c>
      <c r="AG59" s="37">
        <f>Q59*0.000001</f>
        <v>7.1469999999999997E-3</v>
      </c>
      <c r="AH59" s="38">
        <f t="shared" si="0"/>
        <v>2.1057380601511122</v>
      </c>
      <c r="AI59" s="38">
        <f t="shared" si="1"/>
        <v>2.1757786601511122</v>
      </c>
      <c r="AJ59" s="37">
        <f>(1+D59-C59)*LineDuration</f>
        <v>1.4352E-2</v>
      </c>
      <c r="AK59" s="38">
        <f t="shared" si="2"/>
        <v>2.3164282601511124</v>
      </c>
      <c r="AL59" s="48"/>
      <c r="AM59" s="39">
        <f>D59-C59+1</f>
        <v>52</v>
      </c>
      <c r="AN59" s="40">
        <f t="shared" si="8"/>
        <v>32.236076860088765</v>
      </c>
      <c r="AO59" s="41">
        <f t="shared" si="9"/>
        <v>1.6130995165972195</v>
      </c>
      <c r="AP59" s="39">
        <f>ABS(J59+I59-H59-G59)/2</f>
        <v>0.5</v>
      </c>
      <c r="AQ59" s="40">
        <f t="shared" si="10"/>
        <v>32.239954269966802</v>
      </c>
      <c r="AR59" s="48"/>
      <c r="AS59" s="40">
        <f>1+(F59-3)-(E59-8)</f>
        <v>34</v>
      </c>
      <c r="AT59" s="40">
        <f>ABS(N59-L59)</f>
        <v>5</v>
      </c>
      <c r="AU59" s="40">
        <f>AN59/(1+D59-C59)*ABS(N59-L59)</f>
        <v>3.0996227750085352</v>
      </c>
      <c r="AV59" s="40">
        <f t="shared" si="11"/>
        <v>34.140996783154293</v>
      </c>
      <c r="AW59" s="48"/>
      <c r="AX59" s="40">
        <f t="shared" si="12"/>
        <v>34.140996783154293</v>
      </c>
      <c r="AY59" s="48"/>
      <c r="AZ59" s="42">
        <f t="shared" si="3"/>
        <v>3</v>
      </c>
      <c r="BA59" s="39">
        <f t="shared" si="4"/>
        <v>1.2799999999999999E-2</v>
      </c>
      <c r="BB59" s="39">
        <f t="shared" si="5"/>
        <v>2.164489033922087</v>
      </c>
      <c r="BC59" s="39">
        <f t="shared" si="6"/>
        <v>5.9949973235688594E-3</v>
      </c>
      <c r="BD59" s="39">
        <f>BC59+LineDuration*(U59-T59+1)</f>
        <v>2.0622997323568856E-2</v>
      </c>
      <c r="BE59" s="39">
        <f t="shared" si="7"/>
        <v>4.5510639669812315E-2</v>
      </c>
      <c r="BF59" s="39">
        <f t="shared" si="13"/>
        <v>32.710639669812316</v>
      </c>
      <c r="BG59" s="39">
        <f>BF59/(U59-T59+1)</f>
        <v>0.61718188056249657</v>
      </c>
      <c r="BH59" s="4">
        <f>((ABS(X59-F59+Xmax_correction)+1)^2+((ABS(U59-M59)+1)*BG59)^2)^(1/2)</f>
        <v>26.268952172109341</v>
      </c>
      <c r="BI59" s="40">
        <f>((ABS(E59-Xmin_correction-W59)+1)^2+((ABS(L59-T59)+1)*BG59)^2)^(1/2)</f>
        <v>23.101643281883803</v>
      </c>
      <c r="BJ59" s="4">
        <f>((ABS(E59-Xmin_correction-Y59)+1)^2+((ABS(K59-U59)+1)*BG59)^2)^(1/2)</f>
        <v>24.529287032512929</v>
      </c>
      <c r="BK59" s="4">
        <f>((ABS(V59-F59+Xmax_correction)+1)^2+((ABS(T59-N59)+1)*BG59)^2)^(1/2)</f>
        <v>25.417619815067887</v>
      </c>
      <c r="BL59" s="40">
        <f>((ABS(V59-Y59)+1)^2+((ABS(T59-U59)+1)*BG59)^2)^(1/2)</f>
        <v>32.847921511235675</v>
      </c>
      <c r="BM59" s="40">
        <f>((ABS(W59-X59)+1)^2+((ABS(T59-U59)+1)*BG59)^2)^(1/2)</f>
        <v>32.847921511235675</v>
      </c>
      <c r="BN59" s="4">
        <f>((ABS(E59-Xmin_correction-F59+Xmax_correction)+1)^2+((ABS(L59-M59)+1)*BG59)^2)^(1/2)</f>
        <v>31.153215513689215</v>
      </c>
      <c r="BO59" s="4">
        <f>((ABS(E59-Xmin_correction-F59+Xmax_correction)+1)^2+((ABS(K59-N59)+1)*BG59)^2)^(1/2)</f>
        <v>31.220392134837251</v>
      </c>
      <c r="BP59" s="40">
        <f t="shared" si="14"/>
        <v>32.847921511235675</v>
      </c>
      <c r="BQ59" s="4"/>
    </row>
    <row r="60" spans="1:69" x14ac:dyDescent="0.25">
      <c r="A60" s="49">
        <v>1163</v>
      </c>
      <c r="B60" s="49">
        <v>0</v>
      </c>
      <c r="C60" s="49">
        <v>22</v>
      </c>
      <c r="D60" s="49">
        <v>73</v>
      </c>
      <c r="E60" s="49">
        <v>48</v>
      </c>
      <c r="F60" s="49">
        <v>76</v>
      </c>
      <c r="G60" s="49">
        <v>61</v>
      </c>
      <c r="H60" s="49">
        <v>64</v>
      </c>
      <c r="I60" s="49">
        <v>59</v>
      </c>
      <c r="J60" s="49">
        <v>64</v>
      </c>
      <c r="K60" s="49">
        <v>45</v>
      </c>
      <c r="L60" s="49">
        <v>53</v>
      </c>
      <c r="M60" s="49">
        <v>41</v>
      </c>
      <c r="N60" s="49">
        <v>53</v>
      </c>
      <c r="O60" s="49">
        <v>0</v>
      </c>
      <c r="P60" s="49">
        <v>0</v>
      </c>
      <c r="Q60" s="49">
        <v>7176</v>
      </c>
      <c r="R60" s="49">
        <v>3</v>
      </c>
      <c r="S60" s="49">
        <v>34</v>
      </c>
      <c r="T60" s="49">
        <v>22</v>
      </c>
      <c r="U60" s="49">
        <v>74</v>
      </c>
      <c r="V60" s="49">
        <v>56</v>
      </c>
      <c r="W60" s="49">
        <v>61</v>
      </c>
      <c r="X60" s="49">
        <v>56</v>
      </c>
      <c r="Y60" s="49">
        <v>58</v>
      </c>
      <c r="Z60" s="49">
        <v>61</v>
      </c>
      <c r="AA60" s="49">
        <v>22</v>
      </c>
      <c r="AB60" s="49">
        <v>56</v>
      </c>
      <c r="AC60" s="49">
        <v>74</v>
      </c>
      <c r="AD60" s="51">
        <v>33.133303061699998</v>
      </c>
      <c r="AG60" s="2">
        <f>Q60*0.000001</f>
        <v>7.1760000000000001E-3</v>
      </c>
      <c r="AH60" s="3">
        <f t="shared" si="0"/>
        <v>2.0969446234113711</v>
      </c>
      <c r="AI60" s="3">
        <f t="shared" si="1"/>
        <v>2.167269423411371</v>
      </c>
      <c r="AJ60" s="2">
        <f>(1+D60-C60)*LineDuration</f>
        <v>1.4352E-2</v>
      </c>
      <c r="AK60" s="3">
        <f t="shared" si="2"/>
        <v>2.3079190234113711</v>
      </c>
      <c r="AM60" s="7">
        <f>D60-C60+1</f>
        <v>52</v>
      </c>
      <c r="AN60" s="4">
        <f t="shared" si="8"/>
        <v>32.113952294399994</v>
      </c>
      <c r="AO60" s="32">
        <f t="shared" si="9"/>
        <v>1.61923389320933</v>
      </c>
      <c r="AP60" s="1">
        <f>ABS(J60+I60-H60-G60)/2</f>
        <v>1</v>
      </c>
      <c r="AQ60" s="4">
        <f t="shared" si="10"/>
        <v>32.129518078660915</v>
      </c>
      <c r="AS60" s="4">
        <f>1+(F60-3)-(E60-8)</f>
        <v>34</v>
      </c>
      <c r="AT60" s="4">
        <f>ABS(N60-L60)</f>
        <v>0</v>
      </c>
      <c r="AU60" s="4">
        <f>AN60/(1+D60-C60)*ABS(N60-L60)</f>
        <v>0</v>
      </c>
      <c r="AV60" s="4">
        <f t="shared" si="11"/>
        <v>34</v>
      </c>
      <c r="AX60" s="4">
        <f t="shared" si="12"/>
        <v>34</v>
      </c>
      <c r="AZ60" s="24">
        <f t="shared" si="3"/>
        <v>0</v>
      </c>
      <c r="BA60" s="1">
        <f t="shared" si="4"/>
        <v>1.2799999999999999E-2</v>
      </c>
      <c r="BB60" s="1">
        <f t="shared" si="5"/>
        <v>2.1559352387430044</v>
      </c>
      <c r="BC60" s="1">
        <f t="shared" si="6"/>
        <v>6.0194505440442142E-3</v>
      </c>
      <c r="BD60" s="1">
        <f>BC60+LineDuration*(U60-T60+1)</f>
        <v>2.0647450544044214E-2</v>
      </c>
      <c r="BE60" s="1">
        <f t="shared" si="7"/>
        <v>4.5385514753932592E-2</v>
      </c>
      <c r="BF60" s="1">
        <f t="shared" si="13"/>
        <v>32.585514753932593</v>
      </c>
      <c r="BG60" s="1">
        <f>BF60/(U60-T60+1)</f>
        <v>0.61482103309306779</v>
      </c>
      <c r="BH60" s="4">
        <f>((ABS(X60-F60+Xmax_correction)+1)^2+((ABS(U60-M60)+1)*BG60)^2)^(1/2)</f>
        <v>27.585751169037849</v>
      </c>
      <c r="BI60" s="4">
        <f>((ABS(E60-Xmin_correction-W60)+1)^2+((ABS(L60-T60)+1)*BG60)^2)^(1/2)</f>
        <v>27.350996698461177</v>
      </c>
      <c r="BJ60" s="4">
        <f>((ABS(E60-Xmin_correction-Y60)+1)^2+((ABS(K60-U60)+1)*BG60)^2)^(1/2)</f>
        <v>24.417297402871277</v>
      </c>
      <c r="BK60" s="4">
        <f>((ABS(V60-F60+Xmax_correction)+1)^2+((ABS(T60-N60)+1)*BG60)^2)^(1/2)</f>
        <v>26.666027458157959</v>
      </c>
      <c r="BL60" s="4">
        <f>((ABS(V60-Y60)+1)^2+((ABS(T60-U60)+1)*BG60)^2)^(1/2)</f>
        <v>32.723321527295461</v>
      </c>
      <c r="BM60" s="4">
        <f>((ABS(W60-X60)+1)^2+((ABS(T60-U60)+1)*BG60)^2)^(1/2)</f>
        <v>33.133303061704531</v>
      </c>
      <c r="BN60" s="4">
        <f>((ABS(E60-Xmin_correction-F60+Xmax_correction)+1)^2+((ABS(L60-M60)+1)*BG60)^2)^(1/2)</f>
        <v>32.013791224439238</v>
      </c>
      <c r="BO60" s="4">
        <f>((ABS(E60-Xmin_correction-F60+Xmax_correction)+1)^2+((ABS(K60-N60)+1)*BG60)^2)^(1/2)</f>
        <v>31.489972961586101</v>
      </c>
      <c r="BP60" s="4">
        <f t="shared" si="14"/>
        <v>33.133303061704531</v>
      </c>
      <c r="BQ60" s="4"/>
    </row>
    <row r="61" spans="1:69" x14ac:dyDescent="0.25">
      <c r="A61" s="49">
        <v>1102</v>
      </c>
      <c r="B61" s="49">
        <v>0</v>
      </c>
      <c r="C61" s="49">
        <v>20</v>
      </c>
      <c r="D61" s="49">
        <v>71</v>
      </c>
      <c r="E61" s="49">
        <v>43</v>
      </c>
      <c r="F61" s="49">
        <v>70</v>
      </c>
      <c r="G61" s="49">
        <v>56</v>
      </c>
      <c r="H61" s="49">
        <v>59</v>
      </c>
      <c r="I61" s="49">
        <v>54</v>
      </c>
      <c r="J61" s="49">
        <v>59</v>
      </c>
      <c r="K61" s="49">
        <v>46</v>
      </c>
      <c r="L61" s="49">
        <v>47</v>
      </c>
      <c r="M61" s="49">
        <v>44</v>
      </c>
      <c r="N61" s="49">
        <v>51</v>
      </c>
      <c r="O61" s="49">
        <v>0</v>
      </c>
      <c r="P61" s="49">
        <v>0</v>
      </c>
      <c r="Q61" s="49">
        <v>7176</v>
      </c>
      <c r="R61" s="49">
        <v>3</v>
      </c>
      <c r="S61" s="49">
        <v>34</v>
      </c>
      <c r="T61" s="49">
        <v>20</v>
      </c>
      <c r="U61" s="49">
        <v>71</v>
      </c>
      <c r="V61" s="49">
        <v>51</v>
      </c>
      <c r="W61" s="49">
        <v>56</v>
      </c>
      <c r="X61" s="49">
        <v>49</v>
      </c>
      <c r="Y61" s="49">
        <v>56</v>
      </c>
      <c r="Z61" s="49">
        <v>56</v>
      </c>
      <c r="AA61" s="49">
        <v>20</v>
      </c>
      <c r="AB61" s="49">
        <v>49</v>
      </c>
      <c r="AC61" s="49">
        <v>71</v>
      </c>
      <c r="AD61" s="51">
        <v>32.937585735900001</v>
      </c>
      <c r="AG61" s="2">
        <f>Q61*0.000001</f>
        <v>7.1760000000000001E-3</v>
      </c>
      <c r="AH61" s="3">
        <f t="shared" si="0"/>
        <v>2.0969446234113711</v>
      </c>
      <c r="AI61" s="3">
        <f t="shared" si="1"/>
        <v>2.167269423411371</v>
      </c>
      <c r="AJ61" s="2">
        <f>(1+D61-C61)*LineDuration</f>
        <v>1.4352E-2</v>
      </c>
      <c r="AK61" s="3">
        <f t="shared" si="2"/>
        <v>2.3079190234113711</v>
      </c>
      <c r="AM61" s="7">
        <f>D61-C61+1</f>
        <v>52</v>
      </c>
      <c r="AN61" s="4">
        <f t="shared" si="8"/>
        <v>32.113952294399994</v>
      </c>
      <c r="AO61" s="32">
        <f t="shared" si="9"/>
        <v>1.61923389320933</v>
      </c>
      <c r="AP61" s="1">
        <f>ABS(J61+I61-H61-G61)/2</f>
        <v>1</v>
      </c>
      <c r="AQ61" s="4">
        <f t="shared" si="10"/>
        <v>32.129518078660915</v>
      </c>
      <c r="AS61" s="4">
        <f>1+(F61-3)-(E61-8)</f>
        <v>33</v>
      </c>
      <c r="AT61" s="4">
        <f>ABS(N61-L61)</f>
        <v>4</v>
      </c>
      <c r="AU61" s="4">
        <f>AN61/(1+D61-C61)*ABS(N61-L61)</f>
        <v>2.4703040226461535</v>
      </c>
      <c r="AV61" s="4">
        <f t="shared" si="11"/>
        <v>33.092331467642197</v>
      </c>
      <c r="AX61" s="4">
        <f t="shared" si="12"/>
        <v>33.092331467642197</v>
      </c>
      <c r="AZ61" s="24">
        <f t="shared" si="3"/>
        <v>1</v>
      </c>
      <c r="BA61" s="1">
        <f t="shared" si="4"/>
        <v>1.2799999999999999E-2</v>
      </c>
      <c r="BB61" s="1">
        <f t="shared" si="5"/>
        <v>2.1559352387430044</v>
      </c>
      <c r="BC61" s="1">
        <f t="shared" si="6"/>
        <v>6.0194505440442142E-3</v>
      </c>
      <c r="BD61" s="1">
        <f>BC61+LineDuration*(U61-T61+1)</f>
        <v>2.0371450544044215E-2</v>
      </c>
      <c r="BE61" s="1">
        <f t="shared" si="7"/>
        <v>4.4751284076039524E-2</v>
      </c>
      <c r="BF61" s="1">
        <f t="shared" si="13"/>
        <v>31.951284076039524</v>
      </c>
      <c r="BG61" s="1">
        <f>BF61/(U61-T61+1)</f>
        <v>0.61444777069306777</v>
      </c>
      <c r="BH61" s="4">
        <f>((ABS(X61-F61+Xmax_correction)+1)^2+((ABS(U61-M61)+1)*BG61)^2)^(1/2)</f>
        <v>25.631935418949343</v>
      </c>
      <c r="BI61" s="4">
        <f>((ABS(E61-Xmin_correction-W61)+1)^2+((ABS(L61-T61)+1)*BG61)^2)^(1/2)</f>
        <v>25.631935418949343</v>
      </c>
      <c r="BJ61" s="4">
        <f>((ABS(E61-Xmin_correction-Y61)+1)^2+((ABS(K61-U61)+1)*BG61)^2)^(1/2)</f>
        <v>24.823801854811528</v>
      </c>
      <c r="BK61" s="4">
        <f>((ABS(V61-F61+Xmax_correction)+1)^2+((ABS(T61-N61)+1)*BG61)^2)^(1/2)</f>
        <v>25.992444448714576</v>
      </c>
      <c r="BL61" s="4">
        <f>((ABS(V61-Y61)+1)^2+((ABS(T61-U61)+1)*BG61)^2)^(1/2)</f>
        <v>32.509760905115513</v>
      </c>
      <c r="BM61" s="4">
        <f>((ABS(W61-X61)+1)^2+((ABS(T61-U61)+1)*BG61)^2)^(1/2)</f>
        <v>32.937585735869845</v>
      </c>
      <c r="BN61" s="4">
        <f>((ABS(E61-Xmin_correction-F61+Xmax_correction)+1)^2+((ABS(L61-M61)+1)*BG61)^2)^(1/2)</f>
        <v>30.10051057717385</v>
      </c>
      <c r="BO61" s="4">
        <f>((ABS(E61-Xmin_correction-F61+Xmax_correction)+1)^2+((ABS(K61-N61)+1)*BG61)^2)^(1/2)</f>
        <v>30.225678789147953</v>
      </c>
      <c r="BP61" s="4">
        <f t="shared" si="14"/>
        <v>32.937585735869845</v>
      </c>
      <c r="BQ61" s="4"/>
    </row>
    <row r="62" spans="1:69" x14ac:dyDescent="0.25">
      <c r="A62" s="49">
        <v>1117</v>
      </c>
      <c r="B62" s="49">
        <v>0</v>
      </c>
      <c r="C62" s="49">
        <v>20</v>
      </c>
      <c r="D62" s="49">
        <v>71</v>
      </c>
      <c r="E62" s="49">
        <v>45</v>
      </c>
      <c r="F62" s="49">
        <v>72</v>
      </c>
      <c r="G62" s="49">
        <v>57</v>
      </c>
      <c r="H62" s="49">
        <v>60</v>
      </c>
      <c r="I62" s="49">
        <v>56</v>
      </c>
      <c r="J62" s="49">
        <v>60</v>
      </c>
      <c r="K62" s="49">
        <v>43</v>
      </c>
      <c r="L62" s="49">
        <v>49</v>
      </c>
      <c r="M62" s="49">
        <v>38</v>
      </c>
      <c r="N62" s="49">
        <v>54</v>
      </c>
      <c r="O62" s="49">
        <v>0</v>
      </c>
      <c r="P62" s="49">
        <v>0</v>
      </c>
      <c r="Q62" s="49">
        <v>7176</v>
      </c>
      <c r="R62" s="49">
        <v>3</v>
      </c>
      <c r="S62" s="49">
        <v>34</v>
      </c>
      <c r="T62" s="49">
        <v>20</v>
      </c>
      <c r="U62" s="49">
        <v>71</v>
      </c>
      <c r="V62" s="49">
        <v>52</v>
      </c>
      <c r="W62" s="49">
        <v>57</v>
      </c>
      <c r="X62" s="49">
        <v>51</v>
      </c>
      <c r="Y62" s="49">
        <v>57</v>
      </c>
      <c r="Z62" s="49">
        <v>57</v>
      </c>
      <c r="AA62" s="49">
        <v>20</v>
      </c>
      <c r="AB62" s="49">
        <v>51</v>
      </c>
      <c r="AC62" s="49">
        <v>71</v>
      </c>
      <c r="AD62" s="51">
        <v>32.709089777999999</v>
      </c>
      <c r="AG62" s="2">
        <f>Q62*0.000001</f>
        <v>7.1760000000000001E-3</v>
      </c>
      <c r="AH62" s="3">
        <f t="shared" si="0"/>
        <v>2.0969446234113711</v>
      </c>
      <c r="AI62" s="3">
        <f t="shared" si="1"/>
        <v>2.167269423411371</v>
      </c>
      <c r="AJ62" s="2">
        <f>(1+D62-C62)*LineDuration</f>
        <v>1.4352E-2</v>
      </c>
      <c r="AK62" s="3">
        <f t="shared" si="2"/>
        <v>2.3079190234113711</v>
      </c>
      <c r="AM62" s="7">
        <f>D62-C62+1</f>
        <v>52</v>
      </c>
      <c r="AN62" s="4">
        <f t="shared" si="8"/>
        <v>32.113952294399994</v>
      </c>
      <c r="AO62" s="32">
        <f t="shared" si="9"/>
        <v>1.61923389320933</v>
      </c>
      <c r="AP62" s="1">
        <f>ABS(J62+I62-H62-G62)/2</f>
        <v>0.5</v>
      </c>
      <c r="AQ62" s="4">
        <f t="shared" si="10"/>
        <v>32.117844447705366</v>
      </c>
      <c r="AS62" s="4">
        <f>1+(F62-3)-(E62-8)</f>
        <v>33</v>
      </c>
      <c r="AT62" s="4">
        <f>ABS(N62-L62)</f>
        <v>5</v>
      </c>
      <c r="AU62" s="4">
        <f>AN62/(1+D62-C62)*ABS(N62-L62)</f>
        <v>3.0878800283076919</v>
      </c>
      <c r="AV62" s="4">
        <f t="shared" si="11"/>
        <v>33.14415488542771</v>
      </c>
      <c r="AX62" s="4">
        <f t="shared" si="12"/>
        <v>33.14415488542771</v>
      </c>
      <c r="AZ62" s="24">
        <f t="shared" si="3"/>
        <v>2</v>
      </c>
      <c r="BA62" s="1">
        <f t="shared" si="4"/>
        <v>1.2799999999999999E-2</v>
      </c>
      <c r="BB62" s="1">
        <f t="shared" si="5"/>
        <v>2.1559352387430044</v>
      </c>
      <c r="BC62" s="1">
        <f t="shared" si="6"/>
        <v>6.0194505440442142E-3</v>
      </c>
      <c r="BD62" s="1">
        <f>BC62+LineDuration*(U62-T62+1)</f>
        <v>2.0371450544044215E-2</v>
      </c>
      <c r="BE62" s="1">
        <f t="shared" si="7"/>
        <v>4.4751284076039524E-2</v>
      </c>
      <c r="BF62" s="1">
        <f t="shared" si="13"/>
        <v>31.951284076039524</v>
      </c>
      <c r="BG62" s="1">
        <f>BF62/(U62-T62+1)</f>
        <v>0.61444777069306777</v>
      </c>
      <c r="BH62" s="4">
        <f>((ABS(X62-F62+Xmax_correction)+1)^2+((ABS(U62-M62)+1)*BG62)^2)^(1/2)</f>
        <v>28.239037673468815</v>
      </c>
      <c r="BI62" s="4">
        <f>((ABS(E62-Xmin_correction-W62)+1)^2+((ABS(L62-T62)+1)*BG62)^2)^(1/2)</f>
        <v>25.764150609300369</v>
      </c>
      <c r="BJ62" s="4">
        <f>((ABS(E62-Xmin_correction-Y62)+1)^2+((ABS(K62-U62)+1)*BG62)^2)^(1/2)</f>
        <v>25.32817085592723</v>
      </c>
      <c r="BK62" s="4">
        <f>((ABS(V62-F62+Xmax_correction)+1)^2+((ABS(T62-N62)+1)*BG62)^2)^(1/2)</f>
        <v>28.044499051763413</v>
      </c>
      <c r="BL62" s="4">
        <f>((ABS(V62-Y62)+1)^2+((ABS(T62-U62)+1)*BG62)^2)^(1/2)</f>
        <v>32.509760905115513</v>
      </c>
      <c r="BM62" s="4">
        <f>((ABS(W62-X62)+1)^2+((ABS(T62-U62)+1)*BG62)^2)^(1/2)</f>
        <v>32.709089778038411</v>
      </c>
      <c r="BN62" s="4">
        <f>((ABS(E62-Xmin_correction-F62+Xmax_correction)+1)^2+((ABS(L62-M62)+1)*BG62)^2)^(1/2)</f>
        <v>30.892824944620944</v>
      </c>
      <c r="BO62" s="4">
        <f>((ABS(E62-Xmin_correction-F62+Xmax_correction)+1)^2+((ABS(K62-N62)+1)*BG62)^2)^(1/2)</f>
        <v>30.892824944620944</v>
      </c>
      <c r="BP62" s="4">
        <f t="shared" si="14"/>
        <v>32.709089778038411</v>
      </c>
      <c r="BQ62" s="4"/>
    </row>
    <row r="63" spans="1:69" x14ac:dyDescent="0.25">
      <c r="A63" s="49">
        <v>1136</v>
      </c>
      <c r="B63" s="49">
        <v>0</v>
      </c>
      <c r="C63" s="49">
        <v>20</v>
      </c>
      <c r="D63" s="49">
        <v>71</v>
      </c>
      <c r="E63" s="49">
        <v>44</v>
      </c>
      <c r="F63" s="49">
        <v>72</v>
      </c>
      <c r="G63" s="49">
        <v>57</v>
      </c>
      <c r="H63" s="49">
        <v>61</v>
      </c>
      <c r="I63" s="49">
        <v>56</v>
      </c>
      <c r="J63" s="49">
        <v>60</v>
      </c>
      <c r="K63" s="49">
        <v>40</v>
      </c>
      <c r="L63" s="49">
        <v>53</v>
      </c>
      <c r="M63" s="49">
        <v>42</v>
      </c>
      <c r="N63" s="49">
        <v>47</v>
      </c>
      <c r="O63" s="49">
        <v>0</v>
      </c>
      <c r="P63" s="49">
        <v>0</v>
      </c>
      <c r="Q63" s="49">
        <v>7176</v>
      </c>
      <c r="R63" s="49">
        <v>3</v>
      </c>
      <c r="S63" s="49">
        <v>34</v>
      </c>
      <c r="T63" s="49">
        <v>20</v>
      </c>
      <c r="U63" s="49">
        <v>71</v>
      </c>
      <c r="V63" s="49">
        <v>52</v>
      </c>
      <c r="W63" s="49">
        <v>58</v>
      </c>
      <c r="X63" s="49">
        <v>51</v>
      </c>
      <c r="Y63" s="49">
        <v>57</v>
      </c>
      <c r="Z63" s="49">
        <v>58</v>
      </c>
      <c r="AA63" s="49">
        <v>20</v>
      </c>
      <c r="AB63" s="49">
        <v>51</v>
      </c>
      <c r="AC63" s="49">
        <v>71</v>
      </c>
      <c r="AD63" s="51">
        <v>32.937585735900001</v>
      </c>
      <c r="AF63" s="8"/>
      <c r="AG63" s="2">
        <f>Q63*0.000001</f>
        <v>7.1760000000000001E-3</v>
      </c>
      <c r="AH63" s="3">
        <f t="shared" si="0"/>
        <v>2.0969446234113711</v>
      </c>
      <c r="AI63" s="3">
        <f t="shared" si="1"/>
        <v>2.167269423411371</v>
      </c>
      <c r="AJ63" s="2">
        <f>(1+D63-C63)*LineDuration</f>
        <v>1.4352E-2</v>
      </c>
      <c r="AK63" s="3">
        <f t="shared" si="2"/>
        <v>2.3079190234113711</v>
      </c>
      <c r="AM63" s="7">
        <f>D63-C63+1</f>
        <v>52</v>
      </c>
      <c r="AN63" s="4">
        <f t="shared" si="8"/>
        <v>32.113952294399994</v>
      </c>
      <c r="AO63" s="32">
        <f t="shared" si="9"/>
        <v>1.61923389320933</v>
      </c>
      <c r="AP63" s="1">
        <f>ABS(J63+I63-H63-G63)/2</f>
        <v>1</v>
      </c>
      <c r="AQ63" s="4">
        <f t="shared" si="10"/>
        <v>32.129518078660915</v>
      </c>
      <c r="AS63" s="4">
        <f>1+(F63-3)-(E63-8)</f>
        <v>34</v>
      </c>
      <c r="AT63" s="4">
        <f>ABS(N63-L63)</f>
        <v>6</v>
      </c>
      <c r="AU63" s="4">
        <f>AN63/(1+D63-C63)*ABS(N63-L63)</f>
        <v>3.70545603396923</v>
      </c>
      <c r="AV63" s="4">
        <f t="shared" si="11"/>
        <v>34.20132167650366</v>
      </c>
      <c r="AX63" s="4">
        <f t="shared" si="12"/>
        <v>34.20132167650366</v>
      </c>
      <c r="AZ63" s="24">
        <f t="shared" si="3"/>
        <v>3</v>
      </c>
      <c r="BA63" s="1">
        <f t="shared" si="4"/>
        <v>1.2799999999999999E-2</v>
      </c>
      <c r="BB63" s="1">
        <f t="shared" si="5"/>
        <v>2.1559352387430044</v>
      </c>
      <c r="BC63" s="1">
        <f t="shared" si="6"/>
        <v>6.0194505440442142E-3</v>
      </c>
      <c r="BD63" s="1">
        <f>BC63+LineDuration*(U63-T63+1)</f>
        <v>2.0371450544044215E-2</v>
      </c>
      <c r="BE63" s="1">
        <f t="shared" si="7"/>
        <v>4.4751284076039524E-2</v>
      </c>
      <c r="BF63" s="1">
        <f t="shared" si="13"/>
        <v>31.951284076039524</v>
      </c>
      <c r="BG63" s="1">
        <f>BF63/(U63-T63+1)</f>
        <v>0.61444777069306777</v>
      </c>
      <c r="BH63" s="4">
        <f>((ABS(X63-F63+Xmax_correction)+1)^2+((ABS(U63-M63)+1)*BG63)^2)^(1/2)</f>
        <v>26.472466009397625</v>
      </c>
      <c r="BI63" s="4">
        <f>((ABS(E63-Xmin_correction-W63)+1)^2+((ABS(L63-T63)+1)*BG63)^2)^(1/2)</f>
        <v>28.92132861269674</v>
      </c>
      <c r="BJ63" s="4">
        <f>((ABS(E63-Xmin_correction-Y63)+1)^2+((ABS(K63-U63)+1)*BG63)^2)^(1/2)</f>
        <v>27.342406046643244</v>
      </c>
      <c r="BK63" s="4">
        <f>((ABS(V63-F63+Xmax_correction)+1)^2+((ABS(T63-N63)+1)*BG63)^2)^(1/2)</f>
        <v>24.899721149466508</v>
      </c>
      <c r="BL63" s="4">
        <f>((ABS(V63-Y63)+1)^2+((ABS(T63-U63)+1)*BG63)^2)^(1/2)</f>
        <v>32.509760905115513</v>
      </c>
      <c r="BM63" s="4">
        <f>((ABS(W63-X63)+1)^2+((ABS(T63-U63)+1)*BG63)^2)^(1/2)</f>
        <v>32.937585735869845</v>
      </c>
      <c r="BN63" s="4">
        <f>((ABS(E63-Xmin_correction-F63+Xmax_correction)+1)^2+((ABS(L63-M63)+1)*BG63)^2)^(1/2)</f>
        <v>31.864818108048162</v>
      </c>
      <c r="BO63" s="4">
        <f>((ABS(E63-Xmin_correction-F63+Xmax_correction)+1)^2+((ABS(K63-N63)+1)*BG63)^2)^(1/2)</f>
        <v>31.387305523510928</v>
      </c>
      <c r="BP63" s="4">
        <f t="shared" si="14"/>
        <v>32.937585735869845</v>
      </c>
      <c r="BQ63" s="4"/>
    </row>
    <row r="64" spans="1:69" s="36" customFormat="1" x14ac:dyDescent="0.25">
      <c r="A64" s="49">
        <v>1159</v>
      </c>
      <c r="B64" s="49">
        <v>0</v>
      </c>
      <c r="C64" s="49">
        <v>22</v>
      </c>
      <c r="D64" s="49">
        <v>73</v>
      </c>
      <c r="E64" s="49">
        <v>53</v>
      </c>
      <c r="F64" s="49">
        <v>80</v>
      </c>
      <c r="G64" s="49">
        <v>64</v>
      </c>
      <c r="H64" s="49">
        <v>68</v>
      </c>
      <c r="I64" s="49">
        <v>65</v>
      </c>
      <c r="J64" s="49">
        <v>68</v>
      </c>
      <c r="K64" s="49">
        <v>38</v>
      </c>
      <c r="L64" s="49">
        <v>58</v>
      </c>
      <c r="M64" s="49">
        <v>39</v>
      </c>
      <c r="N64" s="49">
        <v>56</v>
      </c>
      <c r="O64" s="49">
        <v>0</v>
      </c>
      <c r="P64" s="49">
        <v>0</v>
      </c>
      <c r="Q64" s="49">
        <v>7112</v>
      </c>
      <c r="R64" s="49">
        <v>3</v>
      </c>
      <c r="S64" s="49">
        <v>34</v>
      </c>
      <c r="T64" s="49">
        <v>22</v>
      </c>
      <c r="U64" s="49">
        <v>73</v>
      </c>
      <c r="V64" s="49">
        <v>59</v>
      </c>
      <c r="W64" s="49">
        <v>65</v>
      </c>
      <c r="X64" s="49">
        <v>60</v>
      </c>
      <c r="Y64" s="49">
        <v>65</v>
      </c>
      <c r="Z64" s="49">
        <v>59</v>
      </c>
      <c r="AA64" s="49">
        <v>22</v>
      </c>
      <c r="AB64" s="49">
        <v>65</v>
      </c>
      <c r="AC64" s="49">
        <v>73</v>
      </c>
      <c r="AD64" s="51">
        <v>32.975109542299997</v>
      </c>
      <c r="AG64" s="37">
        <f>Q64*0.000001</f>
        <v>7.1119999999999994E-3</v>
      </c>
      <c r="AH64" s="38">
        <f t="shared" si="0"/>
        <v>2.1164447883014628</v>
      </c>
      <c r="AI64" s="38">
        <f t="shared" si="1"/>
        <v>2.1861423883014628</v>
      </c>
      <c r="AJ64" s="37">
        <f>(1+D64-C64)*LineDuration</f>
        <v>1.4352E-2</v>
      </c>
      <c r="AK64" s="38">
        <f t="shared" si="2"/>
        <v>2.3267919883014629</v>
      </c>
      <c r="AL64" s="48"/>
      <c r="AM64" s="39">
        <f>D64-C64+1</f>
        <v>52</v>
      </c>
      <c r="AN64" s="40">
        <f t="shared" si="8"/>
        <v>32.384817086502601</v>
      </c>
      <c r="AO64" s="41">
        <f t="shared" si="9"/>
        <v>1.6056907118265815</v>
      </c>
      <c r="AP64" s="39">
        <f>ABS(J64+I64-H64-G64)/2</f>
        <v>0.5</v>
      </c>
      <c r="AQ64" s="40">
        <f t="shared" si="10"/>
        <v>32.388676689951858</v>
      </c>
      <c r="AR64" s="48"/>
      <c r="AS64" s="40">
        <f>1+(F64-3)-(E64-8)</f>
        <v>33</v>
      </c>
      <c r="AT64" s="40">
        <f>ABS(N64-L64)</f>
        <v>2</v>
      </c>
      <c r="AU64" s="40">
        <f>AN64/(1+D64-C64)*ABS(N64-L64)</f>
        <v>1.2455698879424077</v>
      </c>
      <c r="AV64" s="40">
        <f t="shared" si="11"/>
        <v>33.023498366250493</v>
      </c>
      <c r="AW64" s="48"/>
      <c r="AX64" s="40">
        <f t="shared" si="12"/>
        <v>33.023498366250493</v>
      </c>
      <c r="AY64" s="48"/>
      <c r="AZ64" s="42">
        <f t="shared" si="3"/>
        <v>0</v>
      </c>
      <c r="BA64" s="39">
        <f t="shared" si="4"/>
        <v>1.2799999999999999E-2</v>
      </c>
      <c r="BB64" s="39">
        <f t="shared" si="5"/>
        <v>2.1749065593556938</v>
      </c>
      <c r="BC64" s="39">
        <f t="shared" si="6"/>
        <v>5.9654868422684693E-3</v>
      </c>
      <c r="BD64" s="39">
        <f>BC64+LineDuration*(U64-T64+1)</f>
        <v>2.0317486842268469E-2</v>
      </c>
      <c r="BE64" s="39">
        <f t="shared" si="7"/>
        <v>4.5023560469472833E-2</v>
      </c>
      <c r="BF64" s="39">
        <f t="shared" si="13"/>
        <v>32.223560469472837</v>
      </c>
      <c r="BG64" s="39">
        <f>BF64/(U64-T64+1)</f>
        <v>0.61968385518216995</v>
      </c>
      <c r="BH64" s="4">
        <f>((ABS(X64-F64+Xmax_correction)+1)^2+((ABS(U64-M64)+1)*BG64)^2)^(1/2)</f>
        <v>28.185278044707307</v>
      </c>
      <c r="BI64" s="40">
        <f>((ABS(E64-Xmin_correction-W64)+1)^2+((ABS(L64-T64)+1)*BG64)^2)^(1/2)</f>
        <v>29.149735196588573</v>
      </c>
      <c r="BJ64" s="4">
        <f>((ABS(E64-Xmin_correction-Y64)+1)^2+((ABS(K64-U64)+1)*BG64)^2)^(1/2)</f>
        <v>28.664864767934521</v>
      </c>
      <c r="BK64" s="4">
        <f>((ABS(V64-F64+Xmax_correction)+1)^2+((ABS(T64-N64)+1)*BG64)^2)^(1/2)</f>
        <v>28.83417934426884</v>
      </c>
      <c r="BL64" s="40">
        <f>((ABS(V64-Y64)+1)^2+((ABS(T64-U64)+1)*BG64)^2)^(1/2)</f>
        <v>32.975109542346821</v>
      </c>
      <c r="BM64" s="40">
        <f>((ABS(W64-X64)+1)^2+((ABS(T64-U64)+1)*BG64)^2)^(1/2)</f>
        <v>32.777398452741373</v>
      </c>
      <c r="BN64" s="4">
        <f>((ABS(E64-Xmin_correction-F64+Xmax_correction)+1)^2+((ABS(L64-M64)+1)*BG64)^2)^(1/2)</f>
        <v>32.459254953701183</v>
      </c>
      <c r="BO64" s="4">
        <f>((ABS(E64-Xmin_correction-F64+Xmax_correction)+1)^2+((ABS(K64-N64)+1)*BG64)^2)^(1/2)</f>
        <v>32.227735213862154</v>
      </c>
      <c r="BP64" s="40">
        <f t="shared" si="14"/>
        <v>32.975109542346821</v>
      </c>
      <c r="BQ64" s="4"/>
    </row>
    <row r="65" spans="1:69" s="36" customFormat="1" x14ac:dyDescent="0.25">
      <c r="A65" s="49">
        <v>1115</v>
      </c>
      <c r="B65" s="49">
        <v>0</v>
      </c>
      <c r="C65" s="49">
        <v>20</v>
      </c>
      <c r="D65" s="49">
        <v>71</v>
      </c>
      <c r="E65" s="49">
        <v>40</v>
      </c>
      <c r="F65" s="49">
        <v>68</v>
      </c>
      <c r="G65" s="49">
        <v>53</v>
      </c>
      <c r="H65" s="49">
        <v>57</v>
      </c>
      <c r="I65" s="49">
        <v>54</v>
      </c>
      <c r="J65" s="49">
        <v>55</v>
      </c>
      <c r="K65" s="49">
        <v>42</v>
      </c>
      <c r="L65" s="49">
        <v>49</v>
      </c>
      <c r="M65" s="49">
        <v>41</v>
      </c>
      <c r="N65" s="49">
        <v>50</v>
      </c>
      <c r="O65" s="49">
        <v>0</v>
      </c>
      <c r="P65" s="49">
        <v>0</v>
      </c>
      <c r="Q65" s="49">
        <v>7112</v>
      </c>
      <c r="R65" s="49">
        <v>3</v>
      </c>
      <c r="S65" s="49">
        <v>34</v>
      </c>
      <c r="T65" s="49">
        <v>20</v>
      </c>
      <c r="U65" s="49">
        <v>71</v>
      </c>
      <c r="V65" s="49">
        <v>48</v>
      </c>
      <c r="W65" s="49">
        <v>54</v>
      </c>
      <c r="X65" s="49">
        <v>49</v>
      </c>
      <c r="Y65" s="49">
        <v>52</v>
      </c>
      <c r="Z65" s="49">
        <v>54</v>
      </c>
      <c r="AA65" s="49">
        <v>20</v>
      </c>
      <c r="AB65" s="49">
        <v>49</v>
      </c>
      <c r="AC65" s="49">
        <v>71</v>
      </c>
      <c r="AD65" s="51">
        <v>32.777398452699998</v>
      </c>
      <c r="AG65" s="37">
        <f>Q65*0.000001</f>
        <v>7.1119999999999994E-3</v>
      </c>
      <c r="AH65" s="38">
        <f t="shared" si="0"/>
        <v>2.1164447883014628</v>
      </c>
      <c r="AI65" s="38">
        <f t="shared" si="1"/>
        <v>2.1861423883014628</v>
      </c>
      <c r="AJ65" s="37">
        <f>(1+D65-C65)*LineDuration</f>
        <v>1.4352E-2</v>
      </c>
      <c r="AK65" s="38">
        <f t="shared" si="2"/>
        <v>2.3267919883014629</v>
      </c>
      <c r="AL65" s="48"/>
      <c r="AM65" s="39">
        <f>D65-C65+1</f>
        <v>52</v>
      </c>
      <c r="AN65" s="40">
        <f t="shared" si="8"/>
        <v>32.384817086502601</v>
      </c>
      <c r="AO65" s="41">
        <f t="shared" si="9"/>
        <v>1.6056907118265815</v>
      </c>
      <c r="AP65" s="39">
        <f>ABS(J65+I65-H65-G65)/2</f>
        <v>0.5</v>
      </c>
      <c r="AQ65" s="40">
        <f t="shared" si="10"/>
        <v>32.388676689951858</v>
      </c>
      <c r="AR65" s="48"/>
      <c r="AS65" s="40">
        <f>1+(F65-3)-(E65-8)</f>
        <v>34</v>
      </c>
      <c r="AT65" s="40">
        <f>ABS(N65-L65)</f>
        <v>1</v>
      </c>
      <c r="AU65" s="40">
        <f>AN65/(1+D65-C65)*ABS(N65-L65)</f>
        <v>0.62278494397120387</v>
      </c>
      <c r="AV65" s="40">
        <f t="shared" si="11"/>
        <v>34.005703361148662</v>
      </c>
      <c r="AW65" s="48"/>
      <c r="AX65" s="40">
        <f t="shared" si="12"/>
        <v>34.005703361148662</v>
      </c>
      <c r="AY65" s="48"/>
      <c r="AZ65" s="42">
        <f t="shared" si="3"/>
        <v>1</v>
      </c>
      <c r="BA65" s="39">
        <f t="shared" si="4"/>
        <v>1.2799999999999999E-2</v>
      </c>
      <c r="BB65" s="39">
        <f t="shared" si="5"/>
        <v>2.1749065593556938</v>
      </c>
      <c r="BC65" s="39">
        <f t="shared" si="6"/>
        <v>5.9654868422684693E-3</v>
      </c>
      <c r="BD65" s="39">
        <f>BC65+LineDuration*(U65-T65+1)</f>
        <v>2.0317486842268469E-2</v>
      </c>
      <c r="BE65" s="39">
        <f t="shared" si="7"/>
        <v>4.5023560469472833E-2</v>
      </c>
      <c r="BF65" s="39">
        <f t="shared" si="13"/>
        <v>32.223560469472837</v>
      </c>
      <c r="BG65" s="39">
        <f>BF65/(U65-T65+1)</f>
        <v>0.61968385518216995</v>
      </c>
      <c r="BH65" s="4">
        <f>((ABS(X65-F65+Xmax_correction)+1)^2+((ABS(U65-M65)+1)*BG65)^2)^(1/2)</f>
        <v>25.65212983825851</v>
      </c>
      <c r="BI65" s="40">
        <f>((ABS(E65-Xmin_correction-W65)+1)^2+((ABS(L65-T65)+1)*BG65)^2)^(1/2)</f>
        <v>27.305810230353774</v>
      </c>
      <c r="BJ65" s="4">
        <f>((ABS(E65-Xmin_correction-Y65)+1)^2+((ABS(K65-U65)+1)*BG65)^2)^(1/2)</f>
        <v>25.876770902415409</v>
      </c>
      <c r="BK65" s="4">
        <f>((ABS(V65-F65+Xmax_correction)+1)^2+((ABS(T65-N65)+1)*BG65)^2)^(1/2)</f>
        <v>26.32549648608498</v>
      </c>
      <c r="BL65" s="40">
        <f>((ABS(V65-Y65)+1)^2+((ABS(T65-U65)+1)*BG65)^2)^(1/2)</f>
        <v>32.60916817905315</v>
      </c>
      <c r="BM65" s="40">
        <f>((ABS(W65-X65)+1)^2+((ABS(T65-U65)+1)*BG65)^2)^(1/2)</f>
        <v>32.777398452741373</v>
      </c>
      <c r="BN65" s="4">
        <f>((ABS(E65-Xmin_correction-F65+Xmax_correction)+1)^2+((ABS(L65-M65)+1)*BG65)^2)^(1/2)</f>
        <v>31.49769284424255</v>
      </c>
      <c r="BO65" s="4">
        <f>((ABS(E65-Xmin_correction-F65+Xmax_correction)+1)^2+((ABS(K65-N65)+1)*BG65)^2)^(1/2)</f>
        <v>31.49769284424255</v>
      </c>
      <c r="BP65" s="40">
        <f t="shared" si="14"/>
        <v>32.777398452741373</v>
      </c>
      <c r="BQ65" s="4"/>
    </row>
    <row r="66" spans="1:69" s="36" customFormat="1" x14ac:dyDescent="0.25">
      <c r="A66" s="49">
        <v>1119</v>
      </c>
      <c r="B66" s="49">
        <v>0</v>
      </c>
      <c r="C66" s="49">
        <v>20</v>
      </c>
      <c r="D66" s="49">
        <v>70</v>
      </c>
      <c r="E66" s="49">
        <v>47</v>
      </c>
      <c r="F66" s="49">
        <v>74</v>
      </c>
      <c r="G66" s="49">
        <v>57</v>
      </c>
      <c r="H66" s="49">
        <v>62</v>
      </c>
      <c r="I66" s="49">
        <v>57</v>
      </c>
      <c r="J66" s="49">
        <v>62</v>
      </c>
      <c r="K66" s="49">
        <v>40</v>
      </c>
      <c r="L66" s="49">
        <v>53</v>
      </c>
      <c r="M66" s="49">
        <v>41</v>
      </c>
      <c r="N66" s="49">
        <v>49</v>
      </c>
      <c r="O66" s="49">
        <v>0</v>
      </c>
      <c r="P66" s="49">
        <v>0</v>
      </c>
      <c r="Q66" s="49">
        <v>7112</v>
      </c>
      <c r="R66" s="49">
        <v>3</v>
      </c>
      <c r="S66" s="49">
        <v>34</v>
      </c>
      <c r="T66" s="49">
        <v>20</v>
      </c>
      <c r="U66" s="49">
        <v>71</v>
      </c>
      <c r="V66" s="49">
        <v>52</v>
      </c>
      <c r="W66" s="49">
        <v>59</v>
      </c>
      <c r="X66" s="49">
        <v>55</v>
      </c>
      <c r="Y66" s="49">
        <v>56</v>
      </c>
      <c r="Z66" s="49">
        <v>52</v>
      </c>
      <c r="AA66" s="49">
        <v>20</v>
      </c>
      <c r="AB66" s="49">
        <v>56</v>
      </c>
      <c r="AC66" s="49">
        <v>71</v>
      </c>
      <c r="AD66" s="51">
        <v>32.609168179100003</v>
      </c>
      <c r="AG66" s="37">
        <f>Q66*0.000001</f>
        <v>7.1119999999999994E-3</v>
      </c>
      <c r="AH66" s="38">
        <f t="shared" si="0"/>
        <v>2.1164447883014628</v>
      </c>
      <c r="AI66" s="38">
        <f t="shared" si="1"/>
        <v>2.1861423883014628</v>
      </c>
      <c r="AJ66" s="37">
        <f>(1+D66-C66)*LineDuration</f>
        <v>1.4076E-2</v>
      </c>
      <c r="AK66" s="38">
        <f t="shared" si="2"/>
        <v>2.3240871883014629</v>
      </c>
      <c r="AL66" s="48"/>
      <c r="AM66" s="39">
        <f>D66-C66+1</f>
        <v>51</v>
      </c>
      <c r="AN66" s="40">
        <f t="shared" si="8"/>
        <v>31.742995760131397</v>
      </c>
      <c r="AO66" s="41">
        <f t="shared" si="9"/>
        <v>1.6066536500015867</v>
      </c>
      <c r="AP66" s="39">
        <f>ABS(J66+I66-H66-G66)/2</f>
        <v>0</v>
      </c>
      <c r="AQ66" s="40">
        <f t="shared" si="10"/>
        <v>31.742995760131397</v>
      </c>
      <c r="AR66" s="48"/>
      <c r="AS66" s="40">
        <f>1+(F66-3)-(E66-8)</f>
        <v>33</v>
      </c>
      <c r="AT66" s="40">
        <f>ABS(N66-L66)</f>
        <v>4</v>
      </c>
      <c r="AU66" s="40">
        <f>AN66/(1+D66-C66)*ABS(N66-L66)</f>
        <v>2.4896467262848154</v>
      </c>
      <c r="AV66" s="40">
        <f t="shared" si="11"/>
        <v>33.093780999180204</v>
      </c>
      <c r="AW66" s="48"/>
      <c r="AX66" s="40">
        <f t="shared" si="12"/>
        <v>33.093780999180204</v>
      </c>
      <c r="AY66" s="48"/>
      <c r="AZ66" s="42">
        <f t="shared" si="3"/>
        <v>2</v>
      </c>
      <c r="BA66" s="39">
        <f t="shared" si="4"/>
        <v>1.2799999999999999E-2</v>
      </c>
      <c r="BB66" s="39">
        <f t="shared" si="5"/>
        <v>2.1749065593556938</v>
      </c>
      <c r="BC66" s="39">
        <f t="shared" si="6"/>
        <v>5.9654868422684693E-3</v>
      </c>
      <c r="BD66" s="39">
        <f>BC66+LineDuration*(U66-T66+1)</f>
        <v>2.0317486842268469E-2</v>
      </c>
      <c r="BE66" s="39">
        <f t="shared" si="7"/>
        <v>4.5023560469472833E-2</v>
      </c>
      <c r="BF66" s="39">
        <f t="shared" si="13"/>
        <v>32.223560469472837</v>
      </c>
      <c r="BG66" s="39">
        <f>BF66/(U66-T66+1)</f>
        <v>0.61968385518216995</v>
      </c>
      <c r="BH66" s="4">
        <f>((ABS(X66-F66+Xmax_correction)+1)^2+((ABS(U66-M66)+1)*BG66)^2)^(1/2)</f>
        <v>25.65212983825851</v>
      </c>
      <c r="BI66" s="40">
        <f>((ABS(E66-Xmin_correction-W66)+1)^2+((ABS(L66-T66)+1)*BG66)^2)^(1/2)</f>
        <v>27.711249356744865</v>
      </c>
      <c r="BJ66" s="4">
        <f>((ABS(E66-Xmin_correction-Y66)+1)^2+((ABS(K66-U66)+1)*BG66)^2)^(1/2)</f>
        <v>24.864116197894489</v>
      </c>
      <c r="BK66" s="4">
        <f>((ABS(V66-F66+Xmax_correction)+1)^2+((ABS(T66-N66)+1)*BG66)^2)^(1/2)</f>
        <v>27.305810230353774</v>
      </c>
      <c r="BL66" s="40">
        <f>((ABS(V66-Y66)+1)^2+((ABS(T66-U66)+1)*BG66)^2)^(1/2)</f>
        <v>32.60916817905315</v>
      </c>
      <c r="BM66" s="40">
        <f>((ABS(W66-X66)+1)^2+((ABS(T66-U66)+1)*BG66)^2)^(1/2)</f>
        <v>32.60916817905315</v>
      </c>
      <c r="BN66" s="4">
        <f>((ABS(E66-Xmin_correction-F66+Xmax_correction)+1)^2+((ABS(L66-M66)+1)*BG66)^2)^(1/2)</f>
        <v>31.062797130701394</v>
      </c>
      <c r="BO66" s="4">
        <f>((ABS(E66-Xmin_correction-F66+Xmax_correction)+1)^2+((ABS(K66-N66)+1)*BG66)^2)^(1/2)</f>
        <v>30.633328386535858</v>
      </c>
      <c r="BP66" s="40">
        <f t="shared" si="14"/>
        <v>32.60916817905315</v>
      </c>
      <c r="BQ66" s="4"/>
    </row>
    <row r="67" spans="1:69" s="36" customFormat="1" x14ac:dyDescent="0.25">
      <c r="A67" s="49">
        <v>1102</v>
      </c>
      <c r="B67" s="49">
        <v>0</v>
      </c>
      <c r="C67" s="49">
        <v>20</v>
      </c>
      <c r="D67" s="49">
        <v>70</v>
      </c>
      <c r="E67" s="49">
        <v>49</v>
      </c>
      <c r="F67" s="49">
        <v>76</v>
      </c>
      <c r="G67" s="49">
        <v>61</v>
      </c>
      <c r="H67" s="49">
        <v>65</v>
      </c>
      <c r="I67" s="49">
        <v>60</v>
      </c>
      <c r="J67" s="49">
        <v>65</v>
      </c>
      <c r="K67" s="49">
        <v>40</v>
      </c>
      <c r="L67" s="49">
        <v>52</v>
      </c>
      <c r="M67" s="49">
        <v>39</v>
      </c>
      <c r="N67" s="49">
        <v>51</v>
      </c>
      <c r="O67" s="49">
        <v>0</v>
      </c>
      <c r="P67" s="49">
        <v>0</v>
      </c>
      <c r="Q67" s="49">
        <v>7112</v>
      </c>
      <c r="R67" s="49">
        <v>3</v>
      </c>
      <c r="S67" s="49">
        <v>34</v>
      </c>
      <c r="T67" s="49">
        <v>20</v>
      </c>
      <c r="U67" s="49">
        <v>70</v>
      </c>
      <c r="V67" s="49">
        <v>56</v>
      </c>
      <c r="W67" s="49">
        <v>62</v>
      </c>
      <c r="X67" s="49">
        <v>55</v>
      </c>
      <c r="Y67" s="49">
        <v>62</v>
      </c>
      <c r="Z67" s="49">
        <v>62</v>
      </c>
      <c r="AA67" s="49">
        <v>20</v>
      </c>
      <c r="AB67" s="49">
        <v>55</v>
      </c>
      <c r="AC67" s="49">
        <v>70</v>
      </c>
      <c r="AD67" s="51">
        <v>32.582236455999997</v>
      </c>
      <c r="AG67" s="37">
        <f>Q67*0.000001</f>
        <v>7.1119999999999994E-3</v>
      </c>
      <c r="AH67" s="38">
        <f t="shared" si="0"/>
        <v>2.1164447883014628</v>
      </c>
      <c r="AI67" s="38">
        <f t="shared" si="1"/>
        <v>2.1861423883014628</v>
      </c>
      <c r="AJ67" s="37">
        <f>(1+D67-C67)*LineDuration</f>
        <v>1.4076E-2</v>
      </c>
      <c r="AK67" s="38">
        <f t="shared" si="2"/>
        <v>2.3240871883014629</v>
      </c>
      <c r="AL67" s="48"/>
      <c r="AM67" s="39">
        <f>D67-C67+1</f>
        <v>51</v>
      </c>
      <c r="AN67" s="40">
        <f t="shared" si="8"/>
        <v>31.742995760131397</v>
      </c>
      <c r="AO67" s="41">
        <f t="shared" si="9"/>
        <v>1.6066536500015867</v>
      </c>
      <c r="AP67" s="39">
        <f>ABS(J67+I67-H67-G67)/2</f>
        <v>0.5</v>
      </c>
      <c r="AQ67" s="40">
        <f t="shared" si="10"/>
        <v>31.746933392498239</v>
      </c>
      <c r="AR67" s="48"/>
      <c r="AS67" s="40">
        <f>1+(F67-3)-(E67-8)</f>
        <v>33</v>
      </c>
      <c r="AT67" s="40">
        <f>ABS(N67-L67)</f>
        <v>1</v>
      </c>
      <c r="AU67" s="40">
        <f>AN67/(1+D67-C67)*ABS(N67-L67)</f>
        <v>0.62241168157120386</v>
      </c>
      <c r="AV67" s="40">
        <f t="shared" si="11"/>
        <v>33.005869119012097</v>
      </c>
      <c r="AW67" s="48"/>
      <c r="AX67" s="40">
        <f t="shared" si="12"/>
        <v>33.005869119012097</v>
      </c>
      <c r="AY67" s="48"/>
      <c r="AZ67" s="42">
        <f t="shared" si="3"/>
        <v>3</v>
      </c>
      <c r="BA67" s="39">
        <f t="shared" si="4"/>
        <v>1.2799999999999999E-2</v>
      </c>
      <c r="BB67" s="39">
        <f t="shared" si="5"/>
        <v>2.1749065593556938</v>
      </c>
      <c r="BC67" s="39">
        <f t="shared" si="6"/>
        <v>5.9654868422684693E-3</v>
      </c>
      <c r="BD67" s="39">
        <f>BC67+LineDuration*(U67-T67+1)</f>
        <v>2.0041486842268467E-2</v>
      </c>
      <c r="BE67" s="39">
        <f t="shared" si="7"/>
        <v>4.4384840231890654E-2</v>
      </c>
      <c r="BF67" s="39">
        <f t="shared" si="13"/>
        <v>31.584840231890656</v>
      </c>
      <c r="BG67" s="39">
        <f>BF67/(U67-T67+1)</f>
        <v>0.61931059278216971</v>
      </c>
      <c r="BH67" s="4">
        <f>((ABS(X67-F67+Xmax_correction)+1)^2+((ABS(U67-M67)+1)*BG67)^2)^(1/2)</f>
        <v>27.45452066564221</v>
      </c>
      <c r="BI67" s="40">
        <f>((ABS(E67-Xmin_correction-W67)+1)^2+((ABS(L67-T67)+1)*BG67)^2)^(1/2)</f>
        <v>27.904859248019303</v>
      </c>
      <c r="BJ67" s="4">
        <f>((ABS(E67-Xmin_correction-Y67)+1)^2+((ABS(K67-U67)+1)*BG67)^2)^(1/2)</f>
        <v>27.010874319970586</v>
      </c>
      <c r="BK67" s="4">
        <f>((ABS(V67-F67+Xmax_correction)+1)^2+((ABS(T67-N67)+1)*BG67)^2)^(1/2)</f>
        <v>26.772200226730995</v>
      </c>
      <c r="BL67" s="40">
        <f>((ABS(V67-Y67)+1)^2+((ABS(T67-U67)+1)*BG67)^2)^(1/2)</f>
        <v>32.351230772167831</v>
      </c>
      <c r="BM67" s="40">
        <f>((ABS(W67-X67)+1)^2+((ABS(T67-U67)+1)*BG67)^2)^(1/2)</f>
        <v>32.582236455990227</v>
      </c>
      <c r="BN67" s="4">
        <f>((ABS(E67-Xmin_correction-F67+Xmax_correction)+1)^2+((ABS(L67-M67)+1)*BG67)^2)^(1/2)</f>
        <v>31.227791142267996</v>
      </c>
      <c r="BO67" s="4">
        <f>((ABS(E67-Xmin_correction-F67+Xmax_correction)+1)^2+((ABS(K67-N67)+1)*BG67)^2)^(1/2)</f>
        <v>30.90680455640533</v>
      </c>
      <c r="BP67" s="40">
        <f t="shared" si="14"/>
        <v>32.582236455990227</v>
      </c>
      <c r="BQ67" s="4"/>
    </row>
    <row r="68" spans="1:69" x14ac:dyDescent="0.25">
      <c r="A68" s="49">
        <v>1154</v>
      </c>
      <c r="B68" s="49">
        <v>0</v>
      </c>
      <c r="C68" s="49">
        <v>22</v>
      </c>
      <c r="D68" s="49">
        <v>73</v>
      </c>
      <c r="E68" s="49">
        <v>54</v>
      </c>
      <c r="F68" s="49">
        <v>82</v>
      </c>
      <c r="G68" s="49">
        <v>67</v>
      </c>
      <c r="H68" s="49">
        <v>69</v>
      </c>
      <c r="I68" s="49">
        <v>66</v>
      </c>
      <c r="J68" s="49">
        <v>70</v>
      </c>
      <c r="K68" s="49">
        <v>43</v>
      </c>
      <c r="L68" s="49">
        <v>54</v>
      </c>
      <c r="M68" s="49">
        <v>44</v>
      </c>
      <c r="N68" s="49">
        <v>52</v>
      </c>
      <c r="O68" s="49">
        <v>0</v>
      </c>
      <c r="P68" s="49">
        <v>0</v>
      </c>
      <c r="Q68" s="49">
        <v>7095</v>
      </c>
      <c r="R68" s="49">
        <v>3</v>
      </c>
      <c r="S68" s="49">
        <v>34</v>
      </c>
      <c r="T68" s="49">
        <v>22</v>
      </c>
      <c r="U68" s="49">
        <v>73</v>
      </c>
      <c r="V68" s="49">
        <v>62</v>
      </c>
      <c r="W68" s="49">
        <v>66</v>
      </c>
      <c r="X68" s="49">
        <v>61</v>
      </c>
      <c r="Y68" s="49">
        <v>67</v>
      </c>
      <c r="Z68" s="49">
        <v>62</v>
      </c>
      <c r="AA68" s="49">
        <v>22</v>
      </c>
      <c r="AB68" s="49">
        <v>67</v>
      </c>
      <c r="AC68" s="49">
        <v>73</v>
      </c>
      <c r="AD68" s="51">
        <v>32.8493236642</v>
      </c>
      <c r="AG68" s="2">
        <f>Q68*0.000001</f>
        <v>7.0949999999999997E-3</v>
      </c>
      <c r="AH68" s="3">
        <f t="shared" ref="AH68:AH131" si="15">H_1 / AG68 - G_ * AG68 / 2</f>
        <v>2.1216827029598306</v>
      </c>
      <c r="AI68" s="3">
        <f t="shared" ref="AI68:AI131" si="16">AH68 + G_ * AG68</f>
        <v>2.1912137029598306</v>
      </c>
      <c r="AJ68" s="2">
        <f>(1+D68-C68)*LineDuration</f>
        <v>1.4352E-2</v>
      </c>
      <c r="AK68" s="3">
        <f t="shared" ref="AK68:AK131" si="17">AI68 + G_ * AJ68</f>
        <v>2.3318633029598308</v>
      </c>
      <c r="AM68" s="7">
        <f>D68-C68+1</f>
        <v>52</v>
      </c>
      <c r="AN68" s="4">
        <f t="shared" si="8"/>
        <v>32.457600594479494</v>
      </c>
      <c r="AO68" s="32">
        <f t="shared" si="9"/>
        <v>1.6020900820636861</v>
      </c>
      <c r="AP68" s="1">
        <f>ABS(J68+I68-H68-G68)/2</f>
        <v>0</v>
      </c>
      <c r="AQ68" s="4">
        <f t="shared" si="10"/>
        <v>32.457600594479494</v>
      </c>
      <c r="AS68" s="4">
        <f>1+(F68-3)-(E68-8)</f>
        <v>34</v>
      </c>
      <c r="AT68" s="4">
        <f>ABS(N68-L68)</f>
        <v>2</v>
      </c>
      <c r="AU68" s="4">
        <f>AN68/(1+D68-C68)*ABS(N68-L68)</f>
        <v>1.2483692536338267</v>
      </c>
      <c r="AV68" s="4">
        <f t="shared" si="11"/>
        <v>34.022910307518053</v>
      </c>
      <c r="AX68" s="4">
        <f t="shared" si="12"/>
        <v>34.022910307518053</v>
      </c>
      <c r="AZ68" s="24">
        <f t="shared" ref="AZ68:AZ131" si="18">MOD(ROW(),4)</f>
        <v>0</v>
      </c>
      <c r="BA68" s="1">
        <f t="shared" ref="BA68:BA131" si="19">H_1-d_</f>
        <v>1.2799999999999999E-2</v>
      </c>
      <c r="BB68" s="1">
        <f t="shared" ref="BB68:BB131" si="20">(AH68^2+2*G_*BA68)^(1/2)</f>
        <v>2.1800040119318433</v>
      </c>
      <c r="BC68" s="1">
        <f t="shared" ref="BC68:BC131" si="21">(BB68-AH68)/G_</f>
        <v>5.9511539767359905E-3</v>
      </c>
      <c r="BD68" s="1">
        <f>BC68+LineDuration*(U68-T68+1)</f>
        <v>2.0303153976735992E-2</v>
      </c>
      <c r="BE68" s="1">
        <f t="shared" ref="BE68:BE131" si="22">AH68*BD68+0.5*G_*BD68^2</f>
        <v>4.5096719108845801E-2</v>
      </c>
      <c r="BF68" s="1">
        <f t="shared" si="13"/>
        <v>32.296719108845799</v>
      </c>
      <c r="BG68" s="1">
        <f>BF68/(U68-T68+1)</f>
        <v>0.62109075209318843</v>
      </c>
      <c r="BH68" s="4">
        <f>((ABS(X68-F68+Xmax_correction)+1)^2+((ABS(U68-M68)+1)*BG68)^2)^(1/2)</f>
        <v>26.611620583912476</v>
      </c>
      <c r="BI68" s="4">
        <f>((ABS(E68-Xmin_correction-W68)+1)^2+((ABS(L68-T68)+1)*BG68)^2)^(1/2)</f>
        <v>27.277936205357584</v>
      </c>
      <c r="BJ68" s="4">
        <f>((ABS(E68-Xmin_correction-Y68)+1)^2+((ABS(K68-U68)+1)*BG68)^2)^(1/2)</f>
        <v>27.050126194984578</v>
      </c>
      <c r="BK68" s="4">
        <f>((ABS(V68-F68+Xmax_correction)+1)^2+((ABS(T68-N68)+1)*BG68)^2)^(1/2)</f>
        <v>26.357339151830004</v>
      </c>
      <c r="BL68" s="4">
        <f>((ABS(V68-Y68)+1)^2+((ABS(T68-U68)+1)*BG68)^2)^(1/2)</f>
        <v>32.849323664204796</v>
      </c>
      <c r="BM68" s="4">
        <f>((ABS(W68-X68)+1)^2+((ABS(T68-U68)+1)*BG68)^2)^(1/2)</f>
        <v>32.849323664204796</v>
      </c>
      <c r="BN68" s="4">
        <f>((ABS(E68-Xmin_correction-F68+Xmax_correction)+1)^2+((ABS(L68-M68)+1)*BG68)^2)^(1/2)</f>
        <v>31.743915958851353</v>
      </c>
      <c r="BO68" s="4">
        <f>((ABS(E68-Xmin_correction-F68+Xmax_correction)+1)^2+((ABS(K68-N68)+1)*BG68)^2)^(1/2)</f>
        <v>31.616061934301182</v>
      </c>
      <c r="BP68" s="4">
        <f t="shared" si="14"/>
        <v>32.849323664204796</v>
      </c>
      <c r="BQ68" s="4"/>
    </row>
    <row r="69" spans="1:69" x14ac:dyDescent="0.25">
      <c r="A69" s="49">
        <v>1119</v>
      </c>
      <c r="B69" s="49">
        <v>0</v>
      </c>
      <c r="C69" s="49">
        <v>21</v>
      </c>
      <c r="D69" s="49">
        <v>71</v>
      </c>
      <c r="E69" s="49">
        <v>39</v>
      </c>
      <c r="F69" s="49">
        <v>67</v>
      </c>
      <c r="G69" s="49">
        <v>50</v>
      </c>
      <c r="H69" s="49">
        <v>56</v>
      </c>
      <c r="I69" s="49">
        <v>51</v>
      </c>
      <c r="J69" s="49">
        <v>54</v>
      </c>
      <c r="K69" s="49">
        <v>43</v>
      </c>
      <c r="L69" s="49">
        <v>50</v>
      </c>
      <c r="M69" s="49">
        <v>44</v>
      </c>
      <c r="N69" s="49">
        <v>47</v>
      </c>
      <c r="O69" s="49">
        <v>0</v>
      </c>
      <c r="P69" s="49">
        <v>0</v>
      </c>
      <c r="Q69" s="49">
        <v>7095</v>
      </c>
      <c r="R69" s="49">
        <v>3</v>
      </c>
      <c r="S69" s="49">
        <v>34</v>
      </c>
      <c r="T69" s="49">
        <v>20</v>
      </c>
      <c r="U69" s="49">
        <v>71</v>
      </c>
      <c r="V69" s="49">
        <v>48</v>
      </c>
      <c r="W69" s="49">
        <v>50</v>
      </c>
      <c r="X69" s="49">
        <v>46</v>
      </c>
      <c r="Y69" s="49">
        <v>51</v>
      </c>
      <c r="Z69" s="49">
        <v>50</v>
      </c>
      <c r="AA69" s="49">
        <v>20</v>
      </c>
      <c r="AB69" s="49">
        <v>46</v>
      </c>
      <c r="AC69" s="49">
        <v>71</v>
      </c>
      <c r="AD69" s="51">
        <v>32.681463633</v>
      </c>
      <c r="AG69" s="2">
        <f>Q69*0.000001</f>
        <v>7.0949999999999997E-3</v>
      </c>
      <c r="AH69" s="3">
        <f t="shared" si="15"/>
        <v>2.1216827029598306</v>
      </c>
      <c r="AI69" s="3">
        <f t="shared" si="16"/>
        <v>2.1912137029598306</v>
      </c>
      <c r="AJ69" s="2">
        <f>(1+D69-C69)*LineDuration</f>
        <v>1.4076E-2</v>
      </c>
      <c r="AK69" s="3">
        <f t="shared" si="17"/>
        <v>2.3291585029598307</v>
      </c>
      <c r="AM69" s="7">
        <f>D69-C69+1</f>
        <v>51</v>
      </c>
      <c r="AN69" s="4">
        <f t="shared" ref="AN69:AN132" si="23">1000*(AK69+AI69)*AJ69/2</f>
        <v>31.814379585262579</v>
      </c>
      <c r="AO69" s="32">
        <f t="shared" ref="AO69:AO132" si="24">AM69/AN69</f>
        <v>1.6030487051718212</v>
      </c>
      <c r="AP69" s="1">
        <f>ABS(J69+I69-H69-G69)/2</f>
        <v>0.5</v>
      </c>
      <c r="AQ69" s="4">
        <f t="shared" ref="AQ69:AQ132" si="25">SQRT(AN69^2+AP69^2)</f>
        <v>31.818308383620465</v>
      </c>
      <c r="AS69" s="4">
        <f>1+(F69-3)-(E69-8)</f>
        <v>34</v>
      </c>
      <c r="AT69" s="4">
        <f>ABS(N69-L69)</f>
        <v>3</v>
      </c>
      <c r="AU69" s="4">
        <f>AN69/(1+D69-C69)*ABS(N69-L69)</f>
        <v>1.8714340932507398</v>
      </c>
      <c r="AV69" s="4">
        <f t="shared" ref="AV69:AV132" si="26">SQRT(AS69^2+AU69^2)</f>
        <v>34.051464954761954</v>
      </c>
      <c r="AX69" s="4">
        <f t="shared" ref="AX69:AX132" si="27">MAX(AQ69,AV69)</f>
        <v>34.051464954761954</v>
      </c>
      <c r="AZ69" s="24">
        <f t="shared" si="18"/>
        <v>1</v>
      </c>
      <c r="BA69" s="1">
        <f t="shared" si="19"/>
        <v>1.2799999999999999E-2</v>
      </c>
      <c r="BB69" s="1">
        <f t="shared" si="20"/>
        <v>2.1800040119318433</v>
      </c>
      <c r="BC69" s="1">
        <f t="shared" si="21"/>
        <v>5.9511539767359905E-3</v>
      </c>
      <c r="BD69" s="1">
        <f>BC69+LineDuration*(U69-T69+1)</f>
        <v>2.0303153976735992E-2</v>
      </c>
      <c r="BE69" s="1">
        <f t="shared" si="22"/>
        <v>4.5096719108845801E-2</v>
      </c>
      <c r="BF69" s="1">
        <f t="shared" ref="BF69:BF132" si="28">(BE69-BA69)*1000</f>
        <v>32.296719108845799</v>
      </c>
      <c r="BG69" s="1">
        <f>BF69/(U69-T69+1)</f>
        <v>0.62109075209318843</v>
      </c>
      <c r="BH69" s="4">
        <f>((ABS(X69-F69+Xmax_correction)+1)^2+((ABS(U69-M69)+1)*BG69)^2)^(1/2)</f>
        <v>25.757152760178577</v>
      </c>
      <c r="BI69" s="4">
        <f>((ABS(E69-Xmin_correction-W69)+1)^2+((ABS(L69-T69)+1)*BG69)^2)^(1/2)</f>
        <v>25.684807321928478</v>
      </c>
      <c r="BJ69" s="4">
        <f>((ABS(E69-Xmin_correction-Y69)+1)^2+((ABS(K69-U69)+1)*BG69)^2)^(1/2)</f>
        <v>25.464070383273544</v>
      </c>
      <c r="BK69" s="4">
        <f>((ABS(V69-F69+Xmax_correction)+1)^2+((ABS(T69-N69)+1)*BG69)^2)^(1/2)</f>
        <v>24.319352752718871</v>
      </c>
      <c r="BL69" s="4">
        <f>((ABS(V69-Y69)+1)^2+((ABS(T69-U69)+1)*BG69)^2)^(1/2)</f>
        <v>32.543479611063191</v>
      </c>
      <c r="BM69" s="4">
        <f>((ABS(W69-X69)+1)^2+((ABS(T69-U69)+1)*BG69)^2)^(1/2)</f>
        <v>32.681463633008931</v>
      </c>
      <c r="BN69" s="4">
        <f>((ABS(E69-Xmin_correction-F69+Xmax_correction)+1)^2+((ABS(L69-M69)+1)*BG69)^2)^(1/2)</f>
        <v>31.303385318435584</v>
      </c>
      <c r="BO69" s="4">
        <f>((ABS(E69-Xmin_correction-F69+Xmax_correction)+1)^2+((ABS(K69-N69)+1)*BG69)^2)^(1/2)</f>
        <v>31.155157567542361</v>
      </c>
      <c r="BP69" s="4">
        <f t="shared" ref="BP69:BP132" si="29">MAX(BH69:BO69)</f>
        <v>32.681463633008931</v>
      </c>
      <c r="BQ69" s="4"/>
    </row>
    <row r="70" spans="1:69" x14ac:dyDescent="0.25">
      <c r="A70" s="49">
        <v>1111</v>
      </c>
      <c r="B70" s="49">
        <v>0</v>
      </c>
      <c r="C70" s="49">
        <v>20</v>
      </c>
      <c r="D70" s="49">
        <v>71</v>
      </c>
      <c r="E70" s="49">
        <v>46</v>
      </c>
      <c r="F70" s="49">
        <v>73</v>
      </c>
      <c r="G70" s="49">
        <v>58</v>
      </c>
      <c r="H70" s="49">
        <v>60</v>
      </c>
      <c r="I70" s="49">
        <v>57</v>
      </c>
      <c r="J70" s="49">
        <v>60</v>
      </c>
      <c r="K70" s="49">
        <v>42</v>
      </c>
      <c r="L70" s="49">
        <v>50</v>
      </c>
      <c r="M70" s="49">
        <v>39</v>
      </c>
      <c r="N70" s="49">
        <v>53</v>
      </c>
      <c r="O70" s="49">
        <v>0</v>
      </c>
      <c r="P70" s="49">
        <v>0</v>
      </c>
      <c r="Q70" s="49">
        <v>7095</v>
      </c>
      <c r="R70" s="49">
        <v>3</v>
      </c>
      <c r="S70" s="49">
        <v>34</v>
      </c>
      <c r="T70" s="49">
        <v>20</v>
      </c>
      <c r="U70" s="49">
        <v>71</v>
      </c>
      <c r="V70" s="49">
        <v>53</v>
      </c>
      <c r="W70" s="49">
        <v>57</v>
      </c>
      <c r="X70" s="49">
        <v>52</v>
      </c>
      <c r="Y70" s="49">
        <v>57</v>
      </c>
      <c r="Z70" s="49">
        <v>57</v>
      </c>
      <c r="AA70" s="49">
        <v>20</v>
      </c>
      <c r="AB70" s="49">
        <v>52</v>
      </c>
      <c r="AC70" s="49">
        <v>71</v>
      </c>
      <c r="AD70" s="51">
        <v>32.8493236642</v>
      </c>
      <c r="AG70" s="2">
        <f>Q70*0.000001</f>
        <v>7.0949999999999997E-3</v>
      </c>
      <c r="AH70" s="3">
        <f t="shared" si="15"/>
        <v>2.1216827029598306</v>
      </c>
      <c r="AI70" s="3">
        <f t="shared" si="16"/>
        <v>2.1912137029598306</v>
      </c>
      <c r="AJ70" s="2">
        <f>(1+D70-C70)*LineDuration</f>
        <v>1.4352E-2</v>
      </c>
      <c r="AK70" s="3">
        <f t="shared" si="17"/>
        <v>2.3318633029598308</v>
      </c>
      <c r="AM70" s="7">
        <f>D70-C70+1</f>
        <v>52</v>
      </c>
      <c r="AN70" s="4">
        <f t="shared" si="23"/>
        <v>32.457600594479494</v>
      </c>
      <c r="AO70" s="32">
        <f t="shared" si="24"/>
        <v>1.6020900820636861</v>
      </c>
      <c r="AP70" s="1">
        <f>ABS(J70+I70-H70-G70)/2</f>
        <v>0.5</v>
      </c>
      <c r="AQ70" s="4">
        <f t="shared" si="25"/>
        <v>32.461451544112371</v>
      </c>
      <c r="AS70" s="4">
        <f>1+(F70-3)-(E70-8)</f>
        <v>33</v>
      </c>
      <c r="AT70" s="4">
        <f>ABS(N70-L70)</f>
        <v>3</v>
      </c>
      <c r="AU70" s="4">
        <f>AN70/(1+D70-C70)*ABS(N70-L70)</f>
        <v>1.87255388045074</v>
      </c>
      <c r="AV70" s="4">
        <f t="shared" si="26"/>
        <v>33.053085454087203</v>
      </c>
      <c r="AX70" s="4">
        <f t="shared" si="27"/>
        <v>33.053085454087203</v>
      </c>
      <c r="AZ70" s="24">
        <f t="shared" si="18"/>
        <v>2</v>
      </c>
      <c r="BA70" s="1">
        <f t="shared" si="19"/>
        <v>1.2799999999999999E-2</v>
      </c>
      <c r="BB70" s="1">
        <f t="shared" si="20"/>
        <v>2.1800040119318433</v>
      </c>
      <c r="BC70" s="1">
        <f t="shared" si="21"/>
        <v>5.9511539767359905E-3</v>
      </c>
      <c r="BD70" s="1">
        <f>BC70+LineDuration*(U70-T70+1)</f>
        <v>2.0303153976735992E-2</v>
      </c>
      <c r="BE70" s="1">
        <f t="shared" si="22"/>
        <v>4.5096719108845801E-2</v>
      </c>
      <c r="BF70" s="1">
        <f t="shared" si="28"/>
        <v>32.296719108845799</v>
      </c>
      <c r="BG70" s="1">
        <f>BF70/(U70-T70+1)</f>
        <v>0.62109075209318843</v>
      </c>
      <c r="BH70" s="4">
        <f>((ABS(X70-F70+Xmax_correction)+1)^2+((ABS(U70-M70)+1)*BG70)^2)^(1/2)</f>
        <v>27.947912330325465</v>
      </c>
      <c r="BI70" s="4">
        <f>((ABS(E70-Xmin_correction-W70)+1)^2+((ABS(L70-T70)+1)*BG70)^2)^(1/2)</f>
        <v>25.684807321928478</v>
      </c>
      <c r="BJ70" s="4">
        <f>((ABS(E70-Xmin_correction-Y70)+1)^2+((ABS(K70-U70)+1)*BG70)^2)^(1/2)</f>
        <v>25.222576198757221</v>
      </c>
      <c r="BK70" s="4">
        <f>((ABS(V70-F70+Xmax_correction)+1)^2+((ABS(T70-N70)+1)*BG70)^2)^(1/2)</f>
        <v>27.747635989756837</v>
      </c>
      <c r="BL70" s="4">
        <f>((ABS(V70-Y70)+1)^2+((ABS(T70-U70)+1)*BG70)^2)^(1/2)</f>
        <v>32.681463633008931</v>
      </c>
      <c r="BM70" s="4">
        <f>((ABS(W70-X70)+1)^2+((ABS(T70-U70)+1)*BG70)^2)^(1/2)</f>
        <v>32.849323664204796</v>
      </c>
      <c r="BN70" s="4">
        <f>((ABS(E70-Xmin_correction-F70+Xmax_correction)+1)^2+((ABS(L70-M70)+1)*BG70)^2)^(1/2)</f>
        <v>30.911948110986767</v>
      </c>
      <c r="BO70" s="4">
        <f>((ABS(E70-Xmin_correction-F70+Xmax_correction)+1)^2+((ABS(K70-N70)+1)*BG70)^2)^(1/2)</f>
        <v>30.911948110986767</v>
      </c>
      <c r="BP70" s="4">
        <f t="shared" si="29"/>
        <v>32.849323664204796</v>
      </c>
      <c r="BQ70" s="4"/>
    </row>
    <row r="71" spans="1:69" x14ac:dyDescent="0.25">
      <c r="A71" s="49">
        <v>1091</v>
      </c>
      <c r="B71" s="49">
        <v>0</v>
      </c>
      <c r="C71" s="49">
        <v>20</v>
      </c>
      <c r="D71" s="49">
        <v>71</v>
      </c>
      <c r="E71" s="49">
        <v>49</v>
      </c>
      <c r="F71" s="49">
        <v>76</v>
      </c>
      <c r="G71" s="49">
        <v>63</v>
      </c>
      <c r="H71" s="49">
        <v>64</v>
      </c>
      <c r="I71" s="49">
        <v>62</v>
      </c>
      <c r="J71" s="49">
        <v>64</v>
      </c>
      <c r="K71" s="49">
        <v>44</v>
      </c>
      <c r="L71" s="49">
        <v>48</v>
      </c>
      <c r="M71" s="49">
        <v>38</v>
      </c>
      <c r="N71" s="49">
        <v>54</v>
      </c>
      <c r="O71" s="49">
        <v>0</v>
      </c>
      <c r="P71" s="49">
        <v>0</v>
      </c>
      <c r="Q71" s="49">
        <v>7095</v>
      </c>
      <c r="R71" s="49">
        <v>3</v>
      </c>
      <c r="S71" s="49">
        <v>34</v>
      </c>
      <c r="T71" s="49">
        <v>20</v>
      </c>
      <c r="U71" s="49">
        <v>71</v>
      </c>
      <c r="V71" s="49">
        <v>58</v>
      </c>
      <c r="W71" s="49">
        <v>61</v>
      </c>
      <c r="X71" s="49">
        <v>57</v>
      </c>
      <c r="Y71" s="49">
        <v>61</v>
      </c>
      <c r="Z71" s="49">
        <v>61</v>
      </c>
      <c r="AA71" s="49">
        <v>20</v>
      </c>
      <c r="AB71" s="49">
        <v>57</v>
      </c>
      <c r="AC71" s="49">
        <v>71</v>
      </c>
      <c r="AD71" s="51">
        <v>32.681463633</v>
      </c>
      <c r="AF71" s="8"/>
      <c r="AG71" s="2">
        <f>Q71*0.000001</f>
        <v>7.0949999999999997E-3</v>
      </c>
      <c r="AH71" s="3">
        <f t="shared" si="15"/>
        <v>2.1216827029598306</v>
      </c>
      <c r="AI71" s="3">
        <f t="shared" si="16"/>
        <v>2.1912137029598306</v>
      </c>
      <c r="AJ71" s="2">
        <f>(1+D71-C71)*LineDuration</f>
        <v>1.4352E-2</v>
      </c>
      <c r="AK71" s="3">
        <f t="shared" si="17"/>
        <v>2.3318633029598308</v>
      </c>
      <c r="AM71" s="7">
        <f>D71-C71+1</f>
        <v>52</v>
      </c>
      <c r="AN71" s="4">
        <f t="shared" si="23"/>
        <v>32.457600594479494</v>
      </c>
      <c r="AO71" s="32">
        <f t="shared" si="24"/>
        <v>1.6020900820636861</v>
      </c>
      <c r="AP71" s="1">
        <f>ABS(J71+I71-H71-G71)/2</f>
        <v>0.5</v>
      </c>
      <c r="AQ71" s="4">
        <f t="shared" si="25"/>
        <v>32.461451544112371</v>
      </c>
      <c r="AS71" s="4">
        <f>1+(F71-3)-(E71-8)</f>
        <v>33</v>
      </c>
      <c r="AT71" s="4">
        <f>ABS(N71-L71)</f>
        <v>6</v>
      </c>
      <c r="AU71" s="4">
        <f>AN71/(1+D71-C71)*ABS(N71-L71)</f>
        <v>3.74510776090148</v>
      </c>
      <c r="AV71" s="4">
        <f t="shared" si="26"/>
        <v>33.21183271276616</v>
      </c>
      <c r="AX71" s="4">
        <f t="shared" si="27"/>
        <v>33.21183271276616</v>
      </c>
      <c r="AZ71" s="24">
        <f t="shared" si="18"/>
        <v>3</v>
      </c>
      <c r="BA71" s="1">
        <f t="shared" si="19"/>
        <v>1.2799999999999999E-2</v>
      </c>
      <c r="BB71" s="1">
        <f t="shared" si="20"/>
        <v>2.1800040119318433</v>
      </c>
      <c r="BC71" s="1">
        <f t="shared" si="21"/>
        <v>5.9511539767359905E-3</v>
      </c>
      <c r="BD71" s="1">
        <f>BC71+LineDuration*(U71-T71+1)</f>
        <v>2.0303153976735992E-2</v>
      </c>
      <c r="BE71" s="1">
        <f t="shared" si="22"/>
        <v>4.5096719108845801E-2</v>
      </c>
      <c r="BF71" s="1">
        <f t="shared" si="28"/>
        <v>32.296719108845799</v>
      </c>
      <c r="BG71" s="1">
        <f>BF71/(U71-T71+1)</f>
        <v>0.62109075209318843</v>
      </c>
      <c r="BH71" s="4">
        <f>((ABS(X71-F71+Xmax_correction)+1)^2+((ABS(U71-M71)+1)*BG71)^2)^(1/2)</f>
        <v>27.109616430706815</v>
      </c>
      <c r="BI71" s="4">
        <f>((ABS(E71-Xmin_correction-W71)+1)^2+((ABS(L71-T71)+1)*BG71)^2)^(1/2)</f>
        <v>25.464070383273544</v>
      </c>
      <c r="BJ71" s="4">
        <f>((ABS(E71-Xmin_correction-Y71)+1)^2+((ABS(K71-U71)+1)*BG71)^2)^(1/2)</f>
        <v>25.028602004730008</v>
      </c>
      <c r="BK71" s="4">
        <f>((ABS(V71-F71+Xmax_correction)+1)^2+((ABS(T71-N71)+1)*BG71)^2)^(1/2)</f>
        <v>26.991634071712127</v>
      </c>
      <c r="BL71" s="4">
        <f>((ABS(V71-Y71)+1)^2+((ABS(T71-U71)+1)*BG71)^2)^(1/2)</f>
        <v>32.543479611063191</v>
      </c>
      <c r="BM71" s="4">
        <f>((ABS(W71-X71)+1)^2+((ABS(T71-U71)+1)*BG71)^2)^(1/2)</f>
        <v>32.681463633008931</v>
      </c>
      <c r="BN71" s="4">
        <f>((ABS(E71-Xmin_correction-F71+Xmax_correction)+1)^2+((ABS(L71-M71)+1)*BG71)^2)^(1/2)</f>
        <v>30.768103620512878</v>
      </c>
      <c r="BO71" s="4">
        <f>((ABS(E71-Xmin_correction-F71+Xmax_correction)+1)^2+((ABS(K71-N71)+1)*BG71)^2)^(1/2)</f>
        <v>30.768103620512878</v>
      </c>
      <c r="BP71" s="4">
        <f t="shared" si="29"/>
        <v>32.681463633008931</v>
      </c>
      <c r="BQ71" s="4"/>
    </row>
    <row r="72" spans="1:69" s="36" customFormat="1" x14ac:dyDescent="0.25">
      <c r="A72" s="49">
        <v>1157</v>
      </c>
      <c r="B72" s="49">
        <v>0</v>
      </c>
      <c r="C72" s="49">
        <v>22</v>
      </c>
      <c r="D72" s="49">
        <v>73</v>
      </c>
      <c r="E72" s="49">
        <v>50</v>
      </c>
      <c r="F72" s="49">
        <v>78</v>
      </c>
      <c r="G72" s="49">
        <v>63</v>
      </c>
      <c r="H72" s="49">
        <v>65</v>
      </c>
      <c r="I72" s="49">
        <v>63</v>
      </c>
      <c r="J72" s="49">
        <v>65</v>
      </c>
      <c r="K72" s="49">
        <v>44</v>
      </c>
      <c r="L72" s="49">
        <v>50</v>
      </c>
      <c r="M72" s="49">
        <v>38</v>
      </c>
      <c r="N72" s="49">
        <v>57</v>
      </c>
      <c r="O72" s="49">
        <v>0</v>
      </c>
      <c r="P72" s="49">
        <v>0</v>
      </c>
      <c r="Q72" s="49">
        <v>7086</v>
      </c>
      <c r="R72" s="49">
        <v>3</v>
      </c>
      <c r="S72" s="49">
        <v>34</v>
      </c>
      <c r="T72" s="49">
        <v>22</v>
      </c>
      <c r="U72" s="49">
        <v>73</v>
      </c>
      <c r="V72" s="49">
        <v>58</v>
      </c>
      <c r="W72" s="49">
        <v>62</v>
      </c>
      <c r="X72" s="49">
        <v>58</v>
      </c>
      <c r="Y72" s="49">
        <v>62</v>
      </c>
      <c r="Z72" s="49">
        <v>58</v>
      </c>
      <c r="AA72" s="49">
        <v>22</v>
      </c>
      <c r="AB72" s="49">
        <v>62</v>
      </c>
      <c r="AC72" s="49">
        <v>73</v>
      </c>
      <c r="AD72" s="51">
        <v>32.719881297599997</v>
      </c>
      <c r="AG72" s="37">
        <f>Q72*0.000001</f>
        <v>7.0859999999999994E-3</v>
      </c>
      <c r="AH72" s="38">
        <f t="shared" si="15"/>
        <v>2.1244657295512277</v>
      </c>
      <c r="AI72" s="38">
        <f t="shared" si="16"/>
        <v>2.1939085295512277</v>
      </c>
      <c r="AJ72" s="37">
        <f>(1+D72-C72)*LineDuration</f>
        <v>1.4352E-2</v>
      </c>
      <c r="AK72" s="38">
        <f t="shared" si="17"/>
        <v>2.3345581295512279</v>
      </c>
      <c r="AL72" s="48"/>
      <c r="AM72" s="39">
        <f>D72-C72+1</f>
        <v>52</v>
      </c>
      <c r="AN72" s="40">
        <f t="shared" si="23"/>
        <v>32.496276745719229</v>
      </c>
      <c r="AO72" s="41">
        <f t="shared" si="24"/>
        <v>1.6001833196736921</v>
      </c>
      <c r="AP72" s="39">
        <f>ABS(J72+I72-H72-G72)/2</f>
        <v>0</v>
      </c>
      <c r="AQ72" s="40">
        <f t="shared" si="25"/>
        <v>32.496276745719229</v>
      </c>
      <c r="AR72" s="48"/>
      <c r="AS72" s="40">
        <f>1+(F72-3)-(E72-8)</f>
        <v>34</v>
      </c>
      <c r="AT72" s="40">
        <f>ABS(N72-L72)</f>
        <v>7</v>
      </c>
      <c r="AU72" s="40">
        <f>AN72/(1+D72-C72)*ABS(N72-L72)</f>
        <v>4.3744987926929735</v>
      </c>
      <c r="AV72" s="40">
        <f t="shared" si="26"/>
        <v>34.280260204486083</v>
      </c>
      <c r="AW72" s="48"/>
      <c r="AX72" s="40">
        <f t="shared" si="27"/>
        <v>34.280260204486083</v>
      </c>
      <c r="AY72" s="48"/>
      <c r="AZ72" s="42">
        <f t="shared" si="18"/>
        <v>0</v>
      </c>
      <c r="BA72" s="39">
        <f t="shared" si="19"/>
        <v>1.2799999999999999E-2</v>
      </c>
      <c r="BB72" s="39">
        <f t="shared" si="20"/>
        <v>2.1827126783059718</v>
      </c>
      <c r="BC72" s="39">
        <f t="shared" si="21"/>
        <v>5.9435661994636851E-3</v>
      </c>
      <c r="BD72" s="39">
        <f>BC72+LineDuration*(U72-T72+1)</f>
        <v>2.0295566199463686E-2</v>
      </c>
      <c r="BE72" s="39">
        <f t="shared" si="22"/>
        <v>4.5135593888647241E-2</v>
      </c>
      <c r="BF72" s="39">
        <f t="shared" si="28"/>
        <v>32.335593888647239</v>
      </c>
      <c r="BG72" s="39">
        <f>BF72/(U72-T72+1)</f>
        <v>0.62183834401244686</v>
      </c>
      <c r="BH72" s="4">
        <f>((ABS(X72-F72+Xmax_correction)+1)^2+((ABS(U72-M72)+1)*BG72)^2)^(1/2)</f>
        <v>28.725268879595337</v>
      </c>
      <c r="BI72" s="40">
        <f>((ABS(E72-Xmin_correction-W72)+1)^2+((ABS(L72-T72)+1)*BG72)^2)^(1/2)</f>
        <v>25.479410135180988</v>
      </c>
      <c r="BJ72" s="4">
        <f>((ABS(E72-Xmin_correction-Y72)+1)^2+((ABS(K72-U72)+1)*BG72)^2)^(1/2)</f>
        <v>25.923245041385695</v>
      </c>
      <c r="BK72" s="4">
        <f>((ABS(V72-F72+Xmax_correction)+1)^2+((ABS(T72-N72)+1)*BG72)^2)^(1/2)</f>
        <v>28.725268879595337</v>
      </c>
      <c r="BL72" s="40">
        <f>((ABS(V72-Y72)+1)^2+((ABS(T72-U72)+1)*BG72)^2)^(1/2)</f>
        <v>32.719881297637997</v>
      </c>
      <c r="BM72" s="40">
        <f>((ABS(W72-X72)+1)^2+((ABS(T72-U72)+1)*BG72)^2)^(1/2)</f>
        <v>32.719881297637997</v>
      </c>
      <c r="BN72" s="4">
        <f>((ABS(E72-Xmin_correction-F72+Xmax_correction)+1)^2+((ABS(L72-M72)+1)*BG72)^2)^(1/2)</f>
        <v>32.036688569641839</v>
      </c>
      <c r="BO72" s="4">
        <f>((ABS(E72-Xmin_correction-F72+Xmax_correction)+1)^2+((ABS(K72-N72)+1)*BG72)^2)^(1/2)</f>
        <v>32.199221318418431</v>
      </c>
      <c r="BP72" s="40">
        <f t="shared" si="29"/>
        <v>32.719881297637997</v>
      </c>
      <c r="BQ72" s="4"/>
    </row>
    <row r="73" spans="1:69" s="36" customFormat="1" x14ac:dyDescent="0.25">
      <c r="A73" s="49">
        <v>1112</v>
      </c>
      <c r="B73" s="49">
        <v>0</v>
      </c>
      <c r="C73" s="49">
        <v>20</v>
      </c>
      <c r="D73" s="49">
        <v>71</v>
      </c>
      <c r="E73" s="49">
        <v>38</v>
      </c>
      <c r="F73" s="49">
        <v>66</v>
      </c>
      <c r="G73" s="49">
        <v>52</v>
      </c>
      <c r="H73" s="49">
        <v>53</v>
      </c>
      <c r="I73" s="49">
        <v>51</v>
      </c>
      <c r="J73" s="49">
        <v>52</v>
      </c>
      <c r="K73" s="49">
        <v>43</v>
      </c>
      <c r="L73" s="49">
        <v>50</v>
      </c>
      <c r="M73" s="49">
        <v>43</v>
      </c>
      <c r="N73" s="49">
        <v>48</v>
      </c>
      <c r="O73" s="49">
        <v>0</v>
      </c>
      <c r="P73" s="49">
        <v>0</v>
      </c>
      <c r="Q73" s="49">
        <v>7086</v>
      </c>
      <c r="R73" s="49">
        <v>3</v>
      </c>
      <c r="S73" s="49">
        <v>34</v>
      </c>
      <c r="T73" s="49">
        <v>20</v>
      </c>
      <c r="U73" s="49">
        <v>71</v>
      </c>
      <c r="V73" s="49">
        <v>47</v>
      </c>
      <c r="W73" s="49">
        <v>50</v>
      </c>
      <c r="X73" s="49">
        <v>46</v>
      </c>
      <c r="Y73" s="49">
        <v>49</v>
      </c>
      <c r="Z73" s="49">
        <v>50</v>
      </c>
      <c r="AA73" s="49">
        <v>20</v>
      </c>
      <c r="AB73" s="49">
        <v>46</v>
      </c>
      <c r="AC73" s="49">
        <v>71</v>
      </c>
      <c r="AD73" s="51">
        <v>32.719881297599997</v>
      </c>
      <c r="AG73" s="37">
        <f>Q73*0.000001</f>
        <v>7.0859999999999994E-3</v>
      </c>
      <c r="AH73" s="38">
        <f t="shared" si="15"/>
        <v>2.1244657295512277</v>
      </c>
      <c r="AI73" s="38">
        <f t="shared" si="16"/>
        <v>2.1939085295512277</v>
      </c>
      <c r="AJ73" s="37">
        <f>(1+D73-C73)*LineDuration</f>
        <v>1.4352E-2</v>
      </c>
      <c r="AK73" s="38">
        <f t="shared" si="17"/>
        <v>2.3345581295512279</v>
      </c>
      <c r="AL73" s="48"/>
      <c r="AM73" s="39">
        <f>D73-C73+1</f>
        <v>52</v>
      </c>
      <c r="AN73" s="40">
        <f t="shared" si="23"/>
        <v>32.496276745719229</v>
      </c>
      <c r="AO73" s="41">
        <f t="shared" si="24"/>
        <v>1.6001833196736921</v>
      </c>
      <c r="AP73" s="39">
        <f>ABS(J73+I73-H73-G73)/2</f>
        <v>1</v>
      </c>
      <c r="AQ73" s="40">
        <f t="shared" si="25"/>
        <v>32.511659482935848</v>
      </c>
      <c r="AR73" s="48"/>
      <c r="AS73" s="40">
        <f>1+(F73-3)-(E73-8)</f>
        <v>34</v>
      </c>
      <c r="AT73" s="40">
        <f>ABS(N73-L73)</f>
        <v>2</v>
      </c>
      <c r="AU73" s="40">
        <f>AN73/(1+D73-C73)*ABS(N73-L73)</f>
        <v>1.2498567979122781</v>
      </c>
      <c r="AV73" s="40">
        <f t="shared" si="26"/>
        <v>34.022964920995456</v>
      </c>
      <c r="AW73" s="48"/>
      <c r="AX73" s="40">
        <f t="shared" si="27"/>
        <v>34.022964920995456</v>
      </c>
      <c r="AY73" s="48"/>
      <c r="AZ73" s="42">
        <f t="shared" si="18"/>
        <v>1</v>
      </c>
      <c r="BA73" s="39">
        <f t="shared" si="19"/>
        <v>1.2799999999999999E-2</v>
      </c>
      <c r="BB73" s="39">
        <f t="shared" si="20"/>
        <v>2.1827126783059718</v>
      </c>
      <c r="BC73" s="39">
        <f t="shared" si="21"/>
        <v>5.9435661994636851E-3</v>
      </c>
      <c r="BD73" s="39">
        <f>BC73+LineDuration*(U73-T73+1)</f>
        <v>2.0295566199463686E-2</v>
      </c>
      <c r="BE73" s="39">
        <f t="shared" si="22"/>
        <v>4.5135593888647241E-2</v>
      </c>
      <c r="BF73" s="39">
        <f t="shared" si="28"/>
        <v>32.335593888647239</v>
      </c>
      <c r="BG73" s="39">
        <f>BF73/(U73-T73+1)</f>
        <v>0.62183834401244686</v>
      </c>
      <c r="BH73" s="4">
        <f>((ABS(X73-F73+Xmax_correction)+1)^2+((ABS(U73-M73)+1)*BG73)^2)^(1/2)</f>
        <v>25.479410135180988</v>
      </c>
      <c r="BI73" s="40">
        <f>((ABS(E73-Xmin_correction-W73)+1)^2+((ABS(L73-T73)+1)*BG73)^2)^(1/2)</f>
        <v>26.374273297417329</v>
      </c>
      <c r="BJ73" s="4">
        <f>((ABS(E73-Xmin_correction-Y73)+1)^2+((ABS(K73-U73)+1)*BG73)^2)^(1/2)</f>
        <v>24.783065606110227</v>
      </c>
      <c r="BK73" s="4">
        <f>((ABS(V73-F73+Xmax_correction)+1)^2+((ABS(T73-N73)+1)*BG73)^2)^(1/2)</f>
        <v>24.783065606110227</v>
      </c>
      <c r="BL73" s="40">
        <f>((ABS(V73-Y73)+1)^2+((ABS(T73-U73)+1)*BG73)^2)^(1/2)</f>
        <v>32.474461229272464</v>
      </c>
      <c r="BM73" s="40">
        <f>((ABS(W73-X73)+1)^2+((ABS(T73-U73)+1)*BG73)^2)^(1/2)</f>
        <v>32.719881297637997</v>
      </c>
      <c r="BN73" s="4">
        <f>((ABS(E73-Xmin_correction-F73+Xmax_correction)+1)^2+((ABS(L73-M73)+1)*BG73)^2)^(1/2)</f>
        <v>31.396619360520091</v>
      </c>
      <c r="BO73" s="4">
        <f>((ABS(E73-Xmin_correction-F73+Xmax_correction)+1)^2+((ABS(K73-N73)+1)*BG73)^2)^(1/2)</f>
        <v>31.223718313791988</v>
      </c>
      <c r="BP73" s="40">
        <f t="shared" si="29"/>
        <v>32.719881297637997</v>
      </c>
      <c r="BQ73" s="4"/>
    </row>
    <row r="74" spans="1:69" s="36" customFormat="1" x14ac:dyDescent="0.25">
      <c r="A74" s="49">
        <v>1085</v>
      </c>
      <c r="B74" s="49">
        <v>0</v>
      </c>
      <c r="C74" s="49">
        <v>20</v>
      </c>
      <c r="D74" s="49">
        <v>70</v>
      </c>
      <c r="E74" s="49">
        <v>41</v>
      </c>
      <c r="F74" s="49">
        <v>68</v>
      </c>
      <c r="G74" s="49">
        <v>53</v>
      </c>
      <c r="H74" s="49">
        <v>55</v>
      </c>
      <c r="I74" s="49">
        <v>51</v>
      </c>
      <c r="J74" s="49">
        <v>57</v>
      </c>
      <c r="K74" s="49">
        <v>39</v>
      </c>
      <c r="L74" s="49">
        <v>52</v>
      </c>
      <c r="M74" s="49">
        <v>40</v>
      </c>
      <c r="N74" s="49">
        <v>50</v>
      </c>
      <c r="O74" s="49">
        <v>0</v>
      </c>
      <c r="P74" s="49">
        <v>0</v>
      </c>
      <c r="Q74" s="49">
        <v>7086</v>
      </c>
      <c r="R74" s="49">
        <v>3</v>
      </c>
      <c r="S74" s="49">
        <v>34</v>
      </c>
      <c r="T74" s="49">
        <v>20</v>
      </c>
      <c r="U74" s="49">
        <v>71</v>
      </c>
      <c r="V74" s="49">
        <v>48</v>
      </c>
      <c r="W74" s="49">
        <v>52</v>
      </c>
      <c r="X74" s="49">
        <v>48</v>
      </c>
      <c r="Y74" s="49">
        <v>50</v>
      </c>
      <c r="Z74" s="49">
        <v>52</v>
      </c>
      <c r="AA74" s="49">
        <v>20</v>
      </c>
      <c r="AB74" s="49">
        <v>48</v>
      </c>
      <c r="AC74" s="49">
        <v>71</v>
      </c>
      <c r="AD74" s="51">
        <v>32.719881297599997</v>
      </c>
      <c r="AG74" s="37">
        <f>Q74*0.000001</f>
        <v>7.0859999999999994E-3</v>
      </c>
      <c r="AH74" s="38">
        <f t="shared" si="15"/>
        <v>2.1244657295512277</v>
      </c>
      <c r="AI74" s="38">
        <f t="shared" si="16"/>
        <v>2.1939085295512277</v>
      </c>
      <c r="AJ74" s="37">
        <f>(1+D74-C74)*LineDuration</f>
        <v>1.4076E-2</v>
      </c>
      <c r="AK74" s="38">
        <f t="shared" si="17"/>
        <v>2.3318533295512278</v>
      </c>
      <c r="AL74" s="48"/>
      <c r="AM74" s="39">
        <f>D74-C74+1</f>
        <v>51</v>
      </c>
      <c r="AN74" s="40">
        <f t="shared" si="23"/>
        <v>31.852311964363082</v>
      </c>
      <c r="AO74" s="41">
        <f t="shared" si="24"/>
        <v>1.6011396616063438</v>
      </c>
      <c r="AP74" s="39">
        <f>ABS(J74+I74-H74-G74)/2</f>
        <v>0</v>
      </c>
      <c r="AQ74" s="40">
        <f t="shared" si="25"/>
        <v>31.852311964363082</v>
      </c>
      <c r="AR74" s="48"/>
      <c r="AS74" s="40">
        <f>1+(F74-3)-(E74-8)</f>
        <v>33</v>
      </c>
      <c r="AT74" s="40">
        <f>ABS(N74-L74)</f>
        <v>2</v>
      </c>
      <c r="AU74" s="40">
        <f>AN74/(1+D74-C74)*ABS(N74-L74)</f>
        <v>1.2491102731122776</v>
      </c>
      <c r="AV74" s="40">
        <f t="shared" si="26"/>
        <v>33.023632090889016</v>
      </c>
      <c r="AW74" s="48"/>
      <c r="AX74" s="40">
        <f t="shared" si="27"/>
        <v>33.023632090889016</v>
      </c>
      <c r="AY74" s="48"/>
      <c r="AZ74" s="42">
        <f t="shared" si="18"/>
        <v>2</v>
      </c>
      <c r="BA74" s="39">
        <f t="shared" si="19"/>
        <v>1.2799999999999999E-2</v>
      </c>
      <c r="BB74" s="39">
        <f t="shared" si="20"/>
        <v>2.1827126783059718</v>
      </c>
      <c r="BC74" s="39">
        <f t="shared" si="21"/>
        <v>5.9435661994636851E-3</v>
      </c>
      <c r="BD74" s="39">
        <f>BC74+LineDuration*(U74-T74+1)</f>
        <v>2.0295566199463686E-2</v>
      </c>
      <c r="BE74" s="39">
        <f t="shared" si="22"/>
        <v>4.5135593888647241E-2</v>
      </c>
      <c r="BF74" s="39">
        <f t="shared" si="28"/>
        <v>32.335593888647239</v>
      </c>
      <c r="BG74" s="39">
        <f>BF74/(U74-T74+1)</f>
        <v>0.62183834401244686</v>
      </c>
      <c r="BH74" s="4">
        <f>((ABS(X74-F74+Xmax_correction)+1)^2+((ABS(U74-M74)+1)*BG74)^2)^(1/2)</f>
        <v>26.83213216108928</v>
      </c>
      <c r="BI74" s="40">
        <f>((ABS(E74-Xmin_correction-W74)+1)^2+((ABS(L74-T74)+1)*BG74)^2)^(1/2)</f>
        <v>26.647658555783675</v>
      </c>
      <c r="BJ74" s="4">
        <f>((ABS(E74-Xmin_correction-Y74)+1)^2+((ABS(K74-U74)+1)*BG74)^2)^(1/2)</f>
        <v>25.41845208712818</v>
      </c>
      <c r="BK74" s="4">
        <f>((ABS(V74-F74+Xmax_correction)+1)^2+((ABS(T74-N74)+1)*BG74)^2)^(1/2)</f>
        <v>26.374273297417329</v>
      </c>
      <c r="BL74" s="40">
        <f>((ABS(V74-Y74)+1)^2+((ABS(T74-U74)+1)*BG74)^2)^(1/2)</f>
        <v>32.474461229272464</v>
      </c>
      <c r="BM74" s="40">
        <f>((ABS(W74-X74)+1)^2+((ABS(T74-U74)+1)*BG74)^2)^(1/2)</f>
        <v>32.719881297637997</v>
      </c>
      <c r="BN74" s="4">
        <f>((ABS(E74-Xmin_correction-F74+Xmax_correction)+1)^2+((ABS(L74-M74)+1)*BG74)^2)^(1/2)</f>
        <v>31.070072650514032</v>
      </c>
      <c r="BO74" s="4">
        <f>((ABS(E74-Xmin_correction-F74+Xmax_correction)+1)^2+((ABS(K74-N74)+1)*BG74)^2)^(1/2)</f>
        <v>30.914112333303645</v>
      </c>
      <c r="BP74" s="40">
        <f t="shared" si="29"/>
        <v>32.719881297637997</v>
      </c>
      <c r="BQ74" s="4"/>
    </row>
    <row r="75" spans="1:69" s="36" customFormat="1" x14ac:dyDescent="0.25">
      <c r="A75" s="49">
        <v>1114</v>
      </c>
      <c r="B75" s="49">
        <v>0</v>
      </c>
      <c r="C75" s="49">
        <v>20</v>
      </c>
      <c r="D75" s="49">
        <v>70</v>
      </c>
      <c r="E75" s="49">
        <v>43</v>
      </c>
      <c r="F75" s="49">
        <v>71</v>
      </c>
      <c r="G75" s="49">
        <v>56</v>
      </c>
      <c r="H75" s="49">
        <v>58</v>
      </c>
      <c r="I75" s="49">
        <v>54</v>
      </c>
      <c r="J75" s="49">
        <v>60</v>
      </c>
      <c r="K75" s="49">
        <v>39</v>
      </c>
      <c r="L75" s="49">
        <v>53</v>
      </c>
      <c r="M75" s="49">
        <v>43</v>
      </c>
      <c r="N75" s="49">
        <v>47</v>
      </c>
      <c r="O75" s="49">
        <v>0</v>
      </c>
      <c r="P75" s="49">
        <v>0</v>
      </c>
      <c r="Q75" s="49">
        <v>7086</v>
      </c>
      <c r="R75" s="49">
        <v>3</v>
      </c>
      <c r="S75" s="49">
        <v>34</v>
      </c>
      <c r="T75" s="49">
        <v>20</v>
      </c>
      <c r="U75" s="49">
        <v>71</v>
      </c>
      <c r="V75" s="49">
        <v>51</v>
      </c>
      <c r="W75" s="49">
        <v>55</v>
      </c>
      <c r="X75" s="49">
        <v>52</v>
      </c>
      <c r="Y75" s="49">
        <v>54</v>
      </c>
      <c r="Z75" s="49">
        <v>51</v>
      </c>
      <c r="AA75" s="49">
        <v>20</v>
      </c>
      <c r="AB75" s="49">
        <v>54</v>
      </c>
      <c r="AC75" s="49">
        <v>71</v>
      </c>
      <c r="AD75" s="51">
        <v>32.582059973699998</v>
      </c>
      <c r="AG75" s="37">
        <f>Q75*0.000001</f>
        <v>7.0859999999999994E-3</v>
      </c>
      <c r="AH75" s="38">
        <f t="shared" si="15"/>
        <v>2.1244657295512277</v>
      </c>
      <c r="AI75" s="38">
        <f t="shared" si="16"/>
        <v>2.1939085295512277</v>
      </c>
      <c r="AJ75" s="37">
        <f>(1+D75-C75)*LineDuration</f>
        <v>1.4076E-2</v>
      </c>
      <c r="AK75" s="38">
        <f t="shared" si="17"/>
        <v>2.3318533295512278</v>
      </c>
      <c r="AL75" s="48"/>
      <c r="AM75" s="39">
        <f>D75-C75+1</f>
        <v>51</v>
      </c>
      <c r="AN75" s="40">
        <f t="shared" si="23"/>
        <v>31.852311964363082</v>
      </c>
      <c r="AO75" s="41">
        <f t="shared" si="24"/>
        <v>1.6011396616063438</v>
      </c>
      <c r="AP75" s="39">
        <f>ABS(J75+I75-H75-G75)/2</f>
        <v>0</v>
      </c>
      <c r="AQ75" s="40">
        <f t="shared" si="25"/>
        <v>31.852311964363082</v>
      </c>
      <c r="AR75" s="48"/>
      <c r="AS75" s="40">
        <f>1+(F75-3)-(E75-8)</f>
        <v>34</v>
      </c>
      <c r="AT75" s="40">
        <f>ABS(N75-L75)</f>
        <v>6</v>
      </c>
      <c r="AU75" s="40">
        <f>AN75/(1+D75-C75)*ABS(N75-L75)</f>
        <v>3.7473308193368329</v>
      </c>
      <c r="AV75" s="40">
        <f t="shared" si="26"/>
        <v>34.205883825294613</v>
      </c>
      <c r="AW75" s="48"/>
      <c r="AX75" s="40">
        <f t="shared" si="27"/>
        <v>34.205883825294613</v>
      </c>
      <c r="AY75" s="48"/>
      <c r="AZ75" s="42">
        <f t="shared" si="18"/>
        <v>3</v>
      </c>
      <c r="BA75" s="39">
        <f t="shared" si="19"/>
        <v>1.2799999999999999E-2</v>
      </c>
      <c r="BB75" s="39">
        <f t="shared" si="20"/>
        <v>2.1827126783059718</v>
      </c>
      <c r="BC75" s="39">
        <f t="shared" si="21"/>
        <v>5.9435661994636851E-3</v>
      </c>
      <c r="BD75" s="39">
        <f>BC75+LineDuration*(U75-T75+1)</f>
        <v>2.0295566199463686E-2</v>
      </c>
      <c r="BE75" s="39">
        <f t="shared" si="22"/>
        <v>4.5135593888647241E-2</v>
      </c>
      <c r="BF75" s="39">
        <f t="shared" si="28"/>
        <v>32.335593888647239</v>
      </c>
      <c r="BG75" s="39">
        <f>BF75/(U75-T75+1)</f>
        <v>0.62183834401244686</v>
      </c>
      <c r="BH75" s="4">
        <f>((ABS(X75-F75+Xmax_correction)+1)^2+((ABS(U75-M75)+1)*BG75)^2)^(1/2)</f>
        <v>24.783065606110227</v>
      </c>
      <c r="BI75" s="40">
        <f>((ABS(E75-Xmin_correction-W75)+1)^2+((ABS(L75-T75)+1)*BG75)^2)^(1/2)</f>
        <v>27.766985118180699</v>
      </c>
      <c r="BJ75" s="4">
        <f>((ABS(E75-Xmin_correction-Y75)+1)^2+((ABS(K75-U75)+1)*BG75)^2)^(1/2)</f>
        <v>26.647658555783675</v>
      </c>
      <c r="BK75" s="4">
        <f>((ABS(V75-F75+Xmax_correction)+1)^2+((ABS(T75-N75)+1)*BG75)^2)^(1/2)</f>
        <v>25.043151040752985</v>
      </c>
      <c r="BL75" s="40">
        <f>((ABS(V75-Y75)+1)^2+((ABS(T75-U75)+1)*BG75)^2)^(1/2)</f>
        <v>32.582059973726658</v>
      </c>
      <c r="BM75" s="40">
        <f>((ABS(W75-X75)+1)^2+((ABS(T75-U75)+1)*BG75)^2)^(1/2)</f>
        <v>32.582059973726658</v>
      </c>
      <c r="BN75" s="4">
        <f>((ABS(E75-Xmin_correction-F75+Xmax_correction)+1)^2+((ABS(L75-M75)+1)*BG75)^2)^(1/2)</f>
        <v>31.745686857527293</v>
      </c>
      <c r="BO75" s="4">
        <f>((ABS(E75-Xmin_correction-F75+Xmax_correction)+1)^2+((ABS(K75-N75)+1)*BG75)^2)^(1/2)</f>
        <v>31.501131995736525</v>
      </c>
      <c r="BP75" s="40">
        <f t="shared" si="29"/>
        <v>32.582059973726658</v>
      </c>
      <c r="BQ75" s="4"/>
    </row>
    <row r="76" spans="1:69" x14ac:dyDescent="0.25">
      <c r="A76" s="49">
        <v>1171</v>
      </c>
      <c r="B76" s="49">
        <v>0</v>
      </c>
      <c r="C76" s="49">
        <v>22</v>
      </c>
      <c r="D76" s="49">
        <v>73</v>
      </c>
      <c r="E76" s="49">
        <v>51</v>
      </c>
      <c r="F76" s="49">
        <v>79</v>
      </c>
      <c r="G76" s="49">
        <v>63</v>
      </c>
      <c r="H76" s="49">
        <v>67</v>
      </c>
      <c r="I76" s="49">
        <v>63</v>
      </c>
      <c r="J76" s="49">
        <v>67</v>
      </c>
      <c r="K76" s="49">
        <v>43</v>
      </c>
      <c r="L76" s="49">
        <v>53</v>
      </c>
      <c r="M76" s="49">
        <v>41</v>
      </c>
      <c r="N76" s="49">
        <v>54</v>
      </c>
      <c r="O76" s="49">
        <v>0</v>
      </c>
      <c r="P76" s="49">
        <v>0</v>
      </c>
      <c r="Q76" s="49">
        <v>7145</v>
      </c>
      <c r="R76" s="49">
        <v>3</v>
      </c>
      <c r="S76" s="49">
        <v>34</v>
      </c>
      <c r="T76" s="49">
        <v>22</v>
      </c>
      <c r="U76" s="49">
        <v>73</v>
      </c>
      <c r="V76" s="49">
        <v>58</v>
      </c>
      <c r="W76" s="49">
        <v>64</v>
      </c>
      <c r="X76" s="49">
        <v>58</v>
      </c>
      <c r="Y76" s="49">
        <v>64</v>
      </c>
      <c r="Z76" s="49">
        <v>58</v>
      </c>
      <c r="AA76" s="49">
        <v>22</v>
      </c>
      <c r="AB76" s="49">
        <v>64</v>
      </c>
      <c r="AC76" s="49">
        <v>73</v>
      </c>
      <c r="AD76" s="51">
        <v>32.837328294199999</v>
      </c>
      <c r="AG76" s="2">
        <f>Q76*0.000001</f>
        <v>7.1449999999999994E-3</v>
      </c>
      <c r="AH76" s="3">
        <f t="shared" si="15"/>
        <v>2.1063470927221837</v>
      </c>
      <c r="AI76" s="3">
        <f t="shared" si="16"/>
        <v>2.1763680927221838</v>
      </c>
      <c r="AJ76" s="2">
        <f>(1+D76-C76)*LineDuration</f>
        <v>1.4352E-2</v>
      </c>
      <c r="AK76" s="3">
        <f t="shared" si="17"/>
        <v>2.3170176927221839</v>
      </c>
      <c r="AM76" s="7">
        <f>D76-C76+1</f>
        <v>52</v>
      </c>
      <c r="AN76" s="4">
        <f t="shared" si="23"/>
        <v>32.244536396348785</v>
      </c>
      <c r="AO76" s="32">
        <f t="shared" si="24"/>
        <v>1.6126763108272888</v>
      </c>
      <c r="AP76" s="1">
        <f>ABS(J76+I76-H76-G76)/2</f>
        <v>0</v>
      </c>
      <c r="AQ76" s="4">
        <f t="shared" si="25"/>
        <v>32.244536396348785</v>
      </c>
      <c r="AS76" s="4">
        <f>1+(F76-3)-(E76-8)</f>
        <v>34</v>
      </c>
      <c r="AT76" s="4">
        <f>ABS(N76-L76)</f>
        <v>1</v>
      </c>
      <c r="AU76" s="4">
        <f>AN76/(1+D76-C76)*ABS(N76-L76)</f>
        <v>0.62008723839132274</v>
      </c>
      <c r="AV76" s="4">
        <f t="shared" si="26"/>
        <v>34.005654061982334</v>
      </c>
      <c r="AX76" s="4">
        <f t="shared" si="27"/>
        <v>34.005654061982334</v>
      </c>
      <c r="AZ76" s="24">
        <f t="shared" si="18"/>
        <v>0</v>
      </c>
      <c r="BA76" s="1">
        <f t="shared" si="19"/>
        <v>1.2799999999999999E-2</v>
      </c>
      <c r="BB76" s="1">
        <f t="shared" si="20"/>
        <v>2.165081540039357</v>
      </c>
      <c r="BC76" s="1">
        <f t="shared" si="21"/>
        <v>5.9933109507319757E-3</v>
      </c>
      <c r="BD76" s="1">
        <f>BC76+LineDuration*(U76-T76+1)</f>
        <v>2.0345310950731978E-2</v>
      </c>
      <c r="BE76" s="1">
        <f t="shared" si="22"/>
        <v>4.4882551792244783E-2</v>
      </c>
      <c r="BF76" s="1">
        <f t="shared" si="28"/>
        <v>32.082551792244786</v>
      </c>
      <c r="BG76" s="1">
        <f>BF76/(U76-T76+1)</f>
        <v>0.61697214985086124</v>
      </c>
      <c r="BH76" s="4">
        <f>((ABS(X76-F76+Xmax_correction)+1)^2+((ABS(U76-M76)+1)*BG76)^2)^(1/2)</f>
        <v>27.848391265747207</v>
      </c>
      <c r="BI76" s="4">
        <f>((ABS(E76-Xmin_correction-W76)+1)^2+((ABS(L76-T76)+1)*BG76)^2)^(1/2)</f>
        <v>27.400553733459326</v>
      </c>
      <c r="BJ76" s="4">
        <f>((ABS(E76-Xmin_correction-Y76)+1)^2+((ABS(K76-U76)+1)*BG76)^2)^(1/2)</f>
        <v>26.959397303679125</v>
      </c>
      <c r="BK76" s="4">
        <f>((ABS(V76-F76+Xmax_correction)+1)^2+((ABS(T76-N76)+1)*BG76)^2)^(1/2)</f>
        <v>27.848391265747207</v>
      </c>
      <c r="BL76" s="4">
        <f>((ABS(V76-Y76)+1)^2+((ABS(T76-U76)+1)*BG76)^2)^(1/2)</f>
        <v>32.837328294215247</v>
      </c>
      <c r="BM76" s="4">
        <f>((ABS(W76-X76)+1)^2+((ABS(T76-U76)+1)*BG76)^2)^(1/2)</f>
        <v>32.837328294215247</v>
      </c>
      <c r="BN76" s="4">
        <f>((ABS(E76-Xmin_correction-F76+Xmax_correction)+1)^2+((ABS(L76-M76)+1)*BG76)^2)^(1/2)</f>
        <v>32.020784392233104</v>
      </c>
      <c r="BO76" s="4">
        <f>((ABS(E76-Xmin_correction-F76+Xmax_correction)+1)^2+((ABS(K76-N76)+1)*BG76)^2)^(1/2)</f>
        <v>31.871841290574814</v>
      </c>
      <c r="BP76" s="4">
        <f t="shared" si="29"/>
        <v>32.837328294215247</v>
      </c>
      <c r="BQ76" s="4"/>
    </row>
    <row r="77" spans="1:69" x14ac:dyDescent="0.25">
      <c r="A77" s="49">
        <v>1136</v>
      </c>
      <c r="B77" s="49">
        <v>0</v>
      </c>
      <c r="C77" s="49">
        <v>20</v>
      </c>
      <c r="D77" s="49">
        <v>71</v>
      </c>
      <c r="E77" s="49">
        <v>39</v>
      </c>
      <c r="F77" s="49">
        <v>67</v>
      </c>
      <c r="G77" s="49">
        <v>52</v>
      </c>
      <c r="H77" s="49">
        <v>55</v>
      </c>
      <c r="I77" s="49">
        <v>52</v>
      </c>
      <c r="J77" s="49">
        <v>54</v>
      </c>
      <c r="K77" s="49">
        <v>41</v>
      </c>
      <c r="L77" s="49">
        <v>51</v>
      </c>
      <c r="M77" s="49">
        <v>41</v>
      </c>
      <c r="N77" s="49">
        <v>50</v>
      </c>
      <c r="O77" s="49">
        <v>0</v>
      </c>
      <c r="P77" s="49">
        <v>0</v>
      </c>
      <c r="Q77" s="49">
        <v>7145</v>
      </c>
      <c r="R77" s="49">
        <v>3</v>
      </c>
      <c r="S77" s="49">
        <v>34</v>
      </c>
      <c r="T77" s="49">
        <v>20</v>
      </c>
      <c r="U77" s="49">
        <v>71</v>
      </c>
      <c r="V77" s="49">
        <v>47</v>
      </c>
      <c r="W77" s="49">
        <v>52</v>
      </c>
      <c r="X77" s="49">
        <v>47</v>
      </c>
      <c r="Y77" s="49">
        <v>51</v>
      </c>
      <c r="Z77" s="49">
        <v>52</v>
      </c>
      <c r="AA77" s="49">
        <v>20</v>
      </c>
      <c r="AB77" s="49">
        <v>47</v>
      </c>
      <c r="AC77" s="49">
        <v>71</v>
      </c>
      <c r="AD77" s="51">
        <v>32.638782598299997</v>
      </c>
      <c r="AG77" s="2">
        <f>Q77*0.000001</f>
        <v>7.1449999999999994E-3</v>
      </c>
      <c r="AH77" s="3">
        <f t="shared" si="15"/>
        <v>2.1063470927221837</v>
      </c>
      <c r="AI77" s="3">
        <f t="shared" si="16"/>
        <v>2.1763680927221838</v>
      </c>
      <c r="AJ77" s="2">
        <f>(1+D77-C77)*LineDuration</f>
        <v>1.4352E-2</v>
      </c>
      <c r="AK77" s="3">
        <f t="shared" si="17"/>
        <v>2.3170176927221839</v>
      </c>
      <c r="AM77" s="7">
        <f>D77-C77+1</f>
        <v>52</v>
      </c>
      <c r="AN77" s="4">
        <f t="shared" si="23"/>
        <v>32.244536396348785</v>
      </c>
      <c r="AO77" s="32">
        <f t="shared" si="24"/>
        <v>1.6126763108272888</v>
      </c>
      <c r="AP77" s="1">
        <f>ABS(J77+I77-H77-G77)/2</f>
        <v>0.5</v>
      </c>
      <c r="AQ77" s="4">
        <f t="shared" si="25"/>
        <v>32.248412789088732</v>
      </c>
      <c r="AS77" s="4">
        <f>1+(F77-3)-(E77-8)</f>
        <v>34</v>
      </c>
      <c r="AT77" s="4">
        <f>ABS(N77-L77)</f>
        <v>1</v>
      </c>
      <c r="AU77" s="4">
        <f>AN77/(1+D77-C77)*ABS(N77-L77)</f>
        <v>0.62008723839132274</v>
      </c>
      <c r="AV77" s="4">
        <f t="shared" si="26"/>
        <v>34.005654061982334</v>
      </c>
      <c r="AX77" s="4">
        <f t="shared" si="27"/>
        <v>34.005654061982334</v>
      </c>
      <c r="AZ77" s="24">
        <f t="shared" si="18"/>
        <v>1</v>
      </c>
      <c r="BA77" s="1">
        <f t="shared" si="19"/>
        <v>1.2799999999999999E-2</v>
      </c>
      <c r="BB77" s="1">
        <f t="shared" si="20"/>
        <v>2.165081540039357</v>
      </c>
      <c r="BC77" s="1">
        <f t="shared" si="21"/>
        <v>5.9933109507319757E-3</v>
      </c>
      <c r="BD77" s="1">
        <f>BC77+LineDuration*(U77-T77+1)</f>
        <v>2.0345310950731978E-2</v>
      </c>
      <c r="BE77" s="1">
        <f t="shared" si="22"/>
        <v>4.4882551792244783E-2</v>
      </c>
      <c r="BF77" s="1">
        <f t="shared" si="28"/>
        <v>32.082551792244786</v>
      </c>
      <c r="BG77" s="1">
        <f>BF77/(U77-T77+1)</f>
        <v>0.61697214985086124</v>
      </c>
      <c r="BH77" s="4">
        <f>((ABS(X77-F77+Xmax_correction)+1)^2+((ABS(U77-M77)+1)*BG77)^2)^(1/2)</f>
        <v>26.26421715904781</v>
      </c>
      <c r="BI77" s="4">
        <f>((ABS(E77-Xmin_correction-W77)+1)^2+((ABS(L77-T77)+1)*BG77)^2)^(1/2)</f>
        <v>27.400553733459326</v>
      </c>
      <c r="BJ77" s="4">
        <f>((ABS(E77-Xmin_correction-Y77)+1)^2+((ABS(K77-U77)+1)*BG77)^2)^(1/2)</f>
        <v>26.26421715904781</v>
      </c>
      <c r="BK77" s="4">
        <f>((ABS(V77-F77+Xmax_correction)+1)^2+((ABS(T77-N77)+1)*BG77)^2)^(1/2)</f>
        <v>26.26421715904781</v>
      </c>
      <c r="BL77" s="4">
        <f>((ABS(V77-Y77)+1)^2+((ABS(T77-U77)+1)*BG77)^2)^(1/2)</f>
        <v>32.469834146513115</v>
      </c>
      <c r="BM77" s="4">
        <f>((ABS(W77-X77)+1)^2+((ABS(T77-U77)+1)*BG77)^2)^(1/2)</f>
        <v>32.638782598345621</v>
      </c>
      <c r="BN77" s="4">
        <f>((ABS(E77-Xmin_correction-F77+Xmax_correction)+1)^2+((ABS(L77-M77)+1)*BG77)^2)^(1/2)</f>
        <v>31.734196234924287</v>
      </c>
      <c r="BO77" s="4">
        <f>((ABS(E77-Xmin_correction-F77+Xmax_correction)+1)^2+((ABS(K77-N77)+1)*BG77)^2)^(1/2)</f>
        <v>31.607996826264699</v>
      </c>
      <c r="BP77" s="4">
        <f t="shared" si="29"/>
        <v>32.638782598345621</v>
      </c>
      <c r="BQ77" s="4"/>
    </row>
    <row r="78" spans="1:69" x14ac:dyDescent="0.25">
      <c r="A78" s="49">
        <v>1104</v>
      </c>
      <c r="B78" s="49">
        <v>0</v>
      </c>
      <c r="C78" s="49">
        <v>20</v>
      </c>
      <c r="D78" s="49">
        <v>71</v>
      </c>
      <c r="E78" s="49">
        <v>43</v>
      </c>
      <c r="F78" s="49">
        <v>70</v>
      </c>
      <c r="G78" s="49">
        <v>54</v>
      </c>
      <c r="H78" s="49">
        <v>59</v>
      </c>
      <c r="I78" s="49">
        <v>55</v>
      </c>
      <c r="J78" s="49">
        <v>57</v>
      </c>
      <c r="K78" s="49">
        <v>45</v>
      </c>
      <c r="L78" s="49">
        <v>47</v>
      </c>
      <c r="M78" s="49">
        <v>36</v>
      </c>
      <c r="N78" s="49">
        <v>54</v>
      </c>
      <c r="O78" s="49">
        <v>0</v>
      </c>
      <c r="P78" s="49">
        <v>0</v>
      </c>
      <c r="Q78" s="49">
        <v>7145</v>
      </c>
      <c r="R78" s="49">
        <v>3</v>
      </c>
      <c r="S78" s="49">
        <v>34</v>
      </c>
      <c r="T78" s="49">
        <v>20</v>
      </c>
      <c r="U78" s="49">
        <v>71</v>
      </c>
      <c r="V78" s="49">
        <v>49</v>
      </c>
      <c r="W78" s="49">
        <v>56</v>
      </c>
      <c r="X78" s="49">
        <v>50</v>
      </c>
      <c r="Y78" s="49">
        <v>54</v>
      </c>
      <c r="Z78" s="49">
        <v>56</v>
      </c>
      <c r="AA78" s="49">
        <v>20</v>
      </c>
      <c r="AB78" s="49">
        <v>50</v>
      </c>
      <c r="AC78" s="49">
        <v>71</v>
      </c>
      <c r="AD78" s="51">
        <v>32.837328294199999</v>
      </c>
      <c r="AG78" s="2">
        <f>Q78*0.000001</f>
        <v>7.1449999999999994E-3</v>
      </c>
      <c r="AH78" s="3">
        <f t="shared" si="15"/>
        <v>2.1063470927221837</v>
      </c>
      <c r="AI78" s="3">
        <f t="shared" si="16"/>
        <v>2.1763680927221838</v>
      </c>
      <c r="AJ78" s="2">
        <f>(1+D78-C78)*LineDuration</f>
        <v>1.4352E-2</v>
      </c>
      <c r="AK78" s="3">
        <f t="shared" si="17"/>
        <v>2.3170176927221839</v>
      </c>
      <c r="AM78" s="7">
        <f>D78-C78+1</f>
        <v>52</v>
      </c>
      <c r="AN78" s="4">
        <f t="shared" si="23"/>
        <v>32.244536396348785</v>
      </c>
      <c r="AO78" s="32">
        <f t="shared" si="24"/>
        <v>1.6126763108272888</v>
      </c>
      <c r="AP78" s="1">
        <f>ABS(J78+I78-H78-G78)/2</f>
        <v>0.5</v>
      </c>
      <c r="AQ78" s="4">
        <f t="shared" si="25"/>
        <v>32.248412789088732</v>
      </c>
      <c r="AS78" s="4">
        <f>1+(F78-3)-(E78-8)</f>
        <v>33</v>
      </c>
      <c r="AT78" s="4">
        <f>ABS(N78-L78)</f>
        <v>7</v>
      </c>
      <c r="AU78" s="4">
        <f>AN78/(1+D78-C78)*ABS(N78-L78)</f>
        <v>4.3406106687392594</v>
      </c>
      <c r="AV78" s="4">
        <f t="shared" si="26"/>
        <v>33.284244034942013</v>
      </c>
      <c r="AX78" s="4">
        <f t="shared" si="27"/>
        <v>33.284244034942013</v>
      </c>
      <c r="AZ78" s="24">
        <f t="shared" si="18"/>
        <v>2</v>
      </c>
      <c r="BA78" s="1">
        <f t="shared" si="19"/>
        <v>1.2799999999999999E-2</v>
      </c>
      <c r="BB78" s="1">
        <f t="shared" si="20"/>
        <v>2.165081540039357</v>
      </c>
      <c r="BC78" s="1">
        <f t="shared" si="21"/>
        <v>5.9933109507319757E-3</v>
      </c>
      <c r="BD78" s="1">
        <f>BC78+LineDuration*(U78-T78+1)</f>
        <v>2.0345310950731978E-2</v>
      </c>
      <c r="BE78" s="1">
        <f t="shared" si="22"/>
        <v>4.4882551792244783E-2</v>
      </c>
      <c r="BF78" s="1">
        <f t="shared" si="28"/>
        <v>32.082551792244786</v>
      </c>
      <c r="BG78" s="1">
        <f>BF78/(U78-T78+1)</f>
        <v>0.61697214985086124</v>
      </c>
      <c r="BH78" s="4">
        <f>((ABS(X78-F78+Xmax_correction)+1)^2+((ABS(U78-M78)+1)*BG78)^2)^(1/2)</f>
        <v>28.588956001650448</v>
      </c>
      <c r="BI78" s="4">
        <f>((ABS(E78-Xmin_correction-W78)+1)^2+((ABS(L78-T78)+1)*BG78)^2)^(1/2)</f>
        <v>25.67943209680092</v>
      </c>
      <c r="BJ78" s="4">
        <f>((ABS(E78-Xmin_correction-Y78)+1)^2+((ABS(K78-U78)+1)*BG78)^2)^(1/2)</f>
        <v>23.801202237726809</v>
      </c>
      <c r="BK78" s="4">
        <f>((ABS(V78-F78+Xmax_correction)+1)^2+((ABS(T78-N78)+1)*BG78)^2)^(1/2)</f>
        <v>28.762856712645949</v>
      </c>
      <c r="BL78" s="4">
        <f>((ABS(V78-Y78)+1)^2+((ABS(T78-U78)+1)*BG78)^2)^(1/2)</f>
        <v>32.638782598345621</v>
      </c>
      <c r="BM78" s="4">
        <f>((ABS(W78-X78)+1)^2+((ABS(T78-U78)+1)*BG78)^2)^(1/2)</f>
        <v>32.837328294215247</v>
      </c>
      <c r="BN78" s="4">
        <f>((ABS(E78-Xmin_correction-F78+Xmax_correction)+1)^2+((ABS(L78-M78)+1)*BG78)^2)^(1/2)</f>
        <v>30.900069049301322</v>
      </c>
      <c r="BO78" s="4">
        <f>((ABS(E78-Xmin_correction-F78+Xmax_correction)+1)^2+((ABS(K78-N78)+1)*BG78)^2)^(1/2)</f>
        <v>30.627854370966951</v>
      </c>
      <c r="BP78" s="4">
        <f t="shared" si="29"/>
        <v>32.837328294215247</v>
      </c>
      <c r="BQ78" s="4"/>
    </row>
    <row r="79" spans="1:69" x14ac:dyDescent="0.25">
      <c r="A79" s="49">
        <v>1109</v>
      </c>
      <c r="B79" s="49">
        <v>0</v>
      </c>
      <c r="C79" s="49">
        <v>20</v>
      </c>
      <c r="D79" s="49">
        <v>71</v>
      </c>
      <c r="E79" s="49">
        <v>45</v>
      </c>
      <c r="F79" s="49">
        <v>73</v>
      </c>
      <c r="G79" s="49">
        <v>57</v>
      </c>
      <c r="H79" s="49">
        <v>61</v>
      </c>
      <c r="I79" s="49">
        <v>58</v>
      </c>
      <c r="J79" s="49">
        <v>60</v>
      </c>
      <c r="K79" s="49">
        <v>40</v>
      </c>
      <c r="L79" s="49">
        <v>51</v>
      </c>
      <c r="M79" s="49">
        <v>46</v>
      </c>
      <c r="N79" s="49">
        <v>46</v>
      </c>
      <c r="O79" s="49">
        <v>0</v>
      </c>
      <c r="P79" s="49">
        <v>0</v>
      </c>
      <c r="Q79" s="49">
        <v>7145</v>
      </c>
      <c r="R79" s="49">
        <v>3</v>
      </c>
      <c r="S79" s="49">
        <v>34</v>
      </c>
      <c r="T79" s="49">
        <v>20</v>
      </c>
      <c r="U79" s="49">
        <v>71</v>
      </c>
      <c r="V79" s="49">
        <v>52</v>
      </c>
      <c r="W79" s="49">
        <v>58</v>
      </c>
      <c r="X79" s="49">
        <v>53</v>
      </c>
      <c r="Y79" s="49">
        <v>57</v>
      </c>
      <c r="Z79" s="49">
        <v>52</v>
      </c>
      <c r="AA79" s="49">
        <v>20</v>
      </c>
      <c r="AB79" s="49">
        <v>57</v>
      </c>
      <c r="AC79" s="49">
        <v>71</v>
      </c>
      <c r="AD79" s="51">
        <v>32.638782598299997</v>
      </c>
      <c r="AF79" s="8"/>
      <c r="AG79" s="2">
        <f>Q79*0.000001</f>
        <v>7.1449999999999994E-3</v>
      </c>
      <c r="AH79" s="3">
        <f t="shared" si="15"/>
        <v>2.1063470927221837</v>
      </c>
      <c r="AI79" s="3">
        <f t="shared" si="16"/>
        <v>2.1763680927221838</v>
      </c>
      <c r="AJ79" s="2">
        <f>(1+D79-C79)*LineDuration</f>
        <v>1.4352E-2</v>
      </c>
      <c r="AK79" s="3">
        <f t="shared" si="17"/>
        <v>2.3170176927221839</v>
      </c>
      <c r="AM79" s="7">
        <f>D79-C79+1</f>
        <v>52</v>
      </c>
      <c r="AN79" s="4">
        <f t="shared" si="23"/>
        <v>32.244536396348785</v>
      </c>
      <c r="AO79" s="32">
        <f t="shared" si="24"/>
        <v>1.6126763108272888</v>
      </c>
      <c r="AP79" s="1">
        <f>ABS(J79+I79-H79-G79)/2</f>
        <v>0</v>
      </c>
      <c r="AQ79" s="4">
        <f t="shared" si="25"/>
        <v>32.244536396348785</v>
      </c>
      <c r="AS79" s="4">
        <f>1+(F79-3)-(E79-8)</f>
        <v>34</v>
      </c>
      <c r="AT79" s="4">
        <f>ABS(N79-L79)</f>
        <v>5</v>
      </c>
      <c r="AU79" s="4">
        <f>AN79/(1+D79-C79)*ABS(N79-L79)</f>
        <v>3.1004361919566135</v>
      </c>
      <c r="AV79" s="4">
        <f t="shared" si="26"/>
        <v>34.141070641975986</v>
      </c>
      <c r="AX79" s="4">
        <f t="shared" si="27"/>
        <v>34.141070641975986</v>
      </c>
      <c r="AZ79" s="24">
        <f t="shared" si="18"/>
        <v>3</v>
      </c>
      <c r="BA79" s="1">
        <f t="shared" si="19"/>
        <v>1.2799999999999999E-2</v>
      </c>
      <c r="BB79" s="1">
        <f t="shared" si="20"/>
        <v>2.165081540039357</v>
      </c>
      <c r="BC79" s="1">
        <f t="shared" si="21"/>
        <v>5.9933109507319757E-3</v>
      </c>
      <c r="BD79" s="1">
        <f>BC79+LineDuration*(U79-T79+1)</f>
        <v>2.0345310950731978E-2</v>
      </c>
      <c r="BE79" s="1">
        <f t="shared" si="22"/>
        <v>4.4882551792244783E-2</v>
      </c>
      <c r="BF79" s="1">
        <f t="shared" si="28"/>
        <v>32.082551792244786</v>
      </c>
      <c r="BG79" s="1">
        <f>BF79/(U79-T79+1)</f>
        <v>0.61697214985086124</v>
      </c>
      <c r="BH79" s="4">
        <f>((ABS(X79-F79+Xmax_correction)+1)^2+((ABS(U79-M79)+1)*BG79)^2)^(1/2)</f>
        <v>24.110631106951914</v>
      </c>
      <c r="BI79" s="4">
        <f>((ABS(E79-Xmin_correction-W79)+1)^2+((ABS(L79-T79)+1)*BG79)^2)^(1/2)</f>
        <v>27.400553733459326</v>
      </c>
      <c r="BJ79" s="4">
        <f>((ABS(E79-Xmin_correction-Y79)+1)^2+((ABS(K79-U79)+1)*BG79)^2)^(1/2)</f>
        <v>26.716855071287711</v>
      </c>
      <c r="BK79" s="4">
        <f>((ABS(V79-F79+Xmax_correction)+1)^2+((ABS(T79-N79)+1)*BG79)^2)^(1/2)</f>
        <v>25.268502685382284</v>
      </c>
      <c r="BL79" s="4">
        <f>((ABS(V79-Y79)+1)^2+((ABS(T79-U79)+1)*BG79)^2)^(1/2)</f>
        <v>32.638782598345621</v>
      </c>
      <c r="BM79" s="4">
        <f>((ABS(W79-X79)+1)^2+((ABS(T79-U79)+1)*BG79)^2)^(1/2)</f>
        <v>32.638782598345621</v>
      </c>
      <c r="BN79" s="4">
        <f>((ABS(E79-Xmin_correction-F79+Xmax_correction)+1)^2+((ABS(L79-M79)+1)*BG79)^2)^(1/2)</f>
        <v>31.220242901247541</v>
      </c>
      <c r="BO79" s="4">
        <f>((ABS(E79-Xmin_correction-F79+Xmax_correction)+1)^2+((ABS(K79-N79)+1)*BG79)^2)^(1/2)</f>
        <v>31.299394196228274</v>
      </c>
      <c r="BP79" s="4">
        <f t="shared" si="29"/>
        <v>32.638782598345621</v>
      </c>
      <c r="BQ79" s="4"/>
    </row>
    <row r="80" spans="1:69" s="36" customFormat="1" x14ac:dyDescent="0.25">
      <c r="A80" s="49">
        <v>1167</v>
      </c>
      <c r="B80" s="49">
        <v>0</v>
      </c>
      <c r="C80" s="49">
        <v>23</v>
      </c>
      <c r="D80" s="49">
        <v>74</v>
      </c>
      <c r="E80" s="49">
        <v>49</v>
      </c>
      <c r="F80" s="49">
        <v>77</v>
      </c>
      <c r="G80" s="49">
        <v>60</v>
      </c>
      <c r="H80" s="49">
        <v>65</v>
      </c>
      <c r="I80" s="49">
        <v>61</v>
      </c>
      <c r="J80" s="49">
        <v>64</v>
      </c>
      <c r="K80" s="49">
        <v>45</v>
      </c>
      <c r="L80" s="49">
        <v>51</v>
      </c>
      <c r="M80" s="49">
        <v>43</v>
      </c>
      <c r="N80" s="49">
        <v>56</v>
      </c>
      <c r="O80" s="49">
        <v>0</v>
      </c>
      <c r="P80" s="49">
        <v>0</v>
      </c>
      <c r="Q80" s="49">
        <v>7135</v>
      </c>
      <c r="R80" s="49">
        <v>3</v>
      </c>
      <c r="S80" s="49">
        <v>34</v>
      </c>
      <c r="T80" s="49">
        <v>23</v>
      </c>
      <c r="U80" s="49">
        <v>74</v>
      </c>
      <c r="V80" s="49">
        <v>55</v>
      </c>
      <c r="W80" s="49">
        <v>62</v>
      </c>
      <c r="X80" s="49">
        <v>56</v>
      </c>
      <c r="Y80" s="49">
        <v>61</v>
      </c>
      <c r="Z80" s="49">
        <v>55</v>
      </c>
      <c r="AA80" s="49">
        <v>23</v>
      </c>
      <c r="AB80" s="49">
        <v>61</v>
      </c>
      <c r="AC80" s="49">
        <v>74</v>
      </c>
      <c r="AD80" s="51">
        <v>32.878941165100002</v>
      </c>
      <c r="AG80" s="37">
        <f>Q80*0.000001</f>
        <v>7.1349999999999998E-3</v>
      </c>
      <c r="AH80" s="38">
        <f t="shared" si="15"/>
        <v>2.1093972946741415</v>
      </c>
      <c r="AI80" s="38">
        <f t="shared" si="16"/>
        <v>2.1793202946741417</v>
      </c>
      <c r="AJ80" s="37">
        <f>(1+D80-C80)*LineDuration</f>
        <v>1.4352E-2</v>
      </c>
      <c r="AK80" s="38">
        <f t="shared" si="17"/>
        <v>2.3199698946741418</v>
      </c>
      <c r="AL80" s="48"/>
      <c r="AM80" s="39">
        <f>D80-C80+1</f>
        <v>52</v>
      </c>
      <c r="AN80" s="40">
        <f t="shared" si="23"/>
        <v>32.286906398763279</v>
      </c>
      <c r="AO80" s="41">
        <f t="shared" si="24"/>
        <v>1.6105600009418002</v>
      </c>
      <c r="AP80" s="39">
        <f>ABS(J80+I80-H80-G80)/2</f>
        <v>0</v>
      </c>
      <c r="AQ80" s="40">
        <f t="shared" si="25"/>
        <v>32.286906398763279</v>
      </c>
      <c r="AR80" s="48"/>
      <c r="AS80" s="40">
        <f>1+(F80-3)-(E80-8)</f>
        <v>34</v>
      </c>
      <c r="AT80" s="40">
        <f>ABS(N80-L80)</f>
        <v>5</v>
      </c>
      <c r="AU80" s="40">
        <f>AN80/(1+D80-C80)*ABS(N80-L80)</f>
        <v>3.1045102306503152</v>
      </c>
      <c r="AV80" s="40">
        <f t="shared" si="26"/>
        <v>34.141440856709792</v>
      </c>
      <c r="AW80" s="48"/>
      <c r="AX80" s="40">
        <f t="shared" si="27"/>
        <v>34.141440856709792</v>
      </c>
      <c r="AY80" s="48"/>
      <c r="AZ80" s="42">
        <f t="shared" si="18"/>
        <v>0</v>
      </c>
      <c r="BA80" s="39">
        <f t="shared" si="19"/>
        <v>1.2799999999999999E-2</v>
      </c>
      <c r="BB80" s="39">
        <f t="shared" si="20"/>
        <v>2.1680491107856823</v>
      </c>
      <c r="BC80" s="39">
        <f t="shared" si="21"/>
        <v>5.9848791950551832E-3</v>
      </c>
      <c r="BD80" s="39">
        <f>BC80+LineDuration*(U80-T80+1)</f>
        <v>2.0336879195055182E-2</v>
      </c>
      <c r="BE80" s="39">
        <f t="shared" si="22"/>
        <v>4.4925142367596149E-2</v>
      </c>
      <c r="BF80" s="39">
        <f t="shared" si="28"/>
        <v>32.125142367596148</v>
      </c>
      <c r="BG80" s="39">
        <f>BF80/(U80-T80+1)</f>
        <v>0.61779119937684901</v>
      </c>
      <c r="BH80" s="4">
        <f>((ABS(X80-F80+Xmax_correction)+1)^2+((ABS(U80-M80)+1)*BG80)^2)^(1/2)</f>
        <v>27.419444728370145</v>
      </c>
      <c r="BI80" s="40">
        <f>((ABS(E80-Xmin_correction-W80)+1)^2+((ABS(L80-T80)+1)*BG80)^2)^(1/2)</f>
        <v>26.114767420544176</v>
      </c>
      <c r="BJ80" s="4">
        <f>((ABS(E80-Xmin_correction-Y80)+1)^2+((ABS(K80-U80)+1)*BG80)^2)^(1/2)</f>
        <v>25.836009162112035</v>
      </c>
      <c r="BK80" s="4">
        <f>((ABS(V80-F80+Xmax_correction)+1)^2+((ABS(T80-N80)+1)*BG80)^2)^(1/2)</f>
        <v>29.003549036760543</v>
      </c>
      <c r="BL80" s="40">
        <f>((ABS(V80-Y80)+1)^2+((ABS(T80-U80)+1)*BG80)^2)^(1/2)</f>
        <v>32.878941165103249</v>
      </c>
      <c r="BM80" s="40">
        <f>((ABS(W80-X80)+1)^2+((ABS(T80-U80)+1)*BG80)^2)^(1/2)</f>
        <v>32.878941165103249</v>
      </c>
      <c r="BN80" s="4">
        <f>((ABS(E80-Xmin_correction-F80+Xmax_correction)+1)^2+((ABS(L80-M80)+1)*BG80)^2)^(1/2)</f>
        <v>31.494681189817214</v>
      </c>
      <c r="BO80" s="4">
        <f>((ABS(E80-Xmin_correction-F80+Xmax_correction)+1)^2+((ABS(K80-N80)+1)*BG80)^2)^(1/2)</f>
        <v>31.874125856373816</v>
      </c>
      <c r="BP80" s="40">
        <f t="shared" si="29"/>
        <v>32.878941165103249</v>
      </c>
      <c r="BQ80" s="4"/>
    </row>
    <row r="81" spans="1:69" s="36" customFormat="1" x14ac:dyDescent="0.25">
      <c r="A81" s="49">
        <v>1104</v>
      </c>
      <c r="B81" s="49">
        <v>0</v>
      </c>
      <c r="C81" s="49">
        <v>21</v>
      </c>
      <c r="D81" s="49">
        <v>71</v>
      </c>
      <c r="E81" s="49">
        <v>44</v>
      </c>
      <c r="F81" s="49">
        <v>71</v>
      </c>
      <c r="G81" s="49">
        <v>56</v>
      </c>
      <c r="H81" s="49">
        <v>61</v>
      </c>
      <c r="I81" s="49">
        <v>55</v>
      </c>
      <c r="J81" s="49">
        <v>61</v>
      </c>
      <c r="K81" s="49">
        <v>40</v>
      </c>
      <c r="L81" s="49">
        <v>54</v>
      </c>
      <c r="M81" s="49">
        <v>40</v>
      </c>
      <c r="N81" s="49">
        <v>51</v>
      </c>
      <c r="O81" s="49">
        <v>0</v>
      </c>
      <c r="P81" s="49">
        <v>0</v>
      </c>
      <c r="Q81" s="49">
        <v>7135</v>
      </c>
      <c r="R81" s="49">
        <v>3</v>
      </c>
      <c r="S81" s="49">
        <v>34</v>
      </c>
      <c r="T81" s="49">
        <v>20</v>
      </c>
      <c r="U81" s="49">
        <v>72</v>
      </c>
      <c r="V81" s="49">
        <v>55</v>
      </c>
      <c r="W81" s="49">
        <v>56</v>
      </c>
      <c r="X81" s="49">
        <v>53</v>
      </c>
      <c r="Y81" s="49">
        <v>55</v>
      </c>
      <c r="Z81" s="49">
        <v>56</v>
      </c>
      <c r="AA81" s="49">
        <v>20</v>
      </c>
      <c r="AB81" s="49">
        <v>53</v>
      </c>
      <c r="AC81" s="49">
        <v>72</v>
      </c>
      <c r="AD81" s="51">
        <v>33.005993255299998</v>
      </c>
      <c r="AG81" s="37">
        <f>Q81*0.000001</f>
        <v>7.1349999999999998E-3</v>
      </c>
      <c r="AH81" s="38">
        <f t="shared" si="15"/>
        <v>2.1093972946741415</v>
      </c>
      <c r="AI81" s="38">
        <f t="shared" si="16"/>
        <v>2.1793202946741417</v>
      </c>
      <c r="AJ81" s="37">
        <f>(1+D81-C81)*LineDuration</f>
        <v>1.4076E-2</v>
      </c>
      <c r="AK81" s="38">
        <f t="shared" si="17"/>
        <v>2.3172650946741418</v>
      </c>
      <c r="AL81" s="48"/>
      <c r="AM81" s="39">
        <f>D81-C81+1</f>
        <v>51</v>
      </c>
      <c r="AN81" s="40">
        <f t="shared" si="23"/>
        <v>31.646967970233213</v>
      </c>
      <c r="AO81" s="41">
        <f t="shared" si="24"/>
        <v>1.611528789992458</v>
      </c>
      <c r="AP81" s="39">
        <f>ABS(J81+I81-H81-G81)/2</f>
        <v>0.5</v>
      </c>
      <c r="AQ81" s="40">
        <f t="shared" si="25"/>
        <v>31.650917549242816</v>
      </c>
      <c r="AR81" s="48"/>
      <c r="AS81" s="40">
        <f>1+(F81-3)-(E81-8)</f>
        <v>33</v>
      </c>
      <c r="AT81" s="40">
        <f>ABS(N81-L81)</f>
        <v>3</v>
      </c>
      <c r="AU81" s="40">
        <f>AN81/(1+D81-C81)*ABS(N81-L81)</f>
        <v>1.8615863511901891</v>
      </c>
      <c r="AV81" s="40">
        <f t="shared" si="26"/>
        <v>33.052465925297277</v>
      </c>
      <c r="AW81" s="48"/>
      <c r="AX81" s="40">
        <f t="shared" si="27"/>
        <v>33.052465925297277</v>
      </c>
      <c r="AY81" s="48"/>
      <c r="AZ81" s="42">
        <f t="shared" si="18"/>
        <v>1</v>
      </c>
      <c r="BA81" s="39">
        <f t="shared" si="19"/>
        <v>1.2799999999999999E-2</v>
      </c>
      <c r="BB81" s="39">
        <f t="shared" si="20"/>
        <v>2.1680491107856823</v>
      </c>
      <c r="BC81" s="39">
        <f t="shared" si="21"/>
        <v>5.9848791950551832E-3</v>
      </c>
      <c r="BD81" s="39">
        <f>BC81+LineDuration*(U81-T81+1)</f>
        <v>2.0612879195055181E-2</v>
      </c>
      <c r="BE81" s="39">
        <f t="shared" si="22"/>
        <v>4.5562716474172996E-2</v>
      </c>
      <c r="BF81" s="39">
        <f t="shared" si="28"/>
        <v>32.762716474172997</v>
      </c>
      <c r="BG81" s="39">
        <f>BF81/(U81-T81+1)</f>
        <v>0.61816446177684903</v>
      </c>
      <c r="BH81" s="4">
        <f>((ABS(X81-F81+Xmax_correction)+1)^2+((ABS(U81-M81)+1)*BG81)^2)^(1/2)</f>
        <v>25.925598000131163</v>
      </c>
      <c r="BI81" s="40">
        <f>((ABS(E81-Xmin_correction-W81)+1)^2+((ABS(L81-T81)+1)*BG81)^2)^(1/2)</f>
        <v>28.144376786664335</v>
      </c>
      <c r="BJ81" s="4">
        <f>((ABS(E81-Xmin_correction-Y81)+1)^2+((ABS(K81-U81)+1)*BG81)^2)^(1/2)</f>
        <v>26.554408893146256</v>
      </c>
      <c r="BK81" s="4">
        <f>((ABS(V81-F81+Xmax_correction)+1)^2+((ABS(T81-N81)+1)*BG81)^2)^(1/2)</f>
        <v>24.234239353591317</v>
      </c>
      <c r="BL81" s="40">
        <f>((ABS(V81-Y81)+1)^2+((ABS(T81-U81)+1)*BG81)^2)^(1/2)</f>
        <v>32.77797417118768</v>
      </c>
      <c r="BM81" s="40">
        <f>((ABS(W81-X81)+1)^2+((ABS(T81-U81)+1)*BG81)^2)^(1/2)</f>
        <v>33.00599325527179</v>
      </c>
      <c r="BN81" s="4">
        <f>((ABS(E81-Xmin_correction-F81+Xmax_correction)+1)^2+((ABS(L81-M81)+1)*BG81)^2)^(1/2)</f>
        <v>31.400296860155141</v>
      </c>
      <c r="BO81" s="4">
        <f>((ABS(E81-Xmin_correction-F81+Xmax_correction)+1)^2+((ABS(K81-N81)+1)*BG81)^2)^(1/2)</f>
        <v>30.903500310802272</v>
      </c>
      <c r="BP81" s="40">
        <f t="shared" si="29"/>
        <v>33.00599325527179</v>
      </c>
      <c r="BQ81" s="4"/>
    </row>
    <row r="82" spans="1:69" s="36" customFormat="1" x14ac:dyDescent="0.25">
      <c r="A82" s="49">
        <v>1111</v>
      </c>
      <c r="B82" s="49">
        <v>0</v>
      </c>
      <c r="C82" s="49">
        <v>21</v>
      </c>
      <c r="D82" s="49">
        <v>71</v>
      </c>
      <c r="E82" s="49">
        <v>48</v>
      </c>
      <c r="F82" s="49">
        <v>74</v>
      </c>
      <c r="G82" s="49">
        <v>58</v>
      </c>
      <c r="H82" s="49">
        <v>64</v>
      </c>
      <c r="I82" s="49">
        <v>57</v>
      </c>
      <c r="J82" s="49">
        <v>63</v>
      </c>
      <c r="K82" s="49">
        <v>39</v>
      </c>
      <c r="L82" s="49">
        <v>55</v>
      </c>
      <c r="M82" s="49">
        <v>39</v>
      </c>
      <c r="N82" s="49">
        <v>54</v>
      </c>
      <c r="O82" s="49">
        <v>0</v>
      </c>
      <c r="P82" s="49">
        <v>0</v>
      </c>
      <c r="Q82" s="49">
        <v>7135</v>
      </c>
      <c r="R82" s="49">
        <v>3</v>
      </c>
      <c r="S82" s="49">
        <v>34</v>
      </c>
      <c r="T82" s="49">
        <v>20</v>
      </c>
      <c r="U82" s="49">
        <v>72</v>
      </c>
      <c r="V82" s="49">
        <v>56</v>
      </c>
      <c r="W82" s="49">
        <v>58</v>
      </c>
      <c r="X82" s="49">
        <v>56</v>
      </c>
      <c r="Y82" s="49">
        <v>57</v>
      </c>
      <c r="Z82" s="49">
        <v>58</v>
      </c>
      <c r="AA82" s="49">
        <v>20</v>
      </c>
      <c r="AB82" s="49">
        <v>56</v>
      </c>
      <c r="AC82" s="49">
        <v>72</v>
      </c>
      <c r="AD82" s="51">
        <v>32.899781013999998</v>
      </c>
      <c r="AG82" s="37">
        <f>Q82*0.000001</f>
        <v>7.1349999999999998E-3</v>
      </c>
      <c r="AH82" s="38">
        <f t="shared" si="15"/>
        <v>2.1093972946741415</v>
      </c>
      <c r="AI82" s="38">
        <f t="shared" si="16"/>
        <v>2.1793202946741417</v>
      </c>
      <c r="AJ82" s="37">
        <f>(1+D82-C82)*LineDuration</f>
        <v>1.4076E-2</v>
      </c>
      <c r="AK82" s="38">
        <f t="shared" si="17"/>
        <v>2.3172650946741418</v>
      </c>
      <c r="AL82" s="48"/>
      <c r="AM82" s="39">
        <f>D82-C82+1</f>
        <v>51</v>
      </c>
      <c r="AN82" s="40">
        <f t="shared" si="23"/>
        <v>31.646967970233213</v>
      </c>
      <c r="AO82" s="41">
        <f t="shared" si="24"/>
        <v>1.611528789992458</v>
      </c>
      <c r="AP82" s="39">
        <f>ABS(J82+I82-H82-G82)/2</f>
        <v>1</v>
      </c>
      <c r="AQ82" s="40">
        <f t="shared" si="25"/>
        <v>31.662763330274363</v>
      </c>
      <c r="AR82" s="48"/>
      <c r="AS82" s="40">
        <f>1+(F82-3)-(E82-8)</f>
        <v>32</v>
      </c>
      <c r="AT82" s="40">
        <f>ABS(N82-L82)</f>
        <v>1</v>
      </c>
      <c r="AU82" s="40">
        <f>AN82/(1+D82-C82)*ABS(N82-L82)</f>
        <v>0.62052878373006304</v>
      </c>
      <c r="AV82" s="40">
        <f t="shared" si="26"/>
        <v>32.006015934062113</v>
      </c>
      <c r="AW82" s="48"/>
      <c r="AX82" s="40">
        <f t="shared" si="27"/>
        <v>32.006015934062113</v>
      </c>
      <c r="AY82" s="48"/>
      <c r="AZ82" s="42">
        <f t="shared" si="18"/>
        <v>2</v>
      </c>
      <c r="BA82" s="39">
        <f t="shared" si="19"/>
        <v>1.2799999999999999E-2</v>
      </c>
      <c r="BB82" s="39">
        <f t="shared" si="20"/>
        <v>2.1680491107856823</v>
      </c>
      <c r="BC82" s="39">
        <f t="shared" si="21"/>
        <v>5.9848791950551832E-3</v>
      </c>
      <c r="BD82" s="39">
        <f>BC82+LineDuration*(U82-T82+1)</f>
        <v>2.0612879195055181E-2</v>
      </c>
      <c r="BE82" s="39">
        <f t="shared" si="22"/>
        <v>4.5562716474172996E-2</v>
      </c>
      <c r="BF82" s="39">
        <f t="shared" si="28"/>
        <v>32.762716474172997</v>
      </c>
      <c r="BG82" s="39">
        <f>BF82/(U82-T82+1)</f>
        <v>0.61816446177684903</v>
      </c>
      <c r="BH82" s="4">
        <f>((ABS(X82-F82+Xmax_correction)+1)^2+((ABS(U82-M82)+1)*BG82)^2)^(1/2)</f>
        <v>26.414752712930401</v>
      </c>
      <c r="BI82" s="40">
        <f>((ABS(E82-Xmin_correction-W82)+1)^2+((ABS(L82-T82)+1)*BG82)^2)^(1/2)</f>
        <v>27.408702689799171</v>
      </c>
      <c r="BJ82" s="4">
        <f>((ABS(E82-Xmin_correction-Y82)+1)^2+((ABS(K82-U82)+1)*BG82)^2)^(1/2)</f>
        <v>25.821292781060826</v>
      </c>
      <c r="BK82" s="4">
        <f>((ABS(V82-F82+Xmax_correction)+1)^2+((ABS(T82-N82)+1)*BG82)^2)^(1/2)</f>
        <v>26.909216724195637</v>
      </c>
      <c r="BL82" s="40">
        <f>((ABS(V82-Y82)+1)^2+((ABS(T82-U82)+1)*BG82)^2)^(1/2)</f>
        <v>32.823704708138095</v>
      </c>
      <c r="BM82" s="40">
        <f>((ABS(W82-X82)+1)^2+((ABS(T82-U82)+1)*BG82)^2)^(1/2)</f>
        <v>32.89978101396796</v>
      </c>
      <c r="BN82" s="4">
        <f>((ABS(E82-Xmin_correction-F82+Xmax_correction)+1)^2+((ABS(L82-M82)+1)*BG82)^2)^(1/2)</f>
        <v>30.845336604117584</v>
      </c>
      <c r="BO82" s="4">
        <f>((ABS(E82-Xmin_correction-F82+Xmax_correction)+1)^2+((ABS(K82-N82)+1)*BG82)^2)^(1/2)</f>
        <v>30.640244601859635</v>
      </c>
      <c r="BP82" s="40">
        <f t="shared" si="29"/>
        <v>32.89978101396796</v>
      </c>
      <c r="BQ82" s="4"/>
    </row>
    <row r="83" spans="1:69" s="36" customFormat="1" x14ac:dyDescent="0.25">
      <c r="A83" s="49">
        <v>1110</v>
      </c>
      <c r="B83" s="49">
        <v>0</v>
      </c>
      <c r="C83" s="49">
        <v>21</v>
      </c>
      <c r="D83" s="49">
        <v>72</v>
      </c>
      <c r="E83" s="49">
        <v>47</v>
      </c>
      <c r="F83" s="49">
        <v>74</v>
      </c>
      <c r="G83" s="49">
        <v>58</v>
      </c>
      <c r="H83" s="49">
        <v>63</v>
      </c>
      <c r="I83" s="49">
        <v>60</v>
      </c>
      <c r="J83" s="49">
        <v>61</v>
      </c>
      <c r="K83" s="49">
        <v>42</v>
      </c>
      <c r="L83" s="49">
        <v>49</v>
      </c>
      <c r="M83" s="49">
        <v>39</v>
      </c>
      <c r="N83" s="49">
        <v>54</v>
      </c>
      <c r="O83" s="49">
        <v>0</v>
      </c>
      <c r="P83" s="49">
        <v>0</v>
      </c>
      <c r="Q83" s="49">
        <v>7135</v>
      </c>
      <c r="R83" s="49">
        <v>3</v>
      </c>
      <c r="S83" s="49">
        <v>34</v>
      </c>
      <c r="T83" s="49">
        <v>20</v>
      </c>
      <c r="U83" s="49">
        <v>72</v>
      </c>
      <c r="V83" s="49">
        <v>56</v>
      </c>
      <c r="W83" s="49">
        <v>58</v>
      </c>
      <c r="X83" s="49">
        <v>55</v>
      </c>
      <c r="Y83" s="49">
        <v>58</v>
      </c>
      <c r="Z83" s="49">
        <v>58</v>
      </c>
      <c r="AA83" s="49">
        <v>20</v>
      </c>
      <c r="AB83" s="49">
        <v>55</v>
      </c>
      <c r="AC83" s="49">
        <v>72</v>
      </c>
      <c r="AD83" s="51">
        <v>33.005993255299998</v>
      </c>
      <c r="AG83" s="37">
        <f>Q83*0.000001</f>
        <v>7.1349999999999998E-3</v>
      </c>
      <c r="AH83" s="38">
        <f t="shared" si="15"/>
        <v>2.1093972946741415</v>
      </c>
      <c r="AI83" s="38">
        <f t="shared" si="16"/>
        <v>2.1793202946741417</v>
      </c>
      <c r="AJ83" s="37">
        <f>(1+D83-C83)*LineDuration</f>
        <v>1.4352E-2</v>
      </c>
      <c r="AK83" s="38">
        <f t="shared" si="17"/>
        <v>2.3199698946741418</v>
      </c>
      <c r="AL83" s="48"/>
      <c r="AM83" s="39">
        <f>D83-C83+1</f>
        <v>52</v>
      </c>
      <c r="AN83" s="40">
        <f t="shared" si="23"/>
        <v>32.286906398763279</v>
      </c>
      <c r="AO83" s="41">
        <f t="shared" si="24"/>
        <v>1.6105600009418002</v>
      </c>
      <c r="AP83" s="39">
        <f>ABS(J83+I83-H83-G83)/2</f>
        <v>0</v>
      </c>
      <c r="AQ83" s="40">
        <f t="shared" si="25"/>
        <v>32.286906398763279</v>
      </c>
      <c r="AR83" s="48"/>
      <c r="AS83" s="40">
        <f>1+(F83-3)-(E83-8)</f>
        <v>33</v>
      </c>
      <c r="AT83" s="40">
        <f>ABS(N83-L83)</f>
        <v>5</v>
      </c>
      <c r="AU83" s="40">
        <f>AN83/(1+D83-C83)*ABS(N83-L83)</f>
        <v>3.1045102306503152</v>
      </c>
      <c r="AV83" s="40">
        <f t="shared" si="26"/>
        <v>33.145708376382792</v>
      </c>
      <c r="AW83" s="48"/>
      <c r="AX83" s="40">
        <f t="shared" si="27"/>
        <v>33.145708376382792</v>
      </c>
      <c r="AY83" s="48"/>
      <c r="AZ83" s="42">
        <f t="shared" si="18"/>
        <v>3</v>
      </c>
      <c r="BA83" s="39">
        <f t="shared" si="19"/>
        <v>1.2799999999999999E-2</v>
      </c>
      <c r="BB83" s="39">
        <f t="shared" si="20"/>
        <v>2.1680491107856823</v>
      </c>
      <c r="BC83" s="39">
        <f t="shared" si="21"/>
        <v>5.9848791950551832E-3</v>
      </c>
      <c r="BD83" s="39">
        <f>BC83+LineDuration*(U83-T83+1)</f>
        <v>2.0612879195055181E-2</v>
      </c>
      <c r="BE83" s="39">
        <f t="shared" si="22"/>
        <v>4.5562716474172996E-2</v>
      </c>
      <c r="BF83" s="39">
        <f t="shared" si="28"/>
        <v>32.762716474172997</v>
      </c>
      <c r="BG83" s="39">
        <f>BF83/(U83-T83+1)</f>
        <v>0.61816446177684903</v>
      </c>
      <c r="BH83" s="4">
        <f>((ABS(X83-F83+Xmax_correction)+1)^2+((ABS(U83-M83)+1)*BG83)^2)^(1/2)</f>
        <v>27.032187497227522</v>
      </c>
      <c r="BI83" s="40">
        <f>((ABS(E83-Xmin_correction-W83)+1)^2+((ABS(L83-T83)+1)*BG83)^2)^(1/2)</f>
        <v>25.157793456968264</v>
      </c>
      <c r="BJ83" s="4">
        <f>((ABS(E83-Xmin_correction-Y83)+1)^2+((ABS(K83-U83)+1)*BG83)^2)^(1/2)</f>
        <v>25.616876020184641</v>
      </c>
      <c r="BK83" s="4">
        <f>((ABS(V83-F83+Xmax_correction)+1)^2+((ABS(T83-N83)+1)*BG83)^2)^(1/2)</f>
        <v>26.909216724195637</v>
      </c>
      <c r="BL83" s="40">
        <f>((ABS(V83-Y83)+1)^2+((ABS(T83-U83)+1)*BG83)^2)^(1/2)</f>
        <v>32.89978101396796</v>
      </c>
      <c r="BM83" s="40">
        <f>((ABS(W83-X83)+1)^2+((ABS(T83-U83)+1)*BG83)^2)^(1/2)</f>
        <v>33.00599325527179</v>
      </c>
      <c r="BN83" s="4">
        <f>((ABS(E83-Xmin_correction-F83+Xmax_correction)+1)^2+((ABS(L83-M83)+1)*BG83)^2)^(1/2)</f>
        <v>30.760972083441498</v>
      </c>
      <c r="BO83" s="4">
        <f>((ABS(E83-Xmin_correction-F83+Xmax_correction)+1)^2+((ABS(K83-N83)+1)*BG83)^2)^(1/2)</f>
        <v>31.057680435036559</v>
      </c>
      <c r="BP83" s="40">
        <f t="shared" si="29"/>
        <v>33.00599325527179</v>
      </c>
      <c r="BQ83" s="4"/>
    </row>
    <row r="84" spans="1:69" x14ac:dyDescent="0.25">
      <c r="A84" s="49">
        <v>4521</v>
      </c>
      <c r="B84" s="49">
        <v>0</v>
      </c>
      <c r="C84" s="49">
        <v>23</v>
      </c>
      <c r="D84" s="49">
        <v>121</v>
      </c>
      <c r="E84" s="49">
        <v>41</v>
      </c>
      <c r="F84" s="49">
        <v>99</v>
      </c>
      <c r="G84" s="49">
        <v>66</v>
      </c>
      <c r="H84" s="49">
        <v>75</v>
      </c>
      <c r="I84" s="49">
        <v>68</v>
      </c>
      <c r="J84" s="49">
        <v>72</v>
      </c>
      <c r="K84" s="49">
        <v>70</v>
      </c>
      <c r="L84" s="49">
        <v>74</v>
      </c>
      <c r="M84" s="49">
        <v>62</v>
      </c>
      <c r="N84" s="49">
        <v>82</v>
      </c>
      <c r="O84" s="49">
        <v>0</v>
      </c>
      <c r="P84" s="49">
        <v>0</v>
      </c>
      <c r="Q84" s="49">
        <v>7089</v>
      </c>
      <c r="R84" s="49">
        <v>3</v>
      </c>
      <c r="S84" s="49">
        <v>64</v>
      </c>
      <c r="T84" s="49">
        <v>22</v>
      </c>
      <c r="U84" s="49">
        <v>121</v>
      </c>
      <c r="V84" s="49">
        <v>65</v>
      </c>
      <c r="W84" s="49">
        <v>67</v>
      </c>
      <c r="X84" s="49">
        <v>63</v>
      </c>
      <c r="Y84" s="49">
        <v>69</v>
      </c>
      <c r="Z84" s="49">
        <v>65</v>
      </c>
      <c r="AA84" s="49">
        <v>22</v>
      </c>
      <c r="AB84" s="49">
        <v>69</v>
      </c>
      <c r="AC84" s="49">
        <v>121</v>
      </c>
      <c r="AD84" s="51">
        <v>64.145718570900002</v>
      </c>
      <c r="AG84" s="2">
        <f>Q84*0.000001</f>
        <v>7.0889999999999998E-3</v>
      </c>
      <c r="AH84" s="3">
        <f t="shared" si="15"/>
        <v>2.123537281294964</v>
      </c>
      <c r="AI84" s="3">
        <f t="shared" si="16"/>
        <v>2.1930094812949639</v>
      </c>
      <c r="AJ84" s="2">
        <f>(1+D84-C84)*LineDuration</f>
        <v>2.7323999999999998E-2</v>
      </c>
      <c r="AK84" s="3">
        <f t="shared" si="17"/>
        <v>2.4607846812949639</v>
      </c>
      <c r="AM84" s="7">
        <f>D84-C84+1</f>
        <v>99</v>
      </c>
      <c r="AN84" s="4">
        <f t="shared" si="23"/>
        <v>63.580135849303581</v>
      </c>
      <c r="AO84" s="32">
        <f t="shared" si="24"/>
        <v>1.5570900986221217</v>
      </c>
      <c r="AP84" s="1">
        <f>ABS(J84+I84-H84-G84)/2</f>
        <v>0.5</v>
      </c>
      <c r="AQ84" s="4">
        <f t="shared" si="25"/>
        <v>63.582101841759666</v>
      </c>
      <c r="AS84" s="4">
        <f>1+(F84-3)-(E84-8)</f>
        <v>64</v>
      </c>
      <c r="AT84" s="4">
        <f>ABS(N84-L84)</f>
        <v>8</v>
      </c>
      <c r="AU84" s="4">
        <f>AN84/(1+D84-C84)*ABS(N84-L84)</f>
        <v>5.1377887554992796</v>
      </c>
      <c r="AV84" s="4">
        <f t="shared" si="26"/>
        <v>64.205894381249252</v>
      </c>
      <c r="AX84" s="4">
        <f t="shared" si="27"/>
        <v>64.205894381249252</v>
      </c>
      <c r="AZ84" s="24">
        <f t="shared" si="18"/>
        <v>0</v>
      </c>
      <c r="BA84" s="1">
        <f t="shared" si="19"/>
        <v>1.2799999999999999E-2</v>
      </c>
      <c r="BB84" s="1">
        <f t="shared" si="20"/>
        <v>2.1818090166303756</v>
      </c>
      <c r="BC84" s="1">
        <f t="shared" si="21"/>
        <v>5.9460954423889417E-3</v>
      </c>
      <c r="BD84" s="1">
        <f>BC84+LineDuration*(U84-T84+1)</f>
        <v>3.3546095442388943E-2</v>
      </c>
      <c r="BE84" s="1">
        <f t="shared" si="22"/>
        <v>7.6750552858998344E-2</v>
      </c>
      <c r="BF84" s="1">
        <f t="shared" si="28"/>
        <v>63.950552858998336</v>
      </c>
      <c r="BG84" s="1">
        <f>BF84/(U84-T84+1)</f>
        <v>0.63950552858998333</v>
      </c>
      <c r="BH84" s="4">
        <f>((ABS(X84-F84+Xmax_correction)+1)^2+((ABS(U84-M84)+1)*BG84)^2)^(1/2)</f>
        <v>51.26677633662716</v>
      </c>
      <c r="BI84" s="4">
        <f>((ABS(E84-Xmin_correction-W84)+1)^2+((ABS(L84-T84)+1)*BG84)^2)^(1/2)</f>
        <v>46.613187028585656</v>
      </c>
      <c r="BJ84" s="4">
        <f>((ABS(E84-Xmin_correction-Y84)+1)^2+((ABS(K84-U84)+1)*BG84)^2)^(1/2)</f>
        <v>47.558885986182482</v>
      </c>
      <c r="BK84" s="4">
        <f>((ABS(V84-F84+Xmax_correction)+1)^2+((ABS(T84-N84)+1)*BG84)^2)^(1/2)</f>
        <v>50.455598319735643</v>
      </c>
      <c r="BL84" s="4">
        <f>((ABS(V84-Y84)+1)^2+((ABS(T84-U84)+1)*BG84)^2)^(1/2)</f>
        <v>64.14571857085663</v>
      </c>
      <c r="BM84" s="4">
        <f>((ABS(W84-X84)+1)^2+((ABS(T84-U84)+1)*BG84)^2)^(1/2)</f>
        <v>64.14571857085663</v>
      </c>
      <c r="BN84" s="4">
        <f>((ABS(E84-Xmin_correction-F84+Xmax_correction)+1)^2+((ABS(L84-M84)+1)*BG84)^2)^(1/2)</f>
        <v>61.563913758511319</v>
      </c>
      <c r="BO84" s="4">
        <f>((ABS(E84-Xmin_correction-F84+Xmax_correction)+1)^2+((ABS(K84-N84)+1)*BG84)^2)^(1/2)</f>
        <v>61.563913758511319</v>
      </c>
      <c r="BP84" s="4">
        <f t="shared" si="29"/>
        <v>64.14571857085663</v>
      </c>
      <c r="BQ84" s="4"/>
    </row>
    <row r="85" spans="1:69" x14ac:dyDescent="0.25">
      <c r="A85" s="49">
        <v>4409</v>
      </c>
      <c r="B85" s="49">
        <v>0</v>
      </c>
      <c r="C85" s="49">
        <v>21</v>
      </c>
      <c r="D85" s="49">
        <v>119</v>
      </c>
      <c r="E85" s="49">
        <v>25</v>
      </c>
      <c r="F85" s="49">
        <v>82</v>
      </c>
      <c r="G85" s="49">
        <v>50</v>
      </c>
      <c r="H85" s="49">
        <v>59</v>
      </c>
      <c r="I85" s="49">
        <v>52</v>
      </c>
      <c r="J85" s="49">
        <v>55</v>
      </c>
      <c r="K85" s="49">
        <v>67</v>
      </c>
      <c r="L85" s="49">
        <v>77</v>
      </c>
      <c r="M85" s="49">
        <v>66</v>
      </c>
      <c r="N85" s="49">
        <v>75</v>
      </c>
      <c r="O85" s="49">
        <v>0</v>
      </c>
      <c r="P85" s="49">
        <v>0</v>
      </c>
      <c r="Q85" s="49">
        <v>7089</v>
      </c>
      <c r="R85" s="49">
        <v>3</v>
      </c>
      <c r="S85" s="49">
        <v>64</v>
      </c>
      <c r="T85" s="49">
        <v>21</v>
      </c>
      <c r="U85" s="49">
        <v>119</v>
      </c>
      <c r="V85" s="49">
        <v>45</v>
      </c>
      <c r="W85" s="49">
        <v>56</v>
      </c>
      <c r="X85" s="49">
        <v>47</v>
      </c>
      <c r="Y85" s="49">
        <v>52</v>
      </c>
      <c r="Z85" s="49">
        <v>56</v>
      </c>
      <c r="AA85" s="49">
        <v>21</v>
      </c>
      <c r="AB85" s="49">
        <v>47</v>
      </c>
      <c r="AC85" s="49">
        <v>119</v>
      </c>
      <c r="AD85" s="51">
        <v>64.059433467399998</v>
      </c>
      <c r="AG85" s="2">
        <f>Q85*0.000001</f>
        <v>7.0889999999999998E-3</v>
      </c>
      <c r="AH85" s="3">
        <f t="shared" si="15"/>
        <v>2.123537281294964</v>
      </c>
      <c r="AI85" s="3">
        <f t="shared" si="16"/>
        <v>2.1930094812949639</v>
      </c>
      <c r="AJ85" s="2">
        <f>(1+D85-C85)*LineDuration</f>
        <v>2.7323999999999998E-2</v>
      </c>
      <c r="AK85" s="3">
        <f t="shared" si="17"/>
        <v>2.4607846812949639</v>
      </c>
      <c r="AM85" s="7">
        <f>D85-C85+1</f>
        <v>99</v>
      </c>
      <c r="AN85" s="4">
        <f t="shared" si="23"/>
        <v>63.580135849303581</v>
      </c>
      <c r="AO85" s="32">
        <f t="shared" si="24"/>
        <v>1.5570900986221217</v>
      </c>
      <c r="AP85" s="1">
        <f>ABS(J85+I85-H85-G85)/2</f>
        <v>1</v>
      </c>
      <c r="AQ85" s="4">
        <f t="shared" si="25"/>
        <v>63.587999454424562</v>
      </c>
      <c r="AS85" s="4">
        <f>1+(F85-3)-(E85-8)</f>
        <v>63</v>
      </c>
      <c r="AT85" s="4">
        <f>ABS(N85-L85)</f>
        <v>2</v>
      </c>
      <c r="AU85" s="4">
        <f>AN85/(1+D85-C85)*ABS(N85-L85)</f>
        <v>1.2844471888748199</v>
      </c>
      <c r="AV85" s="4">
        <f t="shared" si="26"/>
        <v>63.013092326761814</v>
      </c>
      <c r="AX85" s="4">
        <f t="shared" si="27"/>
        <v>63.587999454424562</v>
      </c>
      <c r="AZ85" s="24">
        <f t="shared" si="18"/>
        <v>1</v>
      </c>
      <c r="BA85" s="1">
        <f t="shared" si="19"/>
        <v>1.2799999999999999E-2</v>
      </c>
      <c r="BB85" s="1">
        <f t="shared" si="20"/>
        <v>2.1818090166303756</v>
      </c>
      <c r="BC85" s="1">
        <f t="shared" si="21"/>
        <v>5.9460954423889417E-3</v>
      </c>
      <c r="BD85" s="1">
        <f>BC85+LineDuration*(U85-T85+1)</f>
        <v>3.3270095442388938E-2</v>
      </c>
      <c r="BE85" s="1">
        <f t="shared" si="22"/>
        <v>7.6074094352808347E-2</v>
      </c>
      <c r="BF85" s="1">
        <f t="shared" si="28"/>
        <v>63.274094352808341</v>
      </c>
      <c r="BG85" s="1">
        <f>BF85/(U85-T85+1)</f>
        <v>0.6391322661899832</v>
      </c>
      <c r="BH85" s="4">
        <f>((ABS(X85-F85+Xmax_correction)+1)^2+((ABS(U85-M85)+1)*BG85)^2)^(1/2)</f>
        <v>47.750989482374898</v>
      </c>
      <c r="BI85" s="4">
        <f>((ABS(E85-Xmin_correction-W85)+1)^2+((ABS(L85-T85)+1)*BG85)^2)^(1/2)</f>
        <v>51.924793542420865</v>
      </c>
      <c r="BJ85" s="4">
        <f>((ABS(E85-Xmin_correction-Y85)+1)^2+((ABS(K85-U85)+1)*BG85)^2)^(1/2)</f>
        <v>47.291104457408984</v>
      </c>
      <c r="BK85" s="4">
        <f>((ABS(V85-F85+Xmax_correction)+1)^2+((ABS(T85-N85)+1)*BG85)^2)^(1/2)</f>
        <v>49.605265974466455</v>
      </c>
      <c r="BL85" s="4">
        <f>((ABS(V85-Y85)+1)^2+((ABS(T85-U85)+1)*BG85)^2)^(1/2)</f>
        <v>63.777825426774243</v>
      </c>
      <c r="BM85" s="4">
        <f>((ABS(W85-X85)+1)^2+((ABS(T85-U85)+1)*BG85)^2)^(1/2)</f>
        <v>64.059433467430011</v>
      </c>
      <c r="BN85" s="4">
        <f>((ABS(E85-Xmin_correction-F85+Xmax_correction)+1)^2+((ABS(L85-M85)+1)*BG85)^2)^(1/2)</f>
        <v>60.488201888720916</v>
      </c>
      <c r="BO85" s="4">
        <f>((ABS(E85-Xmin_correction-F85+Xmax_correction)+1)^2+((ABS(K85-N85)+1)*BG85)^2)^(1/2)</f>
        <v>60.27510011894212</v>
      </c>
      <c r="BP85" s="4">
        <f t="shared" si="29"/>
        <v>64.059433467430011</v>
      </c>
      <c r="BQ85" s="4"/>
    </row>
    <row r="86" spans="1:69" x14ac:dyDescent="0.25">
      <c r="A86" s="49">
        <v>4393</v>
      </c>
      <c r="B86" s="49">
        <v>0</v>
      </c>
      <c r="C86" s="49">
        <v>20</v>
      </c>
      <c r="D86" s="49">
        <v>119</v>
      </c>
      <c r="E86" s="49">
        <v>35</v>
      </c>
      <c r="F86" s="49">
        <v>92</v>
      </c>
      <c r="G86" s="49">
        <v>61</v>
      </c>
      <c r="H86" s="49">
        <v>63</v>
      </c>
      <c r="I86" s="49">
        <v>62</v>
      </c>
      <c r="J86" s="49">
        <v>63</v>
      </c>
      <c r="K86" s="49">
        <v>69</v>
      </c>
      <c r="L86" s="49">
        <v>72</v>
      </c>
      <c r="M86" s="49">
        <v>66</v>
      </c>
      <c r="N86" s="49">
        <v>74</v>
      </c>
      <c r="O86" s="49">
        <v>0</v>
      </c>
      <c r="P86" s="49">
        <v>0</v>
      </c>
      <c r="Q86" s="49">
        <v>7089</v>
      </c>
      <c r="R86" s="49">
        <v>3</v>
      </c>
      <c r="S86" s="49">
        <v>64</v>
      </c>
      <c r="T86" s="49">
        <v>20</v>
      </c>
      <c r="U86" s="49">
        <v>119</v>
      </c>
      <c r="V86" s="49">
        <v>56</v>
      </c>
      <c r="W86" s="49">
        <v>60</v>
      </c>
      <c r="X86" s="49">
        <v>57</v>
      </c>
      <c r="Y86" s="49">
        <v>60</v>
      </c>
      <c r="Z86" s="49">
        <v>56</v>
      </c>
      <c r="AA86" s="49">
        <v>20</v>
      </c>
      <c r="AB86" s="49">
        <v>60</v>
      </c>
      <c r="AC86" s="49">
        <v>119</v>
      </c>
      <c r="AD86" s="51">
        <v>64.145718570900002</v>
      </c>
      <c r="AG86" s="2">
        <f>Q86*0.000001</f>
        <v>7.0889999999999998E-3</v>
      </c>
      <c r="AH86" s="3">
        <f t="shared" si="15"/>
        <v>2.123537281294964</v>
      </c>
      <c r="AI86" s="3">
        <f t="shared" si="16"/>
        <v>2.1930094812949639</v>
      </c>
      <c r="AJ86" s="2">
        <f>(1+D86-C86)*LineDuration</f>
        <v>2.76E-2</v>
      </c>
      <c r="AK86" s="3">
        <f t="shared" si="17"/>
        <v>2.4634894812949639</v>
      </c>
      <c r="AM86" s="7">
        <f>D86-C86+1</f>
        <v>100</v>
      </c>
      <c r="AN86" s="4">
        <f t="shared" si="23"/>
        <v>64.259685683741012</v>
      </c>
      <c r="AO86" s="32">
        <f t="shared" si="24"/>
        <v>1.5561856385690664</v>
      </c>
      <c r="AP86" s="1">
        <f>ABS(J86+I86-H86-G86)/2</f>
        <v>0.5</v>
      </c>
      <c r="AQ86" s="4">
        <f t="shared" si="25"/>
        <v>64.261630886347646</v>
      </c>
      <c r="AS86" s="4">
        <f>1+(F86-3)-(E86-8)</f>
        <v>63</v>
      </c>
      <c r="AT86" s="4">
        <f>ABS(N86-L86)</f>
        <v>2</v>
      </c>
      <c r="AU86" s="4">
        <f>AN86/(1+D86-C86)*ABS(N86-L86)</f>
        <v>1.2851937136748202</v>
      </c>
      <c r="AV86" s="4">
        <f t="shared" si="26"/>
        <v>63.013107548205156</v>
      </c>
      <c r="AX86" s="4">
        <f t="shared" si="27"/>
        <v>64.261630886347646</v>
      </c>
      <c r="AZ86" s="24">
        <f t="shared" si="18"/>
        <v>2</v>
      </c>
      <c r="BA86" s="1">
        <f t="shared" si="19"/>
        <v>1.2799999999999999E-2</v>
      </c>
      <c r="BB86" s="1">
        <f t="shared" si="20"/>
        <v>2.1818090166303756</v>
      </c>
      <c r="BC86" s="1">
        <f t="shared" si="21"/>
        <v>5.9460954423889417E-3</v>
      </c>
      <c r="BD86" s="1">
        <f>BC86+LineDuration*(U86-T86+1)</f>
        <v>3.3546095442388943E-2</v>
      </c>
      <c r="BE86" s="1">
        <f t="shared" si="22"/>
        <v>7.6750552858998344E-2</v>
      </c>
      <c r="BF86" s="1">
        <f t="shared" si="28"/>
        <v>63.950552858998336</v>
      </c>
      <c r="BG86" s="1">
        <f>BF86/(U86-T86+1)</f>
        <v>0.63950552858998333</v>
      </c>
      <c r="BH86" s="4">
        <f>((ABS(X86-F86+Xmax_correction)+1)^2+((ABS(U86-M86)+1)*BG86)^2)^(1/2)</f>
        <v>47.765559855604131</v>
      </c>
      <c r="BI86" s="4">
        <f>((ABS(E86-Xmin_correction-W86)+1)^2+((ABS(L86-T86)+1)*BG86)^2)^(1/2)</f>
        <v>45.932441748310154</v>
      </c>
      <c r="BJ86" s="4">
        <f>((ABS(E86-Xmin_correction-Y86)+1)^2+((ABS(K86-U86)+1)*BG86)^2)^(1/2)</f>
        <v>44.996933252986224</v>
      </c>
      <c r="BK86" s="4">
        <f>((ABS(V86-F86+Xmax_correction)+1)^2+((ABS(T86-N86)+1)*BG86)^2)^(1/2)</f>
        <v>48.919588574709934</v>
      </c>
      <c r="BL86" s="4">
        <f>((ABS(V86-Y86)+1)^2+((ABS(T86-U86)+1)*BG86)^2)^(1/2)</f>
        <v>64.14571857085663</v>
      </c>
      <c r="BM86" s="4">
        <f>((ABS(W86-X86)+1)^2+((ABS(T86-U86)+1)*BG86)^2)^(1/2)</f>
        <v>64.075527395188416</v>
      </c>
      <c r="BN86" s="4">
        <f>((ABS(E86-Xmin_correction-F86+Xmax_correction)+1)^2+((ABS(L86-M86)+1)*BG86)^2)^(1/2)</f>
        <v>60.166763239630569</v>
      </c>
      <c r="BO86" s="4">
        <f>((ABS(E86-Xmin_correction-F86+Xmax_correction)+1)^2+((ABS(K86-N86)+1)*BG86)^2)^(1/2)</f>
        <v>60.122565011478819</v>
      </c>
      <c r="BP86" s="4">
        <f t="shared" si="29"/>
        <v>64.14571857085663</v>
      </c>
      <c r="BQ86" s="4"/>
    </row>
    <row r="87" spans="1:69" x14ac:dyDescent="0.25">
      <c r="A87" s="49">
        <v>4378</v>
      </c>
      <c r="B87" s="49">
        <v>0</v>
      </c>
      <c r="C87" s="49">
        <v>20</v>
      </c>
      <c r="D87" s="49">
        <v>118</v>
      </c>
      <c r="E87" s="49">
        <v>40</v>
      </c>
      <c r="F87" s="49">
        <v>96</v>
      </c>
      <c r="G87" s="49">
        <v>67</v>
      </c>
      <c r="H87" s="49">
        <v>68</v>
      </c>
      <c r="I87" s="49">
        <v>64</v>
      </c>
      <c r="J87" s="49">
        <v>72</v>
      </c>
      <c r="K87" s="49">
        <v>55</v>
      </c>
      <c r="L87" s="49">
        <v>85</v>
      </c>
      <c r="M87" s="49">
        <v>68</v>
      </c>
      <c r="N87" s="49">
        <v>76</v>
      </c>
      <c r="O87" s="49">
        <v>0</v>
      </c>
      <c r="P87" s="49">
        <v>0</v>
      </c>
      <c r="Q87" s="49">
        <v>7089</v>
      </c>
      <c r="R87" s="49">
        <v>3</v>
      </c>
      <c r="S87" s="49">
        <v>64</v>
      </c>
      <c r="T87" s="49">
        <v>20</v>
      </c>
      <c r="U87" s="49">
        <v>118</v>
      </c>
      <c r="V87" s="49">
        <v>62</v>
      </c>
      <c r="W87" s="49">
        <v>65</v>
      </c>
      <c r="X87" s="49">
        <v>59</v>
      </c>
      <c r="Y87" s="49">
        <v>69</v>
      </c>
      <c r="Z87" s="49">
        <v>62</v>
      </c>
      <c r="AA87" s="49">
        <v>20</v>
      </c>
      <c r="AB87" s="49">
        <v>69</v>
      </c>
      <c r="AC87" s="49">
        <v>118</v>
      </c>
      <c r="AD87" s="51">
        <v>63.7778254268</v>
      </c>
      <c r="AF87" s="8"/>
      <c r="AG87" s="2">
        <f>Q87*0.000001</f>
        <v>7.0889999999999998E-3</v>
      </c>
      <c r="AH87" s="3">
        <f t="shared" si="15"/>
        <v>2.123537281294964</v>
      </c>
      <c r="AI87" s="3">
        <f t="shared" si="16"/>
        <v>2.1930094812949639</v>
      </c>
      <c r="AJ87" s="2">
        <f>(1+D87-C87)*LineDuration</f>
        <v>2.7323999999999998E-2</v>
      </c>
      <c r="AK87" s="3">
        <f t="shared" si="17"/>
        <v>2.4607846812949639</v>
      </c>
      <c r="AM87" s="7">
        <f>D87-C87+1</f>
        <v>99</v>
      </c>
      <c r="AN87" s="4">
        <f t="shared" si="23"/>
        <v>63.580135849303581</v>
      </c>
      <c r="AO87" s="32">
        <f t="shared" si="24"/>
        <v>1.5570900986221217</v>
      </c>
      <c r="AP87" s="1">
        <f>ABS(J87+I87-H87-G87)/2</f>
        <v>0.5</v>
      </c>
      <c r="AQ87" s="4">
        <f t="shared" si="25"/>
        <v>63.582101841759666</v>
      </c>
      <c r="AS87" s="4">
        <f>1+(F87-3)-(E87-8)</f>
        <v>62</v>
      </c>
      <c r="AT87" s="4">
        <f>ABS(N87-L87)</f>
        <v>9</v>
      </c>
      <c r="AU87" s="4">
        <f>AN87/(1+D87-C87)*ABS(N87-L87)</f>
        <v>5.7800123499366896</v>
      </c>
      <c r="AV87" s="4">
        <f t="shared" si="26"/>
        <v>62.26884086576063</v>
      </c>
      <c r="AX87" s="4">
        <f t="shared" si="27"/>
        <v>63.582101841759666</v>
      </c>
      <c r="AZ87" s="24">
        <f t="shared" si="18"/>
        <v>3</v>
      </c>
      <c r="BA87" s="1">
        <f t="shared" si="19"/>
        <v>1.2799999999999999E-2</v>
      </c>
      <c r="BB87" s="1">
        <f t="shared" si="20"/>
        <v>2.1818090166303756</v>
      </c>
      <c r="BC87" s="1">
        <f t="shared" si="21"/>
        <v>5.9460954423889417E-3</v>
      </c>
      <c r="BD87" s="1">
        <f>BC87+LineDuration*(U87-T87+1)</f>
        <v>3.3270095442388938E-2</v>
      </c>
      <c r="BE87" s="1">
        <f t="shared" si="22"/>
        <v>7.6074094352808347E-2</v>
      </c>
      <c r="BF87" s="1">
        <f t="shared" si="28"/>
        <v>63.274094352808341</v>
      </c>
      <c r="BG87" s="1">
        <f>BF87/(U87-T87+1)</f>
        <v>0.6391322661899832</v>
      </c>
      <c r="BH87" s="4">
        <f>((ABS(X87-F87+Xmax_correction)+1)^2+((ABS(U87-M87)+1)*BG87)^2)^(1/2)</f>
        <v>47.827634581223627</v>
      </c>
      <c r="BI87" s="4">
        <f>((ABS(E87-Xmin_correction-W87)+1)^2+((ABS(L87-T87)+1)*BG87)^2)^(1/2)</f>
        <v>52.348664489674277</v>
      </c>
      <c r="BJ87" s="4">
        <f>((ABS(E87-Xmin_correction-Y87)+1)^2+((ABS(K87-U87)+1)*BG87)^2)^(1/2)</f>
        <v>53.834703118846562</v>
      </c>
      <c r="BK87" s="4">
        <f>((ABS(V87-F87+Xmax_correction)+1)^2+((ABS(T87-N87)+1)*BG87)^2)^(1/2)</f>
        <v>48.489010965609836</v>
      </c>
      <c r="BL87" s="4">
        <f>((ABS(V87-Y87)+1)^2+((ABS(T87-U87)+1)*BG87)^2)^(1/2)</f>
        <v>63.777825426774243</v>
      </c>
      <c r="BM87" s="4">
        <f>((ABS(W87-X87)+1)^2+((ABS(T87-U87)+1)*BG87)^2)^(1/2)</f>
        <v>63.660121081946514</v>
      </c>
      <c r="BN87" s="4">
        <f>((ABS(E87-Xmin_correction-F87+Xmax_correction)+1)^2+((ABS(L87-M87)+1)*BG87)^2)^(1/2)</f>
        <v>60.111153519076531</v>
      </c>
      <c r="BO87" s="4">
        <f>((ABS(E87-Xmin_correction-F87+Xmax_correction)+1)^2+((ABS(K87-N87)+1)*BG87)^2)^(1/2)</f>
        <v>60.652363399818228</v>
      </c>
      <c r="BP87" s="4">
        <f t="shared" si="29"/>
        <v>63.777825426774243</v>
      </c>
      <c r="BQ87" s="4"/>
    </row>
    <row r="88" spans="1:69" s="36" customFormat="1" x14ac:dyDescent="0.25">
      <c r="A88" s="49">
        <v>4691</v>
      </c>
      <c r="B88" s="49">
        <v>0</v>
      </c>
      <c r="C88" s="49">
        <v>24</v>
      </c>
      <c r="D88" s="49">
        <v>125</v>
      </c>
      <c r="E88" s="49">
        <v>38</v>
      </c>
      <c r="F88" s="49">
        <v>96</v>
      </c>
      <c r="G88" s="49">
        <v>62</v>
      </c>
      <c r="H88" s="49">
        <v>70</v>
      </c>
      <c r="I88" s="49">
        <v>64</v>
      </c>
      <c r="J88" s="49">
        <v>69</v>
      </c>
      <c r="K88" s="49">
        <v>61</v>
      </c>
      <c r="L88" s="49">
        <v>89</v>
      </c>
      <c r="M88" s="49">
        <v>69</v>
      </c>
      <c r="N88" s="49">
        <v>78</v>
      </c>
      <c r="O88" s="49">
        <v>0</v>
      </c>
      <c r="P88" s="49">
        <v>0</v>
      </c>
      <c r="Q88" s="49">
        <v>7369</v>
      </c>
      <c r="R88" s="49">
        <v>3</v>
      </c>
      <c r="S88" s="49">
        <v>64</v>
      </c>
      <c r="T88" s="49">
        <v>24</v>
      </c>
      <c r="U88" s="49">
        <v>125</v>
      </c>
      <c r="V88" s="49">
        <v>57</v>
      </c>
      <c r="W88" s="49">
        <v>67</v>
      </c>
      <c r="X88" s="49">
        <v>59</v>
      </c>
      <c r="Y88" s="49">
        <v>66</v>
      </c>
      <c r="Z88" s="49">
        <v>57</v>
      </c>
      <c r="AA88" s="49">
        <v>24</v>
      </c>
      <c r="AB88" s="49">
        <v>66</v>
      </c>
      <c r="AC88" s="49">
        <v>125</v>
      </c>
      <c r="AD88" s="51">
        <v>63.811967066599998</v>
      </c>
      <c r="AG88" s="37">
        <f>Q88*0.000001</f>
        <v>7.3689999999999997E-3</v>
      </c>
      <c r="AH88" s="38">
        <f t="shared" si="15"/>
        <v>2.040157336287149</v>
      </c>
      <c r="AI88" s="38">
        <f t="shared" si="16"/>
        <v>2.1123735362871492</v>
      </c>
      <c r="AJ88" s="37">
        <f>(1+D88-C88)*LineDuration</f>
        <v>2.8152E-2</v>
      </c>
      <c r="AK88" s="38">
        <f t="shared" si="17"/>
        <v>2.3882631362871494</v>
      </c>
      <c r="AL88" s="48"/>
      <c r="AM88" s="39">
        <f>D88-C88+1</f>
        <v>102</v>
      </c>
      <c r="AN88" s="40">
        <f t="shared" si="23"/>
        <v>63.350961803155819</v>
      </c>
      <c r="AO88" s="41">
        <f t="shared" si="24"/>
        <v>1.6100781597749774</v>
      </c>
      <c r="AP88" s="39">
        <f>ABS(J88+I88-H88-G88)/2</f>
        <v>0.5</v>
      </c>
      <c r="AQ88" s="40">
        <f t="shared" si="25"/>
        <v>63.352934907428775</v>
      </c>
      <c r="AR88" s="48"/>
      <c r="AS88" s="40">
        <f>1+(F88-3)-(E88-8)</f>
        <v>64</v>
      </c>
      <c r="AT88" s="40">
        <f>ABS(N88-L88)</f>
        <v>11</v>
      </c>
      <c r="AU88" s="40">
        <f>AN88/(1+D88-C88)*ABS(N88-L88)</f>
        <v>6.8319664689677841</v>
      </c>
      <c r="AV88" s="40">
        <f t="shared" si="26"/>
        <v>64.363621447469072</v>
      </c>
      <c r="AW88" s="48"/>
      <c r="AX88" s="40">
        <f t="shared" si="27"/>
        <v>64.363621447469072</v>
      </c>
      <c r="AY88" s="48"/>
      <c r="AZ88" s="42">
        <f t="shared" si="18"/>
        <v>0</v>
      </c>
      <c r="BA88" s="39">
        <f t="shared" si="19"/>
        <v>1.2799999999999999E-2</v>
      </c>
      <c r="BB88" s="39">
        <f t="shared" si="20"/>
        <v>2.1007431915410972</v>
      </c>
      <c r="BC88" s="39">
        <f t="shared" si="21"/>
        <v>6.1822301279538996E-3</v>
      </c>
      <c r="BD88" s="39">
        <f>BC88+LineDuration*(U88-T88+1)</f>
        <v>3.4334230127953898E-2</v>
      </c>
      <c r="BE88" s="39">
        <f t="shared" si="22"/>
        <v>7.5823544337864965E-2</v>
      </c>
      <c r="BF88" s="39">
        <f t="shared" si="28"/>
        <v>63.023544337864976</v>
      </c>
      <c r="BG88" s="39">
        <f>BF88/(U88-T88+1)</f>
        <v>0.61787788566534285</v>
      </c>
      <c r="BH88" s="4">
        <f>((ABS(X88-F88+Xmax_correction)+1)^2+((ABS(U88-M88)+1)*BG88)^2)^(1/2)</f>
        <v>49.652600557269892</v>
      </c>
      <c r="BI88" s="40">
        <f>((ABS(E88-Xmin_correction-W88)+1)^2+((ABS(L88-T88)+1)*BG88)^2)^(1/2)</f>
        <v>53.740148338320211</v>
      </c>
      <c r="BJ88" s="4">
        <f>((ABS(E88-Xmin_correction-Y88)+1)^2+((ABS(K88-U88)+1)*BG88)^2)^(1/2)</f>
        <v>52.621205513897245</v>
      </c>
      <c r="BK88" s="4">
        <f>((ABS(V88-F88+Xmax_correction)+1)^2+((ABS(T88-N88)+1)*BG88)^2)^(1/2)</f>
        <v>50.238068949977375</v>
      </c>
      <c r="BL88" s="40">
        <f>((ABS(V88-Y88)+1)^2+((ABS(T88-U88)+1)*BG88)^2)^(1/2)</f>
        <v>63.811967066584238</v>
      </c>
      <c r="BM88" s="40">
        <f>((ABS(W88-X88)+1)^2+((ABS(T88-U88)+1)*BG88)^2)^(1/2)</f>
        <v>63.662918099210877</v>
      </c>
      <c r="BN88" s="4">
        <f>((ABS(E88-Xmin_correction-F88+Xmax_correction)+1)^2+((ABS(L88-M88)+1)*BG88)^2)^(1/2)</f>
        <v>62.364749089394039</v>
      </c>
      <c r="BO88" s="4">
        <f>((ABS(E88-Xmin_correction-F88+Xmax_correction)+1)^2+((ABS(K88-N88)+1)*BG88)^2)^(1/2)</f>
        <v>62.005600379615267</v>
      </c>
      <c r="BP88" s="40">
        <f t="shared" si="29"/>
        <v>63.811967066584238</v>
      </c>
      <c r="BQ88" s="4"/>
    </row>
    <row r="89" spans="1:69" s="36" customFormat="1" x14ac:dyDescent="0.25">
      <c r="A89" s="49">
        <v>4545</v>
      </c>
      <c r="B89" s="49">
        <v>0</v>
      </c>
      <c r="C89" s="49">
        <v>22</v>
      </c>
      <c r="D89" s="49">
        <v>123</v>
      </c>
      <c r="E89" s="49">
        <v>29</v>
      </c>
      <c r="F89" s="49">
        <v>85</v>
      </c>
      <c r="G89" s="49">
        <v>54</v>
      </c>
      <c r="H89" s="49">
        <v>62</v>
      </c>
      <c r="I89" s="49">
        <v>56</v>
      </c>
      <c r="J89" s="49">
        <v>59</v>
      </c>
      <c r="K89" s="49">
        <v>60</v>
      </c>
      <c r="L89" s="49">
        <v>88</v>
      </c>
      <c r="M89" s="49">
        <v>62</v>
      </c>
      <c r="N89" s="49">
        <v>84</v>
      </c>
      <c r="O89" s="49">
        <v>0</v>
      </c>
      <c r="P89" s="49">
        <v>0</v>
      </c>
      <c r="Q89" s="49">
        <v>7369</v>
      </c>
      <c r="R89" s="49">
        <v>3</v>
      </c>
      <c r="S89" s="49">
        <v>64</v>
      </c>
      <c r="T89" s="49">
        <v>22</v>
      </c>
      <c r="U89" s="49">
        <v>123</v>
      </c>
      <c r="V89" s="49">
        <v>49</v>
      </c>
      <c r="W89" s="49">
        <v>59</v>
      </c>
      <c r="X89" s="49">
        <v>51</v>
      </c>
      <c r="Y89" s="49">
        <v>56</v>
      </c>
      <c r="Z89" s="49">
        <v>59</v>
      </c>
      <c r="AA89" s="49">
        <v>22</v>
      </c>
      <c r="AB89" s="49">
        <v>51</v>
      </c>
      <c r="AC89" s="49">
        <v>123</v>
      </c>
      <c r="AD89" s="51">
        <v>63.662918099199999</v>
      </c>
      <c r="AG89" s="37">
        <f>Q89*0.000001</f>
        <v>7.3689999999999997E-3</v>
      </c>
      <c r="AH89" s="38">
        <f t="shared" si="15"/>
        <v>2.040157336287149</v>
      </c>
      <c r="AI89" s="38">
        <f t="shared" si="16"/>
        <v>2.1123735362871492</v>
      </c>
      <c r="AJ89" s="37">
        <f>(1+D89-C89)*LineDuration</f>
        <v>2.8152E-2</v>
      </c>
      <c r="AK89" s="38">
        <f t="shared" si="17"/>
        <v>2.3882631362871494</v>
      </c>
      <c r="AL89" s="48"/>
      <c r="AM89" s="39">
        <f>D89-C89+1</f>
        <v>102</v>
      </c>
      <c r="AN89" s="40">
        <f t="shared" si="23"/>
        <v>63.350961803155819</v>
      </c>
      <c r="AO89" s="41">
        <f t="shared" si="24"/>
        <v>1.6100781597749774</v>
      </c>
      <c r="AP89" s="39">
        <f>ABS(J89+I89-H89-G89)/2</f>
        <v>0.5</v>
      </c>
      <c r="AQ89" s="40">
        <f t="shared" si="25"/>
        <v>63.352934907428775</v>
      </c>
      <c r="AR89" s="48"/>
      <c r="AS89" s="40">
        <f>1+(F89-3)-(E89-8)</f>
        <v>62</v>
      </c>
      <c r="AT89" s="40">
        <f>ABS(N89-L89)</f>
        <v>4</v>
      </c>
      <c r="AU89" s="40">
        <f>AN89/(1+D89-C89)*ABS(N89-L89)</f>
        <v>2.4843514432610125</v>
      </c>
      <c r="AV89" s="40">
        <f t="shared" si="26"/>
        <v>62.049754246843179</v>
      </c>
      <c r="AW89" s="48"/>
      <c r="AX89" s="40">
        <f t="shared" si="27"/>
        <v>63.352934907428775</v>
      </c>
      <c r="AY89" s="48"/>
      <c r="AZ89" s="42">
        <f t="shared" si="18"/>
        <v>1</v>
      </c>
      <c r="BA89" s="39">
        <f t="shared" si="19"/>
        <v>1.2799999999999999E-2</v>
      </c>
      <c r="BB89" s="39">
        <f t="shared" si="20"/>
        <v>2.1007431915410972</v>
      </c>
      <c r="BC89" s="39">
        <f t="shared" si="21"/>
        <v>6.1822301279538996E-3</v>
      </c>
      <c r="BD89" s="39">
        <f>BC89+LineDuration*(U89-T89+1)</f>
        <v>3.4334230127953898E-2</v>
      </c>
      <c r="BE89" s="39">
        <f t="shared" si="22"/>
        <v>7.5823544337864965E-2</v>
      </c>
      <c r="BF89" s="39">
        <f t="shared" si="28"/>
        <v>63.023544337864976</v>
      </c>
      <c r="BG89" s="39">
        <f>BF89/(U89-T89+1)</f>
        <v>0.61787788566534285</v>
      </c>
      <c r="BH89" s="4">
        <f>((ABS(X89-F89+Xmax_correction)+1)^2+((ABS(U89-M89)+1)*BG89)^2)^(1/2)</f>
        <v>49.915285491003566</v>
      </c>
      <c r="BI89" s="40">
        <f>((ABS(E89-Xmin_correction-W89)+1)^2+((ABS(L89-T89)+1)*BG89)^2)^(1/2)</f>
        <v>54.861456080537074</v>
      </c>
      <c r="BJ89" s="4">
        <f>((ABS(E89-Xmin_correction-Y89)+1)^2+((ABS(K89-U89)+1)*BG89)^2)^(1/2)</f>
        <v>51.504781741214558</v>
      </c>
      <c r="BK89" s="4">
        <f>((ABS(V89-F89+Xmax_correction)+1)^2+((ABS(T89-N89)+1)*BG89)^2)^(1/2)</f>
        <v>51.684208041215797</v>
      </c>
      <c r="BL89" s="40">
        <f>((ABS(V89-Y89)+1)^2+((ABS(T89-U89)+1)*BG89)^2)^(1/2)</f>
        <v>63.529262083758155</v>
      </c>
      <c r="BM89" s="40">
        <f>((ABS(W89-X89)+1)^2+((ABS(T89-U89)+1)*BG89)^2)^(1/2)</f>
        <v>63.662918099210877</v>
      </c>
      <c r="BN89" s="4">
        <f>((ABS(E89-Xmin_correction-F89+Xmax_correction)+1)^2+((ABS(L89-M89)+1)*BG89)^2)^(1/2)</f>
        <v>61.313233290067373</v>
      </c>
      <c r="BO89" s="4">
        <f>((ABS(E89-Xmin_correction-F89+Xmax_correction)+1)^2+((ABS(K89-N89)+1)*BG89)^2)^(1/2)</f>
        <v>60.988590539513389</v>
      </c>
      <c r="BP89" s="40">
        <f t="shared" si="29"/>
        <v>63.662918099210877</v>
      </c>
      <c r="BQ89" s="4"/>
    </row>
    <row r="90" spans="1:69" s="36" customFormat="1" x14ac:dyDescent="0.25">
      <c r="A90" s="49">
        <v>4550</v>
      </c>
      <c r="B90" s="49">
        <v>0</v>
      </c>
      <c r="C90" s="49">
        <v>22</v>
      </c>
      <c r="D90" s="49">
        <v>123</v>
      </c>
      <c r="E90" s="49">
        <v>36</v>
      </c>
      <c r="F90" s="49">
        <v>92</v>
      </c>
      <c r="G90" s="49">
        <v>60</v>
      </c>
      <c r="H90" s="49">
        <v>69</v>
      </c>
      <c r="I90" s="49">
        <v>63</v>
      </c>
      <c r="J90" s="49">
        <v>65</v>
      </c>
      <c r="K90" s="49">
        <v>65</v>
      </c>
      <c r="L90" s="49">
        <v>82</v>
      </c>
      <c r="M90" s="49">
        <v>59</v>
      </c>
      <c r="N90" s="49">
        <v>87</v>
      </c>
      <c r="O90" s="49">
        <v>0</v>
      </c>
      <c r="P90" s="49">
        <v>0</v>
      </c>
      <c r="Q90" s="49">
        <v>7369</v>
      </c>
      <c r="R90" s="49">
        <v>3</v>
      </c>
      <c r="S90" s="49">
        <v>64</v>
      </c>
      <c r="T90" s="49">
        <v>21</v>
      </c>
      <c r="U90" s="49">
        <v>123</v>
      </c>
      <c r="V90" s="49">
        <v>59</v>
      </c>
      <c r="W90" s="49">
        <v>61</v>
      </c>
      <c r="X90" s="49">
        <v>58</v>
      </c>
      <c r="Y90" s="49">
        <v>62</v>
      </c>
      <c r="Z90" s="49">
        <v>59</v>
      </c>
      <c r="AA90" s="49">
        <v>21</v>
      </c>
      <c r="AB90" s="49">
        <v>62</v>
      </c>
      <c r="AC90" s="49">
        <v>123</v>
      </c>
      <c r="AD90" s="51">
        <v>63.805372974599997</v>
      </c>
      <c r="AG90" s="37">
        <f>Q90*0.000001</f>
        <v>7.3689999999999997E-3</v>
      </c>
      <c r="AH90" s="38">
        <f t="shared" si="15"/>
        <v>2.040157336287149</v>
      </c>
      <c r="AI90" s="38">
        <f t="shared" si="16"/>
        <v>2.1123735362871492</v>
      </c>
      <c r="AJ90" s="37">
        <f>(1+D90-C90)*LineDuration</f>
        <v>2.8152E-2</v>
      </c>
      <c r="AK90" s="38">
        <f t="shared" si="17"/>
        <v>2.3882631362871494</v>
      </c>
      <c r="AL90" s="48"/>
      <c r="AM90" s="39">
        <f>D90-C90+1</f>
        <v>102</v>
      </c>
      <c r="AN90" s="40">
        <f t="shared" si="23"/>
        <v>63.350961803155819</v>
      </c>
      <c r="AO90" s="41">
        <f t="shared" si="24"/>
        <v>1.6100781597749774</v>
      </c>
      <c r="AP90" s="39">
        <f>ABS(J90+I90-H90-G90)/2</f>
        <v>0.5</v>
      </c>
      <c r="AQ90" s="40">
        <f t="shared" si="25"/>
        <v>63.352934907428775</v>
      </c>
      <c r="AR90" s="48"/>
      <c r="AS90" s="40">
        <f>1+(F90-3)-(E90-8)</f>
        <v>62</v>
      </c>
      <c r="AT90" s="40">
        <f>ABS(N90-L90)</f>
        <v>5</v>
      </c>
      <c r="AU90" s="40">
        <f>AN90/(1+D90-C90)*ABS(N90-L90)</f>
        <v>3.1054393040762656</v>
      </c>
      <c r="AV90" s="40">
        <f t="shared" si="26"/>
        <v>62.077723486539853</v>
      </c>
      <c r="AW90" s="48"/>
      <c r="AX90" s="40">
        <f t="shared" si="27"/>
        <v>63.352934907428775</v>
      </c>
      <c r="AY90" s="48"/>
      <c r="AZ90" s="42">
        <f t="shared" si="18"/>
        <v>2</v>
      </c>
      <c r="BA90" s="39">
        <f t="shared" si="19"/>
        <v>1.2799999999999999E-2</v>
      </c>
      <c r="BB90" s="39">
        <f t="shared" si="20"/>
        <v>2.1007431915410972</v>
      </c>
      <c r="BC90" s="39">
        <f t="shared" si="21"/>
        <v>6.1822301279538996E-3</v>
      </c>
      <c r="BD90" s="39">
        <f>BC90+LineDuration*(U90-T90+1)</f>
        <v>3.4610230127953896E-2</v>
      </c>
      <c r="BE90" s="39">
        <f t="shared" si="22"/>
        <v>7.647986825073029E-2</v>
      </c>
      <c r="BF90" s="39">
        <f t="shared" si="28"/>
        <v>63.679868250730301</v>
      </c>
      <c r="BG90" s="39">
        <f>BF90/(U90-T90+1)</f>
        <v>0.61825114806534276</v>
      </c>
      <c r="BH90" s="4">
        <f>((ABS(X90-F90+Xmax_correction)+1)^2+((ABS(U90-M90)+1)*BG90)^2)^(1/2)</f>
        <v>51.370620852831657</v>
      </c>
      <c r="BI90" s="40">
        <f>((ABS(E90-Xmin_correction-W90)+1)^2+((ABS(L90-T90)+1)*BG90)^2)^(1/2)</f>
        <v>49.298167807042645</v>
      </c>
      <c r="BJ90" s="4">
        <f>((ABS(E90-Xmin_correction-Y90)+1)^2+((ABS(K90-U90)+1)*BG90)^2)^(1/2)</f>
        <v>48.523790372711012</v>
      </c>
      <c r="BK90" s="4">
        <f>((ABS(V90-F90+Xmax_correction)+1)^2+((ABS(T90-N90)+1)*BG90)^2)^(1/2)</f>
        <v>51.738289400361793</v>
      </c>
      <c r="BL90" s="40">
        <f>((ABS(V90-Y90)+1)^2+((ABS(T90-U90)+1)*BG90)^2)^(1/2)</f>
        <v>63.805372974620006</v>
      </c>
      <c r="BM90" s="40">
        <f>((ABS(W90-X90)+1)^2+((ABS(T90-U90)+1)*BG90)^2)^(1/2)</f>
        <v>63.805372974620006</v>
      </c>
      <c r="BN90" s="4">
        <f>((ABS(E90-Xmin_correction-F90+Xmax_correction)+1)^2+((ABS(L90-M90)+1)*BG90)^2)^(1/2)</f>
        <v>60.837217734545106</v>
      </c>
      <c r="BO90" s="4">
        <f>((ABS(E90-Xmin_correction-F90+Xmax_correction)+1)^2+((ABS(K90-N90)+1)*BG90)^2)^(1/2)</f>
        <v>60.689389855414568</v>
      </c>
      <c r="BP90" s="40">
        <f t="shared" si="29"/>
        <v>63.805372974620006</v>
      </c>
      <c r="BQ90" s="4"/>
    </row>
    <row r="91" spans="1:69" s="36" customFormat="1" x14ac:dyDescent="0.25">
      <c r="A91" s="49">
        <v>4530</v>
      </c>
      <c r="B91" s="49">
        <v>0</v>
      </c>
      <c r="C91" s="49">
        <v>22</v>
      </c>
      <c r="D91" s="49">
        <v>122</v>
      </c>
      <c r="E91" s="49">
        <v>37</v>
      </c>
      <c r="F91" s="49">
        <v>93</v>
      </c>
      <c r="G91" s="49">
        <v>61</v>
      </c>
      <c r="H91" s="49">
        <v>70</v>
      </c>
      <c r="I91" s="49">
        <v>61</v>
      </c>
      <c r="J91" s="49">
        <v>70</v>
      </c>
      <c r="K91" s="49">
        <v>63</v>
      </c>
      <c r="L91" s="49">
        <v>83</v>
      </c>
      <c r="M91" s="49">
        <v>62</v>
      </c>
      <c r="N91" s="49">
        <v>86</v>
      </c>
      <c r="O91" s="49">
        <v>0</v>
      </c>
      <c r="P91" s="49">
        <v>0</v>
      </c>
      <c r="Q91" s="49">
        <v>7369</v>
      </c>
      <c r="R91" s="49">
        <v>3</v>
      </c>
      <c r="S91" s="49">
        <v>64</v>
      </c>
      <c r="T91" s="49">
        <v>21</v>
      </c>
      <c r="U91" s="49">
        <v>123</v>
      </c>
      <c r="V91" s="49">
        <v>60</v>
      </c>
      <c r="W91" s="49">
        <v>62</v>
      </c>
      <c r="X91" s="49">
        <v>61</v>
      </c>
      <c r="Y91" s="49">
        <v>63</v>
      </c>
      <c r="Z91" s="49">
        <v>60</v>
      </c>
      <c r="AA91" s="49">
        <v>21</v>
      </c>
      <c r="AB91" s="49">
        <v>63</v>
      </c>
      <c r="AC91" s="49">
        <v>123</v>
      </c>
      <c r="AD91" s="51">
        <v>63.805372974599997</v>
      </c>
      <c r="AG91" s="37">
        <f>Q91*0.000001</f>
        <v>7.3689999999999997E-3</v>
      </c>
      <c r="AH91" s="38">
        <f t="shared" si="15"/>
        <v>2.040157336287149</v>
      </c>
      <c r="AI91" s="38">
        <f t="shared" si="16"/>
        <v>2.1123735362871492</v>
      </c>
      <c r="AJ91" s="37">
        <f>(1+D91-C91)*LineDuration</f>
        <v>2.7875999999999998E-2</v>
      </c>
      <c r="AK91" s="38">
        <f t="shared" si="17"/>
        <v>2.3855583362871493</v>
      </c>
      <c r="AL91" s="48"/>
      <c r="AM91" s="39">
        <f>D91-C91+1</f>
        <v>101</v>
      </c>
      <c r="AN91" s="40">
        <f t="shared" si="23"/>
        <v>62.692174439940572</v>
      </c>
      <c r="AO91" s="41">
        <f t="shared" si="24"/>
        <v>1.6110463690609187</v>
      </c>
      <c r="AP91" s="39">
        <f>ABS(J91+I91-H91-G91)/2</f>
        <v>0</v>
      </c>
      <c r="AQ91" s="40">
        <f t="shared" si="25"/>
        <v>62.692174439940572</v>
      </c>
      <c r="AR91" s="48"/>
      <c r="AS91" s="40">
        <f>1+(F91-3)-(E91-8)</f>
        <v>62</v>
      </c>
      <c r="AT91" s="40">
        <f>ABS(N91-L91)</f>
        <v>3</v>
      </c>
      <c r="AU91" s="40">
        <f>AN91/(1+D91-C91)*ABS(N91-L91)</f>
        <v>1.8621437952457596</v>
      </c>
      <c r="AV91" s="40">
        <f t="shared" si="26"/>
        <v>62.0279580472723</v>
      </c>
      <c r="AW91" s="48"/>
      <c r="AX91" s="40">
        <f t="shared" si="27"/>
        <v>62.692174439940572</v>
      </c>
      <c r="AY91" s="48"/>
      <c r="AZ91" s="42">
        <f t="shared" si="18"/>
        <v>3</v>
      </c>
      <c r="BA91" s="39">
        <f t="shared" si="19"/>
        <v>1.2799999999999999E-2</v>
      </c>
      <c r="BB91" s="39">
        <f t="shared" si="20"/>
        <v>2.1007431915410972</v>
      </c>
      <c r="BC91" s="39">
        <f t="shared" si="21"/>
        <v>6.1822301279538996E-3</v>
      </c>
      <c r="BD91" s="39">
        <f>BC91+LineDuration*(U91-T91+1)</f>
        <v>3.4610230127953896E-2</v>
      </c>
      <c r="BE91" s="39">
        <f t="shared" si="22"/>
        <v>7.647986825073029E-2</v>
      </c>
      <c r="BF91" s="39">
        <f t="shared" si="28"/>
        <v>63.679868250730301</v>
      </c>
      <c r="BG91" s="39">
        <f>BF91/(U91-T91+1)</f>
        <v>0.61825114806534276</v>
      </c>
      <c r="BH91" s="4">
        <f>((ABS(X91-F91+Xmax_correction)+1)^2+((ABS(U91-M91)+1)*BG91)^2)^(1/2)</f>
        <v>48.675551862627458</v>
      </c>
      <c r="BI91" s="40">
        <f>((ABS(E91-Xmin_correction-W91)+1)^2+((ABS(L91-T91)+1)*BG91)^2)^(1/2)</f>
        <v>49.780404371518017</v>
      </c>
      <c r="BJ91" s="4">
        <f>((ABS(E91-Xmin_correction-Y91)+1)^2+((ABS(K91-U91)+1)*BG91)^2)^(1/2)</f>
        <v>49.460029395816065</v>
      </c>
      <c r="BK91" s="4">
        <f>((ABS(V91-F91+Xmax_correction)+1)^2+((ABS(T91-N91)+1)*BG91)^2)^(1/2)</f>
        <v>51.244642685439835</v>
      </c>
      <c r="BL91" s="40">
        <f>((ABS(V91-Y91)+1)^2+((ABS(T91-U91)+1)*BG91)^2)^(1/2)</f>
        <v>63.805372974620006</v>
      </c>
      <c r="BM91" s="40">
        <f>((ABS(W91-X91)+1)^2+((ABS(T91-U91)+1)*BG91)^2)^(1/2)</f>
        <v>63.711267609665164</v>
      </c>
      <c r="BN91" s="4">
        <f>((ABS(E91-Xmin_correction-F91+Xmax_correction)+1)^2+((ABS(L91-M91)+1)*BG91)^2)^(1/2)</f>
        <v>60.547514311726381</v>
      </c>
      <c r="BO91" s="4">
        <f>((ABS(E91-Xmin_correction-F91+Xmax_correction)+1)^2+((ABS(K91-N91)+1)*BG91)^2)^(1/2)</f>
        <v>60.837217734545106</v>
      </c>
      <c r="BP91" s="40">
        <f t="shared" si="29"/>
        <v>63.805372974620006</v>
      </c>
      <c r="BQ91" s="4"/>
    </row>
    <row r="92" spans="1:69" x14ac:dyDescent="0.25">
      <c r="A92" s="49">
        <v>4647</v>
      </c>
      <c r="B92" s="49">
        <v>0</v>
      </c>
      <c r="C92" s="49">
        <v>23</v>
      </c>
      <c r="D92" s="49">
        <v>123</v>
      </c>
      <c r="E92" s="49">
        <v>35</v>
      </c>
      <c r="F92" s="49">
        <v>93</v>
      </c>
      <c r="G92" s="49">
        <v>60</v>
      </c>
      <c r="H92" s="49">
        <v>67</v>
      </c>
      <c r="I92" s="49">
        <v>61</v>
      </c>
      <c r="J92" s="49">
        <v>66</v>
      </c>
      <c r="K92" s="49">
        <v>59</v>
      </c>
      <c r="L92" s="49">
        <v>87</v>
      </c>
      <c r="M92" s="49">
        <v>63</v>
      </c>
      <c r="N92" s="49">
        <v>75</v>
      </c>
      <c r="O92" s="49">
        <v>0</v>
      </c>
      <c r="P92" s="49">
        <v>0</v>
      </c>
      <c r="Q92" s="49">
        <v>7292</v>
      </c>
      <c r="R92" s="49">
        <v>3</v>
      </c>
      <c r="S92" s="49">
        <v>64</v>
      </c>
      <c r="T92" s="49">
        <v>23</v>
      </c>
      <c r="U92" s="49">
        <v>123</v>
      </c>
      <c r="V92" s="49">
        <v>55</v>
      </c>
      <c r="W92" s="49">
        <v>64</v>
      </c>
      <c r="X92" s="49">
        <v>56</v>
      </c>
      <c r="Y92" s="49">
        <v>63</v>
      </c>
      <c r="Z92" s="49">
        <v>55</v>
      </c>
      <c r="AA92" s="49">
        <v>23</v>
      </c>
      <c r="AB92" s="49">
        <v>63</v>
      </c>
      <c r="AC92" s="49">
        <v>123</v>
      </c>
      <c r="AD92" s="51">
        <v>63.611797124699997</v>
      </c>
      <c r="AG92" s="2">
        <f>Q92*0.000001</f>
        <v>7.2919999999999999E-3</v>
      </c>
      <c r="AH92" s="3">
        <f t="shared" si="15"/>
        <v>2.0624589970378495</v>
      </c>
      <c r="AI92" s="3">
        <f t="shared" si="16"/>
        <v>2.1339205970378496</v>
      </c>
      <c r="AJ92" s="2">
        <f>(1+D92-C92)*LineDuration</f>
        <v>2.7875999999999998E-2</v>
      </c>
      <c r="AK92" s="3">
        <f t="shared" si="17"/>
        <v>2.4071053970378498</v>
      </c>
      <c r="AM92" s="7">
        <f>D92-C92+1</f>
        <v>101</v>
      </c>
      <c r="AN92" s="4">
        <f t="shared" si="23"/>
        <v>63.292820305427099</v>
      </c>
      <c r="AO92" s="32">
        <f t="shared" si="24"/>
        <v>1.5957576153600421</v>
      </c>
      <c r="AP92" s="1">
        <f>ABS(J92+I92-H92-G92)/2</f>
        <v>0</v>
      </c>
      <c r="AQ92" s="4">
        <f t="shared" si="25"/>
        <v>63.292820305427099</v>
      </c>
      <c r="AS92" s="4">
        <f>1+(F92-3)-(E92-8)</f>
        <v>64</v>
      </c>
      <c r="AT92" s="4">
        <f>ABS(N92-L92)</f>
        <v>12</v>
      </c>
      <c r="AU92" s="4">
        <f>AN92/(1+D92-C92)*ABS(N92-L92)</f>
        <v>7.5199390461893589</v>
      </c>
      <c r="AV92" s="4">
        <f t="shared" si="26"/>
        <v>64.440278423191216</v>
      </c>
      <c r="AX92" s="4">
        <f t="shared" si="27"/>
        <v>64.440278423191216</v>
      </c>
      <c r="AZ92" s="24">
        <f t="shared" si="18"/>
        <v>0</v>
      </c>
      <c r="BA92" s="1">
        <f t="shared" si="19"/>
        <v>1.2799999999999999E-2</v>
      </c>
      <c r="BB92" s="1">
        <f t="shared" si="20"/>
        <v>2.1224083288713254</v>
      </c>
      <c r="BC92" s="1">
        <f t="shared" si="21"/>
        <v>6.1172787585179423E-3</v>
      </c>
      <c r="BD92" s="1">
        <f>BC92+LineDuration*(U92-T92+1)</f>
        <v>3.3993278758517938E-2</v>
      </c>
      <c r="BE92" s="1">
        <f t="shared" si="22"/>
        <v>7.5771904318017044E-2</v>
      </c>
      <c r="BF92" s="1">
        <f t="shared" si="28"/>
        <v>62.971904318017053</v>
      </c>
      <c r="BG92" s="1">
        <f>BF92/(U92-T92+1)</f>
        <v>0.62348420116848569</v>
      </c>
      <c r="BH92" s="4">
        <f>((ABS(X92-F92+Xmax_correction)+1)^2+((ABS(U92-M92)+1)*BG92)^2)^(1/2)</f>
        <v>51.686302007650426</v>
      </c>
      <c r="BI92" s="4">
        <f>((ABS(E92-Xmin_correction-W92)+1)^2+((ABS(L92-T92)+1)*BG92)^2)^(1/2)</f>
        <v>53.548062709829452</v>
      </c>
      <c r="BJ92" s="4">
        <f>((ABS(E92-Xmin_correction-Y92)+1)^2+((ABS(K92-U92)+1)*BG92)^2)^(1/2)</f>
        <v>52.899858411680341</v>
      </c>
      <c r="BK92" s="4">
        <f>((ABS(V92-F92+Xmax_correction)+1)^2+((ABS(T92-N92)+1)*BG92)^2)^(1/2)</f>
        <v>48.866652539750802</v>
      </c>
      <c r="BL92" s="4">
        <f>((ABS(V92-Y92)+1)^2+((ABS(T92-U92)+1)*BG92)^2)^(1/2)</f>
        <v>63.611797124727538</v>
      </c>
      <c r="BM92" s="4">
        <f>((ABS(W92-X92)+1)^2+((ABS(T92-U92)+1)*BG92)^2)^(1/2)</f>
        <v>63.611797124727538</v>
      </c>
      <c r="BN92" s="4">
        <f>((ABS(E92-Xmin_correction-F92+Xmax_correction)+1)^2+((ABS(L92-M92)+1)*BG92)^2)^(1/2)</f>
        <v>62.95997016511118</v>
      </c>
      <c r="BO92" s="4">
        <f>((ABS(E92-Xmin_correction-F92+Xmax_correction)+1)^2+((ABS(K92-N92)+1)*BG92)^2)^(1/2)</f>
        <v>61.914002509059593</v>
      </c>
      <c r="BP92" s="4">
        <f t="shared" si="29"/>
        <v>63.611797124727538</v>
      </c>
      <c r="BQ92" s="4"/>
    </row>
    <row r="93" spans="1:69" x14ac:dyDescent="0.25">
      <c r="A93" s="49">
        <v>4521</v>
      </c>
      <c r="B93" s="49">
        <v>0</v>
      </c>
      <c r="C93" s="49">
        <v>20</v>
      </c>
      <c r="D93" s="49">
        <v>121</v>
      </c>
      <c r="E93" s="49">
        <v>28</v>
      </c>
      <c r="F93" s="49">
        <v>85</v>
      </c>
      <c r="G93" s="49">
        <v>58</v>
      </c>
      <c r="H93" s="49">
        <v>59</v>
      </c>
      <c r="I93" s="49">
        <v>55</v>
      </c>
      <c r="J93" s="49">
        <v>60</v>
      </c>
      <c r="K93" s="49">
        <v>75</v>
      </c>
      <c r="L93" s="49">
        <v>75</v>
      </c>
      <c r="M93" s="49">
        <v>64</v>
      </c>
      <c r="N93" s="49">
        <v>79</v>
      </c>
      <c r="O93" s="49">
        <v>0</v>
      </c>
      <c r="P93" s="49">
        <v>0</v>
      </c>
      <c r="Q93" s="49">
        <v>7292</v>
      </c>
      <c r="R93" s="49">
        <v>3</v>
      </c>
      <c r="S93" s="49">
        <v>64</v>
      </c>
      <c r="T93" s="49">
        <v>20</v>
      </c>
      <c r="U93" s="49">
        <v>121</v>
      </c>
      <c r="V93" s="49">
        <v>53</v>
      </c>
      <c r="W93" s="49">
        <v>56</v>
      </c>
      <c r="X93" s="49">
        <v>50</v>
      </c>
      <c r="Y93" s="49">
        <v>57</v>
      </c>
      <c r="Z93" s="49">
        <v>56</v>
      </c>
      <c r="AA93" s="49">
        <v>20</v>
      </c>
      <c r="AB93" s="49">
        <v>50</v>
      </c>
      <c r="AC93" s="49">
        <v>121</v>
      </c>
      <c r="AD93" s="51">
        <v>64.0173210544</v>
      </c>
      <c r="AG93" s="2">
        <f>Q93*0.000001</f>
        <v>7.2919999999999999E-3</v>
      </c>
      <c r="AH93" s="3">
        <f t="shared" si="15"/>
        <v>2.0624589970378495</v>
      </c>
      <c r="AI93" s="3">
        <f t="shared" si="16"/>
        <v>2.1339205970378496</v>
      </c>
      <c r="AJ93" s="2">
        <f>(1+D93-C93)*LineDuration</f>
        <v>2.8152E-2</v>
      </c>
      <c r="AK93" s="3">
        <f t="shared" si="17"/>
        <v>2.4098101970378498</v>
      </c>
      <c r="AM93" s="7">
        <f>D93-C93+1</f>
        <v>102</v>
      </c>
      <c r="AN93" s="4">
        <f t="shared" si="23"/>
        <v>63.957554657409538</v>
      </c>
      <c r="AO93" s="32">
        <f t="shared" si="24"/>
        <v>1.5948076899807364</v>
      </c>
      <c r="AP93" s="1">
        <f>ABS(J93+I93-H93-G93)/2</f>
        <v>1</v>
      </c>
      <c r="AQ93" s="4">
        <f t="shared" si="25"/>
        <v>63.965371864435589</v>
      </c>
      <c r="AS93" s="4">
        <f>1+(F93-3)-(E93-8)</f>
        <v>63</v>
      </c>
      <c r="AT93" s="4">
        <f>ABS(N93-L93)</f>
        <v>4</v>
      </c>
      <c r="AU93" s="4">
        <f>AN93/(1+D93-C93)*ABS(N93-L93)</f>
        <v>2.5081393983297859</v>
      </c>
      <c r="AV93" s="4">
        <f t="shared" si="26"/>
        <v>63.049906924923008</v>
      </c>
      <c r="AX93" s="4">
        <f t="shared" si="27"/>
        <v>63.965371864435589</v>
      </c>
      <c r="AZ93" s="24">
        <f t="shared" si="18"/>
        <v>1</v>
      </c>
      <c r="BA93" s="1">
        <f t="shared" si="19"/>
        <v>1.2799999999999999E-2</v>
      </c>
      <c r="BB93" s="1">
        <f t="shared" si="20"/>
        <v>2.1224083288713254</v>
      </c>
      <c r="BC93" s="1">
        <f t="shared" si="21"/>
        <v>6.1172787585179423E-3</v>
      </c>
      <c r="BD93" s="1">
        <f>BC93+LineDuration*(U93-T93+1)</f>
        <v>3.4269278758517943E-2</v>
      </c>
      <c r="BE93" s="1">
        <f t="shared" si="22"/>
        <v>7.6433461283985538E-2</v>
      </c>
      <c r="BF93" s="1">
        <f t="shared" si="28"/>
        <v>63.633461283985532</v>
      </c>
      <c r="BG93" s="1">
        <f>BF93/(U93-T93+1)</f>
        <v>0.62385746356848559</v>
      </c>
      <c r="BH93" s="4">
        <f>((ABS(X93-F93+Xmax_correction)+1)^2+((ABS(U93-M93)+1)*BG93)^2)^(1/2)</f>
        <v>48.972058621582889</v>
      </c>
      <c r="BI93" s="4">
        <f>((ABS(E93-Xmin_correction-W93)+1)^2+((ABS(L93-T93)+1)*BG93)^2)^(1/2)</f>
        <v>48.749618981997457</v>
      </c>
      <c r="BJ93" s="4">
        <f>((ABS(E93-Xmin_correction-Y93)+1)^2+((ABS(K93-U93)+1)*BG93)^2)^(1/2)</f>
        <v>45.658938663572556</v>
      </c>
      <c r="BK93" s="4">
        <f>((ABS(V93-F93+Xmax_correction)+1)^2+((ABS(T93-N93)+1)*BG93)^2)^(1/2)</f>
        <v>47.969920632208428</v>
      </c>
      <c r="BL93" s="4">
        <f>((ABS(V93-Y93)+1)^2+((ABS(T93-U93)+1)*BG93)^2)^(1/2)</f>
        <v>63.829596544083572</v>
      </c>
      <c r="BM93" s="4">
        <f>((ABS(W93-X93)+1)^2+((ABS(T93-U93)+1)*BG93)^2)^(1/2)</f>
        <v>64.017321054387196</v>
      </c>
      <c r="BN93" s="4">
        <f>((ABS(E93-Xmin_correction-F93+Xmax_correction)+1)^2+((ABS(L93-M93)+1)*BG93)^2)^(1/2)</f>
        <v>60.46523407230319</v>
      </c>
      <c r="BO93" s="4">
        <f>((ABS(E93-Xmin_correction-F93+Xmax_correction)+1)^2+((ABS(K93-N93)+1)*BG93)^2)^(1/2)</f>
        <v>60.081028231641078</v>
      </c>
      <c r="BP93" s="4">
        <f t="shared" si="29"/>
        <v>64.017321054387196</v>
      </c>
      <c r="BQ93" s="4"/>
    </row>
    <row r="94" spans="1:69" x14ac:dyDescent="0.25">
      <c r="A94" s="49">
        <v>4520</v>
      </c>
      <c r="B94" s="49">
        <v>0</v>
      </c>
      <c r="C94" s="49">
        <v>21</v>
      </c>
      <c r="D94" s="49">
        <v>121</v>
      </c>
      <c r="E94" s="49">
        <v>32</v>
      </c>
      <c r="F94" s="49">
        <v>89</v>
      </c>
      <c r="G94" s="49">
        <v>56</v>
      </c>
      <c r="H94" s="49">
        <v>64</v>
      </c>
      <c r="I94" s="49">
        <v>59</v>
      </c>
      <c r="J94" s="49">
        <v>61</v>
      </c>
      <c r="K94" s="49">
        <v>61</v>
      </c>
      <c r="L94" s="49">
        <v>84</v>
      </c>
      <c r="M94" s="49">
        <v>63</v>
      </c>
      <c r="N94" s="49">
        <v>80</v>
      </c>
      <c r="O94" s="49">
        <v>0</v>
      </c>
      <c r="P94" s="49">
        <v>0</v>
      </c>
      <c r="Q94" s="49">
        <v>7292</v>
      </c>
      <c r="R94" s="49">
        <v>3</v>
      </c>
      <c r="S94" s="49">
        <v>64</v>
      </c>
      <c r="T94" s="49">
        <v>20</v>
      </c>
      <c r="U94" s="49">
        <v>121</v>
      </c>
      <c r="V94" s="49">
        <v>55</v>
      </c>
      <c r="W94" s="49">
        <v>57</v>
      </c>
      <c r="X94" s="49">
        <v>54</v>
      </c>
      <c r="Y94" s="49">
        <v>58</v>
      </c>
      <c r="Z94" s="49">
        <v>55</v>
      </c>
      <c r="AA94" s="49">
        <v>20</v>
      </c>
      <c r="AB94" s="49">
        <v>58</v>
      </c>
      <c r="AC94" s="49">
        <v>121</v>
      </c>
      <c r="AD94" s="51">
        <v>63.7590573564</v>
      </c>
      <c r="AG94" s="2">
        <f>Q94*0.000001</f>
        <v>7.2919999999999999E-3</v>
      </c>
      <c r="AH94" s="3">
        <f t="shared" si="15"/>
        <v>2.0624589970378495</v>
      </c>
      <c r="AI94" s="3">
        <f t="shared" si="16"/>
        <v>2.1339205970378496</v>
      </c>
      <c r="AJ94" s="2">
        <f>(1+D94-C94)*LineDuration</f>
        <v>2.7875999999999998E-2</v>
      </c>
      <c r="AK94" s="3">
        <f t="shared" si="17"/>
        <v>2.4071053970378498</v>
      </c>
      <c r="AM94" s="7">
        <f>D94-C94+1</f>
        <v>101</v>
      </c>
      <c r="AN94" s="4">
        <f t="shared" si="23"/>
        <v>63.292820305427099</v>
      </c>
      <c r="AO94" s="32">
        <f t="shared" si="24"/>
        <v>1.5957576153600421</v>
      </c>
      <c r="AP94" s="1">
        <f>ABS(J94+I94-H94-G94)/2</f>
        <v>0</v>
      </c>
      <c r="AQ94" s="4">
        <f t="shared" si="25"/>
        <v>63.292820305427099</v>
      </c>
      <c r="AS94" s="4">
        <f>1+(F94-3)-(E94-8)</f>
        <v>63</v>
      </c>
      <c r="AT94" s="4">
        <f>ABS(N94-L94)</f>
        <v>4</v>
      </c>
      <c r="AU94" s="4">
        <f>AN94/(1+D94-C94)*ABS(N94-L94)</f>
        <v>2.5066463487297863</v>
      </c>
      <c r="AV94" s="4">
        <f t="shared" si="26"/>
        <v>63.049847548726085</v>
      </c>
      <c r="AX94" s="4">
        <f t="shared" si="27"/>
        <v>63.292820305427099</v>
      </c>
      <c r="AZ94" s="24">
        <f t="shared" si="18"/>
        <v>2</v>
      </c>
      <c r="BA94" s="1">
        <f t="shared" si="19"/>
        <v>1.2799999999999999E-2</v>
      </c>
      <c r="BB94" s="1">
        <f t="shared" si="20"/>
        <v>2.1224083288713254</v>
      </c>
      <c r="BC94" s="1">
        <f t="shared" si="21"/>
        <v>6.1172787585179423E-3</v>
      </c>
      <c r="BD94" s="1">
        <f>BC94+LineDuration*(U94-T94+1)</f>
        <v>3.4269278758517943E-2</v>
      </c>
      <c r="BE94" s="1">
        <f t="shared" si="22"/>
        <v>7.6433461283985538E-2</v>
      </c>
      <c r="BF94" s="1">
        <f t="shared" si="28"/>
        <v>63.633461283985532</v>
      </c>
      <c r="BG94" s="1">
        <f>BF94/(U94-T94+1)</f>
        <v>0.62385746356848559</v>
      </c>
      <c r="BH94" s="4">
        <f>((ABS(X94-F94+Xmax_correction)+1)^2+((ABS(U94-M94)+1)*BG94)^2)^(1/2)</f>
        <v>49.434792478710918</v>
      </c>
      <c r="BI94" s="4">
        <f>((ABS(E94-Xmin_correction-W94)+1)^2+((ABS(L94-T94)+1)*BG94)^2)^(1/2)</f>
        <v>51.042747964247482</v>
      </c>
      <c r="BJ94" s="4">
        <f>((ABS(E94-Xmin_correction-Y94)+1)^2+((ABS(K94-U94)+1)*BG94)^2)^(1/2)</f>
        <v>49.721285781617098</v>
      </c>
      <c r="BK94" s="4">
        <f>((ABS(V94-F94+Xmax_correction)+1)^2+((ABS(T94-N94)+1)*BG94)^2)^(1/2)</f>
        <v>49.721285781617098</v>
      </c>
      <c r="BL94" s="4">
        <f>((ABS(V94-Y94)+1)^2+((ABS(T94-U94)+1)*BG94)^2)^(1/2)</f>
        <v>63.759057356429651</v>
      </c>
      <c r="BM94" s="4">
        <f>((ABS(W94-X94)+1)^2+((ABS(T94-U94)+1)*BG94)^2)^(1/2)</f>
        <v>63.759057356429651</v>
      </c>
      <c r="BN94" s="4">
        <f>((ABS(E94-Xmin_correction-F94+Xmax_correction)+1)^2+((ABS(L94-M94)+1)*BG94)^2)^(1/2)</f>
        <v>61.549751398908597</v>
      </c>
      <c r="BO94" s="4">
        <f>((ABS(E94-Xmin_correction-F94+Xmax_correction)+1)^2+((ABS(K94-N94)+1)*BG94)^2)^(1/2)</f>
        <v>61.283596940290977</v>
      </c>
      <c r="BP94" s="4">
        <f t="shared" si="29"/>
        <v>63.759057356429651</v>
      </c>
      <c r="BQ94" s="4"/>
    </row>
    <row r="95" spans="1:69" x14ac:dyDescent="0.25">
      <c r="A95" s="49">
        <v>4495</v>
      </c>
      <c r="B95" s="49">
        <v>0</v>
      </c>
      <c r="C95" s="49">
        <v>21</v>
      </c>
      <c r="D95" s="49">
        <v>121</v>
      </c>
      <c r="E95" s="49">
        <v>32</v>
      </c>
      <c r="F95" s="49">
        <v>88</v>
      </c>
      <c r="G95" s="49">
        <v>56</v>
      </c>
      <c r="H95" s="49">
        <v>64</v>
      </c>
      <c r="I95" s="49">
        <v>60</v>
      </c>
      <c r="J95" s="49">
        <v>62</v>
      </c>
      <c r="K95" s="49">
        <v>66</v>
      </c>
      <c r="L95" s="49">
        <v>79</v>
      </c>
      <c r="M95" s="49">
        <v>63</v>
      </c>
      <c r="N95" s="49">
        <v>80</v>
      </c>
      <c r="O95" s="49">
        <v>0</v>
      </c>
      <c r="P95" s="49">
        <v>0</v>
      </c>
      <c r="Q95" s="49">
        <v>7292</v>
      </c>
      <c r="R95" s="49">
        <v>3</v>
      </c>
      <c r="S95" s="49">
        <v>64</v>
      </c>
      <c r="T95" s="49">
        <v>21</v>
      </c>
      <c r="U95" s="49">
        <v>121</v>
      </c>
      <c r="V95" s="49">
        <v>51</v>
      </c>
      <c r="W95" s="49">
        <v>61</v>
      </c>
      <c r="X95" s="49">
        <v>55</v>
      </c>
      <c r="Y95" s="49">
        <v>59</v>
      </c>
      <c r="Z95" s="49">
        <v>51</v>
      </c>
      <c r="AA95" s="49">
        <v>21</v>
      </c>
      <c r="AB95" s="49">
        <v>59</v>
      </c>
      <c r="AC95" s="49">
        <v>121</v>
      </c>
      <c r="AD95" s="51">
        <v>63.611797124699997</v>
      </c>
      <c r="AF95" s="8"/>
      <c r="AG95" s="2">
        <f>Q95*0.000001</f>
        <v>7.2919999999999999E-3</v>
      </c>
      <c r="AH95" s="3">
        <f t="shared" si="15"/>
        <v>2.0624589970378495</v>
      </c>
      <c r="AI95" s="3">
        <f t="shared" si="16"/>
        <v>2.1339205970378496</v>
      </c>
      <c r="AJ95" s="2">
        <f>(1+D95-C95)*LineDuration</f>
        <v>2.7875999999999998E-2</v>
      </c>
      <c r="AK95" s="3">
        <f t="shared" si="17"/>
        <v>2.4071053970378498</v>
      </c>
      <c r="AM95" s="7">
        <f>D95-C95+1</f>
        <v>101</v>
      </c>
      <c r="AN95" s="4">
        <f t="shared" si="23"/>
        <v>63.292820305427099</v>
      </c>
      <c r="AO95" s="32">
        <f t="shared" si="24"/>
        <v>1.5957576153600421</v>
      </c>
      <c r="AP95" s="1">
        <f>ABS(J95+I95-H95-G95)/2</f>
        <v>1</v>
      </c>
      <c r="AQ95" s="4">
        <f t="shared" si="25"/>
        <v>63.300719602663953</v>
      </c>
      <c r="AS95" s="4">
        <f>1+(F95-3)-(E95-8)</f>
        <v>62</v>
      </c>
      <c r="AT95" s="4">
        <f>ABS(N95-L95)</f>
        <v>1</v>
      </c>
      <c r="AU95" s="4">
        <f>AN95/(1+D95-C95)*ABS(N95-L95)</f>
        <v>0.62666158718244658</v>
      </c>
      <c r="AV95" s="4">
        <f t="shared" si="26"/>
        <v>62.003166892868059</v>
      </c>
      <c r="AX95" s="4">
        <f t="shared" si="27"/>
        <v>63.300719602663953</v>
      </c>
      <c r="AZ95" s="24">
        <f t="shared" si="18"/>
        <v>3</v>
      </c>
      <c r="BA95" s="1">
        <f t="shared" si="19"/>
        <v>1.2799999999999999E-2</v>
      </c>
      <c r="BB95" s="1">
        <f t="shared" si="20"/>
        <v>2.1224083288713254</v>
      </c>
      <c r="BC95" s="1">
        <f t="shared" si="21"/>
        <v>6.1172787585179423E-3</v>
      </c>
      <c r="BD95" s="1">
        <f>BC95+LineDuration*(U95-T95+1)</f>
        <v>3.3993278758517938E-2</v>
      </c>
      <c r="BE95" s="1">
        <f t="shared" si="22"/>
        <v>7.5771904318017044E-2</v>
      </c>
      <c r="BF95" s="1">
        <f t="shared" si="28"/>
        <v>62.971904318017053</v>
      </c>
      <c r="BG95" s="1">
        <f>BF95/(U95-T95+1)</f>
        <v>0.62348420116848569</v>
      </c>
      <c r="BH95" s="4">
        <f>((ABS(X95-F95+Xmax_correction)+1)^2+((ABS(U95-M95)+1)*BG95)^2)^(1/2)</f>
        <v>48.105904039321821</v>
      </c>
      <c r="BI95" s="4">
        <f>((ABS(E95-Xmin_correction-W95)+1)^2+((ABS(L95-T95)+1)*BG95)^2)^(1/2)</f>
        <v>50.775761968092993</v>
      </c>
      <c r="BJ95" s="4">
        <f>((ABS(E95-Xmin_correction-Y95)+1)^2+((ABS(K95-U95)+1)*BG95)^2)^(1/2)</f>
        <v>48.042327941083641</v>
      </c>
      <c r="BK95" s="4">
        <f>((ABS(V95-F95+Xmax_correction)+1)^2+((ABS(T95-N95)+1)*BG95)^2)^(1/2)</f>
        <v>51.22926094317716</v>
      </c>
      <c r="BL95" s="4">
        <f>((ABS(V95-Y95)+1)^2+((ABS(T95-U95)+1)*BG95)^2)^(1/2)</f>
        <v>63.611797124727538</v>
      </c>
      <c r="BM95" s="4">
        <f>((ABS(W95-X95)+1)^2+((ABS(T95-U95)+1)*BG95)^2)^(1/2)</f>
        <v>63.359772201590928</v>
      </c>
      <c r="BN95" s="4">
        <f>((ABS(E95-Xmin_correction-F95+Xmax_correction)+1)^2+((ABS(L95-M95)+1)*BG95)^2)^(1/2)</f>
        <v>59.944505225181715</v>
      </c>
      <c r="BO95" s="4">
        <f>((ABS(E95-Xmin_correction-F95+Xmax_correction)+1)^2+((ABS(K95-N95)+1)*BG95)^2)^(1/2)</f>
        <v>59.736628826449596</v>
      </c>
      <c r="BP95" s="4">
        <f t="shared" si="29"/>
        <v>63.611797124727538</v>
      </c>
      <c r="BQ95" s="4"/>
    </row>
    <row r="96" spans="1:69" s="36" customFormat="1" x14ac:dyDescent="0.25">
      <c r="A96" s="49">
        <v>4573</v>
      </c>
      <c r="B96" s="49">
        <v>0</v>
      </c>
      <c r="C96" s="49">
        <v>22</v>
      </c>
      <c r="D96" s="49">
        <v>120</v>
      </c>
      <c r="E96" s="49">
        <v>38</v>
      </c>
      <c r="F96" s="49">
        <v>96</v>
      </c>
      <c r="G96" s="49">
        <v>64</v>
      </c>
      <c r="H96" s="49">
        <v>70</v>
      </c>
      <c r="I96" s="49">
        <v>63</v>
      </c>
      <c r="J96" s="49">
        <v>72</v>
      </c>
      <c r="K96" s="49">
        <v>61</v>
      </c>
      <c r="L96" s="49">
        <v>81</v>
      </c>
      <c r="M96" s="49">
        <v>59</v>
      </c>
      <c r="N96" s="49">
        <v>82</v>
      </c>
      <c r="O96" s="49">
        <v>0</v>
      </c>
      <c r="P96" s="49">
        <v>0</v>
      </c>
      <c r="Q96" s="49">
        <v>7114</v>
      </c>
      <c r="R96" s="49">
        <v>3</v>
      </c>
      <c r="S96" s="49">
        <v>64</v>
      </c>
      <c r="T96" s="49">
        <v>22</v>
      </c>
      <c r="U96" s="49">
        <v>120</v>
      </c>
      <c r="V96" s="49">
        <v>59</v>
      </c>
      <c r="W96" s="49">
        <v>67</v>
      </c>
      <c r="X96" s="49">
        <v>58</v>
      </c>
      <c r="Y96" s="49">
        <v>69</v>
      </c>
      <c r="Z96" s="49">
        <v>59</v>
      </c>
      <c r="AA96" s="49">
        <v>22</v>
      </c>
      <c r="AB96" s="49">
        <v>69</v>
      </c>
      <c r="AC96" s="49">
        <v>120</v>
      </c>
      <c r="AD96" s="51">
        <v>64.021228035999997</v>
      </c>
      <c r="AG96" s="37">
        <f>Q96*0.000001</f>
        <v>7.1139999999999997E-3</v>
      </c>
      <c r="AH96" s="38">
        <f t="shared" si="15"/>
        <v>2.1158301826820352</v>
      </c>
      <c r="AI96" s="38">
        <f t="shared" si="16"/>
        <v>2.1855473826820351</v>
      </c>
      <c r="AJ96" s="37">
        <f>(1+D96-C96)*LineDuration</f>
        <v>2.7323999999999998E-2</v>
      </c>
      <c r="AK96" s="38">
        <f t="shared" si="17"/>
        <v>2.4533225826820351</v>
      </c>
      <c r="AL96" s="48"/>
      <c r="AM96" s="39">
        <f>D96-C96+1</f>
        <v>99</v>
      </c>
      <c r="AN96" s="40">
        <f t="shared" si="23"/>
        <v>63.376241466803926</v>
      </c>
      <c r="AO96" s="41">
        <f t="shared" si="24"/>
        <v>1.5620995772028479</v>
      </c>
      <c r="AP96" s="39">
        <f>ABS(J96+I96-H96-G96)/2</f>
        <v>0.5</v>
      </c>
      <c r="AQ96" s="40">
        <f t="shared" si="25"/>
        <v>63.378213784064926</v>
      </c>
      <c r="AR96" s="48"/>
      <c r="AS96" s="40">
        <f>1+(F96-3)-(E96-8)</f>
        <v>64</v>
      </c>
      <c r="AT96" s="40">
        <f>ABS(N96-L96)</f>
        <v>1</v>
      </c>
      <c r="AU96" s="40">
        <f>AN96/(1+D96-C96)*ABS(N96-L96)</f>
        <v>0.64016405522024167</v>
      </c>
      <c r="AV96" s="40">
        <f t="shared" si="26"/>
        <v>64.003201560684417</v>
      </c>
      <c r="AW96" s="48"/>
      <c r="AX96" s="40">
        <f t="shared" si="27"/>
        <v>64.003201560684417</v>
      </c>
      <c r="AY96" s="48"/>
      <c r="AZ96" s="42">
        <f t="shared" si="18"/>
        <v>0</v>
      </c>
      <c r="BA96" s="39">
        <f t="shared" si="19"/>
        <v>1.2799999999999999E-2</v>
      </c>
      <c r="BB96" s="39">
        <f t="shared" si="20"/>
        <v>2.1743084790223062</v>
      </c>
      <c r="BC96" s="39">
        <f t="shared" si="21"/>
        <v>5.9671730959460221E-3</v>
      </c>
      <c r="BD96" s="39">
        <f>BC96+LineDuration*(U96-T96+1)</f>
        <v>3.3291173095946022E-2</v>
      </c>
      <c r="BE96" s="39">
        <f t="shared" si="22"/>
        <v>7.5869149663205515E-2</v>
      </c>
      <c r="BF96" s="39">
        <f t="shared" si="28"/>
        <v>63.069149663205508</v>
      </c>
      <c r="BG96" s="39">
        <f>BF96/(U96-T96+1)</f>
        <v>0.63706211781015665</v>
      </c>
      <c r="BH96" s="4">
        <f>((ABS(X96-F96+Xmax_correction)+1)^2+((ABS(U96-M96)+1)*BG96)^2)^(1/2)</f>
        <v>53.442307750049871</v>
      </c>
      <c r="BI96" s="40">
        <f>((ABS(E96-Xmin_correction-W96)+1)^2+((ABS(L96-T96)+1)*BG96)^2)^(1/2)</f>
        <v>51.827148397490895</v>
      </c>
      <c r="BJ96" s="4">
        <f>((ABS(E96-Xmin_correction-Y96)+1)^2+((ABS(K96-U96)+1)*BG96)^2)^(1/2)</f>
        <v>53.198245375346197</v>
      </c>
      <c r="BK96" s="4">
        <f>((ABS(V96-F96+Xmax_correction)+1)^2+((ABS(T96-N96)+1)*BG96)^2)^(1/2)</f>
        <v>52.298766105820725</v>
      </c>
      <c r="BL96" s="40">
        <f>((ABS(V96-Y96)+1)^2+((ABS(T96-U96)+1)*BG96)^2)^(1/2)</f>
        <v>64.021228036017988</v>
      </c>
      <c r="BM96" s="40">
        <f>((ABS(W96-X96)+1)^2+((ABS(T96-U96)+1)*BG96)^2)^(1/2)</f>
        <v>63.857009319571297</v>
      </c>
      <c r="BN96" s="4">
        <f>((ABS(E96-Xmin_correction-F96+Xmax_correction)+1)^2+((ABS(L96-M96)+1)*BG96)^2)^(1/2)</f>
        <v>62.735107133812207</v>
      </c>
      <c r="BO96" s="4">
        <f>((ABS(E96-Xmin_correction-F96+Xmax_correction)+1)^2+((ABS(K96-N96)+1)*BG96)^2)^(1/2)</f>
        <v>62.589380095214246</v>
      </c>
      <c r="BP96" s="40">
        <f t="shared" si="29"/>
        <v>64.021228036017988</v>
      </c>
      <c r="BQ96" s="4"/>
    </row>
    <row r="97" spans="1:69" s="36" customFormat="1" x14ac:dyDescent="0.25">
      <c r="A97" s="49">
        <v>4457</v>
      </c>
      <c r="B97" s="49">
        <v>0</v>
      </c>
      <c r="C97" s="49">
        <v>20</v>
      </c>
      <c r="D97" s="49">
        <v>118</v>
      </c>
      <c r="E97" s="49">
        <v>19</v>
      </c>
      <c r="F97" s="49">
        <v>76</v>
      </c>
      <c r="G97" s="49">
        <v>46</v>
      </c>
      <c r="H97" s="49">
        <v>50</v>
      </c>
      <c r="I97" s="49">
        <v>42</v>
      </c>
      <c r="J97" s="49">
        <v>51</v>
      </c>
      <c r="K97" s="49">
        <v>64</v>
      </c>
      <c r="L97" s="49">
        <v>80</v>
      </c>
      <c r="M97" s="49">
        <v>65</v>
      </c>
      <c r="N97" s="49">
        <v>73</v>
      </c>
      <c r="O97" s="49">
        <v>0</v>
      </c>
      <c r="P97" s="49">
        <v>0</v>
      </c>
      <c r="Q97" s="49">
        <v>7114</v>
      </c>
      <c r="R97" s="49">
        <v>3</v>
      </c>
      <c r="S97" s="49">
        <v>64</v>
      </c>
      <c r="T97" s="49">
        <v>20</v>
      </c>
      <c r="U97" s="49">
        <v>118</v>
      </c>
      <c r="V97" s="49">
        <v>41</v>
      </c>
      <c r="W97" s="49">
        <v>47</v>
      </c>
      <c r="X97" s="49">
        <v>37</v>
      </c>
      <c r="Y97" s="49">
        <v>48</v>
      </c>
      <c r="Z97" s="49">
        <v>47</v>
      </c>
      <c r="AA97" s="49">
        <v>20</v>
      </c>
      <c r="AB97" s="49">
        <v>37</v>
      </c>
      <c r="AC97" s="49">
        <v>118</v>
      </c>
      <c r="AD97" s="51">
        <v>64.021228035999997</v>
      </c>
      <c r="AG97" s="37">
        <f>Q97*0.000001</f>
        <v>7.1139999999999997E-3</v>
      </c>
      <c r="AH97" s="38">
        <f t="shared" si="15"/>
        <v>2.1158301826820352</v>
      </c>
      <c r="AI97" s="38">
        <f t="shared" si="16"/>
        <v>2.1855473826820351</v>
      </c>
      <c r="AJ97" s="37">
        <f>(1+D97-C97)*LineDuration</f>
        <v>2.7323999999999998E-2</v>
      </c>
      <c r="AK97" s="38">
        <f t="shared" si="17"/>
        <v>2.4533225826820351</v>
      </c>
      <c r="AL97" s="48"/>
      <c r="AM97" s="39">
        <f>D97-C97+1</f>
        <v>99</v>
      </c>
      <c r="AN97" s="40">
        <f t="shared" si="23"/>
        <v>63.376241466803926</v>
      </c>
      <c r="AO97" s="41">
        <f t="shared" si="24"/>
        <v>1.5620995772028479</v>
      </c>
      <c r="AP97" s="39">
        <f>ABS(J97+I97-H97-G97)/2</f>
        <v>1.5</v>
      </c>
      <c r="AQ97" s="40">
        <f t="shared" si="25"/>
        <v>63.393990113090666</v>
      </c>
      <c r="AR97" s="48"/>
      <c r="AS97" s="40">
        <f>1+(F97-3)-(E97-8)</f>
        <v>63</v>
      </c>
      <c r="AT97" s="40">
        <f>ABS(N97-L97)</f>
        <v>7</v>
      </c>
      <c r="AU97" s="40">
        <f>AN97/(1+D97-C97)*ABS(N97-L97)</f>
        <v>4.4811483865416921</v>
      </c>
      <c r="AV97" s="40">
        <f t="shared" si="26"/>
        <v>63.15916949154893</v>
      </c>
      <c r="AW97" s="48"/>
      <c r="AX97" s="40">
        <f t="shared" si="27"/>
        <v>63.393990113090666</v>
      </c>
      <c r="AY97" s="48"/>
      <c r="AZ97" s="42">
        <f t="shared" si="18"/>
        <v>1</v>
      </c>
      <c r="BA97" s="39">
        <f t="shared" si="19"/>
        <v>1.2799999999999999E-2</v>
      </c>
      <c r="BB97" s="39">
        <f t="shared" si="20"/>
        <v>2.1743084790223062</v>
      </c>
      <c r="BC97" s="39">
        <f t="shared" si="21"/>
        <v>5.9671730959460221E-3</v>
      </c>
      <c r="BD97" s="39">
        <f>BC97+LineDuration*(U97-T97+1)</f>
        <v>3.3291173095946022E-2</v>
      </c>
      <c r="BE97" s="39">
        <f t="shared" si="22"/>
        <v>7.5869149663205515E-2</v>
      </c>
      <c r="BF97" s="39">
        <f t="shared" si="28"/>
        <v>63.069149663205508</v>
      </c>
      <c r="BG97" s="39">
        <f>BF97/(U97-T97+1)</f>
        <v>0.63706211781015665</v>
      </c>
      <c r="BH97" s="4">
        <f>((ABS(X97-F97+Xmax_correction)+1)^2+((ABS(U97-M97)+1)*BG97)^2)^(1/2)</f>
        <v>50.521808973180974</v>
      </c>
      <c r="BI97" s="40">
        <f>((ABS(E97-Xmin_correction-W97)+1)^2+((ABS(L97-T97)+1)*BG97)^2)^(1/2)</f>
        <v>51.634881002974559</v>
      </c>
      <c r="BJ97" s="4">
        <f>((ABS(E97-Xmin_correction-Y97)+1)^2+((ABS(K97-U97)+1)*BG97)^2)^(1/2)</f>
        <v>49.524646686220841</v>
      </c>
      <c r="BK97" s="4">
        <f>((ABS(V97-F97+Xmax_correction)+1)^2+((ABS(T97-N97)+1)*BG97)^2)^(1/2)</f>
        <v>47.670254686991022</v>
      </c>
      <c r="BL97" s="40">
        <f>((ABS(V97-Y97)+1)^2+((ABS(T97-U97)+1)*BG97)^2)^(1/2)</f>
        <v>63.574504632280188</v>
      </c>
      <c r="BM97" s="40">
        <f>((ABS(W97-X97)+1)^2+((ABS(T97-U97)+1)*BG97)^2)^(1/2)</f>
        <v>64.021228036017988</v>
      </c>
      <c r="BN97" s="4">
        <f>((ABS(E97-Xmin_correction-F97+Xmax_correction)+1)^2+((ABS(L97-M97)+1)*BG97)^2)^(1/2)</f>
        <v>60.859651036946339</v>
      </c>
      <c r="BO97" s="4">
        <f>((ABS(E97-Xmin_correction-F97+Xmax_correction)+1)^2+((ABS(K97-N97)+1)*BG97)^2)^(1/2)</f>
        <v>60.337258921787921</v>
      </c>
      <c r="BP97" s="40">
        <f t="shared" si="29"/>
        <v>64.021228036017988</v>
      </c>
      <c r="BQ97" s="4"/>
    </row>
    <row r="98" spans="1:69" s="36" customFormat="1" x14ac:dyDescent="0.25">
      <c r="A98" s="49">
        <v>4424</v>
      </c>
      <c r="B98" s="49">
        <v>0</v>
      </c>
      <c r="C98" s="49">
        <v>20</v>
      </c>
      <c r="D98" s="49">
        <v>118</v>
      </c>
      <c r="E98" s="49">
        <v>23</v>
      </c>
      <c r="F98" s="49">
        <v>79</v>
      </c>
      <c r="G98" s="49">
        <v>49</v>
      </c>
      <c r="H98" s="49">
        <v>53</v>
      </c>
      <c r="I98" s="49">
        <v>46</v>
      </c>
      <c r="J98" s="49">
        <v>55</v>
      </c>
      <c r="K98" s="49">
        <v>58</v>
      </c>
      <c r="L98" s="49">
        <v>84</v>
      </c>
      <c r="M98" s="49">
        <v>62</v>
      </c>
      <c r="N98" s="49">
        <v>78</v>
      </c>
      <c r="O98" s="49">
        <v>0</v>
      </c>
      <c r="P98" s="49">
        <v>0</v>
      </c>
      <c r="Q98" s="49">
        <v>7114</v>
      </c>
      <c r="R98" s="49">
        <v>3</v>
      </c>
      <c r="S98" s="49">
        <v>64</v>
      </c>
      <c r="T98" s="49">
        <v>20</v>
      </c>
      <c r="U98" s="49">
        <v>118</v>
      </c>
      <c r="V98" s="49">
        <v>44</v>
      </c>
      <c r="W98" s="49">
        <v>50</v>
      </c>
      <c r="X98" s="49">
        <v>41</v>
      </c>
      <c r="Y98" s="49">
        <v>52</v>
      </c>
      <c r="Z98" s="49">
        <v>50</v>
      </c>
      <c r="AA98" s="49">
        <v>20</v>
      </c>
      <c r="AB98" s="49">
        <v>41</v>
      </c>
      <c r="AC98" s="49">
        <v>118</v>
      </c>
      <c r="AD98" s="51">
        <v>63.857009319600003</v>
      </c>
      <c r="AG98" s="37">
        <f>Q98*0.000001</f>
        <v>7.1139999999999997E-3</v>
      </c>
      <c r="AH98" s="38">
        <f t="shared" si="15"/>
        <v>2.1158301826820352</v>
      </c>
      <c r="AI98" s="38">
        <f t="shared" si="16"/>
        <v>2.1855473826820351</v>
      </c>
      <c r="AJ98" s="37">
        <f>(1+D98-C98)*LineDuration</f>
        <v>2.7323999999999998E-2</v>
      </c>
      <c r="AK98" s="38">
        <f t="shared" si="17"/>
        <v>2.4533225826820351</v>
      </c>
      <c r="AL98" s="48"/>
      <c r="AM98" s="39">
        <f>D98-C98+1</f>
        <v>99</v>
      </c>
      <c r="AN98" s="40">
        <f t="shared" si="23"/>
        <v>63.376241466803926</v>
      </c>
      <c r="AO98" s="41">
        <f t="shared" si="24"/>
        <v>1.5620995772028479</v>
      </c>
      <c r="AP98" s="39">
        <f>ABS(J98+I98-H98-G98)/2</f>
        <v>0.5</v>
      </c>
      <c r="AQ98" s="40">
        <f t="shared" si="25"/>
        <v>63.378213784064926</v>
      </c>
      <c r="AR98" s="48"/>
      <c r="AS98" s="40">
        <f>1+(F98-3)-(E98-8)</f>
        <v>62</v>
      </c>
      <c r="AT98" s="40">
        <f>ABS(N98-L98)</f>
        <v>6</v>
      </c>
      <c r="AU98" s="40">
        <f>AN98/(1+D98-C98)*ABS(N98-L98)</f>
        <v>3.84098433132145</v>
      </c>
      <c r="AV98" s="40">
        <f t="shared" si="26"/>
        <v>62.118863162758032</v>
      </c>
      <c r="AW98" s="48"/>
      <c r="AX98" s="40">
        <f t="shared" si="27"/>
        <v>63.378213784064926</v>
      </c>
      <c r="AY98" s="48"/>
      <c r="AZ98" s="42">
        <f t="shared" si="18"/>
        <v>2</v>
      </c>
      <c r="BA98" s="39">
        <f t="shared" si="19"/>
        <v>1.2799999999999999E-2</v>
      </c>
      <c r="BB98" s="39">
        <f t="shared" si="20"/>
        <v>2.1743084790223062</v>
      </c>
      <c r="BC98" s="39">
        <f t="shared" si="21"/>
        <v>5.9671730959460221E-3</v>
      </c>
      <c r="BD98" s="39">
        <f>BC98+LineDuration*(U98-T98+1)</f>
        <v>3.3291173095946022E-2</v>
      </c>
      <c r="BE98" s="39">
        <f t="shared" si="22"/>
        <v>7.5869149663205515E-2</v>
      </c>
      <c r="BF98" s="39">
        <f t="shared" si="28"/>
        <v>63.069149663205508</v>
      </c>
      <c r="BG98" s="39">
        <f>BF98/(U98-T98+1)</f>
        <v>0.63706211781015665</v>
      </c>
      <c r="BH98" s="4">
        <f>((ABS(X98-F98+Xmax_correction)+1)^2+((ABS(U98-M98)+1)*BG98)^2)^(1/2)</f>
        <v>51.133165491601702</v>
      </c>
      <c r="BI98" s="40">
        <f>((ABS(E98-Xmin_correction-W98)+1)^2+((ABS(L98-T98)+1)*BG98)^2)^(1/2)</f>
        <v>52.950055710391084</v>
      </c>
      <c r="BJ98" s="4">
        <f>((ABS(E98-Xmin_correction-Y98)+1)^2+((ABS(K98-U98)+1)*BG98)^2)^(1/2)</f>
        <v>52.298766105820725</v>
      </c>
      <c r="BK98" s="4">
        <f>((ABS(V98-F98+Xmax_correction)+1)^2+((ABS(T98-N98)+1)*BG98)^2)^(1/2)</f>
        <v>50.017570733929496</v>
      </c>
      <c r="BL98" s="40">
        <f>((ABS(V98-Y98)+1)^2+((ABS(T98-U98)+1)*BG98)^2)^(1/2)</f>
        <v>63.708065731426942</v>
      </c>
      <c r="BM98" s="40">
        <f>((ABS(W98-X98)+1)^2+((ABS(T98-U98)+1)*BG98)^2)^(1/2)</f>
        <v>63.857009319571297</v>
      </c>
      <c r="BN98" s="4">
        <f>((ABS(E98-Xmin_correction-F98+Xmax_correction)+1)^2+((ABS(L98-M98)+1)*BG98)^2)^(1/2)</f>
        <v>60.792217158867423</v>
      </c>
      <c r="BO98" s="4">
        <f>((ABS(E98-Xmin_correction-F98+Xmax_correction)+1)^2+((ABS(K98-N98)+1)*BG98)^2)^(1/2)</f>
        <v>60.497760542018447</v>
      </c>
      <c r="BP98" s="40">
        <f t="shared" si="29"/>
        <v>63.857009319571297</v>
      </c>
      <c r="BQ98" s="4"/>
    </row>
    <row r="99" spans="1:69" s="36" customFormat="1" x14ac:dyDescent="0.25">
      <c r="A99" s="49">
        <v>4386</v>
      </c>
      <c r="B99" s="49">
        <v>0</v>
      </c>
      <c r="C99" s="49">
        <v>20</v>
      </c>
      <c r="D99" s="49">
        <v>118</v>
      </c>
      <c r="E99" s="49">
        <v>28</v>
      </c>
      <c r="F99" s="49">
        <v>84</v>
      </c>
      <c r="G99" s="49">
        <v>54</v>
      </c>
      <c r="H99" s="49">
        <v>59</v>
      </c>
      <c r="I99" s="49">
        <v>53</v>
      </c>
      <c r="J99" s="49">
        <v>61</v>
      </c>
      <c r="K99" s="49">
        <v>69</v>
      </c>
      <c r="L99" s="49">
        <v>69</v>
      </c>
      <c r="M99" s="49">
        <v>57</v>
      </c>
      <c r="N99" s="49">
        <v>83</v>
      </c>
      <c r="O99" s="49">
        <v>0</v>
      </c>
      <c r="P99" s="49">
        <v>0</v>
      </c>
      <c r="Q99" s="49">
        <v>7114</v>
      </c>
      <c r="R99" s="49">
        <v>3</v>
      </c>
      <c r="S99" s="49">
        <v>64</v>
      </c>
      <c r="T99" s="49">
        <v>20</v>
      </c>
      <c r="U99" s="49">
        <v>118</v>
      </c>
      <c r="V99" s="49">
        <v>49</v>
      </c>
      <c r="W99" s="49">
        <v>56</v>
      </c>
      <c r="X99" s="49">
        <v>48</v>
      </c>
      <c r="Y99" s="49">
        <v>58</v>
      </c>
      <c r="Z99" s="49">
        <v>49</v>
      </c>
      <c r="AA99" s="49">
        <v>20</v>
      </c>
      <c r="AB99" s="49">
        <v>58</v>
      </c>
      <c r="AC99" s="49">
        <v>118</v>
      </c>
      <c r="AD99" s="51">
        <v>63.857009319600003</v>
      </c>
      <c r="AG99" s="37">
        <f>Q99*0.000001</f>
        <v>7.1139999999999997E-3</v>
      </c>
      <c r="AH99" s="38">
        <f t="shared" si="15"/>
        <v>2.1158301826820352</v>
      </c>
      <c r="AI99" s="38">
        <f t="shared" si="16"/>
        <v>2.1855473826820351</v>
      </c>
      <c r="AJ99" s="37">
        <f>(1+D99-C99)*LineDuration</f>
        <v>2.7323999999999998E-2</v>
      </c>
      <c r="AK99" s="38">
        <f t="shared" si="17"/>
        <v>2.4533225826820351</v>
      </c>
      <c r="AL99" s="48"/>
      <c r="AM99" s="39">
        <f>D99-C99+1</f>
        <v>99</v>
      </c>
      <c r="AN99" s="40">
        <f t="shared" si="23"/>
        <v>63.376241466803926</v>
      </c>
      <c r="AO99" s="41">
        <f t="shared" si="24"/>
        <v>1.5620995772028479</v>
      </c>
      <c r="AP99" s="39">
        <f>ABS(J99+I99-H99-G99)/2</f>
        <v>0.5</v>
      </c>
      <c r="AQ99" s="40">
        <f t="shared" si="25"/>
        <v>63.378213784064926</v>
      </c>
      <c r="AR99" s="48"/>
      <c r="AS99" s="40">
        <f>1+(F99-3)-(E99-8)</f>
        <v>62</v>
      </c>
      <c r="AT99" s="40">
        <f>ABS(N99-L99)</f>
        <v>14</v>
      </c>
      <c r="AU99" s="40">
        <f>AN99/(1+D99-C99)*ABS(N99-L99)</f>
        <v>8.9622967730833842</v>
      </c>
      <c r="AV99" s="40">
        <f t="shared" si="26"/>
        <v>62.64441526144865</v>
      </c>
      <c r="AW99" s="48"/>
      <c r="AX99" s="40">
        <f t="shared" si="27"/>
        <v>63.378213784064926</v>
      </c>
      <c r="AY99" s="48"/>
      <c r="AZ99" s="42">
        <f t="shared" si="18"/>
        <v>3</v>
      </c>
      <c r="BA99" s="39">
        <f t="shared" si="19"/>
        <v>1.2799999999999999E-2</v>
      </c>
      <c r="BB99" s="39">
        <f t="shared" si="20"/>
        <v>2.1743084790223062</v>
      </c>
      <c r="BC99" s="39">
        <f t="shared" si="21"/>
        <v>5.9671730959460221E-3</v>
      </c>
      <c r="BD99" s="39">
        <f>BC99+LineDuration*(U99-T99+1)</f>
        <v>3.3291173095946022E-2</v>
      </c>
      <c r="BE99" s="39">
        <f t="shared" si="22"/>
        <v>7.5869149663205515E-2</v>
      </c>
      <c r="BF99" s="39">
        <f t="shared" si="28"/>
        <v>63.069149663205508</v>
      </c>
      <c r="BG99" s="39">
        <f>BF99/(U99-T99+1)</f>
        <v>0.63706211781015665</v>
      </c>
      <c r="BH99" s="4">
        <f>((ABS(X99-F99+Xmax_correction)+1)^2+((ABS(U99-M99)+1)*BG99)^2)^(1/2)</f>
        <v>52.116026878984556</v>
      </c>
      <c r="BI99" s="40">
        <f>((ABS(E99-Xmin_correction-W99)+1)^2+((ABS(L99-T99)+1)*BG99)^2)^(1/2)</f>
        <v>46.589916879856148</v>
      </c>
      <c r="BJ99" s="4">
        <f>((ABS(E99-Xmin_correction-Y99)+1)^2+((ABS(K99-U99)+1)*BG99)^2)^(1/2)</f>
        <v>48.068912561778482</v>
      </c>
      <c r="BK99" s="4">
        <f>((ABS(V99-F99+Xmax_correction)+1)^2+((ABS(T99-N99)+1)*BG99)^2)^(1/2)</f>
        <v>52.453350602436529</v>
      </c>
      <c r="BL99" s="40">
        <f>((ABS(V99-Y99)+1)^2+((ABS(T99-U99)+1)*BG99)^2)^(1/2)</f>
        <v>63.857009319571297</v>
      </c>
      <c r="BM99" s="40">
        <f>((ABS(W99-X99)+1)^2+((ABS(T99-U99)+1)*BG99)^2)^(1/2)</f>
        <v>63.708065731426942</v>
      </c>
      <c r="BN99" s="4">
        <f>((ABS(E99-Xmin_correction-F99+Xmax_correction)+1)^2+((ABS(L99-M99)+1)*BG99)^2)^(1/2)</f>
        <v>59.578421731272314</v>
      </c>
      <c r="BO99" s="4">
        <f>((ABS(E99-Xmin_correction-F99+Xmax_correction)+1)^2+((ABS(K99-N99)+1)*BG99)^2)^(1/2)</f>
        <v>59.768853359743076</v>
      </c>
      <c r="BP99" s="40">
        <f t="shared" si="29"/>
        <v>63.857009319571297</v>
      </c>
      <c r="BQ99" s="4"/>
    </row>
    <row r="100" spans="1:69" x14ac:dyDescent="0.25">
      <c r="A100" s="49">
        <v>4559</v>
      </c>
      <c r="B100" s="49">
        <v>0</v>
      </c>
      <c r="C100" s="49">
        <v>23</v>
      </c>
      <c r="D100" s="49">
        <v>122</v>
      </c>
      <c r="E100" s="49">
        <v>24</v>
      </c>
      <c r="F100" s="49">
        <v>81</v>
      </c>
      <c r="G100" s="49">
        <v>51</v>
      </c>
      <c r="H100" s="49">
        <v>53</v>
      </c>
      <c r="I100" s="49">
        <v>49</v>
      </c>
      <c r="J100" s="49">
        <v>56</v>
      </c>
      <c r="K100" s="49">
        <v>61</v>
      </c>
      <c r="L100" s="49">
        <v>88</v>
      </c>
      <c r="M100" s="49">
        <v>67</v>
      </c>
      <c r="N100" s="49">
        <v>78</v>
      </c>
      <c r="O100" s="49">
        <v>0</v>
      </c>
      <c r="P100" s="49">
        <v>0</v>
      </c>
      <c r="Q100" s="49">
        <v>7169</v>
      </c>
      <c r="R100" s="49">
        <v>3</v>
      </c>
      <c r="S100" s="49">
        <v>63</v>
      </c>
      <c r="T100" s="49">
        <v>23</v>
      </c>
      <c r="U100" s="49">
        <v>122</v>
      </c>
      <c r="V100" s="49">
        <v>46</v>
      </c>
      <c r="W100" s="49">
        <v>50</v>
      </c>
      <c r="X100" s="49">
        <v>44</v>
      </c>
      <c r="Y100" s="49">
        <v>53</v>
      </c>
      <c r="Z100" s="49">
        <v>46</v>
      </c>
      <c r="AA100" s="49">
        <v>23</v>
      </c>
      <c r="AB100" s="49">
        <v>53</v>
      </c>
      <c r="AC100" s="49">
        <v>122</v>
      </c>
      <c r="AD100" s="51">
        <v>63.7968255121</v>
      </c>
      <c r="AG100" s="2">
        <f>Q100*0.000001</f>
        <v>7.169E-3</v>
      </c>
      <c r="AH100" s="3">
        <f t="shared" si="15"/>
        <v>2.0990607687404097</v>
      </c>
      <c r="AI100" s="3">
        <f t="shared" si="16"/>
        <v>2.1693169687404099</v>
      </c>
      <c r="AJ100" s="2">
        <f>(1+D100-C100)*LineDuration</f>
        <v>2.76E-2</v>
      </c>
      <c r="AK100" s="3">
        <f t="shared" si="17"/>
        <v>2.43979696874041</v>
      </c>
      <c r="AM100" s="7">
        <f>D100-C100+1</f>
        <v>100</v>
      </c>
      <c r="AN100" s="4">
        <f t="shared" si="23"/>
        <v>63.605772337235315</v>
      </c>
      <c r="AO100" s="32">
        <f t="shared" si="24"/>
        <v>1.5721843525427837</v>
      </c>
      <c r="AP100" s="1">
        <f>ABS(J100+I100-H100-G100)/2</f>
        <v>0.5</v>
      </c>
      <c r="AQ100" s="4">
        <f t="shared" si="25"/>
        <v>63.607737537317028</v>
      </c>
      <c r="AS100" s="4">
        <f>1+(F100-3)-(E100-8)</f>
        <v>63</v>
      </c>
      <c r="AT100" s="4">
        <f>ABS(N100-L100)</f>
        <v>10</v>
      </c>
      <c r="AU100" s="4">
        <f>AN100/(1+D100-C100)*ABS(N100-L100)</f>
        <v>6.3605772337235313</v>
      </c>
      <c r="AV100" s="4">
        <f t="shared" si="26"/>
        <v>63.320272762727122</v>
      </c>
      <c r="AX100" s="4">
        <f t="shared" si="27"/>
        <v>63.607737537317028</v>
      </c>
      <c r="AZ100" s="24">
        <f t="shared" si="18"/>
        <v>0</v>
      </c>
      <c r="BA100" s="1">
        <f t="shared" si="19"/>
        <v>1.2799999999999999E-2</v>
      </c>
      <c r="BB100" s="1">
        <f t="shared" si="20"/>
        <v>2.1579935381889075</v>
      </c>
      <c r="BC100" s="1">
        <f t="shared" si="21"/>
        <v>6.0135479029079369E-3</v>
      </c>
      <c r="BD100" s="1">
        <f>BC100+LineDuration*(U100-T100+1)</f>
        <v>3.3613547902907936E-2</v>
      </c>
      <c r="BE100" s="1">
        <f t="shared" si="22"/>
        <v>7.6093245654013833E-2</v>
      </c>
      <c r="BF100" s="1">
        <f t="shared" si="28"/>
        <v>63.293245654013845</v>
      </c>
      <c r="BG100" s="1">
        <f>BF100/(U100-T100+1)</f>
        <v>0.63293245654013841</v>
      </c>
      <c r="BH100" s="4">
        <f>((ABS(X100-F100+Xmax_correction)+1)^2+((ABS(U100-M100)+1)*BG100)^2)^(1/2)</f>
        <v>49.812574304923302</v>
      </c>
      <c r="BI100" s="4">
        <f>((ABS(E100-Xmin_correction-W100)+1)^2+((ABS(L100-T100)+1)*BG100)^2)^(1/2)</f>
        <v>52.621562331658922</v>
      </c>
      <c r="BJ100" s="4">
        <f>((ABS(E100-Xmin_correction-Y100)+1)^2+((ABS(K100-U100)+1)*BG100)^2)^(1/2)</f>
        <v>52.582505008977982</v>
      </c>
      <c r="BK100" s="4">
        <f>((ABS(V100-F100+Xmax_correction)+1)^2+((ABS(T100-N100)+1)*BG100)^2)^(1/2)</f>
        <v>48.42822068673911</v>
      </c>
      <c r="BL100" s="4">
        <f>((ABS(V100-Y100)+1)^2+((ABS(T100-U100)+1)*BG100)^2)^(1/2)</f>
        <v>63.796825512084396</v>
      </c>
      <c r="BM100" s="4">
        <f>((ABS(W100-X100)+1)^2+((ABS(T100-U100)+1)*BG100)^2)^(1/2)</f>
        <v>63.679156286962083</v>
      </c>
      <c r="BN100" s="4">
        <f>((ABS(E100-Xmin_correction-F100+Xmax_correction)+1)^2+((ABS(L100-M100)+1)*BG100)^2)^(1/2)</f>
        <v>61.594578425039131</v>
      </c>
      <c r="BO100" s="4">
        <f>((ABS(E100-Xmin_correction-F100+Xmax_correction)+1)^2+((ABS(K100-N100)+1)*BG100)^2)^(1/2)</f>
        <v>61.072051973317443</v>
      </c>
      <c r="BP100" s="4">
        <f t="shared" si="29"/>
        <v>63.796825512084396</v>
      </c>
      <c r="BQ100" s="4"/>
    </row>
    <row r="101" spans="1:69" x14ac:dyDescent="0.25">
      <c r="A101" s="49">
        <v>4420</v>
      </c>
      <c r="B101" s="49">
        <v>0</v>
      </c>
      <c r="C101" s="49">
        <v>21</v>
      </c>
      <c r="D101" s="49">
        <v>120</v>
      </c>
      <c r="E101" s="49">
        <v>33</v>
      </c>
      <c r="F101" s="49">
        <v>90</v>
      </c>
      <c r="G101" s="49">
        <v>60</v>
      </c>
      <c r="H101" s="49">
        <v>66</v>
      </c>
      <c r="I101" s="49">
        <v>60</v>
      </c>
      <c r="J101" s="49">
        <v>64</v>
      </c>
      <c r="K101" s="49">
        <v>67</v>
      </c>
      <c r="L101" s="49">
        <v>77</v>
      </c>
      <c r="M101" s="49">
        <v>72</v>
      </c>
      <c r="N101" s="49">
        <v>72</v>
      </c>
      <c r="O101" s="49">
        <v>0</v>
      </c>
      <c r="P101" s="49">
        <v>0</v>
      </c>
      <c r="Q101" s="49">
        <v>7169</v>
      </c>
      <c r="R101" s="49">
        <v>3</v>
      </c>
      <c r="S101" s="49">
        <v>63</v>
      </c>
      <c r="T101" s="49">
        <v>21</v>
      </c>
      <c r="U101" s="49">
        <v>120</v>
      </c>
      <c r="V101" s="49">
        <v>55</v>
      </c>
      <c r="W101" s="49">
        <v>63</v>
      </c>
      <c r="X101" s="49">
        <v>55</v>
      </c>
      <c r="Y101" s="49">
        <v>61</v>
      </c>
      <c r="Z101" s="49">
        <v>63</v>
      </c>
      <c r="AA101" s="49">
        <v>21</v>
      </c>
      <c r="AB101" s="49">
        <v>55</v>
      </c>
      <c r="AC101" s="49">
        <v>120</v>
      </c>
      <c r="AD101" s="51">
        <v>63.929922144599999</v>
      </c>
      <c r="AG101" s="2">
        <f>Q101*0.000001</f>
        <v>7.169E-3</v>
      </c>
      <c r="AH101" s="3">
        <f t="shared" si="15"/>
        <v>2.0990607687404097</v>
      </c>
      <c r="AI101" s="3">
        <f t="shared" si="16"/>
        <v>2.1693169687404099</v>
      </c>
      <c r="AJ101" s="2">
        <f>(1+D101-C101)*LineDuration</f>
        <v>2.76E-2</v>
      </c>
      <c r="AK101" s="3">
        <f t="shared" si="17"/>
        <v>2.43979696874041</v>
      </c>
      <c r="AM101" s="7">
        <f>D101-C101+1</f>
        <v>100</v>
      </c>
      <c r="AN101" s="4">
        <f t="shared" si="23"/>
        <v>63.605772337235315</v>
      </c>
      <c r="AO101" s="32">
        <f t="shared" si="24"/>
        <v>1.5721843525427837</v>
      </c>
      <c r="AP101" s="1">
        <f>ABS(J101+I101-H101-G101)/2</f>
        <v>1</v>
      </c>
      <c r="AQ101" s="4">
        <f t="shared" si="25"/>
        <v>63.613632773299543</v>
      </c>
      <c r="AS101" s="4">
        <f>1+(F101-3)-(E101-8)</f>
        <v>63</v>
      </c>
      <c r="AT101" s="4">
        <f>ABS(N101-L101)</f>
        <v>5</v>
      </c>
      <c r="AU101" s="4">
        <f>AN101/(1+D101-C101)*ABS(N101-L101)</f>
        <v>3.1802886168617657</v>
      </c>
      <c r="AV101" s="4">
        <f t="shared" si="26"/>
        <v>63.080220637586081</v>
      </c>
      <c r="AX101" s="4">
        <f t="shared" si="27"/>
        <v>63.613632773299543</v>
      </c>
      <c r="AZ101" s="24">
        <f t="shared" si="18"/>
        <v>1</v>
      </c>
      <c r="BA101" s="1">
        <f t="shared" si="19"/>
        <v>1.2799999999999999E-2</v>
      </c>
      <c r="BB101" s="1">
        <f t="shared" si="20"/>
        <v>2.1579935381889075</v>
      </c>
      <c r="BC101" s="1">
        <f t="shared" si="21"/>
        <v>6.0135479029079369E-3</v>
      </c>
      <c r="BD101" s="1">
        <f>BC101+LineDuration*(U101-T101+1)</f>
        <v>3.3613547902907936E-2</v>
      </c>
      <c r="BE101" s="1">
        <f t="shared" si="22"/>
        <v>7.6093245654013833E-2</v>
      </c>
      <c r="BF101" s="1">
        <f t="shared" si="28"/>
        <v>63.293245654013845</v>
      </c>
      <c r="BG101" s="1">
        <f>BF101/(U101-T101+1)</f>
        <v>0.63293245654013841</v>
      </c>
      <c r="BH101" s="4">
        <f>((ABS(X101-F101+Xmax_correction)+1)^2+((ABS(U101-M101)+1)*BG101)^2)^(1/2)</f>
        <v>45.28630025068491</v>
      </c>
      <c r="BI101" s="4">
        <f>((ABS(E101-Xmin_correction-W101)+1)^2+((ABS(L101-T101)+1)*BG101)^2)^(1/2)</f>
        <v>50.966270746119385</v>
      </c>
      <c r="BJ101" s="4">
        <f>((ABS(E101-Xmin_correction-Y101)+1)^2+((ABS(K101-U101)+1)*BG101)^2)^(1/2)</f>
        <v>48.209540446723615</v>
      </c>
      <c r="BK101" s="4">
        <f>((ABS(V101-F101+Xmax_correction)+1)^2+((ABS(T101-N101)+1)*BG101)^2)^(1/2)</f>
        <v>46.607208125368231</v>
      </c>
      <c r="BL101" s="4">
        <f>((ABS(V101-Y101)+1)^2+((ABS(T101-U101)+1)*BG101)^2)^(1/2)</f>
        <v>63.679156286962083</v>
      </c>
      <c r="BM101" s="4">
        <f>((ABS(W101-X101)+1)^2+((ABS(T101-U101)+1)*BG101)^2)^(1/2)</f>
        <v>63.929922144636954</v>
      </c>
      <c r="BN101" s="4">
        <f>((ABS(E101-Xmin_correction-F101+Xmax_correction)+1)^2+((ABS(L101-M101)+1)*BG101)^2)^(1/2)</f>
        <v>60.120060926478686</v>
      </c>
      <c r="BO101" s="4">
        <f>((ABS(E101-Xmin_correction-F101+Xmax_correction)+1)^2+((ABS(K101-N101)+1)*BG101)^2)^(1/2)</f>
        <v>60.120060926478686</v>
      </c>
      <c r="BP101" s="4">
        <f t="shared" si="29"/>
        <v>63.929922144636954</v>
      </c>
      <c r="BQ101" s="4"/>
    </row>
    <row r="102" spans="1:69" x14ac:dyDescent="0.25">
      <c r="A102" s="49">
        <v>4510</v>
      </c>
      <c r="B102" s="49">
        <v>0</v>
      </c>
      <c r="C102" s="49">
        <v>21</v>
      </c>
      <c r="D102" s="49">
        <v>120</v>
      </c>
      <c r="E102" s="49">
        <v>27</v>
      </c>
      <c r="F102" s="49">
        <v>84</v>
      </c>
      <c r="G102" s="49">
        <v>53</v>
      </c>
      <c r="H102" s="49">
        <v>60</v>
      </c>
      <c r="I102" s="49">
        <v>52</v>
      </c>
      <c r="J102" s="49">
        <v>59</v>
      </c>
      <c r="K102" s="49">
        <v>62</v>
      </c>
      <c r="L102" s="49">
        <v>85</v>
      </c>
      <c r="M102" s="49">
        <v>55</v>
      </c>
      <c r="N102" s="49">
        <v>84</v>
      </c>
      <c r="O102" s="49">
        <v>0</v>
      </c>
      <c r="P102" s="49">
        <v>0</v>
      </c>
      <c r="Q102" s="49">
        <v>7169</v>
      </c>
      <c r="R102" s="49">
        <v>3</v>
      </c>
      <c r="S102" s="49">
        <v>63</v>
      </c>
      <c r="T102" s="49">
        <v>21</v>
      </c>
      <c r="U102" s="49">
        <v>120</v>
      </c>
      <c r="V102" s="49">
        <v>48</v>
      </c>
      <c r="W102" s="49">
        <v>57</v>
      </c>
      <c r="X102" s="49">
        <v>47</v>
      </c>
      <c r="Y102" s="49">
        <v>56</v>
      </c>
      <c r="Z102" s="49">
        <v>57</v>
      </c>
      <c r="AA102" s="49">
        <v>21</v>
      </c>
      <c r="AB102" s="49">
        <v>47</v>
      </c>
      <c r="AC102" s="49">
        <v>120</v>
      </c>
      <c r="AD102" s="51">
        <v>64.242002968600005</v>
      </c>
      <c r="AG102" s="2">
        <f>Q102*0.000001</f>
        <v>7.169E-3</v>
      </c>
      <c r="AH102" s="3">
        <f t="shared" si="15"/>
        <v>2.0990607687404097</v>
      </c>
      <c r="AI102" s="3">
        <f t="shared" si="16"/>
        <v>2.1693169687404099</v>
      </c>
      <c r="AJ102" s="2">
        <f>(1+D102-C102)*LineDuration</f>
        <v>2.76E-2</v>
      </c>
      <c r="AK102" s="3">
        <f t="shared" si="17"/>
        <v>2.43979696874041</v>
      </c>
      <c r="AM102" s="7">
        <f>D102-C102+1</f>
        <v>100</v>
      </c>
      <c r="AN102" s="4">
        <f t="shared" si="23"/>
        <v>63.605772337235315</v>
      </c>
      <c r="AO102" s="32">
        <f t="shared" si="24"/>
        <v>1.5721843525427837</v>
      </c>
      <c r="AP102" s="1">
        <f>ABS(J102+I102-H102-G102)/2</f>
        <v>1</v>
      </c>
      <c r="AQ102" s="4">
        <f t="shared" si="25"/>
        <v>63.613632773299543</v>
      </c>
      <c r="AS102" s="4">
        <f>1+(F102-3)-(E102-8)</f>
        <v>63</v>
      </c>
      <c r="AT102" s="4">
        <f>ABS(N102-L102)</f>
        <v>1</v>
      </c>
      <c r="AU102" s="4">
        <f>AN102/(1+D102-C102)*ABS(N102-L102)</f>
        <v>0.63605772337235311</v>
      </c>
      <c r="AV102" s="4">
        <f t="shared" si="26"/>
        <v>63.003210786653256</v>
      </c>
      <c r="AX102" s="4">
        <f t="shared" si="27"/>
        <v>63.613632773299543</v>
      </c>
      <c r="AZ102" s="24">
        <f t="shared" si="18"/>
        <v>2</v>
      </c>
      <c r="BA102" s="1">
        <f t="shared" si="19"/>
        <v>1.2799999999999999E-2</v>
      </c>
      <c r="BB102" s="1">
        <f t="shared" si="20"/>
        <v>2.1579935381889075</v>
      </c>
      <c r="BC102" s="1">
        <f t="shared" si="21"/>
        <v>6.0135479029079369E-3</v>
      </c>
      <c r="BD102" s="1">
        <f>BC102+LineDuration*(U102-T102+1)</f>
        <v>3.3613547902907936E-2</v>
      </c>
      <c r="BE102" s="1">
        <f t="shared" si="22"/>
        <v>7.6093245654013833E-2</v>
      </c>
      <c r="BF102" s="1">
        <f t="shared" si="28"/>
        <v>63.293245654013845</v>
      </c>
      <c r="BG102" s="1">
        <f>BF102/(U102-T102+1)</f>
        <v>0.63293245654013841</v>
      </c>
      <c r="BH102" s="4">
        <f>((ABS(X102-F102+Xmax_correction)+1)^2+((ABS(U102-M102)+1)*BG102)^2)^(1/2)</f>
        <v>54.497970808321526</v>
      </c>
      <c r="BI102" s="4">
        <f>((ABS(E102-Xmin_correction-W102)+1)^2+((ABS(L102-T102)+1)*BG102)^2)^(1/2)</f>
        <v>54.667629950818899</v>
      </c>
      <c r="BJ102" s="4">
        <f>((ABS(E102-Xmin_correction-Y102)+1)^2+((ABS(K102-U102)+1)*BG102)^2)^(1/2)</f>
        <v>51.181058649665246</v>
      </c>
      <c r="BK102" s="4">
        <f>((ABS(V102-F102+Xmax_correction)+1)^2+((ABS(T102-N102)+1)*BG102)^2)^(1/2)</f>
        <v>52.885460323644367</v>
      </c>
      <c r="BL102" s="4">
        <f>((ABS(V102-Y102)+1)^2+((ABS(T102-U102)+1)*BG102)^2)^(1/2)</f>
        <v>63.929922144636954</v>
      </c>
      <c r="BM102" s="4">
        <f>((ABS(W102-X102)+1)^2+((ABS(T102-U102)+1)*BG102)^2)^(1/2)</f>
        <v>64.242002968613477</v>
      </c>
      <c r="BN102" s="4">
        <f>((ABS(E102-Xmin_correction-F102+Xmax_correction)+1)^2+((ABS(L102-M102)+1)*BG102)^2)^(1/2)</f>
        <v>63.126697666318634</v>
      </c>
      <c r="BO102" s="4">
        <f>((ABS(E102-Xmin_correction-F102+Xmax_correction)+1)^2+((ABS(K102-N102)+1)*BG102)^2)^(1/2)</f>
        <v>61.740742209765209</v>
      </c>
      <c r="BP102" s="4">
        <f t="shared" si="29"/>
        <v>64.242002968613477</v>
      </c>
      <c r="BQ102" s="4"/>
    </row>
    <row r="103" spans="1:69" x14ac:dyDescent="0.25">
      <c r="A103" s="49">
        <v>4462</v>
      </c>
      <c r="B103" s="49">
        <v>0</v>
      </c>
      <c r="C103" s="49">
        <v>21</v>
      </c>
      <c r="D103" s="49">
        <v>120</v>
      </c>
      <c r="E103" s="49">
        <v>22</v>
      </c>
      <c r="F103" s="49">
        <v>78</v>
      </c>
      <c r="G103" s="49">
        <v>48</v>
      </c>
      <c r="H103" s="49">
        <v>53</v>
      </c>
      <c r="I103" s="49">
        <v>45</v>
      </c>
      <c r="J103" s="49">
        <v>52</v>
      </c>
      <c r="K103" s="49">
        <v>59</v>
      </c>
      <c r="L103" s="49">
        <v>86</v>
      </c>
      <c r="M103" s="49">
        <v>61</v>
      </c>
      <c r="N103" s="49">
        <v>79</v>
      </c>
      <c r="O103" s="49">
        <v>0</v>
      </c>
      <c r="P103" s="49">
        <v>0</v>
      </c>
      <c r="Q103" s="49">
        <v>7169</v>
      </c>
      <c r="R103" s="49">
        <v>3</v>
      </c>
      <c r="S103" s="49">
        <v>63</v>
      </c>
      <c r="T103" s="49">
        <v>21</v>
      </c>
      <c r="U103" s="49">
        <v>120</v>
      </c>
      <c r="V103" s="49">
        <v>43</v>
      </c>
      <c r="W103" s="49">
        <v>50</v>
      </c>
      <c r="X103" s="49">
        <v>40</v>
      </c>
      <c r="Y103" s="49">
        <v>49</v>
      </c>
      <c r="Z103" s="49">
        <v>50</v>
      </c>
      <c r="AA103" s="49">
        <v>21</v>
      </c>
      <c r="AB103" s="49">
        <v>40</v>
      </c>
      <c r="AC103" s="49">
        <v>120</v>
      </c>
      <c r="AD103" s="51">
        <v>64.242002968600005</v>
      </c>
      <c r="AF103" s="8"/>
      <c r="AG103" s="2">
        <f>Q103*0.000001</f>
        <v>7.169E-3</v>
      </c>
      <c r="AH103" s="3">
        <f t="shared" si="15"/>
        <v>2.0990607687404097</v>
      </c>
      <c r="AI103" s="3">
        <f t="shared" si="16"/>
        <v>2.1693169687404099</v>
      </c>
      <c r="AJ103" s="2">
        <f>(1+D103-C103)*LineDuration</f>
        <v>2.76E-2</v>
      </c>
      <c r="AK103" s="3">
        <f t="shared" si="17"/>
        <v>2.43979696874041</v>
      </c>
      <c r="AM103" s="7">
        <f>D103-C103+1</f>
        <v>100</v>
      </c>
      <c r="AN103" s="4">
        <f t="shared" si="23"/>
        <v>63.605772337235315</v>
      </c>
      <c r="AO103" s="32">
        <f t="shared" si="24"/>
        <v>1.5721843525427837</v>
      </c>
      <c r="AP103" s="1">
        <f>ABS(J103+I103-H103-G103)/2</f>
        <v>2</v>
      </c>
      <c r="AQ103" s="4">
        <f t="shared" si="25"/>
        <v>63.637208255989748</v>
      </c>
      <c r="AS103" s="4">
        <f>1+(F103-3)-(E103-8)</f>
        <v>62</v>
      </c>
      <c r="AT103" s="4">
        <f>ABS(N103-L103)</f>
        <v>7</v>
      </c>
      <c r="AU103" s="4">
        <f>AN103/(1+D103-C103)*ABS(N103-L103)</f>
        <v>4.4524040636064717</v>
      </c>
      <c r="AV103" s="4">
        <f t="shared" si="26"/>
        <v>62.159664590034744</v>
      </c>
      <c r="AX103" s="4">
        <f t="shared" si="27"/>
        <v>63.637208255989748</v>
      </c>
      <c r="AZ103" s="24">
        <f t="shared" si="18"/>
        <v>3</v>
      </c>
      <c r="BA103" s="1">
        <f t="shared" si="19"/>
        <v>1.2799999999999999E-2</v>
      </c>
      <c r="BB103" s="1">
        <f t="shared" si="20"/>
        <v>2.1579935381889075</v>
      </c>
      <c r="BC103" s="1">
        <f t="shared" si="21"/>
        <v>6.0135479029079369E-3</v>
      </c>
      <c r="BD103" s="1">
        <f>BC103+LineDuration*(U103-T103+1)</f>
        <v>3.3613547902907936E-2</v>
      </c>
      <c r="BE103" s="1">
        <f t="shared" si="22"/>
        <v>7.6093245654013833E-2</v>
      </c>
      <c r="BF103" s="1">
        <f t="shared" si="28"/>
        <v>63.293245654013845</v>
      </c>
      <c r="BG103" s="1">
        <f>BF103/(U103-T103+1)</f>
        <v>0.63293245654013841</v>
      </c>
      <c r="BH103" s="4">
        <f>((ABS(X103-F103+Xmax_correction)+1)^2+((ABS(U103-M103)+1)*BG103)^2)^(1/2)</f>
        <v>52.327550872852463</v>
      </c>
      <c r="BI103" s="4">
        <f>((ABS(E103-Xmin_correction-W103)+1)^2+((ABS(L103-T103)+1)*BG103)^2)^(1/2)</f>
        <v>53.86119959882685</v>
      </c>
      <c r="BJ103" s="4">
        <f>((ABS(E103-Xmin_correction-Y103)+1)^2+((ABS(K103-U103)+1)*BG103)^2)^(1/2)</f>
        <v>51.272993212988794</v>
      </c>
      <c r="BK103" s="4">
        <f>((ABS(V103-F103+Xmax_correction)+1)^2+((ABS(T103-N103)+1)*BG103)^2)^(1/2)</f>
        <v>49.83473451821002</v>
      </c>
      <c r="BL103" s="4">
        <f>((ABS(V103-Y103)+1)^2+((ABS(T103-U103)+1)*BG103)^2)^(1/2)</f>
        <v>63.679156286962083</v>
      </c>
      <c r="BM103" s="4">
        <f>((ABS(W103-X103)+1)^2+((ABS(T103-U103)+1)*BG103)^2)^(1/2)</f>
        <v>64.242002968613477</v>
      </c>
      <c r="BN103" s="4">
        <f>((ABS(E103-Xmin_correction-F103+Xmax_correction)+1)^2+((ABS(L103-M103)+1)*BG103)^2)^(1/2)</f>
        <v>61.252003741186684</v>
      </c>
      <c r="BO103" s="4">
        <f>((ABS(E103-Xmin_correction-F103+Xmax_correction)+1)^2+((ABS(K103-N103)+1)*BG103)^2)^(1/2)</f>
        <v>60.478642024213748</v>
      </c>
      <c r="BP103" s="4">
        <f t="shared" si="29"/>
        <v>64.242002968613477</v>
      </c>
      <c r="BQ103" s="4"/>
    </row>
    <row r="104" spans="1:69" s="36" customFormat="1" x14ac:dyDescent="0.25">
      <c r="A104" s="49">
        <v>4552</v>
      </c>
      <c r="B104" s="49">
        <v>0</v>
      </c>
      <c r="C104" s="49">
        <v>23</v>
      </c>
      <c r="D104" s="49">
        <v>121</v>
      </c>
      <c r="E104" s="49">
        <v>30</v>
      </c>
      <c r="F104" s="49">
        <v>90</v>
      </c>
      <c r="G104" s="49">
        <v>55</v>
      </c>
      <c r="H104" s="49">
        <v>64</v>
      </c>
      <c r="I104" s="49">
        <v>59</v>
      </c>
      <c r="J104" s="49">
        <v>60</v>
      </c>
      <c r="K104" s="49">
        <v>72</v>
      </c>
      <c r="L104" s="49">
        <v>73</v>
      </c>
      <c r="M104" s="49">
        <v>70</v>
      </c>
      <c r="N104" s="49">
        <v>77</v>
      </c>
      <c r="O104" s="49">
        <v>0</v>
      </c>
      <c r="P104" s="49">
        <v>0</v>
      </c>
      <c r="Q104" s="49">
        <v>7145</v>
      </c>
      <c r="R104" s="49">
        <v>3</v>
      </c>
      <c r="S104" s="49">
        <v>66</v>
      </c>
      <c r="T104" s="49">
        <v>23</v>
      </c>
      <c r="U104" s="49">
        <v>121</v>
      </c>
      <c r="V104" s="49">
        <v>50</v>
      </c>
      <c r="W104" s="49">
        <v>61</v>
      </c>
      <c r="X104" s="49">
        <v>54</v>
      </c>
      <c r="Y104" s="49">
        <v>57</v>
      </c>
      <c r="Z104" s="49">
        <v>50</v>
      </c>
      <c r="AA104" s="49">
        <v>23</v>
      </c>
      <c r="AB104" s="49">
        <v>57</v>
      </c>
      <c r="AC104" s="49">
        <v>121</v>
      </c>
      <c r="AD104" s="51">
        <v>63.324399780699999</v>
      </c>
      <c r="AG104" s="37">
        <f>Q104*0.000001</f>
        <v>7.1449999999999994E-3</v>
      </c>
      <c r="AH104" s="38">
        <f t="shared" si="15"/>
        <v>2.1063470927221837</v>
      </c>
      <c r="AI104" s="38">
        <f t="shared" si="16"/>
        <v>2.1763680927221838</v>
      </c>
      <c r="AJ104" s="37">
        <f>(1+D104-C104)*LineDuration</f>
        <v>2.7323999999999998E-2</v>
      </c>
      <c r="AK104" s="38">
        <f t="shared" si="17"/>
        <v>2.4441432927221838</v>
      </c>
      <c r="AL104" s="48"/>
      <c r="AM104" s="39">
        <f>D104-C104+1</f>
        <v>99</v>
      </c>
      <c r="AN104" s="40">
        <f t="shared" si="23"/>
        <v>63.125426547940947</v>
      </c>
      <c r="AO104" s="41">
        <f t="shared" si="24"/>
        <v>1.56830623433196</v>
      </c>
      <c r="AP104" s="39">
        <f>ABS(J104+I104-H104-G104)/2</f>
        <v>0</v>
      </c>
      <c r="AQ104" s="40">
        <f t="shared" si="25"/>
        <v>63.125426547940947</v>
      </c>
      <c r="AR104" s="48"/>
      <c r="AS104" s="40">
        <f>1+(F104-3)-(E104-8)</f>
        <v>66</v>
      </c>
      <c r="AT104" s="40">
        <f>ABS(N104-L104)</f>
        <v>4</v>
      </c>
      <c r="AU104" s="40">
        <f>AN104/(1+D104-C104)*ABS(N104-L104)</f>
        <v>2.5505222847652909</v>
      </c>
      <c r="AV104" s="40">
        <f t="shared" si="26"/>
        <v>66.049263159592357</v>
      </c>
      <c r="AW104" s="48"/>
      <c r="AX104" s="40">
        <f t="shared" si="27"/>
        <v>66.049263159592357</v>
      </c>
      <c r="AY104" s="48"/>
      <c r="AZ104" s="42">
        <f t="shared" si="18"/>
        <v>0</v>
      </c>
      <c r="BA104" s="39">
        <f t="shared" si="19"/>
        <v>1.2799999999999999E-2</v>
      </c>
      <c r="BB104" s="39">
        <f t="shared" si="20"/>
        <v>2.165081540039357</v>
      </c>
      <c r="BC104" s="39">
        <f t="shared" si="21"/>
        <v>5.9933109507319757E-3</v>
      </c>
      <c r="BD104" s="39">
        <f>BC104+LineDuration*(U104-T104+1)</f>
        <v>3.3317310950731975E-2</v>
      </c>
      <c r="BE104" s="39">
        <f t="shared" si="22"/>
        <v>7.5617032782435326E-2</v>
      </c>
      <c r="BF104" s="39">
        <f t="shared" si="28"/>
        <v>62.817032782435334</v>
      </c>
      <c r="BG104" s="39">
        <f>BF104/(U104-T104+1)</f>
        <v>0.63451548265086199</v>
      </c>
      <c r="BH104" s="4">
        <f>((ABS(X104-F104+Xmax_correction)+1)^2+((ABS(U104-M104)+1)*BG104)^2)^(1/2)</f>
        <v>47.377812987143749</v>
      </c>
      <c r="BI104" s="40">
        <f>((ABS(E104-Xmin_correction-W104)+1)^2+((ABS(L104-T104)+1)*BG104)^2)^(1/2)</f>
        <v>49.154738774397224</v>
      </c>
      <c r="BJ104" s="4">
        <f>((ABS(E104-Xmin_correction-Y104)+1)^2+((ABS(K104-U104)+1)*BG104)^2)^(1/2)</f>
        <v>45.77690186446808</v>
      </c>
      <c r="BK104" s="4">
        <f>((ABS(V104-F104+Xmax_correction)+1)^2+((ABS(T104-N104)+1)*BG104)^2)^(1/2)</f>
        <v>51.593555223632926</v>
      </c>
      <c r="BL104" s="40">
        <f>((ABS(V104-Y104)+1)^2+((ABS(T104-U104)+1)*BG104)^2)^(1/2)</f>
        <v>63.324399780728726</v>
      </c>
      <c r="BM104" s="40">
        <f>((ABS(W104-X104)+1)^2+((ABS(T104-U104)+1)*BG104)^2)^(1/2)</f>
        <v>63.324399780728726</v>
      </c>
      <c r="BN104" s="4">
        <f>((ABS(E104-Xmin_correction-F104+Xmax_correction)+1)^2+((ABS(L104-M104)+1)*BG104)^2)^(1/2)</f>
        <v>63.051104338969182</v>
      </c>
      <c r="BO104" s="4">
        <f>((ABS(E104-Xmin_correction-F104+Xmax_correction)+1)^2+((ABS(K104-N104)+1)*BG104)^2)^(1/2)</f>
        <v>63.114926573022736</v>
      </c>
      <c r="BP104" s="40">
        <f t="shared" si="29"/>
        <v>63.324399780728726</v>
      </c>
      <c r="BQ104" s="4"/>
    </row>
    <row r="105" spans="1:69" s="36" customFormat="1" x14ac:dyDescent="0.25">
      <c r="A105" s="49">
        <v>4403</v>
      </c>
      <c r="B105" s="49">
        <v>0</v>
      </c>
      <c r="C105" s="49">
        <v>20</v>
      </c>
      <c r="D105" s="49">
        <v>118</v>
      </c>
      <c r="E105" s="49">
        <v>31</v>
      </c>
      <c r="F105" s="49">
        <v>88</v>
      </c>
      <c r="G105" s="49">
        <v>60</v>
      </c>
      <c r="H105" s="49">
        <v>62</v>
      </c>
      <c r="I105" s="49">
        <v>55</v>
      </c>
      <c r="J105" s="49">
        <v>64</v>
      </c>
      <c r="K105" s="49">
        <v>68</v>
      </c>
      <c r="L105" s="49">
        <v>76</v>
      </c>
      <c r="M105" s="49">
        <v>64</v>
      </c>
      <c r="N105" s="49">
        <v>74</v>
      </c>
      <c r="O105" s="49">
        <v>0</v>
      </c>
      <c r="P105" s="49">
        <v>0</v>
      </c>
      <c r="Q105" s="49">
        <v>7145</v>
      </c>
      <c r="R105" s="49">
        <v>3</v>
      </c>
      <c r="S105" s="49">
        <v>66</v>
      </c>
      <c r="T105" s="49">
        <v>20</v>
      </c>
      <c r="U105" s="49">
        <v>118</v>
      </c>
      <c r="V105" s="49">
        <v>55</v>
      </c>
      <c r="W105" s="49">
        <v>59</v>
      </c>
      <c r="X105" s="49">
        <v>50</v>
      </c>
      <c r="Y105" s="49">
        <v>61</v>
      </c>
      <c r="Z105" s="49">
        <v>59</v>
      </c>
      <c r="AA105" s="49">
        <v>20</v>
      </c>
      <c r="AB105" s="49">
        <v>50</v>
      </c>
      <c r="AC105" s="49">
        <v>118</v>
      </c>
      <c r="AD105" s="51">
        <v>63.608015277900002</v>
      </c>
      <c r="AG105" s="37">
        <f>Q105*0.000001</f>
        <v>7.1449999999999994E-3</v>
      </c>
      <c r="AH105" s="38">
        <f t="shared" si="15"/>
        <v>2.1063470927221837</v>
      </c>
      <c r="AI105" s="38">
        <f t="shared" si="16"/>
        <v>2.1763680927221838</v>
      </c>
      <c r="AJ105" s="37">
        <f>(1+D105-C105)*LineDuration</f>
        <v>2.7323999999999998E-2</v>
      </c>
      <c r="AK105" s="38">
        <f t="shared" si="17"/>
        <v>2.4441432927221838</v>
      </c>
      <c r="AL105" s="48"/>
      <c r="AM105" s="39">
        <f>D105-C105+1</f>
        <v>99</v>
      </c>
      <c r="AN105" s="40">
        <f t="shared" si="23"/>
        <v>63.125426547940947</v>
      </c>
      <c r="AO105" s="41">
        <f t="shared" si="24"/>
        <v>1.56830623433196</v>
      </c>
      <c r="AP105" s="39">
        <f>ABS(J105+I105-H105-G105)/2</f>
        <v>1.5</v>
      </c>
      <c r="AQ105" s="40">
        <f t="shared" si="25"/>
        <v>63.143245694686044</v>
      </c>
      <c r="AR105" s="48"/>
      <c r="AS105" s="40">
        <f>1+(F105-3)-(E105-8)</f>
        <v>63</v>
      </c>
      <c r="AT105" s="40">
        <f>ABS(N105-L105)</f>
        <v>2</v>
      </c>
      <c r="AU105" s="40">
        <f>AN105/(1+D105-C105)*ABS(N105-L105)</f>
        <v>1.2752611423826454</v>
      </c>
      <c r="AV105" s="40">
        <f t="shared" si="26"/>
        <v>63.012905749388125</v>
      </c>
      <c r="AW105" s="48"/>
      <c r="AX105" s="40">
        <f t="shared" si="27"/>
        <v>63.143245694686044</v>
      </c>
      <c r="AY105" s="48"/>
      <c r="AZ105" s="42">
        <f t="shared" si="18"/>
        <v>1</v>
      </c>
      <c r="BA105" s="39">
        <f t="shared" si="19"/>
        <v>1.2799999999999999E-2</v>
      </c>
      <c r="BB105" s="39">
        <f t="shared" si="20"/>
        <v>2.165081540039357</v>
      </c>
      <c r="BC105" s="39">
        <f t="shared" si="21"/>
        <v>5.9933109507319757E-3</v>
      </c>
      <c r="BD105" s="39">
        <f>BC105+LineDuration*(U105-T105+1)</f>
        <v>3.3317310950731975E-2</v>
      </c>
      <c r="BE105" s="39">
        <f t="shared" si="22"/>
        <v>7.5617032782435326E-2</v>
      </c>
      <c r="BF105" s="39">
        <f t="shared" si="28"/>
        <v>62.817032782435334</v>
      </c>
      <c r="BG105" s="39">
        <f>BF105/(U105-T105+1)</f>
        <v>0.63451548265086199</v>
      </c>
      <c r="BH105" s="4">
        <f>((ABS(X105-F105+Xmax_correction)+1)^2+((ABS(U105-M105)+1)*BG105)^2)^(1/2)</f>
        <v>50.138756871446866</v>
      </c>
      <c r="BI105" s="40">
        <f>((ABS(E105-Xmin_correction-W105)+1)^2+((ABS(L105-T105)+1)*BG105)^2)^(1/2)</f>
        <v>49.639495945307097</v>
      </c>
      <c r="BJ105" s="4">
        <f>((ABS(E105-Xmin_correction-Y105)+1)^2+((ABS(K105-U105)+1)*BG105)^2)^(1/2)</f>
        <v>48.406490721588462</v>
      </c>
      <c r="BK105" s="4">
        <f>((ABS(V105-F105+Xmax_correction)+1)^2+((ABS(T105-N105)+1)*BG105)^2)^(1/2)</f>
        <v>46.678634733827217</v>
      </c>
      <c r="BL105" s="40">
        <f>((ABS(V105-Y105)+1)^2+((ABS(T105-U105)+1)*BG105)^2)^(1/2)</f>
        <v>63.205851055021455</v>
      </c>
      <c r="BM105" s="40">
        <f>((ABS(W105-X105)+1)^2+((ABS(T105-U105)+1)*BG105)^2)^(1/2)</f>
        <v>63.608015277868532</v>
      </c>
      <c r="BN105" s="4">
        <f>((ABS(E105-Xmin_correction-F105+Xmax_correction)+1)^2+((ABS(L105-M105)+1)*BG105)^2)^(1/2)</f>
        <v>60.564354803096002</v>
      </c>
      <c r="BO105" s="4">
        <f>((ABS(E105-Xmin_correction-F105+Xmax_correction)+1)^2+((ABS(K105-N105)+1)*BG105)^2)^(1/2)</f>
        <v>60.164174431204984</v>
      </c>
      <c r="BP105" s="40">
        <f t="shared" si="29"/>
        <v>63.608015277868532</v>
      </c>
      <c r="BQ105" s="4"/>
    </row>
    <row r="106" spans="1:69" s="36" customFormat="1" x14ac:dyDescent="0.25">
      <c r="A106" s="49">
        <v>4431</v>
      </c>
      <c r="B106" s="49">
        <v>0</v>
      </c>
      <c r="C106" s="49">
        <v>20</v>
      </c>
      <c r="D106" s="49">
        <v>118</v>
      </c>
      <c r="E106" s="49">
        <v>32</v>
      </c>
      <c r="F106" s="49">
        <v>89</v>
      </c>
      <c r="G106" s="49">
        <v>60</v>
      </c>
      <c r="H106" s="49">
        <v>63</v>
      </c>
      <c r="I106" s="49">
        <v>55</v>
      </c>
      <c r="J106" s="49">
        <v>64</v>
      </c>
      <c r="K106" s="49">
        <v>62</v>
      </c>
      <c r="L106" s="49">
        <v>80</v>
      </c>
      <c r="M106" s="49">
        <v>59</v>
      </c>
      <c r="N106" s="49">
        <v>80</v>
      </c>
      <c r="O106" s="49">
        <v>0</v>
      </c>
      <c r="P106" s="49">
        <v>0</v>
      </c>
      <c r="Q106" s="49">
        <v>7145</v>
      </c>
      <c r="R106" s="49">
        <v>3</v>
      </c>
      <c r="S106" s="49">
        <v>66</v>
      </c>
      <c r="T106" s="49">
        <v>20</v>
      </c>
      <c r="U106" s="49">
        <v>119</v>
      </c>
      <c r="V106" s="49">
        <v>55</v>
      </c>
      <c r="W106" s="49">
        <v>60</v>
      </c>
      <c r="X106" s="49">
        <v>56</v>
      </c>
      <c r="Y106" s="49">
        <v>56</v>
      </c>
      <c r="Z106" s="49">
        <v>60</v>
      </c>
      <c r="AA106" s="49">
        <v>20</v>
      </c>
      <c r="AB106" s="49">
        <v>56</v>
      </c>
      <c r="AC106" s="49">
        <v>119</v>
      </c>
      <c r="AD106" s="51">
        <v>63.685455057799999</v>
      </c>
      <c r="AG106" s="37">
        <f>Q106*0.000001</f>
        <v>7.1449999999999994E-3</v>
      </c>
      <c r="AH106" s="38">
        <f t="shared" si="15"/>
        <v>2.1063470927221837</v>
      </c>
      <c r="AI106" s="38">
        <f t="shared" si="16"/>
        <v>2.1763680927221838</v>
      </c>
      <c r="AJ106" s="37">
        <f>(1+D106-C106)*LineDuration</f>
        <v>2.7323999999999998E-2</v>
      </c>
      <c r="AK106" s="38">
        <f t="shared" si="17"/>
        <v>2.4441432927221838</v>
      </c>
      <c r="AL106" s="48"/>
      <c r="AM106" s="39">
        <f>D106-C106+1</f>
        <v>99</v>
      </c>
      <c r="AN106" s="40">
        <f t="shared" si="23"/>
        <v>63.125426547940947</v>
      </c>
      <c r="AO106" s="41">
        <f t="shared" si="24"/>
        <v>1.56830623433196</v>
      </c>
      <c r="AP106" s="39">
        <f>ABS(J106+I106-H106-G106)/2</f>
        <v>2</v>
      </c>
      <c r="AQ106" s="40">
        <f t="shared" si="25"/>
        <v>63.157101555244658</v>
      </c>
      <c r="AR106" s="48"/>
      <c r="AS106" s="40">
        <f>1+(F106-3)-(E106-8)</f>
        <v>63</v>
      </c>
      <c r="AT106" s="40">
        <f>ABS(N106-L106)</f>
        <v>0</v>
      </c>
      <c r="AU106" s="40">
        <f>AN106/(1+D106-C106)*ABS(N106-L106)</f>
        <v>0</v>
      </c>
      <c r="AV106" s="40">
        <f t="shared" si="26"/>
        <v>63</v>
      </c>
      <c r="AW106" s="48"/>
      <c r="AX106" s="40">
        <f t="shared" si="27"/>
        <v>63.157101555244658</v>
      </c>
      <c r="AY106" s="48"/>
      <c r="AZ106" s="42">
        <f t="shared" si="18"/>
        <v>2</v>
      </c>
      <c r="BA106" s="39">
        <f t="shared" si="19"/>
        <v>1.2799999999999999E-2</v>
      </c>
      <c r="BB106" s="39">
        <f t="shared" si="20"/>
        <v>2.165081540039357</v>
      </c>
      <c r="BC106" s="39">
        <f t="shared" si="21"/>
        <v>5.9933109507319757E-3</v>
      </c>
      <c r="BD106" s="39">
        <f>BC106+LineDuration*(U106-T106+1)</f>
        <v>3.3593310950731974E-2</v>
      </c>
      <c r="BE106" s="39">
        <f t="shared" si="22"/>
        <v>7.6288874505086174E-2</v>
      </c>
      <c r="BF106" s="39">
        <f t="shared" si="28"/>
        <v>63.488874505086166</v>
      </c>
      <c r="BG106" s="39">
        <f>BF106/(U106-T106+1)</f>
        <v>0.63488874505086168</v>
      </c>
      <c r="BH106" s="4">
        <f>((ABS(X106-F106+Xmax_correction)+1)^2+((ABS(U106-M106)+1)*BG106)^2)^(1/2)</f>
        <v>49.607202268237145</v>
      </c>
      <c r="BI106" s="40">
        <f>((ABS(E106-Xmin_correction-W106)+1)^2+((ABS(L106-T106)+1)*BG106)^2)^(1/2)</f>
        <v>51.535177470168783</v>
      </c>
      <c r="BJ106" s="4">
        <f>((ABS(E106-Xmin_correction-Y106)+1)^2+((ABS(K106-U106)+1)*BG106)^2)^(1/2)</f>
        <v>47.497090746111553</v>
      </c>
      <c r="BK106" s="4">
        <f>((ABS(V106-F106+Xmax_correction)+1)^2+((ABS(T106-N106)+1)*BG106)^2)^(1/2)</f>
        <v>50.23817788178421</v>
      </c>
      <c r="BL106" s="40">
        <f>((ABS(V106-Y106)+1)^2+((ABS(T106-U106)+1)*BG106)^2)^(1/2)</f>
        <v>63.520368276030801</v>
      </c>
      <c r="BM106" s="40">
        <f>((ABS(W106-X106)+1)^2+((ABS(T106-U106)+1)*BG106)^2)^(1/2)</f>
        <v>63.68545505782761</v>
      </c>
      <c r="BN106" s="4">
        <f>((ABS(E106-Xmin_correction-F106+Xmax_correction)+1)^2+((ABS(L106-M106)+1)*BG106)^2)^(1/2)</f>
        <v>61.604322249324788</v>
      </c>
      <c r="BO106" s="4">
        <f>((ABS(E106-Xmin_correction-F106+Xmax_correction)+1)^2+((ABS(K106-N106)+1)*BG106)^2)^(1/2)</f>
        <v>61.200598219394927</v>
      </c>
      <c r="BP106" s="40">
        <f t="shared" si="29"/>
        <v>63.68545505782761</v>
      </c>
      <c r="BQ106" s="4"/>
    </row>
    <row r="107" spans="1:69" s="36" customFormat="1" x14ac:dyDescent="0.25">
      <c r="A107" s="49">
        <v>4413</v>
      </c>
      <c r="B107" s="49">
        <v>0</v>
      </c>
      <c r="C107" s="49">
        <v>20</v>
      </c>
      <c r="D107" s="49">
        <v>118</v>
      </c>
      <c r="E107" s="49">
        <v>30</v>
      </c>
      <c r="F107" s="49">
        <v>86</v>
      </c>
      <c r="G107" s="49">
        <v>58</v>
      </c>
      <c r="H107" s="49">
        <v>59</v>
      </c>
      <c r="I107" s="49">
        <v>54</v>
      </c>
      <c r="J107" s="49">
        <v>62</v>
      </c>
      <c r="K107" s="49">
        <v>63</v>
      </c>
      <c r="L107" s="49">
        <v>79</v>
      </c>
      <c r="M107" s="49">
        <v>61</v>
      </c>
      <c r="N107" s="49">
        <v>80</v>
      </c>
      <c r="O107" s="49">
        <v>0</v>
      </c>
      <c r="P107" s="49">
        <v>0</v>
      </c>
      <c r="Q107" s="49">
        <v>7145</v>
      </c>
      <c r="R107" s="49">
        <v>3</v>
      </c>
      <c r="S107" s="49">
        <v>66</v>
      </c>
      <c r="T107" s="49">
        <v>20</v>
      </c>
      <c r="U107" s="49">
        <v>119</v>
      </c>
      <c r="V107" s="49">
        <v>53</v>
      </c>
      <c r="W107" s="49">
        <v>56</v>
      </c>
      <c r="X107" s="49">
        <v>54</v>
      </c>
      <c r="Y107" s="49">
        <v>55</v>
      </c>
      <c r="Z107" s="49">
        <v>53</v>
      </c>
      <c r="AA107" s="49">
        <v>20</v>
      </c>
      <c r="AB107" s="49">
        <v>55</v>
      </c>
      <c r="AC107" s="49">
        <v>119</v>
      </c>
      <c r="AD107" s="51">
        <v>63.559713545000001</v>
      </c>
      <c r="AG107" s="37">
        <f>Q107*0.000001</f>
        <v>7.1449999999999994E-3</v>
      </c>
      <c r="AH107" s="38">
        <f t="shared" si="15"/>
        <v>2.1063470927221837</v>
      </c>
      <c r="AI107" s="38">
        <f t="shared" si="16"/>
        <v>2.1763680927221838</v>
      </c>
      <c r="AJ107" s="37">
        <f>(1+D107-C107)*LineDuration</f>
        <v>2.7323999999999998E-2</v>
      </c>
      <c r="AK107" s="38">
        <f t="shared" si="17"/>
        <v>2.4441432927221838</v>
      </c>
      <c r="AL107" s="48"/>
      <c r="AM107" s="39">
        <f>D107-C107+1</f>
        <v>99</v>
      </c>
      <c r="AN107" s="40">
        <f t="shared" si="23"/>
        <v>63.125426547940947</v>
      </c>
      <c r="AO107" s="41">
        <f t="shared" si="24"/>
        <v>1.56830623433196</v>
      </c>
      <c r="AP107" s="39">
        <f>ABS(J107+I107-H107-G107)/2</f>
        <v>0.5</v>
      </c>
      <c r="AQ107" s="40">
        <f t="shared" si="25"/>
        <v>63.127406701522972</v>
      </c>
      <c r="AR107" s="48"/>
      <c r="AS107" s="40">
        <f>1+(F107-3)-(E107-8)</f>
        <v>62</v>
      </c>
      <c r="AT107" s="40">
        <f>ABS(N107-L107)</f>
        <v>1</v>
      </c>
      <c r="AU107" s="40">
        <f>AN107/(1+D107-C107)*ABS(N107-L107)</f>
        <v>0.63763057119132271</v>
      </c>
      <c r="AV107" s="40">
        <f t="shared" si="26"/>
        <v>62.003278725768347</v>
      </c>
      <c r="AW107" s="48"/>
      <c r="AX107" s="40">
        <f t="shared" si="27"/>
        <v>63.127406701522972</v>
      </c>
      <c r="AY107" s="48"/>
      <c r="AZ107" s="42">
        <f t="shared" si="18"/>
        <v>3</v>
      </c>
      <c r="BA107" s="39">
        <f t="shared" si="19"/>
        <v>1.2799999999999999E-2</v>
      </c>
      <c r="BB107" s="39">
        <f t="shared" si="20"/>
        <v>2.165081540039357</v>
      </c>
      <c r="BC107" s="39">
        <f t="shared" si="21"/>
        <v>5.9933109507319757E-3</v>
      </c>
      <c r="BD107" s="39">
        <f>BC107+LineDuration*(U107-T107+1)</f>
        <v>3.3593310950731974E-2</v>
      </c>
      <c r="BE107" s="39">
        <f t="shared" si="22"/>
        <v>7.6288874505086174E-2</v>
      </c>
      <c r="BF107" s="39">
        <f t="shared" si="28"/>
        <v>63.488874505086166</v>
      </c>
      <c r="BG107" s="39">
        <f>BF107/(U107-T107+1)</f>
        <v>0.63488874505086168</v>
      </c>
      <c r="BH107" s="4">
        <f>((ABS(X107-F107+Xmax_correction)+1)^2+((ABS(U107-M107)+1)*BG107)^2)^(1/2)</f>
        <v>47.990982740715474</v>
      </c>
      <c r="BI107" s="40">
        <f>((ABS(E107-Xmin_correction-W107)+1)^2+((ABS(L107-T107)+1)*BG107)^2)^(1/2)</f>
        <v>49.750390821903387</v>
      </c>
      <c r="BJ107" s="4">
        <f>((ABS(E107-Xmin_correction-Y107)+1)^2+((ABS(K107-U107)+1)*BG107)^2)^(1/2)</f>
        <v>47.651012598960016</v>
      </c>
      <c r="BK107" s="4">
        <f>((ABS(V107-F107+Xmax_correction)+1)^2+((ABS(T107-N107)+1)*BG107)^2)^(1/2)</f>
        <v>49.607202268237145</v>
      </c>
      <c r="BL107" s="40">
        <f>((ABS(V107-Y107)+1)^2+((ABS(T107-U107)+1)*BG107)^2)^(1/2)</f>
        <v>63.559713545000974</v>
      </c>
      <c r="BM107" s="40">
        <f>((ABS(W107-X107)+1)^2+((ABS(T107-U107)+1)*BG107)^2)^(1/2)</f>
        <v>63.559713545000974</v>
      </c>
      <c r="BN107" s="4">
        <f>((ABS(E107-Xmin_correction-F107+Xmax_correction)+1)^2+((ABS(L107-M107)+1)*BG107)^2)^(1/2)</f>
        <v>60.220538210911108</v>
      </c>
      <c r="BO107" s="4">
        <f>((ABS(E107-Xmin_correction-F107+Xmax_correction)+1)^2+((ABS(K107-N107)+1)*BG107)^2)^(1/2)</f>
        <v>60.096581640089077</v>
      </c>
      <c r="BP107" s="40">
        <f t="shared" si="29"/>
        <v>63.559713545000974</v>
      </c>
      <c r="BQ107" s="4"/>
    </row>
    <row r="108" spans="1:69" x14ac:dyDescent="0.25">
      <c r="A108" s="49">
        <v>4607</v>
      </c>
      <c r="B108" s="49">
        <v>0</v>
      </c>
      <c r="C108" s="49">
        <v>23</v>
      </c>
      <c r="D108" s="49">
        <v>122</v>
      </c>
      <c r="E108" s="49">
        <v>29</v>
      </c>
      <c r="F108" s="49">
        <v>88</v>
      </c>
      <c r="G108" s="49">
        <v>53</v>
      </c>
      <c r="H108" s="49">
        <v>62</v>
      </c>
      <c r="I108" s="49">
        <v>58</v>
      </c>
      <c r="J108" s="49">
        <v>60</v>
      </c>
      <c r="K108" s="49">
        <v>65</v>
      </c>
      <c r="L108" s="49">
        <v>79</v>
      </c>
      <c r="M108" s="49">
        <v>69</v>
      </c>
      <c r="N108" s="49">
        <v>80</v>
      </c>
      <c r="O108" s="49">
        <v>0</v>
      </c>
      <c r="P108" s="49">
        <v>0</v>
      </c>
      <c r="Q108" s="49">
        <v>7243</v>
      </c>
      <c r="R108" s="49">
        <v>3</v>
      </c>
      <c r="S108" s="49">
        <v>65</v>
      </c>
      <c r="T108" s="49">
        <v>23</v>
      </c>
      <c r="U108" s="49">
        <v>122</v>
      </c>
      <c r="V108" s="49">
        <v>48</v>
      </c>
      <c r="W108" s="49">
        <v>59</v>
      </c>
      <c r="X108" s="49">
        <v>53</v>
      </c>
      <c r="Y108" s="49">
        <v>57</v>
      </c>
      <c r="Z108" s="49">
        <v>48</v>
      </c>
      <c r="AA108" s="49">
        <v>23</v>
      </c>
      <c r="AB108" s="49">
        <v>57</v>
      </c>
      <c r="AC108" s="49">
        <v>122</v>
      </c>
      <c r="AD108" s="51">
        <v>63.490774310299997</v>
      </c>
      <c r="AG108" s="2">
        <f>Q108*0.000001</f>
        <v>7.2429999999999994E-3</v>
      </c>
      <c r="AH108" s="3">
        <f t="shared" si="15"/>
        <v>2.0768936711169408</v>
      </c>
      <c r="AI108" s="3">
        <f t="shared" si="16"/>
        <v>2.1478750711169408</v>
      </c>
      <c r="AJ108" s="2">
        <f>(1+D108-C108)*LineDuration</f>
        <v>2.76E-2</v>
      </c>
      <c r="AK108" s="3">
        <f t="shared" si="17"/>
        <v>2.4183550711169408</v>
      </c>
      <c r="AM108" s="7">
        <f>D108-C108+1</f>
        <v>100</v>
      </c>
      <c r="AN108" s="4">
        <f t="shared" si="23"/>
        <v>63.013975962827566</v>
      </c>
      <c r="AO108" s="32">
        <f t="shared" si="24"/>
        <v>1.5869495373374118</v>
      </c>
      <c r="AP108" s="1">
        <f>ABS(J108+I108-H108-G108)/2</f>
        <v>1.5</v>
      </c>
      <c r="AQ108" s="4">
        <f t="shared" si="25"/>
        <v>63.031826616748226</v>
      </c>
      <c r="AS108" s="4">
        <f>1+(F108-3)-(E108-8)</f>
        <v>65</v>
      </c>
      <c r="AT108" s="4">
        <f>ABS(N108-L108)</f>
        <v>1</v>
      </c>
      <c r="AU108" s="4">
        <f>AN108/(1+D108-C108)*ABS(N108-L108)</f>
        <v>0.63013975962827562</v>
      </c>
      <c r="AV108" s="4">
        <f t="shared" si="26"/>
        <v>65.003054359904226</v>
      </c>
      <c r="AX108" s="4">
        <f t="shared" si="27"/>
        <v>65.003054359904226</v>
      </c>
      <c r="AZ108" s="24">
        <f t="shared" si="18"/>
        <v>0</v>
      </c>
      <c r="BA108" s="1">
        <f t="shared" si="19"/>
        <v>1.2799999999999999E-2</v>
      </c>
      <c r="BB108" s="1">
        <f t="shared" si="20"/>
        <v>2.136437998427664</v>
      </c>
      <c r="BC108" s="1">
        <f t="shared" si="21"/>
        <v>6.0759517664003291E-3</v>
      </c>
      <c r="BD108" s="1">
        <f>BC108+LineDuration*(U108-T108+1)</f>
        <v>3.3675951766400328E-2</v>
      </c>
      <c r="BE108" s="1">
        <f t="shared" si="22"/>
        <v>7.5498312756603528E-2</v>
      </c>
      <c r="BF108" s="1">
        <f t="shared" si="28"/>
        <v>62.698312756603535</v>
      </c>
      <c r="BG108" s="1">
        <f>BF108/(U108-T108+1)</f>
        <v>0.62698312756603536</v>
      </c>
      <c r="BH108" s="4">
        <f>((ABS(X108-F108+Xmax_correction)+1)^2+((ABS(U108-M108)+1)*BG108)^2)^(1/2)</f>
        <v>47.278985479896392</v>
      </c>
      <c r="BI108" s="4">
        <f>((ABS(E108-Xmin_correction-W108)+1)^2+((ABS(L108-T108)+1)*BG108)^2)^(1/2)</f>
        <v>50.726791535423686</v>
      </c>
      <c r="BJ108" s="4">
        <f>((ABS(E108-Xmin_correction-Y108)+1)^2+((ABS(K108-U108)+1)*BG108)^2)^(1/2)</f>
        <v>49.783679869384578</v>
      </c>
      <c r="BK108" s="4">
        <f>((ABS(V108-F108+Xmax_correction)+1)^2+((ABS(T108-N108)+1)*BG108)^2)^(1/2)</f>
        <v>52.596718351408271</v>
      </c>
      <c r="BL108" s="4">
        <f>((ABS(V108-Y108)+1)^2+((ABS(T108-U108)+1)*BG108)^2)^(1/2)</f>
        <v>63.490774310326955</v>
      </c>
      <c r="BM108" s="4">
        <f>((ABS(W108-X108)+1)^2+((ABS(T108-U108)+1)*BG108)^2)^(1/2)</f>
        <v>63.08786271958239</v>
      </c>
      <c r="BN108" s="4">
        <f>((ABS(E108-Xmin_correction-F108+Xmax_correction)+1)^2+((ABS(L108-M108)+1)*BG108)^2)^(1/2)</f>
        <v>62.382417786685309</v>
      </c>
      <c r="BO108" s="4">
        <f>((ABS(E108-Xmin_correction-F108+Xmax_correction)+1)^2+((ABS(K108-N108)+1)*BG108)^2)^(1/2)</f>
        <v>62.806334136109527</v>
      </c>
      <c r="BP108" s="4">
        <f t="shared" si="29"/>
        <v>63.490774310326955</v>
      </c>
      <c r="BQ108" s="4"/>
    </row>
    <row r="109" spans="1:69" x14ac:dyDescent="0.25">
      <c r="A109" s="49">
        <v>4518</v>
      </c>
      <c r="B109" s="49">
        <v>0</v>
      </c>
      <c r="C109" s="49">
        <v>20</v>
      </c>
      <c r="D109" s="49">
        <v>119</v>
      </c>
      <c r="E109" s="49">
        <v>26</v>
      </c>
      <c r="F109" s="49">
        <v>83</v>
      </c>
      <c r="G109" s="49">
        <v>56</v>
      </c>
      <c r="H109" s="49">
        <v>59</v>
      </c>
      <c r="I109" s="49">
        <v>49</v>
      </c>
      <c r="J109" s="49">
        <v>58</v>
      </c>
      <c r="K109" s="49">
        <v>61</v>
      </c>
      <c r="L109" s="49">
        <v>85</v>
      </c>
      <c r="M109" s="49">
        <v>59</v>
      </c>
      <c r="N109" s="49">
        <v>79</v>
      </c>
      <c r="O109" s="49">
        <v>0</v>
      </c>
      <c r="P109" s="49">
        <v>0</v>
      </c>
      <c r="Q109" s="49">
        <v>7243</v>
      </c>
      <c r="R109" s="49">
        <v>3</v>
      </c>
      <c r="S109" s="49">
        <v>65</v>
      </c>
      <c r="T109" s="49">
        <v>20</v>
      </c>
      <c r="U109" s="49">
        <v>120</v>
      </c>
      <c r="V109" s="49">
        <v>51</v>
      </c>
      <c r="W109" s="49">
        <v>56</v>
      </c>
      <c r="X109" s="49">
        <v>49</v>
      </c>
      <c r="Y109" s="49">
        <v>50</v>
      </c>
      <c r="Z109" s="49">
        <v>56</v>
      </c>
      <c r="AA109" s="49">
        <v>20</v>
      </c>
      <c r="AB109" s="49">
        <v>49</v>
      </c>
      <c r="AC109" s="49">
        <v>120</v>
      </c>
      <c r="AD109" s="51">
        <v>63.866025274499997</v>
      </c>
      <c r="AG109" s="2">
        <f>Q109*0.000001</f>
        <v>7.2429999999999994E-3</v>
      </c>
      <c r="AH109" s="3">
        <f t="shared" si="15"/>
        <v>2.0768936711169408</v>
      </c>
      <c r="AI109" s="3">
        <f t="shared" si="16"/>
        <v>2.1478750711169408</v>
      </c>
      <c r="AJ109" s="2">
        <f>(1+D109-C109)*LineDuration</f>
        <v>2.76E-2</v>
      </c>
      <c r="AK109" s="3">
        <f t="shared" si="17"/>
        <v>2.4183550711169408</v>
      </c>
      <c r="AM109" s="7">
        <f>D109-C109+1</f>
        <v>100</v>
      </c>
      <c r="AN109" s="4">
        <f t="shared" si="23"/>
        <v>63.013975962827566</v>
      </c>
      <c r="AO109" s="32">
        <f t="shared" si="24"/>
        <v>1.5869495373374118</v>
      </c>
      <c r="AP109" s="1">
        <f>ABS(J109+I109-H109-G109)/2</f>
        <v>4</v>
      </c>
      <c r="AQ109" s="4">
        <f t="shared" si="25"/>
        <v>63.140804292025059</v>
      </c>
      <c r="AS109" s="4">
        <f>1+(F109-3)-(E109-8)</f>
        <v>63</v>
      </c>
      <c r="AT109" s="4">
        <f>ABS(N109-L109)</f>
        <v>6</v>
      </c>
      <c r="AU109" s="4">
        <f>AN109/(1+D109-C109)*ABS(N109-L109)</f>
        <v>3.7808385577696537</v>
      </c>
      <c r="AV109" s="4">
        <f t="shared" si="26"/>
        <v>63.113348351992208</v>
      </c>
      <c r="AX109" s="4">
        <f t="shared" si="27"/>
        <v>63.140804292025059</v>
      </c>
      <c r="AZ109" s="24">
        <f t="shared" si="18"/>
        <v>1</v>
      </c>
      <c r="BA109" s="1">
        <f t="shared" si="19"/>
        <v>1.2799999999999999E-2</v>
      </c>
      <c r="BB109" s="1">
        <f t="shared" si="20"/>
        <v>2.136437998427664</v>
      </c>
      <c r="BC109" s="1">
        <f t="shared" si="21"/>
        <v>6.0759517664003291E-3</v>
      </c>
      <c r="BD109" s="1">
        <f>BC109+LineDuration*(U109-T109+1)</f>
        <v>3.3951951766400326E-2</v>
      </c>
      <c r="BE109" s="1">
        <f t="shared" si="22"/>
        <v>7.6162995386569551E-2</v>
      </c>
      <c r="BF109" s="1">
        <f t="shared" si="28"/>
        <v>63.362995386569558</v>
      </c>
      <c r="BG109" s="1">
        <f>BF109/(U109-T109+1)</f>
        <v>0.62735638996603527</v>
      </c>
      <c r="BH109" s="4">
        <f>((ABS(X109-F109+Xmax_correction)+1)^2+((ABS(U109-M109)+1)*BG109)^2)^(1/2)</f>
        <v>50.367710865990276</v>
      </c>
      <c r="BI109" s="4">
        <f>((ABS(E109-Xmin_correction-W109)+1)^2+((ABS(L109-T109)+1)*BG109)^2)^(1/2)</f>
        <v>54.867269208299199</v>
      </c>
      <c r="BJ109" s="4">
        <f>((ABS(E109-Xmin_correction-Y109)+1)^2+((ABS(K109-U109)+1)*BG109)^2)^(1/2)</f>
        <v>48.133914697564109</v>
      </c>
      <c r="BK109" s="4">
        <f>((ABS(V109-F109+Xmax_correction)+1)^2+((ABS(T109-N109)+1)*BG109)^2)^(1/2)</f>
        <v>48.133914697564109</v>
      </c>
      <c r="BL109" s="4">
        <f>((ABS(V109-Y109)+1)^2+((ABS(T109-U109)+1)*BG109)^2)^(1/2)</f>
        <v>63.394551693015671</v>
      </c>
      <c r="BM109" s="4">
        <f>((ABS(W109-X109)+1)^2+((ABS(T109-U109)+1)*BG109)^2)^(1/2)</f>
        <v>63.866025274463702</v>
      </c>
      <c r="BN109" s="4">
        <f>((ABS(E109-Xmin_correction-F109+Xmax_correction)+1)^2+((ABS(L109-M109)+1)*BG109)^2)^(1/2)</f>
        <v>62.3451436214783</v>
      </c>
      <c r="BO109" s="4">
        <f>((ABS(E109-Xmin_correction-F109+Xmax_correction)+1)^2+((ABS(K109-N109)+1)*BG109)^2)^(1/2)</f>
        <v>61.172550628948514</v>
      </c>
      <c r="BP109" s="4">
        <f t="shared" si="29"/>
        <v>63.866025274463702</v>
      </c>
      <c r="BQ109" s="4"/>
    </row>
    <row r="110" spans="1:69" x14ac:dyDescent="0.25">
      <c r="A110" s="49">
        <v>4495</v>
      </c>
      <c r="B110" s="49">
        <v>0</v>
      </c>
      <c r="C110" s="49">
        <v>20</v>
      </c>
      <c r="D110" s="49">
        <v>119</v>
      </c>
      <c r="E110" s="49">
        <v>23</v>
      </c>
      <c r="F110" s="49">
        <v>80</v>
      </c>
      <c r="G110" s="49">
        <v>53</v>
      </c>
      <c r="H110" s="49">
        <v>54</v>
      </c>
      <c r="I110" s="49">
        <v>47</v>
      </c>
      <c r="J110" s="49">
        <v>56</v>
      </c>
      <c r="K110" s="49">
        <v>70</v>
      </c>
      <c r="L110" s="49">
        <v>74</v>
      </c>
      <c r="M110" s="49">
        <v>55</v>
      </c>
      <c r="N110" s="49">
        <v>84</v>
      </c>
      <c r="O110" s="49">
        <v>0</v>
      </c>
      <c r="P110" s="49">
        <v>0</v>
      </c>
      <c r="Q110" s="49">
        <v>7243</v>
      </c>
      <c r="R110" s="49">
        <v>3</v>
      </c>
      <c r="S110" s="49">
        <v>65</v>
      </c>
      <c r="T110" s="49">
        <v>20</v>
      </c>
      <c r="U110" s="49">
        <v>120</v>
      </c>
      <c r="V110" s="49">
        <v>48</v>
      </c>
      <c r="W110" s="49">
        <v>51</v>
      </c>
      <c r="X110" s="49">
        <v>46</v>
      </c>
      <c r="Y110" s="49">
        <v>48</v>
      </c>
      <c r="Z110" s="49">
        <v>51</v>
      </c>
      <c r="AA110" s="49">
        <v>20</v>
      </c>
      <c r="AB110" s="49">
        <v>46</v>
      </c>
      <c r="AC110" s="49">
        <v>120</v>
      </c>
      <c r="AD110" s="51">
        <v>63.646438897700001</v>
      </c>
      <c r="AG110" s="2">
        <f>Q110*0.000001</f>
        <v>7.2429999999999994E-3</v>
      </c>
      <c r="AH110" s="3">
        <f t="shared" si="15"/>
        <v>2.0768936711169408</v>
      </c>
      <c r="AI110" s="3">
        <f t="shared" si="16"/>
        <v>2.1478750711169408</v>
      </c>
      <c r="AJ110" s="2">
        <f>(1+D110-C110)*LineDuration</f>
        <v>2.76E-2</v>
      </c>
      <c r="AK110" s="3">
        <f t="shared" si="17"/>
        <v>2.4183550711169408</v>
      </c>
      <c r="AM110" s="7">
        <f>D110-C110+1</f>
        <v>100</v>
      </c>
      <c r="AN110" s="4">
        <f t="shared" si="23"/>
        <v>63.013975962827566</v>
      </c>
      <c r="AO110" s="32">
        <f t="shared" si="24"/>
        <v>1.5869495373374118</v>
      </c>
      <c r="AP110" s="1">
        <f>ABS(J110+I110-H110-G110)/2</f>
        <v>2</v>
      </c>
      <c r="AQ110" s="4">
        <f t="shared" si="25"/>
        <v>63.04570696442233</v>
      </c>
      <c r="AS110" s="4">
        <f>1+(F110-3)-(E110-8)</f>
        <v>63</v>
      </c>
      <c r="AT110" s="4">
        <f>ABS(N110-L110)</f>
        <v>10</v>
      </c>
      <c r="AU110" s="4">
        <f>AN110/(1+D110-C110)*ABS(N110-L110)</f>
        <v>6.3013975962827562</v>
      </c>
      <c r="AV110" s="4">
        <f t="shared" si="26"/>
        <v>63.314355494361926</v>
      </c>
      <c r="AX110" s="4">
        <f t="shared" si="27"/>
        <v>63.314355494361926</v>
      </c>
      <c r="AZ110" s="24">
        <f t="shared" si="18"/>
        <v>2</v>
      </c>
      <c r="BA110" s="1">
        <f t="shared" si="19"/>
        <v>1.2799999999999999E-2</v>
      </c>
      <c r="BB110" s="1">
        <f t="shared" si="20"/>
        <v>2.136437998427664</v>
      </c>
      <c r="BC110" s="1">
        <f t="shared" si="21"/>
        <v>6.0759517664003291E-3</v>
      </c>
      <c r="BD110" s="1">
        <f>BC110+LineDuration*(U110-T110+1)</f>
        <v>3.3951951766400326E-2</v>
      </c>
      <c r="BE110" s="1">
        <f t="shared" si="22"/>
        <v>7.6162995386569551E-2</v>
      </c>
      <c r="BF110" s="1">
        <f t="shared" si="28"/>
        <v>63.362995386569558</v>
      </c>
      <c r="BG110" s="1">
        <f>BF110/(U110-T110+1)</f>
        <v>0.62735638996603527</v>
      </c>
      <c r="BH110" s="4">
        <f>((ABS(X110-F110+Xmax_correction)+1)^2+((ABS(U110-M110)+1)*BG110)^2)^(1/2)</f>
        <v>52.329888499556134</v>
      </c>
      <c r="BI110" s="4">
        <f>((ABS(E110-Xmin_correction-W110)+1)^2+((ABS(L110-T110)+1)*BG110)^2)^(1/2)</f>
        <v>48.441382320227284</v>
      </c>
      <c r="BJ110" s="4">
        <f>((ABS(E110-Xmin_correction-Y110)+1)^2+((ABS(K110-U110)+1)*BG110)^2)^(1/2)</f>
        <v>44.549874075256298</v>
      </c>
      <c r="BK110" s="4">
        <f>((ABS(V110-F110+Xmax_correction)+1)^2+((ABS(T110-N110)+1)*BG110)^2)^(1/2)</f>
        <v>50.624685373164425</v>
      </c>
      <c r="BL110" s="4">
        <f>((ABS(V110-Y110)+1)^2+((ABS(T110-U110)+1)*BG110)^2)^(1/2)</f>
        <v>63.37088593635437</v>
      </c>
      <c r="BM110" s="4">
        <f>((ABS(W110-X110)+1)^2+((ABS(T110-U110)+1)*BG110)^2)^(1/2)</f>
        <v>63.646438897698246</v>
      </c>
      <c r="BN110" s="4">
        <f>((ABS(E110-Xmin_correction-F110+Xmax_correction)+1)^2+((ABS(L110-M110)+1)*BG110)^2)^(1/2)</f>
        <v>61.297882638901051</v>
      </c>
      <c r="BO110" s="4">
        <f>((ABS(E110-Xmin_correction-F110+Xmax_correction)+1)^2+((ABS(K110-N110)+1)*BG110)^2)^(1/2)</f>
        <v>60.733471899826569</v>
      </c>
      <c r="BP110" s="4">
        <f t="shared" si="29"/>
        <v>63.646438897698246</v>
      </c>
      <c r="BQ110" s="4"/>
    </row>
    <row r="111" spans="1:69" x14ac:dyDescent="0.25">
      <c r="A111" s="49">
        <v>4438</v>
      </c>
      <c r="B111" s="49">
        <v>0</v>
      </c>
      <c r="C111" s="49">
        <v>21</v>
      </c>
      <c r="D111" s="49">
        <v>119</v>
      </c>
      <c r="E111" s="49">
        <v>23</v>
      </c>
      <c r="F111" s="49">
        <v>79</v>
      </c>
      <c r="G111" s="49">
        <v>47</v>
      </c>
      <c r="H111" s="49">
        <v>56</v>
      </c>
      <c r="I111" s="49">
        <v>46</v>
      </c>
      <c r="J111" s="49">
        <v>56</v>
      </c>
      <c r="K111" s="49">
        <v>68</v>
      </c>
      <c r="L111" s="49">
        <v>75</v>
      </c>
      <c r="M111" s="49">
        <v>56</v>
      </c>
      <c r="N111" s="49">
        <v>86</v>
      </c>
      <c r="O111" s="49">
        <v>0</v>
      </c>
      <c r="P111" s="49">
        <v>0</v>
      </c>
      <c r="Q111" s="49">
        <v>7243</v>
      </c>
      <c r="R111" s="49">
        <v>3</v>
      </c>
      <c r="S111" s="49">
        <v>65</v>
      </c>
      <c r="T111" s="49">
        <v>20</v>
      </c>
      <c r="U111" s="49">
        <v>120</v>
      </c>
      <c r="V111" s="49">
        <v>48</v>
      </c>
      <c r="W111" s="49">
        <v>48</v>
      </c>
      <c r="X111" s="49">
        <v>46</v>
      </c>
      <c r="Y111" s="49">
        <v>48</v>
      </c>
      <c r="Z111" s="49">
        <v>48</v>
      </c>
      <c r="AA111" s="49">
        <v>20</v>
      </c>
      <c r="AB111" s="49">
        <v>46</v>
      </c>
      <c r="AC111" s="49">
        <v>120</v>
      </c>
      <c r="AD111" s="51">
        <v>63.433975000499998</v>
      </c>
      <c r="AF111" s="8"/>
      <c r="AG111" s="2">
        <f>Q111*0.000001</f>
        <v>7.2429999999999994E-3</v>
      </c>
      <c r="AH111" s="3">
        <f t="shared" si="15"/>
        <v>2.0768936711169408</v>
      </c>
      <c r="AI111" s="3">
        <f t="shared" si="16"/>
        <v>2.1478750711169408</v>
      </c>
      <c r="AJ111" s="2">
        <f>(1+D111-C111)*LineDuration</f>
        <v>2.7323999999999998E-2</v>
      </c>
      <c r="AK111" s="3">
        <f t="shared" si="17"/>
        <v>2.4156502711169408</v>
      </c>
      <c r="AM111" s="7">
        <f>D111-C111+1</f>
        <v>99</v>
      </c>
      <c r="AN111" s="4">
        <f t="shared" si="23"/>
        <v>62.346883225599292</v>
      </c>
      <c r="AO111" s="32">
        <f t="shared" si="24"/>
        <v>1.5878901218168855</v>
      </c>
      <c r="AP111" s="1">
        <f>ABS(J111+I111-H111-G111)/2</f>
        <v>0.5</v>
      </c>
      <c r="AQ111" s="4">
        <f t="shared" si="25"/>
        <v>62.348888105133952</v>
      </c>
      <c r="AS111" s="4">
        <f>1+(F111-3)-(E111-8)</f>
        <v>62</v>
      </c>
      <c r="AT111" s="4">
        <f>ABS(N111-L111)</f>
        <v>11</v>
      </c>
      <c r="AU111" s="4">
        <f>AN111/(1+D111-C111)*ABS(N111-L111)</f>
        <v>6.9274314695110331</v>
      </c>
      <c r="AV111" s="4">
        <f t="shared" si="26"/>
        <v>62.385810139524288</v>
      </c>
      <c r="AX111" s="4">
        <f t="shared" si="27"/>
        <v>62.385810139524288</v>
      </c>
      <c r="AZ111" s="24">
        <f t="shared" si="18"/>
        <v>3</v>
      </c>
      <c r="BA111" s="1">
        <f t="shared" si="19"/>
        <v>1.2799999999999999E-2</v>
      </c>
      <c r="BB111" s="1">
        <f t="shared" si="20"/>
        <v>2.136437998427664</v>
      </c>
      <c r="BC111" s="1">
        <f t="shared" si="21"/>
        <v>6.0759517664003291E-3</v>
      </c>
      <c r="BD111" s="1">
        <f>BC111+LineDuration*(U111-T111+1)</f>
        <v>3.3951951766400326E-2</v>
      </c>
      <c r="BE111" s="1">
        <f t="shared" si="22"/>
        <v>7.6162995386569551E-2</v>
      </c>
      <c r="BF111" s="1">
        <f t="shared" si="28"/>
        <v>63.362995386569558</v>
      </c>
      <c r="BG111" s="1">
        <f>BF111/(U111-T111+1)</f>
        <v>0.62735638996603527</v>
      </c>
      <c r="BH111" s="4">
        <f>((ABS(X111-F111+Xmax_correction)+1)^2+((ABS(U111-M111)+1)*BG111)^2)^(1/2)</f>
        <v>51.223615346165168</v>
      </c>
      <c r="BI111" s="4">
        <f>((ABS(E111-Xmin_correction-W111)+1)^2+((ABS(L111-T111)+1)*BG111)^2)^(1/2)</f>
        <v>46.853542678626702</v>
      </c>
      <c r="BJ111" s="4">
        <f>((ABS(E111-Xmin_correction-Y111)+1)^2+((ABS(K111-U111)+1)*BG111)^2)^(1/2)</f>
        <v>45.459378531252341</v>
      </c>
      <c r="BK111" s="4">
        <f>((ABS(V111-F111+Xmax_correction)+1)^2+((ABS(T111-N111)+1)*BG111)^2)^(1/2)</f>
        <v>51.066259347049581</v>
      </c>
      <c r="BL111" s="4">
        <f>((ABS(V111-Y111)+1)^2+((ABS(T111-U111)+1)*BG111)^2)^(1/2)</f>
        <v>63.37088593635437</v>
      </c>
      <c r="BM111" s="4">
        <f>((ABS(W111-X111)+1)^2+((ABS(T111-U111)+1)*BG111)^2)^(1/2)</f>
        <v>63.433975000455682</v>
      </c>
      <c r="BN111" s="4">
        <f>((ABS(E111-Xmin_correction-F111+Xmax_correction)+1)^2+((ABS(L111-M111)+1)*BG111)^2)^(1/2)</f>
        <v>60.319403312802145</v>
      </c>
      <c r="BO111" s="4">
        <f>((ABS(E111-Xmin_correction-F111+Xmax_correction)+1)^2+((ABS(K111-N111)+1)*BG111)^2)^(1/2)</f>
        <v>60.192033945126568</v>
      </c>
      <c r="BP111" s="4">
        <f t="shared" si="29"/>
        <v>63.433975000455682</v>
      </c>
      <c r="BQ111" s="4"/>
    </row>
    <row r="112" spans="1:69" s="36" customFormat="1" x14ac:dyDescent="0.25">
      <c r="A112" s="49">
        <v>4507</v>
      </c>
      <c r="B112" s="49">
        <v>0</v>
      </c>
      <c r="C112" s="49">
        <v>22</v>
      </c>
      <c r="D112" s="49">
        <v>119</v>
      </c>
      <c r="E112" s="49">
        <v>29</v>
      </c>
      <c r="F112" s="49">
        <v>88</v>
      </c>
      <c r="G112" s="49">
        <v>55</v>
      </c>
      <c r="H112" s="49">
        <v>63</v>
      </c>
      <c r="I112" s="49">
        <v>54</v>
      </c>
      <c r="J112" s="49">
        <v>62</v>
      </c>
      <c r="K112" s="49">
        <v>68</v>
      </c>
      <c r="L112" s="49">
        <v>77</v>
      </c>
      <c r="M112" s="49">
        <v>66</v>
      </c>
      <c r="N112" s="49">
        <v>76</v>
      </c>
      <c r="O112" s="49">
        <v>0</v>
      </c>
      <c r="P112" s="49">
        <v>0</v>
      </c>
      <c r="Q112" s="49">
        <v>7067</v>
      </c>
      <c r="R112" s="49">
        <v>3</v>
      </c>
      <c r="S112" s="49">
        <v>65</v>
      </c>
      <c r="T112" s="49">
        <v>22</v>
      </c>
      <c r="U112" s="49">
        <v>119</v>
      </c>
      <c r="V112" s="49">
        <v>50</v>
      </c>
      <c r="W112" s="49">
        <v>60</v>
      </c>
      <c r="X112" s="49">
        <v>49</v>
      </c>
      <c r="Y112" s="49">
        <v>59</v>
      </c>
      <c r="Z112" s="49">
        <v>60</v>
      </c>
      <c r="AA112" s="49">
        <v>22</v>
      </c>
      <c r="AB112" s="49">
        <v>49</v>
      </c>
      <c r="AC112" s="49">
        <v>119</v>
      </c>
      <c r="AD112" s="51">
        <v>63.9147201639</v>
      </c>
      <c r="AG112" s="37">
        <f>Q112*0.000001</f>
        <v>7.0669999999999995E-3</v>
      </c>
      <c r="AH112" s="38">
        <f t="shared" si="15"/>
        <v>2.1303639173482383</v>
      </c>
      <c r="AI112" s="38">
        <f t="shared" si="16"/>
        <v>2.1996205173482384</v>
      </c>
      <c r="AJ112" s="37">
        <f>(1+D112-C112)*LineDuration</f>
        <v>2.7047999999999999E-2</v>
      </c>
      <c r="AK112" s="38">
        <f t="shared" si="17"/>
        <v>2.4646909173482383</v>
      </c>
      <c r="AL112" s="48"/>
      <c r="AM112" s="39">
        <f>D112-C112+1</f>
        <v>98</v>
      </c>
      <c r="AN112" s="40">
        <f t="shared" si="23"/>
        <v>63.080147842835146</v>
      </c>
      <c r="AO112" s="41">
        <f t="shared" si="24"/>
        <v>1.5535791108823656</v>
      </c>
      <c r="AP112" s="39">
        <f>ABS(J112+I112-H112-G112)/2</f>
        <v>1</v>
      </c>
      <c r="AQ112" s="40">
        <f t="shared" si="25"/>
        <v>63.088073768929888</v>
      </c>
      <c r="AR112" s="48"/>
      <c r="AS112" s="40">
        <f>1+(F112-3)-(E112-8)</f>
        <v>65</v>
      </c>
      <c r="AT112" s="40">
        <f>ABS(N112-L112)</f>
        <v>1</v>
      </c>
      <c r="AU112" s="40">
        <f>AN112/(1+D112-C112)*ABS(N112-L112)</f>
        <v>0.64367497798811368</v>
      </c>
      <c r="AV112" s="40">
        <f t="shared" si="26"/>
        <v>65.003186979388076</v>
      </c>
      <c r="AW112" s="48"/>
      <c r="AX112" s="40">
        <f t="shared" si="27"/>
        <v>65.003186979388076</v>
      </c>
      <c r="AY112" s="48"/>
      <c r="AZ112" s="42">
        <f t="shared" si="18"/>
        <v>0</v>
      </c>
      <c r="BA112" s="39">
        <f t="shared" si="19"/>
        <v>1.2799999999999999E-2</v>
      </c>
      <c r="BB112" s="39">
        <f t="shared" si="20"/>
        <v>2.1884538880998456</v>
      </c>
      <c r="BC112" s="39">
        <f t="shared" si="21"/>
        <v>5.9275480358783033E-3</v>
      </c>
      <c r="BD112" s="39">
        <f>BC112+LineDuration*(U112-T112+1)</f>
        <v>3.2975548035878301E-2</v>
      </c>
      <c r="BE112" s="39">
        <f t="shared" si="22"/>
        <v>7.5578112854924634E-2</v>
      </c>
      <c r="BF112" s="39">
        <f t="shared" si="28"/>
        <v>62.778112854924629</v>
      </c>
      <c r="BG112" s="39">
        <f>BF112/(U112-T112+1)</f>
        <v>0.64059298831555744</v>
      </c>
      <c r="BH112" s="4">
        <f>((ABS(X112-F112+Xmax_correction)+1)^2+((ABS(U112-M112)+1)*BG112)^2)^(1/2)</f>
        <v>50.651830592744894</v>
      </c>
      <c r="BI112" s="40">
        <f>((ABS(E112-Xmin_correction-W112)+1)^2+((ABS(L112-T112)+1)*BG112)^2)^(1/2)</f>
        <v>51.535298633708521</v>
      </c>
      <c r="BJ112" s="4">
        <f>((ABS(E112-Xmin_correction-Y112)+1)^2+((ABS(K112-U112)+1)*BG112)^2)^(1/2)</f>
        <v>49.04703614429895</v>
      </c>
      <c r="BK112" s="4">
        <f>((ABS(V112-F112+Xmax_correction)+1)^2+((ABS(T112-N112)+1)*BG112)^2)^(1/2)</f>
        <v>50.371987398296525</v>
      </c>
      <c r="BL112" s="40">
        <f>((ABS(V112-Y112)+1)^2+((ABS(T112-U112)+1)*BG112)^2)^(1/2)</f>
        <v>63.569579624421401</v>
      </c>
      <c r="BM112" s="40">
        <f>((ABS(W112-X112)+1)^2+((ABS(T112-U112)+1)*BG112)^2)^(1/2)</f>
        <v>63.914720163868765</v>
      </c>
      <c r="BN112" s="4">
        <f>((ABS(E112-Xmin_correction-F112+Xmax_correction)+1)^2+((ABS(L112-M112)+1)*BG112)^2)^(1/2)</f>
        <v>62.474728892903443</v>
      </c>
      <c r="BO112" s="4">
        <f>((ABS(E112-Xmin_correction-F112+Xmax_correction)+1)^2+((ABS(K112-N112)+1)*BG112)^2)^(1/2)</f>
        <v>62.267480352998092</v>
      </c>
      <c r="BP112" s="40">
        <f t="shared" si="29"/>
        <v>63.914720163868765</v>
      </c>
      <c r="BQ112" s="4"/>
    </row>
    <row r="113" spans="1:69" s="36" customFormat="1" x14ac:dyDescent="0.25">
      <c r="A113" s="49">
        <v>4383</v>
      </c>
      <c r="B113" s="49">
        <v>0</v>
      </c>
      <c r="C113" s="49">
        <v>20</v>
      </c>
      <c r="D113" s="49">
        <v>117</v>
      </c>
      <c r="E113" s="49">
        <v>28</v>
      </c>
      <c r="F113" s="49">
        <v>84</v>
      </c>
      <c r="G113" s="49">
        <v>53</v>
      </c>
      <c r="H113" s="49">
        <v>61</v>
      </c>
      <c r="I113" s="49">
        <v>52</v>
      </c>
      <c r="J113" s="49">
        <v>59</v>
      </c>
      <c r="K113" s="49">
        <v>63</v>
      </c>
      <c r="L113" s="49">
        <v>81</v>
      </c>
      <c r="M113" s="49">
        <v>57</v>
      </c>
      <c r="N113" s="49">
        <v>77</v>
      </c>
      <c r="O113" s="49">
        <v>0</v>
      </c>
      <c r="P113" s="49">
        <v>0</v>
      </c>
      <c r="Q113" s="49">
        <v>7067</v>
      </c>
      <c r="R113" s="49">
        <v>3</v>
      </c>
      <c r="S113" s="49">
        <v>65</v>
      </c>
      <c r="T113" s="49">
        <v>20</v>
      </c>
      <c r="U113" s="49">
        <v>117</v>
      </c>
      <c r="V113" s="49">
        <v>48</v>
      </c>
      <c r="W113" s="49">
        <v>58</v>
      </c>
      <c r="X113" s="49">
        <v>47</v>
      </c>
      <c r="Y113" s="49">
        <v>56</v>
      </c>
      <c r="Z113" s="49">
        <v>58</v>
      </c>
      <c r="AA113" s="49">
        <v>20</v>
      </c>
      <c r="AB113" s="49">
        <v>47</v>
      </c>
      <c r="AC113" s="49">
        <v>117</v>
      </c>
      <c r="AD113" s="51">
        <v>63.9147201639</v>
      </c>
      <c r="AG113" s="37">
        <f>Q113*0.000001</f>
        <v>7.0669999999999995E-3</v>
      </c>
      <c r="AH113" s="38">
        <f t="shared" si="15"/>
        <v>2.1303639173482383</v>
      </c>
      <c r="AI113" s="38">
        <f t="shared" si="16"/>
        <v>2.1996205173482384</v>
      </c>
      <c r="AJ113" s="37">
        <f>(1+D113-C113)*LineDuration</f>
        <v>2.7047999999999999E-2</v>
      </c>
      <c r="AK113" s="38">
        <f t="shared" si="17"/>
        <v>2.4646909173482383</v>
      </c>
      <c r="AL113" s="48"/>
      <c r="AM113" s="39">
        <f>D113-C113+1</f>
        <v>98</v>
      </c>
      <c r="AN113" s="40">
        <f t="shared" si="23"/>
        <v>63.080147842835146</v>
      </c>
      <c r="AO113" s="41">
        <f t="shared" si="24"/>
        <v>1.5535791108823656</v>
      </c>
      <c r="AP113" s="39">
        <f>ABS(J113+I113-H113-G113)/2</f>
        <v>1.5</v>
      </c>
      <c r="AQ113" s="40">
        <f t="shared" si="25"/>
        <v>63.097979776486817</v>
      </c>
      <c r="AR113" s="48"/>
      <c r="AS113" s="40">
        <f>1+(F113-3)-(E113-8)</f>
        <v>62</v>
      </c>
      <c r="AT113" s="40">
        <f>ABS(N113-L113)</f>
        <v>4</v>
      </c>
      <c r="AU113" s="40">
        <f>AN113/(1+D113-C113)*ABS(N113-L113)</f>
        <v>2.5746999119524547</v>
      </c>
      <c r="AV113" s="40">
        <f t="shared" si="26"/>
        <v>62.053437291068796</v>
      </c>
      <c r="AW113" s="48"/>
      <c r="AX113" s="40">
        <f t="shared" si="27"/>
        <v>63.097979776486817</v>
      </c>
      <c r="AY113" s="48"/>
      <c r="AZ113" s="42">
        <f t="shared" si="18"/>
        <v>1</v>
      </c>
      <c r="BA113" s="39">
        <f t="shared" si="19"/>
        <v>1.2799999999999999E-2</v>
      </c>
      <c r="BB113" s="39">
        <f t="shared" si="20"/>
        <v>2.1884538880998456</v>
      </c>
      <c r="BC113" s="39">
        <f t="shared" si="21"/>
        <v>5.9275480358783033E-3</v>
      </c>
      <c r="BD113" s="39">
        <f>BC113+LineDuration*(U113-T113+1)</f>
        <v>3.2975548035878301E-2</v>
      </c>
      <c r="BE113" s="39">
        <f t="shared" si="22"/>
        <v>7.5578112854924634E-2</v>
      </c>
      <c r="BF113" s="39">
        <f t="shared" si="28"/>
        <v>62.778112854924629</v>
      </c>
      <c r="BG113" s="39">
        <f>BF113/(U113-T113+1)</f>
        <v>0.64059298831555744</v>
      </c>
      <c r="BH113" s="4">
        <f>((ABS(X113-F113+Xmax_correction)+1)^2+((ABS(U113-M113)+1)*BG113)^2)^(1/2)</f>
        <v>52.459005333905893</v>
      </c>
      <c r="BI113" s="40">
        <f>((ABS(E113-Xmin_correction-W113)+1)^2+((ABS(L113-T113)+1)*BG113)^2)^(1/2)</f>
        <v>53.604304341669163</v>
      </c>
      <c r="BJ113" s="4">
        <f>((ABS(E113-Xmin_correction-Y113)+1)^2+((ABS(K113-U113)+1)*BG113)^2)^(1/2)</f>
        <v>48.962609350954168</v>
      </c>
      <c r="BK113" s="4">
        <f>((ABS(V113-F113+Xmax_correction)+1)^2+((ABS(T113-N113)+1)*BG113)^2)^(1/2)</f>
        <v>50.363170503338495</v>
      </c>
      <c r="BL113" s="40">
        <f>((ABS(V113-Y113)+1)^2+((ABS(T113-U113)+1)*BG113)^2)^(1/2)</f>
        <v>63.419961003028476</v>
      </c>
      <c r="BM113" s="40">
        <f>((ABS(W113-X113)+1)^2+((ABS(T113-U113)+1)*BG113)^2)^(1/2)</f>
        <v>63.914720163868765</v>
      </c>
      <c r="BN113" s="4">
        <f>((ABS(E113-Xmin_correction-F113+Xmax_correction)+1)^2+((ABS(L113-M113)+1)*BG113)^2)^(1/2)</f>
        <v>61.134888651443617</v>
      </c>
      <c r="BO113" s="4">
        <f>((ABS(E113-Xmin_correction-F113+Xmax_correction)+1)^2+((ABS(K113-N113)+1)*BG113)^2)^(1/2)</f>
        <v>59.777344033946399</v>
      </c>
      <c r="BP113" s="40">
        <f t="shared" si="29"/>
        <v>63.914720163868765</v>
      </c>
      <c r="BQ113" s="4"/>
    </row>
    <row r="114" spans="1:69" s="36" customFormat="1" x14ac:dyDescent="0.25">
      <c r="A114" s="49">
        <v>4454</v>
      </c>
      <c r="B114" s="49">
        <v>0</v>
      </c>
      <c r="C114" s="49">
        <v>20</v>
      </c>
      <c r="D114" s="49">
        <v>117</v>
      </c>
      <c r="E114" s="49">
        <v>26</v>
      </c>
      <c r="F114" s="49">
        <v>84</v>
      </c>
      <c r="G114" s="49">
        <v>51</v>
      </c>
      <c r="H114" s="49">
        <v>59</v>
      </c>
      <c r="I114" s="49">
        <v>50</v>
      </c>
      <c r="J114" s="49">
        <v>57</v>
      </c>
      <c r="K114" s="49">
        <v>59</v>
      </c>
      <c r="L114" s="49">
        <v>82</v>
      </c>
      <c r="M114" s="49">
        <v>63</v>
      </c>
      <c r="N114" s="49">
        <v>74</v>
      </c>
      <c r="O114" s="49">
        <v>0</v>
      </c>
      <c r="P114" s="49">
        <v>0</v>
      </c>
      <c r="Q114" s="49">
        <v>7067</v>
      </c>
      <c r="R114" s="49">
        <v>3</v>
      </c>
      <c r="S114" s="49">
        <v>65</v>
      </c>
      <c r="T114" s="49">
        <v>20</v>
      </c>
      <c r="U114" s="49">
        <v>117</v>
      </c>
      <c r="V114" s="49">
        <v>46</v>
      </c>
      <c r="W114" s="49">
        <v>56</v>
      </c>
      <c r="X114" s="49">
        <v>45</v>
      </c>
      <c r="Y114" s="49">
        <v>54</v>
      </c>
      <c r="Z114" s="49">
        <v>56</v>
      </c>
      <c r="AA114" s="49">
        <v>20</v>
      </c>
      <c r="AB114" s="49">
        <v>45</v>
      </c>
      <c r="AC114" s="49">
        <v>117</v>
      </c>
      <c r="AD114" s="51">
        <v>63.9147201639</v>
      </c>
      <c r="AG114" s="37">
        <f>Q114*0.000001</f>
        <v>7.0669999999999995E-3</v>
      </c>
      <c r="AH114" s="38">
        <f t="shared" si="15"/>
        <v>2.1303639173482383</v>
      </c>
      <c r="AI114" s="38">
        <f t="shared" si="16"/>
        <v>2.1996205173482384</v>
      </c>
      <c r="AJ114" s="37">
        <f>(1+D114-C114)*LineDuration</f>
        <v>2.7047999999999999E-2</v>
      </c>
      <c r="AK114" s="38">
        <f t="shared" si="17"/>
        <v>2.4646909173482383</v>
      </c>
      <c r="AL114" s="48"/>
      <c r="AM114" s="39">
        <f>D114-C114+1</f>
        <v>98</v>
      </c>
      <c r="AN114" s="40">
        <f t="shared" si="23"/>
        <v>63.080147842835146</v>
      </c>
      <c r="AO114" s="41">
        <f t="shared" si="24"/>
        <v>1.5535791108823656</v>
      </c>
      <c r="AP114" s="39">
        <f>ABS(J114+I114-H114-G114)/2</f>
        <v>1.5</v>
      </c>
      <c r="AQ114" s="40">
        <f t="shared" si="25"/>
        <v>63.097979776486817</v>
      </c>
      <c r="AR114" s="48"/>
      <c r="AS114" s="40">
        <f>1+(F114-3)-(E114-8)</f>
        <v>64</v>
      </c>
      <c r="AT114" s="40">
        <f>ABS(N114-L114)</f>
        <v>8</v>
      </c>
      <c r="AU114" s="40">
        <f>AN114/(1+D114-C114)*ABS(N114-L114)</f>
        <v>5.1493998239049095</v>
      </c>
      <c r="AV114" s="40">
        <f t="shared" si="26"/>
        <v>64.20682454806834</v>
      </c>
      <c r="AW114" s="48"/>
      <c r="AX114" s="40">
        <f t="shared" si="27"/>
        <v>64.20682454806834</v>
      </c>
      <c r="AY114" s="48"/>
      <c r="AZ114" s="42">
        <f t="shared" si="18"/>
        <v>2</v>
      </c>
      <c r="BA114" s="39">
        <f t="shared" si="19"/>
        <v>1.2799999999999999E-2</v>
      </c>
      <c r="BB114" s="39">
        <f t="shared" si="20"/>
        <v>2.1884538880998456</v>
      </c>
      <c r="BC114" s="39">
        <f t="shared" si="21"/>
        <v>5.9275480358783033E-3</v>
      </c>
      <c r="BD114" s="39">
        <f>BC114+LineDuration*(U114-T114+1)</f>
        <v>3.2975548035878301E-2</v>
      </c>
      <c r="BE114" s="39">
        <f t="shared" si="22"/>
        <v>7.5578112854924634E-2</v>
      </c>
      <c r="BF114" s="39">
        <f t="shared" si="28"/>
        <v>62.778112854924629</v>
      </c>
      <c r="BG114" s="39">
        <f>BF114/(U114-T114+1)</f>
        <v>0.64059298831555744</v>
      </c>
      <c r="BH114" s="4">
        <f>((ABS(X114-F114+Xmax_correction)+1)^2+((ABS(U114-M114)+1)*BG114)^2)^(1/2)</f>
        <v>51.091458331644283</v>
      </c>
      <c r="BI114" s="40">
        <f>((ABS(E114-Xmin_correction-W114)+1)^2+((ABS(L114-T114)+1)*BG114)^2)^(1/2)</f>
        <v>54.080646871493435</v>
      </c>
      <c r="BJ114" s="4">
        <f>((ABS(E114-Xmin_correction-Y114)+1)^2+((ABS(K114-U114)+1)*BG114)^2)^(1/2)</f>
        <v>50.83759426074166</v>
      </c>
      <c r="BK114" s="4">
        <f>((ABS(V114-F114+Xmax_correction)+1)^2+((ABS(T114-N114)+1)*BG114)^2)^(1/2)</f>
        <v>50.371987398296525</v>
      </c>
      <c r="BL114" s="40">
        <f>((ABS(V114-Y114)+1)^2+((ABS(T114-U114)+1)*BG114)^2)^(1/2)</f>
        <v>63.419961003028476</v>
      </c>
      <c r="BM114" s="40">
        <f>((ABS(W114-X114)+1)^2+((ABS(T114-U114)+1)*BG114)^2)^(1/2)</f>
        <v>63.914720163868765</v>
      </c>
      <c r="BN114" s="4">
        <f>((ABS(E114-Xmin_correction-F114+Xmax_correction)+1)^2+((ABS(L114-M114)+1)*BG114)^2)^(1/2)</f>
        <v>62.330921304530889</v>
      </c>
      <c r="BO114" s="4">
        <f>((ABS(E114-Xmin_correction-F114+Xmax_correction)+1)^2+((ABS(K114-N114)+1)*BG114)^2)^(1/2)</f>
        <v>61.855088718955358</v>
      </c>
      <c r="BP114" s="40">
        <f t="shared" si="29"/>
        <v>63.914720163868765</v>
      </c>
      <c r="BQ114" s="4"/>
    </row>
    <row r="115" spans="1:69" s="36" customFormat="1" x14ac:dyDescent="0.25">
      <c r="A115" s="49">
        <v>4406</v>
      </c>
      <c r="B115" s="49">
        <v>0</v>
      </c>
      <c r="C115" s="49">
        <v>20</v>
      </c>
      <c r="D115" s="49">
        <v>117</v>
      </c>
      <c r="E115" s="49">
        <v>25</v>
      </c>
      <c r="F115" s="49">
        <v>82</v>
      </c>
      <c r="G115" s="49">
        <v>50</v>
      </c>
      <c r="H115" s="49">
        <v>58</v>
      </c>
      <c r="I115" s="49">
        <v>49</v>
      </c>
      <c r="J115" s="49">
        <v>57</v>
      </c>
      <c r="K115" s="49">
        <v>59</v>
      </c>
      <c r="L115" s="49">
        <v>81</v>
      </c>
      <c r="M115" s="49">
        <v>61</v>
      </c>
      <c r="N115" s="49">
        <v>78</v>
      </c>
      <c r="O115" s="49">
        <v>0</v>
      </c>
      <c r="P115" s="49">
        <v>0</v>
      </c>
      <c r="Q115" s="49">
        <v>7067</v>
      </c>
      <c r="R115" s="49">
        <v>3</v>
      </c>
      <c r="S115" s="49">
        <v>65</v>
      </c>
      <c r="T115" s="49">
        <v>20</v>
      </c>
      <c r="U115" s="49">
        <v>117</v>
      </c>
      <c r="V115" s="49">
        <v>45</v>
      </c>
      <c r="W115" s="49">
        <v>55</v>
      </c>
      <c r="X115" s="49">
        <v>44</v>
      </c>
      <c r="Y115" s="49">
        <v>54</v>
      </c>
      <c r="Z115" s="49">
        <v>55</v>
      </c>
      <c r="AA115" s="49">
        <v>20</v>
      </c>
      <c r="AB115" s="49">
        <v>44</v>
      </c>
      <c r="AC115" s="49">
        <v>117</v>
      </c>
      <c r="AD115" s="51">
        <v>63.9147201639</v>
      </c>
      <c r="AG115" s="37">
        <f>Q115*0.000001</f>
        <v>7.0669999999999995E-3</v>
      </c>
      <c r="AH115" s="38">
        <f t="shared" si="15"/>
        <v>2.1303639173482383</v>
      </c>
      <c r="AI115" s="38">
        <f t="shared" si="16"/>
        <v>2.1996205173482384</v>
      </c>
      <c r="AJ115" s="37">
        <f>(1+D115-C115)*LineDuration</f>
        <v>2.7047999999999999E-2</v>
      </c>
      <c r="AK115" s="38">
        <f t="shared" si="17"/>
        <v>2.4646909173482383</v>
      </c>
      <c r="AL115" s="48"/>
      <c r="AM115" s="39">
        <f>D115-C115+1</f>
        <v>98</v>
      </c>
      <c r="AN115" s="40">
        <f t="shared" si="23"/>
        <v>63.080147842835146</v>
      </c>
      <c r="AO115" s="41">
        <f t="shared" si="24"/>
        <v>1.5535791108823656</v>
      </c>
      <c r="AP115" s="39">
        <f>ABS(J115+I115-H115-G115)/2</f>
        <v>1</v>
      </c>
      <c r="AQ115" s="40">
        <f t="shared" si="25"/>
        <v>63.088073768929888</v>
      </c>
      <c r="AR115" s="48"/>
      <c r="AS115" s="40">
        <f>1+(F115-3)-(E115-8)</f>
        <v>63</v>
      </c>
      <c r="AT115" s="40">
        <f>ABS(N115-L115)</f>
        <v>3</v>
      </c>
      <c r="AU115" s="40">
        <f>AN115/(1+D115-C115)*ABS(N115-L115)</f>
        <v>1.9310249339643411</v>
      </c>
      <c r="AV115" s="40">
        <f t="shared" si="26"/>
        <v>63.02958715790222</v>
      </c>
      <c r="AW115" s="48"/>
      <c r="AX115" s="40">
        <f t="shared" si="27"/>
        <v>63.088073768929888</v>
      </c>
      <c r="AY115" s="48"/>
      <c r="AZ115" s="42">
        <f t="shared" si="18"/>
        <v>3</v>
      </c>
      <c r="BA115" s="39">
        <f t="shared" si="19"/>
        <v>1.2799999999999999E-2</v>
      </c>
      <c r="BB115" s="39">
        <f t="shared" si="20"/>
        <v>2.1884538880998456</v>
      </c>
      <c r="BC115" s="39">
        <f t="shared" si="21"/>
        <v>5.9275480358783033E-3</v>
      </c>
      <c r="BD115" s="39">
        <f>BC115+LineDuration*(U115-T115+1)</f>
        <v>3.2975548035878301E-2</v>
      </c>
      <c r="BE115" s="39">
        <f t="shared" si="22"/>
        <v>7.5578112854924634E-2</v>
      </c>
      <c r="BF115" s="39">
        <f t="shared" si="28"/>
        <v>62.778112854924629</v>
      </c>
      <c r="BG115" s="39">
        <f>BF115/(U115-T115+1)</f>
        <v>0.64059298831555744</v>
      </c>
      <c r="BH115" s="4">
        <f>((ABS(X115-F115+Xmax_correction)+1)^2+((ABS(U115-M115)+1)*BG115)^2)^(1/2)</f>
        <v>51.276287061664796</v>
      </c>
      <c r="BI115" s="40">
        <f>((ABS(E115-Xmin_correction-W115)+1)^2+((ABS(L115-T115)+1)*BG115)^2)^(1/2)</f>
        <v>53.604304341669163</v>
      </c>
      <c r="BJ115" s="4">
        <f>((ABS(E115-Xmin_correction-Y115)+1)^2+((ABS(K115-U115)+1)*BG115)^2)^(1/2)</f>
        <v>51.511755844853447</v>
      </c>
      <c r="BK115" s="4">
        <f>((ABS(V115-F115+Xmax_correction)+1)^2+((ABS(T115-N115)+1)*BG115)^2)^(1/2)</f>
        <v>51.511755844853447</v>
      </c>
      <c r="BL115" s="40">
        <f>((ABS(V115-Y115)+1)^2+((ABS(T115-U115)+1)*BG115)^2)^(1/2)</f>
        <v>63.569579624421401</v>
      </c>
      <c r="BM115" s="40">
        <f>((ABS(W115-X115)+1)^2+((ABS(T115-U115)+1)*BG115)^2)^(1/2)</f>
        <v>63.914720163868765</v>
      </c>
      <c r="BN115" s="4">
        <f>((ABS(E115-Xmin_correction-F115+Xmax_correction)+1)^2+((ABS(L115-M115)+1)*BG115)^2)^(1/2)</f>
        <v>61.4895802971159</v>
      </c>
      <c r="BO115" s="4">
        <f>((ABS(E115-Xmin_correction-F115+Xmax_correction)+1)^2+((ABS(K115-N115)+1)*BG115)^2)^(1/2)</f>
        <v>61.352618124018328</v>
      </c>
      <c r="BP115" s="40">
        <f t="shared" si="29"/>
        <v>63.914720163868765</v>
      </c>
      <c r="BQ115" s="4"/>
    </row>
    <row r="116" spans="1:69" x14ac:dyDescent="0.25">
      <c r="A116" s="49">
        <v>4489</v>
      </c>
      <c r="B116" s="49">
        <v>0</v>
      </c>
      <c r="C116" s="49">
        <v>22</v>
      </c>
      <c r="D116" s="49">
        <v>119</v>
      </c>
      <c r="E116" s="49">
        <v>39</v>
      </c>
      <c r="F116" s="49">
        <v>97</v>
      </c>
      <c r="G116" s="49">
        <v>64</v>
      </c>
      <c r="H116" s="49">
        <v>71</v>
      </c>
      <c r="I116" s="49">
        <v>67</v>
      </c>
      <c r="J116" s="49">
        <v>70</v>
      </c>
      <c r="K116" s="49">
        <v>62</v>
      </c>
      <c r="L116" s="49">
        <v>80</v>
      </c>
      <c r="M116" s="49">
        <v>63</v>
      </c>
      <c r="N116" s="49">
        <v>81</v>
      </c>
      <c r="O116" s="49">
        <v>0</v>
      </c>
      <c r="P116" s="49">
        <v>0</v>
      </c>
      <c r="Q116" s="49">
        <v>6996</v>
      </c>
      <c r="R116" s="49">
        <v>3</v>
      </c>
      <c r="S116" s="49">
        <v>64</v>
      </c>
      <c r="T116" s="49">
        <v>22</v>
      </c>
      <c r="U116" s="49">
        <v>119</v>
      </c>
      <c r="V116" s="49">
        <v>59</v>
      </c>
      <c r="W116" s="49">
        <v>68</v>
      </c>
      <c r="X116" s="49">
        <v>62</v>
      </c>
      <c r="Y116" s="49">
        <v>67</v>
      </c>
      <c r="Z116" s="49">
        <v>59</v>
      </c>
      <c r="AA116" s="49">
        <v>22</v>
      </c>
      <c r="AB116" s="49">
        <v>67</v>
      </c>
      <c r="AC116" s="49">
        <v>119</v>
      </c>
      <c r="AD116" s="51">
        <v>64.001903423000002</v>
      </c>
      <c r="AG116" s="2">
        <f>Q116*0.000001</f>
        <v>6.9959999999999996E-3</v>
      </c>
      <c r="AH116" s="3">
        <f t="shared" si="15"/>
        <v>2.1526835794168093</v>
      </c>
      <c r="AI116" s="3">
        <f t="shared" si="16"/>
        <v>2.2212443794168095</v>
      </c>
      <c r="AJ116" s="2">
        <f>(1+D116-C116)*LineDuration</f>
        <v>2.7047999999999999E-2</v>
      </c>
      <c r="AK116" s="3">
        <f t="shared" si="17"/>
        <v>2.4863147794168095</v>
      </c>
      <c r="AM116" s="7">
        <f>D116-C116+1</f>
        <v>98</v>
      </c>
      <c r="AN116" s="4">
        <f t="shared" si="23"/>
        <v>63.665030064065867</v>
      </c>
      <c r="AO116" s="32">
        <f t="shared" si="24"/>
        <v>1.5393065848140335</v>
      </c>
      <c r="AP116" s="1">
        <f>ABS(J116+I116-H116-G116)/2</f>
        <v>1</v>
      </c>
      <c r="AQ116" s="4">
        <f t="shared" si="25"/>
        <v>63.672883184746787</v>
      </c>
      <c r="AS116" s="4">
        <f>1+(F116-3)-(E116-8)</f>
        <v>64</v>
      </c>
      <c r="AT116" s="4">
        <f>ABS(N116-L116)</f>
        <v>1</v>
      </c>
      <c r="AU116" s="4">
        <f>AN116/(1+D116-C116)*ABS(N116-L116)</f>
        <v>0.64964316391903942</v>
      </c>
      <c r="AV116" s="4">
        <f t="shared" si="26"/>
        <v>64.003297073201054</v>
      </c>
      <c r="AX116" s="4">
        <f t="shared" si="27"/>
        <v>64.003297073201054</v>
      </c>
      <c r="AZ116" s="24">
        <f t="shared" si="18"/>
        <v>0</v>
      </c>
      <c r="BA116" s="1">
        <f t="shared" si="19"/>
        <v>1.2799999999999999E-2</v>
      </c>
      <c r="BB116" s="1">
        <f t="shared" si="20"/>
        <v>2.2101870040996001</v>
      </c>
      <c r="BC116" s="1">
        <f t="shared" si="21"/>
        <v>5.8676963962031418E-3</v>
      </c>
      <c r="BD116" s="1">
        <f>BC116+LineDuration*(U116-T116+1)</f>
        <v>3.2915696396203141E-2</v>
      </c>
      <c r="BE116" s="1">
        <f t="shared" si="22"/>
        <v>7.6165950176485947E-2</v>
      </c>
      <c r="BF116" s="1">
        <f t="shared" si="28"/>
        <v>63.365950176485939</v>
      </c>
      <c r="BG116" s="1">
        <f>BF116/(U116-T116+1)</f>
        <v>0.64659132833148913</v>
      </c>
      <c r="BH116" s="4">
        <f>((ABS(X116-F116+Xmax_correction)+1)^2+((ABS(U116-M116)+1)*BG116)^2)^(1/2)</f>
        <v>49.470628091251633</v>
      </c>
      <c r="BI116" s="4">
        <f>((ABS(E116-Xmin_correction-W116)+1)^2+((ABS(L116-T116)+1)*BG116)^2)^(1/2)</f>
        <v>51.771977787076885</v>
      </c>
      <c r="BJ116" s="4">
        <f>((ABS(E116-Xmin_correction-Y116)+1)^2+((ABS(K116-U116)+1)*BG116)^2)^(1/2)</f>
        <v>50.620374193780762</v>
      </c>
      <c r="BK116" s="4">
        <f>((ABS(V116-F116+Xmax_correction)+1)^2+((ABS(T116-N116)+1)*BG116)^2)^(1/2)</f>
        <v>52.925317619684876</v>
      </c>
      <c r="BL116" s="4">
        <f>((ABS(V116-Y116)+1)^2+((ABS(T116-U116)+1)*BG116)^2)^(1/2)</f>
        <v>64.001903423014681</v>
      </c>
      <c r="BM116" s="4">
        <f>((ABS(W116-X116)+1)^2+((ABS(T116-U116)+1)*BG116)^2)^(1/2)</f>
        <v>63.751420703925476</v>
      </c>
      <c r="BN116" s="4">
        <f>((ABS(E116-Xmin_correction-F116+Xmax_correction)+1)^2+((ABS(L116-M116)+1)*BG116)^2)^(1/2)</f>
        <v>62.10038673038202</v>
      </c>
      <c r="BO116" s="4">
        <f>((ABS(E116-Xmin_correction-F116+Xmax_correction)+1)^2+((ABS(K116-N116)+1)*BG116)^2)^(1/2)</f>
        <v>62.35569050495225</v>
      </c>
      <c r="BP116" s="4">
        <f t="shared" si="29"/>
        <v>64.001903423014681</v>
      </c>
      <c r="BQ116" s="4"/>
    </row>
    <row r="117" spans="1:69" x14ac:dyDescent="0.25">
      <c r="A117" s="49">
        <v>4381</v>
      </c>
      <c r="B117" s="49">
        <v>0</v>
      </c>
      <c r="C117" s="49">
        <v>20</v>
      </c>
      <c r="D117" s="49">
        <v>117</v>
      </c>
      <c r="E117" s="49">
        <v>24</v>
      </c>
      <c r="F117" s="49">
        <v>81</v>
      </c>
      <c r="G117" s="49">
        <v>51</v>
      </c>
      <c r="H117" s="49">
        <v>57</v>
      </c>
      <c r="I117" s="49">
        <v>50</v>
      </c>
      <c r="J117" s="49">
        <v>54</v>
      </c>
      <c r="K117" s="49">
        <v>64</v>
      </c>
      <c r="L117" s="49">
        <v>78</v>
      </c>
      <c r="M117" s="49">
        <v>64</v>
      </c>
      <c r="N117" s="49">
        <v>71</v>
      </c>
      <c r="O117" s="49">
        <v>0</v>
      </c>
      <c r="P117" s="49">
        <v>0</v>
      </c>
      <c r="Q117" s="49">
        <v>6996</v>
      </c>
      <c r="R117" s="49">
        <v>3</v>
      </c>
      <c r="S117" s="49">
        <v>64</v>
      </c>
      <c r="T117" s="49">
        <v>20</v>
      </c>
      <c r="U117" s="49">
        <v>117</v>
      </c>
      <c r="V117" s="49">
        <v>46</v>
      </c>
      <c r="W117" s="49">
        <v>54</v>
      </c>
      <c r="X117" s="49">
        <v>45</v>
      </c>
      <c r="Y117" s="49">
        <v>51</v>
      </c>
      <c r="Z117" s="49">
        <v>54</v>
      </c>
      <c r="AA117" s="49">
        <v>20</v>
      </c>
      <c r="AB117" s="49">
        <v>45</v>
      </c>
      <c r="AC117" s="49">
        <v>117</v>
      </c>
      <c r="AD117" s="51">
        <v>64.150164783600005</v>
      </c>
      <c r="AG117" s="2">
        <f>Q117*0.000001</f>
        <v>6.9959999999999996E-3</v>
      </c>
      <c r="AH117" s="3">
        <f t="shared" si="15"/>
        <v>2.1526835794168093</v>
      </c>
      <c r="AI117" s="3">
        <f t="shared" si="16"/>
        <v>2.2212443794168095</v>
      </c>
      <c r="AJ117" s="2">
        <f>(1+D117-C117)*LineDuration</f>
        <v>2.7047999999999999E-2</v>
      </c>
      <c r="AK117" s="3">
        <f t="shared" si="17"/>
        <v>2.4863147794168095</v>
      </c>
      <c r="AM117" s="7">
        <f>D117-C117+1</f>
        <v>98</v>
      </c>
      <c r="AN117" s="4">
        <f t="shared" si="23"/>
        <v>63.665030064065867</v>
      </c>
      <c r="AO117" s="32">
        <f t="shared" si="24"/>
        <v>1.5393065848140335</v>
      </c>
      <c r="AP117" s="1">
        <f>ABS(J117+I117-H117-G117)/2</f>
        <v>2</v>
      </c>
      <c r="AQ117" s="4">
        <f t="shared" si="25"/>
        <v>63.696436737531954</v>
      </c>
      <c r="AS117" s="4">
        <f>1+(F117-3)-(E117-8)</f>
        <v>63</v>
      </c>
      <c r="AT117" s="4">
        <f>ABS(N117-L117)</f>
        <v>7</v>
      </c>
      <c r="AU117" s="4">
        <f>AN117/(1+D117-C117)*ABS(N117-L117)</f>
        <v>4.547502147433276</v>
      </c>
      <c r="AV117" s="4">
        <f t="shared" si="26"/>
        <v>63.163911973380102</v>
      </c>
      <c r="AX117" s="4">
        <f t="shared" si="27"/>
        <v>63.696436737531954</v>
      </c>
      <c r="AZ117" s="24">
        <f t="shared" si="18"/>
        <v>1</v>
      </c>
      <c r="BA117" s="1">
        <f t="shared" si="19"/>
        <v>1.2799999999999999E-2</v>
      </c>
      <c r="BB117" s="1">
        <f t="shared" si="20"/>
        <v>2.2101870040996001</v>
      </c>
      <c r="BC117" s="1">
        <f t="shared" si="21"/>
        <v>5.8676963962031418E-3</v>
      </c>
      <c r="BD117" s="1">
        <f>BC117+LineDuration*(U117-T117+1)</f>
        <v>3.2915696396203141E-2</v>
      </c>
      <c r="BE117" s="1">
        <f t="shared" si="22"/>
        <v>7.6165950176485947E-2</v>
      </c>
      <c r="BF117" s="1">
        <f t="shared" si="28"/>
        <v>63.365950176485939</v>
      </c>
      <c r="BG117" s="1">
        <f>BF117/(U117-T117+1)</f>
        <v>0.64659132833148913</v>
      </c>
      <c r="BH117" s="4">
        <f>((ABS(X117-F117+Xmax_correction)+1)^2+((ABS(U117-M117)+1)*BG117)^2)^(1/2)</f>
        <v>48.735226362119903</v>
      </c>
      <c r="BI117" s="4">
        <f>((ABS(E117-Xmin_correction-W117)+1)^2+((ABS(L117-T117)+1)*BG117)^2)^(1/2)</f>
        <v>52.453195174227304</v>
      </c>
      <c r="BJ117" s="4">
        <f>((ABS(E117-Xmin_correction-Y117)+1)^2+((ABS(K117-U117)+1)*BG117)^2)^(1/2)</f>
        <v>48.042921315913617</v>
      </c>
      <c r="BK117" s="4">
        <f>((ABS(V117-F117+Xmax_correction)+1)^2+((ABS(T117-N117)+1)*BG117)^2)^(1/2)</f>
        <v>47.111455668891075</v>
      </c>
      <c r="BL117" s="4">
        <f>((ABS(V117-Y117)+1)^2+((ABS(T117-U117)+1)*BG117)^2)^(1/2)</f>
        <v>63.64938052934135</v>
      </c>
      <c r="BM117" s="4">
        <f>((ABS(W117-X117)+1)^2+((ABS(T117-U117)+1)*BG117)^2)^(1/2)</f>
        <v>64.150164783645707</v>
      </c>
      <c r="BN117" s="4">
        <f>((ABS(E117-Xmin_correction-F117+Xmax_correction)+1)^2+((ABS(L117-M117)+1)*BG117)^2)^(1/2)</f>
        <v>60.778845644035826</v>
      </c>
      <c r="BO117" s="4">
        <f>((ABS(E117-Xmin_correction-F117+Xmax_correction)+1)^2+((ABS(K117-N117)+1)*BG117)^2)^(1/2)</f>
        <v>60.222563397250887</v>
      </c>
      <c r="BP117" s="4">
        <f t="shared" si="29"/>
        <v>64.150164783645707</v>
      </c>
      <c r="BQ117" s="4"/>
    </row>
    <row r="118" spans="1:69" x14ac:dyDescent="0.25">
      <c r="A118" s="49">
        <v>4376</v>
      </c>
      <c r="B118" s="49">
        <v>0</v>
      </c>
      <c r="C118" s="49">
        <v>20</v>
      </c>
      <c r="D118" s="49">
        <v>117</v>
      </c>
      <c r="E118" s="49">
        <v>31</v>
      </c>
      <c r="F118" s="49">
        <v>88</v>
      </c>
      <c r="G118" s="49">
        <v>56</v>
      </c>
      <c r="H118" s="49">
        <v>63</v>
      </c>
      <c r="I118" s="49">
        <v>57</v>
      </c>
      <c r="J118" s="49">
        <v>60</v>
      </c>
      <c r="K118" s="49">
        <v>61</v>
      </c>
      <c r="L118" s="49">
        <v>79</v>
      </c>
      <c r="M118" s="49">
        <v>64</v>
      </c>
      <c r="N118" s="49">
        <v>73</v>
      </c>
      <c r="O118" s="49">
        <v>0</v>
      </c>
      <c r="P118" s="49">
        <v>0</v>
      </c>
      <c r="Q118" s="49">
        <v>6996</v>
      </c>
      <c r="R118" s="49">
        <v>3</v>
      </c>
      <c r="S118" s="49">
        <v>64</v>
      </c>
      <c r="T118" s="49">
        <v>20</v>
      </c>
      <c r="U118" s="49">
        <v>117</v>
      </c>
      <c r="V118" s="49">
        <v>51</v>
      </c>
      <c r="W118" s="49">
        <v>60</v>
      </c>
      <c r="X118" s="49">
        <v>52</v>
      </c>
      <c r="Y118" s="49">
        <v>57</v>
      </c>
      <c r="Z118" s="49">
        <v>60</v>
      </c>
      <c r="AA118" s="49">
        <v>20</v>
      </c>
      <c r="AB118" s="49">
        <v>52</v>
      </c>
      <c r="AC118" s="49">
        <v>117</v>
      </c>
      <c r="AD118" s="51">
        <v>64.001903423000002</v>
      </c>
      <c r="AG118" s="2">
        <f>Q118*0.000001</f>
        <v>6.9959999999999996E-3</v>
      </c>
      <c r="AH118" s="3">
        <f t="shared" si="15"/>
        <v>2.1526835794168093</v>
      </c>
      <c r="AI118" s="3">
        <f t="shared" si="16"/>
        <v>2.2212443794168095</v>
      </c>
      <c r="AJ118" s="2">
        <f>(1+D118-C118)*LineDuration</f>
        <v>2.7047999999999999E-2</v>
      </c>
      <c r="AK118" s="3">
        <f t="shared" si="17"/>
        <v>2.4863147794168095</v>
      </c>
      <c r="AM118" s="7">
        <f>D118-C118+1</f>
        <v>98</v>
      </c>
      <c r="AN118" s="4">
        <f t="shared" si="23"/>
        <v>63.665030064065867</v>
      </c>
      <c r="AO118" s="32">
        <f t="shared" si="24"/>
        <v>1.5393065848140335</v>
      </c>
      <c r="AP118" s="1">
        <f>ABS(J118+I118-H118-G118)/2</f>
        <v>1</v>
      </c>
      <c r="AQ118" s="4">
        <f t="shared" si="25"/>
        <v>63.672883184746787</v>
      </c>
      <c r="AS118" s="4">
        <f>1+(F118-3)-(E118-8)</f>
        <v>63</v>
      </c>
      <c r="AT118" s="4">
        <f>ABS(N118-L118)</f>
        <v>6</v>
      </c>
      <c r="AU118" s="4">
        <f>AN118/(1+D118-C118)*ABS(N118-L118)</f>
        <v>3.8978589835142365</v>
      </c>
      <c r="AV118" s="4">
        <f t="shared" si="26"/>
        <v>63.120466606762044</v>
      </c>
      <c r="AX118" s="4">
        <f t="shared" si="27"/>
        <v>63.672883184746787</v>
      </c>
      <c r="AZ118" s="24">
        <f t="shared" si="18"/>
        <v>2</v>
      </c>
      <c r="BA118" s="1">
        <f t="shared" si="19"/>
        <v>1.2799999999999999E-2</v>
      </c>
      <c r="BB118" s="1">
        <f t="shared" si="20"/>
        <v>2.2101870040996001</v>
      </c>
      <c r="BC118" s="1">
        <f t="shared" si="21"/>
        <v>5.8676963962031418E-3</v>
      </c>
      <c r="BD118" s="1">
        <f>BC118+LineDuration*(U118-T118+1)</f>
        <v>3.2915696396203141E-2</v>
      </c>
      <c r="BE118" s="1">
        <f t="shared" si="22"/>
        <v>7.6165950176485947E-2</v>
      </c>
      <c r="BF118" s="1">
        <f t="shared" si="28"/>
        <v>63.365950176485939</v>
      </c>
      <c r="BG118" s="1">
        <f>BF118/(U118-T118+1)</f>
        <v>0.64659132833148913</v>
      </c>
      <c r="BH118" s="4">
        <f>((ABS(X118-F118+Xmax_correction)+1)^2+((ABS(U118-M118)+1)*BG118)^2)^(1/2)</f>
        <v>48.735226362119903</v>
      </c>
      <c r="BI118" s="4">
        <f>((ABS(E118-Xmin_correction-W118)+1)^2+((ABS(L118-T118)+1)*BG118)^2)^(1/2)</f>
        <v>52.250255933770568</v>
      </c>
      <c r="BJ118" s="4">
        <f>((ABS(E118-Xmin_correction-Y118)+1)^2+((ABS(K118-U118)+1)*BG118)^2)^(1/2)</f>
        <v>48.809251620394008</v>
      </c>
      <c r="BK118" s="4">
        <f>((ABS(V118-F118+Xmax_correction)+1)^2+((ABS(T118-N118)+1)*BG118)^2)^(1/2)</f>
        <v>49.438065178231511</v>
      </c>
      <c r="BL118" s="4">
        <f>((ABS(V118-Y118)+1)^2+((ABS(T118-U118)+1)*BG118)^2)^(1/2)</f>
        <v>63.751420703925476</v>
      </c>
      <c r="BM118" s="4">
        <f>((ABS(W118-X118)+1)^2+((ABS(T118-U118)+1)*BG118)^2)^(1/2)</f>
        <v>64.001903423014681</v>
      </c>
      <c r="BN118" s="4">
        <f>((ABS(E118-Xmin_correction-F118+Xmax_correction)+1)^2+((ABS(L118-M118)+1)*BG118)^2)^(1/2)</f>
        <v>60.885372369261326</v>
      </c>
      <c r="BO118" s="4">
        <f>((ABS(E118-Xmin_correction-F118+Xmax_correction)+1)^2+((ABS(K118-N118)+1)*BG118)^2)^(1/2)</f>
        <v>60.585935483844914</v>
      </c>
      <c r="BP118" s="4">
        <f t="shared" si="29"/>
        <v>64.001903423014681</v>
      </c>
      <c r="BQ118" s="4"/>
    </row>
    <row r="119" spans="1:69" x14ac:dyDescent="0.25">
      <c r="A119" s="49">
        <v>4330</v>
      </c>
      <c r="B119" s="49">
        <v>0</v>
      </c>
      <c r="C119" s="49">
        <v>20</v>
      </c>
      <c r="D119" s="49">
        <v>117</v>
      </c>
      <c r="E119" s="49">
        <v>34</v>
      </c>
      <c r="F119" s="49">
        <v>90</v>
      </c>
      <c r="G119" s="49">
        <v>60</v>
      </c>
      <c r="H119" s="49">
        <v>66</v>
      </c>
      <c r="I119" s="49">
        <v>63</v>
      </c>
      <c r="J119" s="49">
        <v>64</v>
      </c>
      <c r="K119" s="49">
        <v>67</v>
      </c>
      <c r="L119" s="49">
        <v>71</v>
      </c>
      <c r="M119" s="49">
        <v>55</v>
      </c>
      <c r="N119" s="49">
        <v>84</v>
      </c>
      <c r="O119" s="49">
        <v>0</v>
      </c>
      <c r="P119" s="49">
        <v>0</v>
      </c>
      <c r="Q119" s="49">
        <v>6996</v>
      </c>
      <c r="R119" s="49">
        <v>3</v>
      </c>
      <c r="S119" s="49">
        <v>64</v>
      </c>
      <c r="T119" s="49">
        <v>20</v>
      </c>
      <c r="U119" s="49">
        <v>117</v>
      </c>
      <c r="V119" s="49">
        <v>55</v>
      </c>
      <c r="W119" s="49">
        <v>63</v>
      </c>
      <c r="X119" s="49">
        <v>58</v>
      </c>
      <c r="Y119" s="49">
        <v>61</v>
      </c>
      <c r="Z119" s="49">
        <v>55</v>
      </c>
      <c r="AA119" s="49">
        <v>20</v>
      </c>
      <c r="AB119" s="49">
        <v>61</v>
      </c>
      <c r="AC119" s="49">
        <v>117</v>
      </c>
      <c r="AD119" s="51">
        <v>63.751420703900003</v>
      </c>
      <c r="AF119" s="8"/>
      <c r="AG119" s="2">
        <f>Q119*0.000001</f>
        <v>6.9959999999999996E-3</v>
      </c>
      <c r="AH119" s="3">
        <f t="shared" si="15"/>
        <v>2.1526835794168093</v>
      </c>
      <c r="AI119" s="3">
        <f t="shared" si="16"/>
        <v>2.2212443794168095</v>
      </c>
      <c r="AJ119" s="2">
        <f>(1+D119-C119)*LineDuration</f>
        <v>2.7047999999999999E-2</v>
      </c>
      <c r="AK119" s="3">
        <f t="shared" si="17"/>
        <v>2.4863147794168095</v>
      </c>
      <c r="AM119" s="7">
        <f>D119-C119+1</f>
        <v>98</v>
      </c>
      <c r="AN119" s="4">
        <f t="shared" si="23"/>
        <v>63.665030064065867</v>
      </c>
      <c r="AO119" s="32">
        <f t="shared" si="24"/>
        <v>1.5393065848140335</v>
      </c>
      <c r="AP119" s="1">
        <f>ABS(J119+I119-H119-G119)/2</f>
        <v>0.5</v>
      </c>
      <c r="AQ119" s="4">
        <f t="shared" si="25"/>
        <v>63.666993435047729</v>
      </c>
      <c r="AS119" s="4">
        <f>1+(F119-3)-(E119-8)</f>
        <v>62</v>
      </c>
      <c r="AT119" s="4">
        <f>ABS(N119-L119)</f>
        <v>13</v>
      </c>
      <c r="AU119" s="4">
        <f>AN119/(1+D119-C119)*ABS(N119-L119)</f>
        <v>8.4453611309475125</v>
      </c>
      <c r="AV119" s="4">
        <f t="shared" si="26"/>
        <v>62.572550888006148</v>
      </c>
      <c r="AX119" s="4">
        <f t="shared" si="27"/>
        <v>63.666993435047729</v>
      </c>
      <c r="AZ119" s="24">
        <f t="shared" si="18"/>
        <v>3</v>
      </c>
      <c r="BA119" s="1">
        <f t="shared" si="19"/>
        <v>1.2799999999999999E-2</v>
      </c>
      <c r="BB119" s="1">
        <f t="shared" si="20"/>
        <v>2.2101870040996001</v>
      </c>
      <c r="BC119" s="1">
        <f t="shared" si="21"/>
        <v>5.8676963962031418E-3</v>
      </c>
      <c r="BD119" s="1">
        <f>BC119+LineDuration*(U119-T119+1)</f>
        <v>3.2915696396203141E-2</v>
      </c>
      <c r="BE119" s="1">
        <f t="shared" si="22"/>
        <v>7.6165950176485947E-2</v>
      </c>
      <c r="BF119" s="1">
        <f t="shared" si="28"/>
        <v>63.365950176485939</v>
      </c>
      <c r="BG119" s="1">
        <f>BF119/(U119-T119+1)</f>
        <v>0.64659132833148913</v>
      </c>
      <c r="BH119" s="4">
        <f>((ABS(X119-F119+Xmax_correction)+1)^2+((ABS(U119-M119)+1)*BG119)^2)^(1/2)</f>
        <v>50.590126435618252</v>
      </c>
      <c r="BI119" s="4">
        <f>((ABS(E119-Xmin_correction-W119)+1)^2+((ABS(L119-T119)+1)*BG119)^2)^(1/2)</f>
        <v>48.533382895094881</v>
      </c>
      <c r="BJ119" s="4">
        <f>((ABS(E119-Xmin_correction-Y119)+1)^2+((ABS(K119-U119)+1)*BG119)^2)^(1/2)</f>
        <v>46.652191584285944</v>
      </c>
      <c r="BK119" s="4">
        <f>((ABS(V119-F119+Xmax_correction)+1)^2+((ABS(T119-N119)+1)*BG119)^2)^(1/2)</f>
        <v>53.435844349232951</v>
      </c>
      <c r="BL119" s="4">
        <f>((ABS(V119-Y119)+1)^2+((ABS(T119-U119)+1)*BG119)^2)^(1/2)</f>
        <v>63.751420703925476</v>
      </c>
      <c r="BM119" s="4">
        <f>((ABS(W119-X119)+1)^2+((ABS(T119-U119)+1)*BG119)^2)^(1/2)</f>
        <v>63.64938052934135</v>
      </c>
      <c r="BN119" s="4">
        <f>((ABS(E119-Xmin_correction-F119+Xmax_correction)+1)^2+((ABS(L119-M119)+1)*BG119)^2)^(1/2)</f>
        <v>60.015208238890878</v>
      </c>
      <c r="BO119" s="4">
        <f>((ABS(E119-Xmin_correction-F119+Xmax_correction)+1)^2+((ABS(K119-N119)+1)*BG119)^2)^(1/2)</f>
        <v>60.136993872848414</v>
      </c>
      <c r="BP119" s="4">
        <f t="shared" si="29"/>
        <v>63.751420703925476</v>
      </c>
      <c r="BQ119" s="4"/>
    </row>
    <row r="120" spans="1:69" s="36" customFormat="1" x14ac:dyDescent="0.25">
      <c r="A120" s="49">
        <v>4533</v>
      </c>
      <c r="B120" s="49">
        <v>0</v>
      </c>
      <c r="C120" s="49">
        <v>22</v>
      </c>
      <c r="D120" s="49">
        <v>120</v>
      </c>
      <c r="E120" s="49">
        <v>33</v>
      </c>
      <c r="F120" s="49">
        <v>91</v>
      </c>
      <c r="G120" s="49">
        <v>61</v>
      </c>
      <c r="H120" s="49">
        <v>63</v>
      </c>
      <c r="I120" s="49">
        <v>58</v>
      </c>
      <c r="J120" s="49">
        <v>67</v>
      </c>
      <c r="K120" s="49">
        <v>67</v>
      </c>
      <c r="L120" s="49">
        <v>76</v>
      </c>
      <c r="M120" s="49">
        <v>65</v>
      </c>
      <c r="N120" s="49">
        <v>82</v>
      </c>
      <c r="O120" s="49">
        <v>0</v>
      </c>
      <c r="P120" s="49">
        <v>0</v>
      </c>
      <c r="Q120" s="49">
        <v>7115</v>
      </c>
      <c r="R120" s="49">
        <v>3</v>
      </c>
      <c r="S120" s="49">
        <v>64</v>
      </c>
      <c r="T120" s="49">
        <v>22</v>
      </c>
      <c r="U120" s="49">
        <v>120</v>
      </c>
      <c r="V120" s="49">
        <v>56</v>
      </c>
      <c r="W120" s="49">
        <v>60</v>
      </c>
      <c r="X120" s="49">
        <v>53</v>
      </c>
      <c r="Y120" s="49">
        <v>64</v>
      </c>
      <c r="Z120" s="49">
        <v>56</v>
      </c>
      <c r="AA120" s="49">
        <v>22</v>
      </c>
      <c r="AB120" s="49">
        <v>64</v>
      </c>
      <c r="AC120" s="49">
        <v>120</v>
      </c>
      <c r="AD120" s="51">
        <v>63.699980163299998</v>
      </c>
      <c r="AG120" s="37">
        <f>Q120*0.000001</f>
        <v>7.1149999999999998E-3</v>
      </c>
      <c r="AH120" s="38">
        <f t="shared" si="15"/>
        <v>2.1155230073787772</v>
      </c>
      <c r="AI120" s="38">
        <f t="shared" si="16"/>
        <v>2.1852500073787771</v>
      </c>
      <c r="AJ120" s="37">
        <f>(1+D120-C120)*LineDuration</f>
        <v>2.7323999999999998E-2</v>
      </c>
      <c r="AK120" s="38">
        <f t="shared" si="17"/>
        <v>2.4530252073787771</v>
      </c>
      <c r="AL120" s="48"/>
      <c r="AM120" s="39">
        <f>D120-C120+1</f>
        <v>99</v>
      </c>
      <c r="AN120" s="40">
        <f t="shared" si="23"/>
        <v>63.368115984017692</v>
      </c>
      <c r="AO120" s="41">
        <f t="shared" si="24"/>
        <v>1.5622998800369756</v>
      </c>
      <c r="AP120" s="39">
        <f>ABS(J120+I120-H120-G120)/2</f>
        <v>0.5</v>
      </c>
      <c r="AQ120" s="40">
        <f t="shared" si="25"/>
        <v>63.370088554174508</v>
      </c>
      <c r="AR120" s="48"/>
      <c r="AS120" s="40">
        <f>1+(F120-3)-(E120-8)</f>
        <v>64</v>
      </c>
      <c r="AT120" s="40">
        <f>ABS(N120-L120)</f>
        <v>6</v>
      </c>
      <c r="AU120" s="40">
        <f>AN120/(1+D120-C120)*ABS(N120-L120)</f>
        <v>3.8404918778192538</v>
      </c>
      <c r="AV120" s="40">
        <f t="shared" si="26"/>
        <v>64.115125967774532</v>
      </c>
      <c r="AW120" s="48"/>
      <c r="AX120" s="40">
        <f t="shared" si="27"/>
        <v>64.115125967774532</v>
      </c>
      <c r="AY120" s="48"/>
      <c r="AZ120" s="42">
        <f t="shared" si="18"/>
        <v>0</v>
      </c>
      <c r="BA120" s="39">
        <f t="shared" si="19"/>
        <v>1.2799999999999999E-2</v>
      </c>
      <c r="BB120" s="39">
        <f t="shared" si="20"/>
        <v>2.1740095663885532</v>
      </c>
      <c r="BC120" s="39">
        <f t="shared" si="21"/>
        <v>5.9680162254873532E-3</v>
      </c>
      <c r="BD120" s="39">
        <f>BC120+LineDuration*(U120-T120+1)</f>
        <v>3.3292016225487352E-2</v>
      </c>
      <c r="BE120" s="39">
        <f t="shared" si="22"/>
        <v>7.5860982174400807E-2</v>
      </c>
      <c r="BF120" s="39">
        <f t="shared" si="28"/>
        <v>63.060982174400813</v>
      </c>
      <c r="BG120" s="39">
        <f>BF120/(U120-T120+1)</f>
        <v>0.63697961792324054</v>
      </c>
      <c r="BH120" s="4">
        <f>((ABS(X120-F120+Xmax_correction)+1)^2+((ABS(U120-M120)+1)*BG120)^2)^(1/2)</f>
        <v>50.679484542813405</v>
      </c>
      <c r="BI120" s="40">
        <f>((ABS(E120-Xmin_correction-W120)+1)^2+((ABS(L120-T120)+1)*BG120)^2)^(1/2)</f>
        <v>48.12870948602459</v>
      </c>
      <c r="BJ120" s="4">
        <f>((ABS(E120-Xmin_correction-Y120)+1)^2+((ABS(K120-U120)+1)*BG120)^2)^(1/2)</f>
        <v>50.518775580197342</v>
      </c>
      <c r="BK120" s="4">
        <f>((ABS(V120-F120+Xmax_correction)+1)^2+((ABS(T120-N120)+1)*BG120)^2)^(1/2)</f>
        <v>50.978130881882095</v>
      </c>
      <c r="BL120" s="40">
        <f>((ABS(V120-Y120)+1)^2+((ABS(T120-U120)+1)*BG120)^2)^(1/2)</f>
        <v>63.699980163262978</v>
      </c>
      <c r="BM120" s="40">
        <f>((ABS(W120-X120)+1)^2+((ABS(T120-U120)+1)*BG120)^2)^(1/2)</f>
        <v>63.566402075310954</v>
      </c>
      <c r="BN120" s="4">
        <f>((ABS(E120-Xmin_correction-F120+Xmax_correction)+1)^2+((ABS(L120-M120)+1)*BG120)^2)^(1/2)</f>
        <v>61.47704447064406</v>
      </c>
      <c r="BO120" s="4">
        <f>((ABS(E120-Xmin_correction-F120+Xmax_correction)+1)^2+((ABS(K120-N120)+1)*BG120)^2)^(1/2)</f>
        <v>61.845535138878915</v>
      </c>
      <c r="BP120" s="40">
        <f t="shared" si="29"/>
        <v>63.699980163262978</v>
      </c>
      <c r="BQ120" s="4"/>
    </row>
    <row r="121" spans="1:69" s="36" customFormat="1" x14ac:dyDescent="0.25">
      <c r="A121" s="49">
        <v>4371</v>
      </c>
      <c r="B121" s="49">
        <v>0</v>
      </c>
      <c r="C121" s="49">
        <v>20</v>
      </c>
      <c r="D121" s="49">
        <v>118</v>
      </c>
      <c r="E121" s="49">
        <v>31</v>
      </c>
      <c r="F121" s="49">
        <v>87</v>
      </c>
      <c r="G121" s="49">
        <v>59</v>
      </c>
      <c r="H121" s="49">
        <v>63</v>
      </c>
      <c r="I121" s="49">
        <v>55</v>
      </c>
      <c r="J121" s="49">
        <v>62</v>
      </c>
      <c r="K121" s="49">
        <v>66</v>
      </c>
      <c r="L121" s="49">
        <v>77</v>
      </c>
      <c r="M121" s="49">
        <v>61</v>
      </c>
      <c r="N121" s="49">
        <v>77</v>
      </c>
      <c r="O121" s="49">
        <v>0</v>
      </c>
      <c r="P121" s="49">
        <v>0</v>
      </c>
      <c r="Q121" s="49">
        <v>7115</v>
      </c>
      <c r="R121" s="49">
        <v>3</v>
      </c>
      <c r="S121" s="49">
        <v>64</v>
      </c>
      <c r="T121" s="49">
        <v>20</v>
      </c>
      <c r="U121" s="49">
        <v>118</v>
      </c>
      <c r="V121" s="49">
        <v>54</v>
      </c>
      <c r="W121" s="49">
        <v>60</v>
      </c>
      <c r="X121" s="49">
        <v>50</v>
      </c>
      <c r="Y121" s="49">
        <v>59</v>
      </c>
      <c r="Z121" s="49">
        <v>60</v>
      </c>
      <c r="AA121" s="49">
        <v>20</v>
      </c>
      <c r="AB121" s="49">
        <v>50</v>
      </c>
      <c r="AC121" s="49">
        <v>118</v>
      </c>
      <c r="AD121" s="51">
        <v>64.013182023699997</v>
      </c>
      <c r="AG121" s="37">
        <f>Q121*0.000001</f>
        <v>7.1149999999999998E-3</v>
      </c>
      <c r="AH121" s="38">
        <f t="shared" si="15"/>
        <v>2.1155230073787772</v>
      </c>
      <c r="AI121" s="38">
        <f t="shared" si="16"/>
        <v>2.1852500073787771</v>
      </c>
      <c r="AJ121" s="37">
        <f>(1+D121-C121)*LineDuration</f>
        <v>2.7323999999999998E-2</v>
      </c>
      <c r="AK121" s="38">
        <f t="shared" si="17"/>
        <v>2.4530252073787771</v>
      </c>
      <c r="AL121" s="48"/>
      <c r="AM121" s="39">
        <f>D121-C121+1</f>
        <v>99</v>
      </c>
      <c r="AN121" s="40">
        <f t="shared" si="23"/>
        <v>63.368115984017692</v>
      </c>
      <c r="AO121" s="41">
        <f t="shared" si="24"/>
        <v>1.5622998800369756</v>
      </c>
      <c r="AP121" s="39">
        <f>ABS(J121+I121-H121-G121)/2</f>
        <v>2.5</v>
      </c>
      <c r="AQ121" s="40">
        <f t="shared" si="25"/>
        <v>63.41741183116762</v>
      </c>
      <c r="AR121" s="48"/>
      <c r="AS121" s="40">
        <f>1+(F121-3)-(E121-8)</f>
        <v>62</v>
      </c>
      <c r="AT121" s="40">
        <f>ABS(N121-L121)</f>
        <v>0</v>
      </c>
      <c r="AU121" s="40">
        <f>AN121/(1+D121-C121)*ABS(N121-L121)</f>
        <v>0</v>
      </c>
      <c r="AV121" s="40">
        <f t="shared" si="26"/>
        <v>62</v>
      </c>
      <c r="AW121" s="48"/>
      <c r="AX121" s="40">
        <f t="shared" si="27"/>
        <v>63.41741183116762</v>
      </c>
      <c r="AY121" s="48"/>
      <c r="AZ121" s="42">
        <f t="shared" si="18"/>
        <v>1</v>
      </c>
      <c r="BA121" s="39">
        <f t="shared" si="19"/>
        <v>1.2799999999999999E-2</v>
      </c>
      <c r="BB121" s="39">
        <f t="shared" si="20"/>
        <v>2.1740095663885532</v>
      </c>
      <c r="BC121" s="39">
        <f t="shared" si="21"/>
        <v>5.9680162254873532E-3</v>
      </c>
      <c r="BD121" s="39">
        <f>BC121+LineDuration*(U121-T121+1)</f>
        <v>3.3292016225487352E-2</v>
      </c>
      <c r="BE121" s="39">
        <f t="shared" si="22"/>
        <v>7.5860982174400807E-2</v>
      </c>
      <c r="BF121" s="39">
        <f t="shared" si="28"/>
        <v>63.060982174400813</v>
      </c>
      <c r="BG121" s="39">
        <f>BF121/(U121-T121+1)</f>
        <v>0.63697961792324054</v>
      </c>
      <c r="BH121" s="4">
        <f>((ABS(X121-F121+Xmax_correction)+1)^2+((ABS(U121-M121)+1)*BG121)^2)^(1/2)</f>
        <v>50.891252344557024</v>
      </c>
      <c r="BI121" s="40">
        <f>((ABS(E121-Xmin_correction-W121)+1)^2+((ABS(L121-T121)+1)*BG121)^2)^(1/2)</f>
        <v>50.891252344557024</v>
      </c>
      <c r="BJ121" s="4">
        <f>((ABS(E121-Xmin_correction-Y121)+1)^2+((ABS(K121-U121)+1)*BG121)^2)^(1/2)</f>
        <v>47.913799489519</v>
      </c>
      <c r="BK121" s="4">
        <f>((ABS(V121-F121+Xmax_correction)+1)^2+((ABS(T121-N121)+1)*BG121)^2)^(1/2)</f>
        <v>48.227788309203859</v>
      </c>
      <c r="BL121" s="40">
        <f>((ABS(V121-Y121)+1)^2+((ABS(T121-U121)+1)*BG121)^2)^(1/2)</f>
        <v>63.34577707156253</v>
      </c>
      <c r="BM121" s="40">
        <f>((ABS(W121-X121)+1)^2+((ABS(T121-U121)+1)*BG121)^2)^(1/2)</f>
        <v>64.013182023705838</v>
      </c>
      <c r="BN121" s="4">
        <f>((ABS(E121-Xmin_correction-F121+Xmax_correction)+1)^2+((ABS(L121-M121)+1)*BG121)^2)^(1/2)</f>
        <v>59.985496053002223</v>
      </c>
      <c r="BO121" s="4">
        <f>((ABS(E121-Xmin_correction-F121+Xmax_correction)+1)^2+((ABS(K121-N121)+1)*BG121)^2)^(1/2)</f>
        <v>59.493083605117896</v>
      </c>
      <c r="BP121" s="40">
        <f t="shared" si="29"/>
        <v>64.013182023705838</v>
      </c>
      <c r="BQ121" s="4"/>
    </row>
    <row r="122" spans="1:69" s="36" customFormat="1" x14ac:dyDescent="0.25">
      <c r="A122" s="49">
        <v>4427</v>
      </c>
      <c r="B122" s="49">
        <v>0</v>
      </c>
      <c r="C122" s="49">
        <v>20</v>
      </c>
      <c r="D122" s="49">
        <v>118</v>
      </c>
      <c r="E122" s="49">
        <v>35</v>
      </c>
      <c r="F122" s="49">
        <v>91</v>
      </c>
      <c r="G122" s="49">
        <v>61</v>
      </c>
      <c r="H122" s="49">
        <v>66</v>
      </c>
      <c r="I122" s="49">
        <v>59</v>
      </c>
      <c r="J122" s="49">
        <v>66</v>
      </c>
      <c r="K122" s="49">
        <v>63</v>
      </c>
      <c r="L122" s="49">
        <v>80</v>
      </c>
      <c r="M122" s="49">
        <v>61</v>
      </c>
      <c r="N122" s="49">
        <v>79</v>
      </c>
      <c r="O122" s="49">
        <v>0</v>
      </c>
      <c r="P122" s="49">
        <v>0</v>
      </c>
      <c r="Q122" s="49">
        <v>7115</v>
      </c>
      <c r="R122" s="49">
        <v>3</v>
      </c>
      <c r="S122" s="49">
        <v>64</v>
      </c>
      <c r="T122" s="49">
        <v>20</v>
      </c>
      <c r="U122" s="49">
        <v>118</v>
      </c>
      <c r="V122" s="49">
        <v>56</v>
      </c>
      <c r="W122" s="49">
        <v>63</v>
      </c>
      <c r="X122" s="49">
        <v>54</v>
      </c>
      <c r="Y122" s="49">
        <v>63</v>
      </c>
      <c r="Z122" s="49">
        <v>63</v>
      </c>
      <c r="AA122" s="49">
        <v>20</v>
      </c>
      <c r="AB122" s="49">
        <v>54</v>
      </c>
      <c r="AC122" s="49">
        <v>118</v>
      </c>
      <c r="AD122" s="51">
        <v>63.848942612999998</v>
      </c>
      <c r="AG122" s="37">
        <f>Q122*0.000001</f>
        <v>7.1149999999999998E-3</v>
      </c>
      <c r="AH122" s="38">
        <f t="shared" si="15"/>
        <v>2.1155230073787772</v>
      </c>
      <c r="AI122" s="38">
        <f t="shared" si="16"/>
        <v>2.1852500073787771</v>
      </c>
      <c r="AJ122" s="37">
        <f>(1+D122-C122)*LineDuration</f>
        <v>2.7323999999999998E-2</v>
      </c>
      <c r="AK122" s="38">
        <f t="shared" si="17"/>
        <v>2.4530252073787771</v>
      </c>
      <c r="AL122" s="48"/>
      <c r="AM122" s="39">
        <f>D122-C122+1</f>
        <v>99</v>
      </c>
      <c r="AN122" s="40">
        <f t="shared" si="23"/>
        <v>63.368115984017692</v>
      </c>
      <c r="AO122" s="41">
        <f t="shared" si="24"/>
        <v>1.5622998800369756</v>
      </c>
      <c r="AP122" s="39">
        <f>ABS(J122+I122-H122-G122)/2</f>
        <v>1</v>
      </c>
      <c r="AQ122" s="40">
        <f t="shared" si="25"/>
        <v>63.376005896268964</v>
      </c>
      <c r="AR122" s="48"/>
      <c r="AS122" s="40">
        <f>1+(F122-3)-(E122-8)</f>
        <v>62</v>
      </c>
      <c r="AT122" s="40">
        <f>ABS(N122-L122)</f>
        <v>1</v>
      </c>
      <c r="AU122" s="40">
        <f>AN122/(1+D122-C122)*ABS(N122-L122)</f>
        <v>0.64008197963654234</v>
      </c>
      <c r="AV122" s="40">
        <f t="shared" si="26"/>
        <v>62.003303984067294</v>
      </c>
      <c r="AW122" s="48"/>
      <c r="AX122" s="40">
        <f t="shared" si="27"/>
        <v>63.376005896268964</v>
      </c>
      <c r="AY122" s="48"/>
      <c r="AZ122" s="42">
        <f t="shared" si="18"/>
        <v>2</v>
      </c>
      <c r="BA122" s="39">
        <f t="shared" si="19"/>
        <v>1.2799999999999999E-2</v>
      </c>
      <c r="BB122" s="39">
        <f t="shared" si="20"/>
        <v>2.1740095663885532</v>
      </c>
      <c r="BC122" s="39">
        <f t="shared" si="21"/>
        <v>5.9680162254873532E-3</v>
      </c>
      <c r="BD122" s="39">
        <f>BC122+LineDuration*(U122-T122+1)</f>
        <v>3.3292016225487352E-2</v>
      </c>
      <c r="BE122" s="39">
        <f t="shared" si="22"/>
        <v>7.5860982174400807E-2</v>
      </c>
      <c r="BF122" s="39">
        <f t="shared" si="28"/>
        <v>63.060982174400813</v>
      </c>
      <c r="BG122" s="39">
        <f>BF122/(U122-T122+1)</f>
        <v>0.63697961792324054</v>
      </c>
      <c r="BH122" s="4">
        <f>((ABS(X122-F122+Xmax_correction)+1)^2+((ABS(U122-M122)+1)*BG122)^2)^(1/2)</f>
        <v>50.891252344557024</v>
      </c>
      <c r="BI122" s="40">
        <f>((ABS(E122-Xmin_correction-W122)+1)^2+((ABS(L122-T122)+1)*BG122)^2)^(1/2)</f>
        <v>51.631093618190008</v>
      </c>
      <c r="BJ122" s="4">
        <f>((ABS(E122-Xmin_correction-Y122)+1)^2+((ABS(K122-U122)+1)*BG122)^2)^(1/2)</f>
        <v>49.278901707782239</v>
      </c>
      <c r="BK122" s="4">
        <f>((ABS(V122-F122+Xmax_correction)+1)^2+((ABS(T122-N122)+1)*BG122)^2)^(1/2)</f>
        <v>50.494305828862473</v>
      </c>
      <c r="BL122" s="40">
        <f>((ABS(V122-Y122)+1)^2+((ABS(T122-U122)+1)*BG122)^2)^(1/2)</f>
        <v>63.566402075310954</v>
      </c>
      <c r="BM122" s="40">
        <f>((ABS(W122-X122)+1)^2+((ABS(T122-U122)+1)*BG122)^2)^(1/2)</f>
        <v>63.848942613015112</v>
      </c>
      <c r="BN122" s="4">
        <f>((ABS(E122-Xmin_correction-F122+Xmax_correction)+1)^2+((ABS(L122-M122)+1)*BG122)^2)^(1/2)</f>
        <v>60.359731721238248</v>
      </c>
      <c r="BO122" s="4">
        <f>((ABS(E122-Xmin_correction-F122+Xmax_correction)+1)^2+((ABS(K122-N122)+1)*BG122)^2)^(1/2)</f>
        <v>59.985496053002223</v>
      </c>
      <c r="BP122" s="40">
        <f t="shared" si="29"/>
        <v>63.848942613015112</v>
      </c>
      <c r="BQ122" s="4"/>
    </row>
    <row r="123" spans="1:69" s="36" customFormat="1" x14ac:dyDescent="0.25">
      <c r="A123" s="49">
        <v>4424</v>
      </c>
      <c r="B123" s="49">
        <v>0</v>
      </c>
      <c r="C123" s="49">
        <v>20</v>
      </c>
      <c r="D123" s="49">
        <v>118</v>
      </c>
      <c r="E123" s="49">
        <v>33</v>
      </c>
      <c r="F123" s="49">
        <v>90</v>
      </c>
      <c r="G123" s="49">
        <v>59</v>
      </c>
      <c r="H123" s="49">
        <v>63</v>
      </c>
      <c r="I123" s="49">
        <v>58</v>
      </c>
      <c r="J123" s="49">
        <v>65</v>
      </c>
      <c r="K123" s="49">
        <v>66</v>
      </c>
      <c r="L123" s="49">
        <v>74</v>
      </c>
      <c r="M123" s="49">
        <v>65</v>
      </c>
      <c r="N123" s="49">
        <v>76</v>
      </c>
      <c r="O123" s="49">
        <v>0</v>
      </c>
      <c r="P123" s="49">
        <v>0</v>
      </c>
      <c r="Q123" s="49">
        <v>7115</v>
      </c>
      <c r="R123" s="49">
        <v>3</v>
      </c>
      <c r="S123" s="49">
        <v>64</v>
      </c>
      <c r="T123" s="49">
        <v>20</v>
      </c>
      <c r="U123" s="49">
        <v>118</v>
      </c>
      <c r="V123" s="49">
        <v>54</v>
      </c>
      <c r="W123" s="49">
        <v>60</v>
      </c>
      <c r="X123" s="49">
        <v>53</v>
      </c>
      <c r="Y123" s="49">
        <v>62</v>
      </c>
      <c r="Z123" s="49">
        <v>54</v>
      </c>
      <c r="AA123" s="49">
        <v>20</v>
      </c>
      <c r="AB123" s="49">
        <v>62</v>
      </c>
      <c r="AC123" s="49">
        <v>118</v>
      </c>
      <c r="AD123" s="51">
        <v>63.699980163299998</v>
      </c>
      <c r="AG123" s="37">
        <f>Q123*0.000001</f>
        <v>7.1149999999999998E-3</v>
      </c>
      <c r="AH123" s="38">
        <f t="shared" si="15"/>
        <v>2.1155230073787772</v>
      </c>
      <c r="AI123" s="38">
        <f t="shared" si="16"/>
        <v>2.1852500073787771</v>
      </c>
      <c r="AJ123" s="37">
        <f>(1+D123-C123)*LineDuration</f>
        <v>2.7323999999999998E-2</v>
      </c>
      <c r="AK123" s="38">
        <f t="shared" si="17"/>
        <v>2.4530252073787771</v>
      </c>
      <c r="AL123" s="48"/>
      <c r="AM123" s="39">
        <f>D123-C123+1</f>
        <v>99</v>
      </c>
      <c r="AN123" s="40">
        <f t="shared" si="23"/>
        <v>63.368115984017692</v>
      </c>
      <c r="AO123" s="41">
        <f t="shared" si="24"/>
        <v>1.5622998800369756</v>
      </c>
      <c r="AP123" s="39">
        <f>ABS(J123+I123-H123-G123)/2</f>
        <v>0.5</v>
      </c>
      <c r="AQ123" s="40">
        <f t="shared" si="25"/>
        <v>63.370088554174508</v>
      </c>
      <c r="AR123" s="48"/>
      <c r="AS123" s="40">
        <f>1+(F123-3)-(E123-8)</f>
        <v>63</v>
      </c>
      <c r="AT123" s="40">
        <f>ABS(N123-L123)</f>
        <v>2</v>
      </c>
      <c r="AU123" s="40">
        <f>AN123/(1+D123-C123)*ABS(N123-L123)</f>
        <v>1.2801639592730847</v>
      </c>
      <c r="AV123" s="40">
        <f t="shared" si="26"/>
        <v>63.013005163716969</v>
      </c>
      <c r="AW123" s="48"/>
      <c r="AX123" s="40">
        <f t="shared" si="27"/>
        <v>63.370088554174508</v>
      </c>
      <c r="AY123" s="48"/>
      <c r="AZ123" s="42">
        <f t="shared" si="18"/>
        <v>3</v>
      </c>
      <c r="BA123" s="39">
        <f t="shared" si="19"/>
        <v>1.2799999999999999E-2</v>
      </c>
      <c r="BB123" s="39">
        <f t="shared" si="20"/>
        <v>2.1740095663885532</v>
      </c>
      <c r="BC123" s="39">
        <f t="shared" si="21"/>
        <v>5.9680162254873532E-3</v>
      </c>
      <c r="BD123" s="39">
        <f>BC123+LineDuration*(U123-T123+1)</f>
        <v>3.3292016225487352E-2</v>
      </c>
      <c r="BE123" s="39">
        <f t="shared" si="22"/>
        <v>7.5860982174400807E-2</v>
      </c>
      <c r="BF123" s="39">
        <f t="shared" si="28"/>
        <v>63.060982174400813</v>
      </c>
      <c r="BG123" s="39">
        <f>BF123/(U123-T123+1)</f>
        <v>0.63697961792324054</v>
      </c>
      <c r="BH123" s="4">
        <f>((ABS(X123-F123+Xmax_correction)+1)^2+((ABS(U123-M123)+1)*BG123)^2)^(1/2)</f>
        <v>49.072871182786358</v>
      </c>
      <c r="BI123" s="40">
        <f>((ABS(E123-Xmin_correction-W123)+1)^2+((ABS(L123-T123)+1)*BG123)^2)^(1/2)</f>
        <v>48.12870948602459</v>
      </c>
      <c r="BJ123" s="4">
        <f>((ABS(E123-Xmin_correction-Y123)+1)^2+((ABS(K123-U123)+1)*BG123)^2)^(1/2)</f>
        <v>48.628512022493879</v>
      </c>
      <c r="BK123" s="4">
        <f>((ABS(V123-F123+Xmax_correction)+1)^2+((ABS(T123-N123)+1)*BG123)^2)^(1/2)</f>
        <v>49.741925136927222</v>
      </c>
      <c r="BL123" s="40">
        <f>((ABS(V123-Y123)+1)^2+((ABS(T123-U123)+1)*BG123)^2)^(1/2)</f>
        <v>63.699980163262978</v>
      </c>
      <c r="BM123" s="40">
        <f>((ABS(W123-X123)+1)^2+((ABS(T123-U123)+1)*BG123)^2)^(1/2)</f>
        <v>63.566402075310954</v>
      </c>
      <c r="BN123" s="4">
        <f>((ABS(E123-Xmin_correction-F123+Xmax_correction)+1)^2+((ABS(L123-M123)+1)*BG123)^2)^(1/2)</f>
        <v>60.337171821067017</v>
      </c>
      <c r="BO123" s="4">
        <f>((ABS(E123-Xmin_correction-F123+Xmax_correction)+1)^2+((ABS(K123-N123)+1)*BG123)^2)^(1/2)</f>
        <v>60.407738801180152</v>
      </c>
      <c r="BP123" s="40">
        <f t="shared" si="29"/>
        <v>63.699980163262978</v>
      </c>
      <c r="BQ123" s="4"/>
    </row>
    <row r="124" spans="1:69" x14ac:dyDescent="0.25">
      <c r="A124">
        <v>4567</v>
      </c>
      <c r="B124" s="46">
        <v>0</v>
      </c>
      <c r="C124">
        <v>23</v>
      </c>
      <c r="D124">
        <v>122</v>
      </c>
      <c r="E124">
        <v>25</v>
      </c>
      <c r="F124">
        <v>83</v>
      </c>
      <c r="G124">
        <v>53</v>
      </c>
      <c r="H124">
        <v>56</v>
      </c>
      <c r="I124">
        <v>50</v>
      </c>
      <c r="J124">
        <v>59</v>
      </c>
      <c r="K124" s="46">
        <v>75</v>
      </c>
      <c r="L124">
        <v>75</v>
      </c>
      <c r="M124" s="46">
        <v>63</v>
      </c>
      <c r="N124">
        <v>77</v>
      </c>
      <c r="O124" s="46">
        <v>0</v>
      </c>
      <c r="P124" s="46">
        <v>0</v>
      </c>
      <c r="Q124">
        <v>7201</v>
      </c>
      <c r="R124">
        <v>3</v>
      </c>
      <c r="S124">
        <v>64</v>
      </c>
      <c r="T124">
        <v>23</v>
      </c>
      <c r="U124">
        <v>122</v>
      </c>
      <c r="V124">
        <v>48</v>
      </c>
      <c r="W124">
        <v>53</v>
      </c>
      <c r="X124">
        <v>45</v>
      </c>
      <c r="Y124">
        <v>56</v>
      </c>
      <c r="Z124" s="34">
        <v>48</v>
      </c>
      <c r="AA124" s="34">
        <v>23</v>
      </c>
      <c r="AB124" s="34">
        <v>56</v>
      </c>
      <c r="AC124" s="34">
        <v>122</v>
      </c>
      <c r="AD124" s="52">
        <v>63.673723350000003</v>
      </c>
      <c r="AG124" s="2">
        <f>Q124*0.000001</f>
        <v>7.2009999999999999E-3</v>
      </c>
      <c r="AH124" s="3">
        <f t="shared" si="15"/>
        <v>2.0894200020969307</v>
      </c>
      <c r="AI124" s="3">
        <f t="shared" si="16"/>
        <v>2.1599898020969306</v>
      </c>
      <c r="AJ124" s="2">
        <f>(1+D124-C124)*LineDuration</f>
        <v>2.76E-2</v>
      </c>
      <c r="AK124" s="3">
        <f t="shared" si="17"/>
        <v>2.4304698020969306</v>
      </c>
      <c r="AM124" s="7">
        <f>D124-C124+1</f>
        <v>100</v>
      </c>
      <c r="AN124" s="4">
        <f t="shared" si="23"/>
        <v>63.348342537875283</v>
      </c>
      <c r="AO124" s="32">
        <f t="shared" si="24"/>
        <v>1.5785732663835852</v>
      </c>
      <c r="AP124" s="1">
        <f>ABS(J124+I124-H124-G124)/2</f>
        <v>0</v>
      </c>
      <c r="AQ124" s="4">
        <f t="shared" si="25"/>
        <v>63.348342537875283</v>
      </c>
      <c r="AS124" s="4">
        <f>1+(F124-3)-(E124-8)</f>
        <v>64</v>
      </c>
      <c r="AT124" s="4">
        <f>ABS(N124-L124)</f>
        <v>2</v>
      </c>
      <c r="AU124" s="4">
        <f>AN124/(1+D124-C124)*ABS(N124-L124)</f>
        <v>1.2669668507575056</v>
      </c>
      <c r="AV124" s="4">
        <f t="shared" si="26"/>
        <v>64.01253943565213</v>
      </c>
      <c r="AX124" s="4">
        <f t="shared" si="27"/>
        <v>64.01253943565213</v>
      </c>
      <c r="AZ124" s="24">
        <f t="shared" si="18"/>
        <v>0</v>
      </c>
      <c r="BA124" s="1">
        <f t="shared" si="19"/>
        <v>1.2799999999999999E-2</v>
      </c>
      <c r="BB124" s="1">
        <f t="shared" si="20"/>
        <v>2.1486172169939293</v>
      </c>
      <c r="BC124" s="1">
        <f t="shared" si="21"/>
        <v>6.0405321323467936E-3</v>
      </c>
      <c r="BD124" s="1">
        <f>BC124+LineDuration*(U124-T124+1)</f>
        <v>3.3640532132346794E-2</v>
      </c>
      <c r="BE124" s="1">
        <f t="shared" si="22"/>
        <v>7.5834459189032435E-2</v>
      </c>
      <c r="BF124" s="1">
        <f t="shared" si="28"/>
        <v>63.034459189032447</v>
      </c>
      <c r="BG124" s="1">
        <f>BF124/(U124-T124+1)</f>
        <v>0.63034459189032443</v>
      </c>
      <c r="BH124" s="4">
        <f>((ABS(X124-F124+Xmax_correction)+1)^2+((ABS(U124-M124)+1)*BG124)^2)^(1/2)</f>
        <v>52.21497387044608</v>
      </c>
      <c r="BI124" s="4">
        <f>((ABS(E124-Xmin_correction-W124)+1)^2+((ABS(L124-T124)+1)*BG124)^2)^(1/2)</f>
        <v>47.666676634854575</v>
      </c>
      <c r="BJ124" s="4">
        <f>((ABS(E124-Xmin_correction-Y124)+1)^2+((ABS(K124-U124)+1)*BG124)^2)^(1/2)</f>
        <v>47.796006502912718</v>
      </c>
      <c r="BK124" s="4">
        <f>((ABS(V124-F124+Xmax_correction)+1)^2+((ABS(T124-N124)+1)*BG124)^2)^(1/2)</f>
        <v>47.863726047908905</v>
      </c>
      <c r="BL124" s="4">
        <f>((ABS(V124-Y124)+1)^2+((ABS(T124-U124)+1)*BG124)^2)^(1/2)</f>
        <v>63.673723350011478</v>
      </c>
      <c r="BM124" s="4">
        <f>((ABS(W124-X124)+1)^2+((ABS(T124-U124)+1)*BG124)^2)^(1/2)</f>
        <v>63.673723350011478</v>
      </c>
      <c r="BN124" s="4">
        <f>((ABS(E124-Xmin_correction-F124+Xmax_correction)+1)^2+((ABS(L124-M124)+1)*BG124)^2)^(1/2)</f>
        <v>61.547944705447222</v>
      </c>
      <c r="BO124" s="4">
        <f>((ABS(E124-Xmin_correction-F124+Xmax_correction)+1)^2+((ABS(K124-N124)+1)*BG124)^2)^(1/2)</f>
        <v>61.029304508086348</v>
      </c>
      <c r="BP124" s="4">
        <f t="shared" si="29"/>
        <v>63.673723350011478</v>
      </c>
      <c r="BQ124" s="4"/>
    </row>
    <row r="125" spans="1:69" x14ac:dyDescent="0.25">
      <c r="A125">
        <v>4452</v>
      </c>
      <c r="B125" s="46">
        <v>0</v>
      </c>
      <c r="C125">
        <v>21</v>
      </c>
      <c r="D125">
        <v>120</v>
      </c>
      <c r="E125">
        <v>29</v>
      </c>
      <c r="F125">
        <v>86</v>
      </c>
      <c r="G125">
        <v>57</v>
      </c>
      <c r="H125">
        <v>63</v>
      </c>
      <c r="I125">
        <v>55</v>
      </c>
      <c r="J125">
        <v>62</v>
      </c>
      <c r="K125" s="46">
        <v>74</v>
      </c>
      <c r="L125">
        <v>74</v>
      </c>
      <c r="M125" s="46">
        <v>62</v>
      </c>
      <c r="N125">
        <v>80</v>
      </c>
      <c r="O125" s="46">
        <v>0</v>
      </c>
      <c r="P125" s="46">
        <v>0</v>
      </c>
      <c r="Q125">
        <v>7201</v>
      </c>
      <c r="R125">
        <v>3</v>
      </c>
      <c r="S125">
        <v>64</v>
      </c>
      <c r="T125">
        <v>21</v>
      </c>
      <c r="U125">
        <v>120</v>
      </c>
      <c r="V125">
        <v>52</v>
      </c>
      <c r="W125">
        <v>60</v>
      </c>
      <c r="X125">
        <v>50</v>
      </c>
      <c r="Y125">
        <v>59</v>
      </c>
      <c r="Z125" s="34">
        <v>60</v>
      </c>
      <c r="AA125" s="34">
        <v>21</v>
      </c>
      <c r="AB125" s="34">
        <v>50</v>
      </c>
      <c r="AC125" s="34">
        <v>120</v>
      </c>
      <c r="AD125" s="52">
        <v>63.9870537316</v>
      </c>
      <c r="AG125" s="2">
        <f>Q125*0.000001</f>
        <v>7.2009999999999999E-3</v>
      </c>
      <c r="AH125" s="3">
        <f t="shared" si="15"/>
        <v>2.0894200020969307</v>
      </c>
      <c r="AI125" s="3">
        <f t="shared" si="16"/>
        <v>2.1599898020969306</v>
      </c>
      <c r="AJ125" s="2">
        <f>(1+D125-C125)*LineDuration</f>
        <v>2.76E-2</v>
      </c>
      <c r="AK125" s="3">
        <f t="shared" si="17"/>
        <v>2.4304698020969306</v>
      </c>
      <c r="AM125" s="7">
        <f>D125-C125+1</f>
        <v>100</v>
      </c>
      <c r="AN125" s="4">
        <f t="shared" si="23"/>
        <v>63.348342537875283</v>
      </c>
      <c r="AO125" s="32">
        <f t="shared" si="24"/>
        <v>1.5785732663835852</v>
      </c>
      <c r="AP125" s="1">
        <f>ABS(J125+I125-H125-G125)/2</f>
        <v>1.5</v>
      </c>
      <c r="AQ125" s="4">
        <f t="shared" si="25"/>
        <v>63.366098998565306</v>
      </c>
      <c r="AS125" s="4">
        <f>1+(F125-3)-(E125-8)</f>
        <v>63</v>
      </c>
      <c r="AT125" s="4">
        <f>ABS(N125-L125)</f>
        <v>6</v>
      </c>
      <c r="AU125" s="4">
        <f>AN125/(1+D125-C125)*ABS(N125-L125)</f>
        <v>3.800900552272517</v>
      </c>
      <c r="AV125" s="4">
        <f t="shared" si="26"/>
        <v>63.114553353472012</v>
      </c>
      <c r="AX125" s="4">
        <f t="shared" si="27"/>
        <v>63.366098998565306</v>
      </c>
      <c r="AZ125" s="24">
        <f t="shared" si="18"/>
        <v>1</v>
      </c>
      <c r="BA125" s="1">
        <f t="shared" si="19"/>
        <v>1.2799999999999999E-2</v>
      </c>
      <c r="BB125" s="1">
        <f t="shared" si="20"/>
        <v>2.1486172169939293</v>
      </c>
      <c r="BC125" s="1">
        <f t="shared" si="21"/>
        <v>6.0405321323467936E-3</v>
      </c>
      <c r="BD125" s="1">
        <f>BC125+LineDuration*(U125-T125+1)</f>
        <v>3.3640532132346794E-2</v>
      </c>
      <c r="BE125" s="1">
        <f t="shared" si="22"/>
        <v>7.5834459189032435E-2</v>
      </c>
      <c r="BF125" s="1">
        <f t="shared" si="28"/>
        <v>63.034459189032447</v>
      </c>
      <c r="BG125" s="1">
        <f>BF125/(U125-T125+1)</f>
        <v>0.63034459189032443</v>
      </c>
      <c r="BH125" s="4">
        <f>((ABS(X125-F125+Xmax_correction)+1)^2+((ABS(U125-M125)+1)*BG125)^2)^(1/2)</f>
        <v>50.389688568722534</v>
      </c>
      <c r="BI125" s="4">
        <f>((ABS(E125-Xmin_correction-W125)+1)^2+((ABS(L125-T125)+1)*BG125)^2)^(1/2)</f>
        <v>50.275509266401343</v>
      </c>
      <c r="BJ125" s="4">
        <f>((ABS(E125-Xmin_correction-Y125)+1)^2+((ABS(K125-U125)+1)*BG125)^2)^(1/2)</f>
        <v>46.623078820435737</v>
      </c>
      <c r="BK125" s="4">
        <f>((ABS(V125-F125+Xmax_correction)+1)^2+((ABS(T125-N125)+1)*BG125)^2)^(1/2)</f>
        <v>49.541936743443593</v>
      </c>
      <c r="BL125" s="4">
        <f>((ABS(V125-Y125)+1)^2+((ABS(T125-U125)+1)*BG125)^2)^(1/2)</f>
        <v>63.540090063311972</v>
      </c>
      <c r="BM125" s="4">
        <f>((ABS(W125-X125)+1)^2+((ABS(T125-U125)+1)*BG125)^2)^(1/2)</f>
        <v>63.987053731624471</v>
      </c>
      <c r="BN125" s="4">
        <f>((ABS(E125-Xmin_correction-F125+Xmax_correction)+1)^2+((ABS(L125-M125)+1)*BG125)^2)^(1/2)</f>
        <v>60.556993794811092</v>
      </c>
      <c r="BO125" s="4">
        <f>((ABS(E125-Xmin_correction-F125+Xmax_correction)+1)^2+((ABS(K125-N125)+1)*BG125)^2)^(1/2)</f>
        <v>60.162026070618197</v>
      </c>
      <c r="BP125" s="4">
        <f t="shared" si="29"/>
        <v>63.987053731624471</v>
      </c>
      <c r="BQ125" s="4"/>
    </row>
    <row r="126" spans="1:69" x14ac:dyDescent="0.25">
      <c r="A126">
        <v>4505</v>
      </c>
      <c r="B126" s="46">
        <v>0</v>
      </c>
      <c r="C126">
        <v>21</v>
      </c>
      <c r="D126">
        <v>120</v>
      </c>
      <c r="E126">
        <v>25</v>
      </c>
      <c r="F126">
        <v>82</v>
      </c>
      <c r="G126">
        <v>51</v>
      </c>
      <c r="H126">
        <v>57</v>
      </c>
      <c r="I126">
        <v>49</v>
      </c>
      <c r="J126">
        <v>56</v>
      </c>
      <c r="K126" s="46">
        <v>65</v>
      </c>
      <c r="L126">
        <v>81</v>
      </c>
      <c r="M126" s="46">
        <v>63</v>
      </c>
      <c r="N126">
        <v>78</v>
      </c>
      <c r="O126" s="46">
        <v>0</v>
      </c>
      <c r="P126" s="46">
        <v>0</v>
      </c>
      <c r="Q126">
        <v>7201</v>
      </c>
      <c r="R126">
        <v>3</v>
      </c>
      <c r="S126">
        <v>64</v>
      </c>
      <c r="T126">
        <v>21</v>
      </c>
      <c r="U126">
        <v>120</v>
      </c>
      <c r="V126">
        <v>46</v>
      </c>
      <c r="W126">
        <v>54</v>
      </c>
      <c r="X126">
        <v>44</v>
      </c>
      <c r="Y126">
        <v>53</v>
      </c>
      <c r="Z126" s="34">
        <v>54</v>
      </c>
      <c r="AA126" s="34">
        <v>21</v>
      </c>
      <c r="AB126" s="34">
        <v>44</v>
      </c>
      <c r="AC126" s="34">
        <v>120</v>
      </c>
      <c r="AD126" s="52">
        <v>63.9870537316</v>
      </c>
      <c r="AG126" s="2">
        <f>Q126*0.000001</f>
        <v>7.2009999999999999E-3</v>
      </c>
      <c r="AH126" s="3">
        <f t="shared" si="15"/>
        <v>2.0894200020969307</v>
      </c>
      <c r="AI126" s="3">
        <f t="shared" si="16"/>
        <v>2.1599898020969306</v>
      </c>
      <c r="AJ126" s="2">
        <f>(1+D126-C126)*LineDuration</f>
        <v>2.76E-2</v>
      </c>
      <c r="AK126" s="3">
        <f t="shared" si="17"/>
        <v>2.4304698020969306</v>
      </c>
      <c r="AM126" s="7">
        <f>D126-C126+1</f>
        <v>100</v>
      </c>
      <c r="AN126" s="4">
        <f t="shared" si="23"/>
        <v>63.348342537875283</v>
      </c>
      <c r="AO126" s="32">
        <f t="shared" si="24"/>
        <v>1.5785732663835852</v>
      </c>
      <c r="AP126" s="1">
        <f>ABS(J126+I126-H126-G126)/2</f>
        <v>1.5</v>
      </c>
      <c r="AQ126" s="4">
        <f t="shared" si="25"/>
        <v>63.366098998565306</v>
      </c>
      <c r="AS126" s="4">
        <f>1+(F126-3)-(E126-8)</f>
        <v>63</v>
      </c>
      <c r="AT126" s="4">
        <f>ABS(N126-L126)</f>
        <v>3</v>
      </c>
      <c r="AU126" s="4">
        <f>AN126/(1+D126-C126)*ABS(N126-L126)</f>
        <v>1.9004502761362585</v>
      </c>
      <c r="AV126" s="4">
        <f t="shared" si="26"/>
        <v>63.028657856978569</v>
      </c>
      <c r="AX126" s="4">
        <f t="shared" si="27"/>
        <v>63.366098998565306</v>
      </c>
      <c r="AZ126" s="24">
        <f t="shared" si="18"/>
        <v>2</v>
      </c>
      <c r="BA126" s="1">
        <f t="shared" si="19"/>
        <v>1.2799999999999999E-2</v>
      </c>
      <c r="BB126" s="1">
        <f t="shared" si="20"/>
        <v>2.1486172169939293</v>
      </c>
      <c r="BC126" s="1">
        <f t="shared" si="21"/>
        <v>6.0405321323467936E-3</v>
      </c>
      <c r="BD126" s="1">
        <f>BC126+LineDuration*(U126-T126+1)</f>
        <v>3.3640532132346794E-2</v>
      </c>
      <c r="BE126" s="1">
        <f t="shared" si="22"/>
        <v>7.5834459189032435E-2</v>
      </c>
      <c r="BF126" s="1">
        <f t="shared" si="28"/>
        <v>63.034459189032447</v>
      </c>
      <c r="BG126" s="1">
        <f>BF126/(U126-T126+1)</f>
        <v>0.63034459189032443</v>
      </c>
      <c r="BH126" s="4">
        <f>((ABS(X126-F126+Xmax_correction)+1)^2+((ABS(U126-M126)+1)*BG126)^2)^(1/2)</f>
        <v>51.309186316130344</v>
      </c>
      <c r="BI126" s="4">
        <f>((ABS(E126-Xmin_correction-W126)+1)^2+((ABS(L126-T126)+1)*BG126)^2)^(1/2)</f>
        <v>51.995008867572444</v>
      </c>
      <c r="BJ126" s="4">
        <f>((ABS(E126-Xmin_correction-Y126)+1)^2+((ABS(K126-U126)+1)*BG126)^2)^(1/2)</f>
        <v>49.010614962389432</v>
      </c>
      <c r="BK126" s="4">
        <f>((ABS(V126-F126+Xmax_correction)+1)^2+((ABS(T126-N126)+1)*BG126)^2)^(1/2)</f>
        <v>49.926271645531244</v>
      </c>
      <c r="BL126" s="4">
        <f>((ABS(V126-Y126)+1)^2+((ABS(T126-U126)+1)*BG126)^2)^(1/2)</f>
        <v>63.540090063311972</v>
      </c>
      <c r="BM126" s="4">
        <f>((ABS(W126-X126)+1)^2+((ABS(T126-U126)+1)*BG126)^2)^(1/2)</f>
        <v>63.987053731624471</v>
      </c>
      <c r="BN126" s="4">
        <f>((ABS(E126-Xmin_correction-F126+Xmax_correction)+1)^2+((ABS(L126-M126)+1)*BG126)^2)^(1/2)</f>
        <v>61.183639021667076</v>
      </c>
      <c r="BO126" s="4">
        <f>((ABS(E126-Xmin_correction-F126+Xmax_correction)+1)^2+((ABS(K126-N126)+1)*BG126)^2)^(1/2)</f>
        <v>60.645507036275774</v>
      </c>
      <c r="BP126" s="4">
        <f t="shared" si="29"/>
        <v>63.987053731624471</v>
      </c>
      <c r="BQ126" s="4"/>
    </row>
    <row r="127" spans="1:69" x14ac:dyDescent="0.25">
      <c r="A127">
        <v>4467</v>
      </c>
      <c r="B127" s="46">
        <v>0</v>
      </c>
      <c r="C127">
        <v>21</v>
      </c>
      <c r="D127">
        <v>120</v>
      </c>
      <c r="E127">
        <v>21</v>
      </c>
      <c r="F127">
        <v>78</v>
      </c>
      <c r="G127">
        <v>47</v>
      </c>
      <c r="H127">
        <v>52</v>
      </c>
      <c r="I127">
        <v>44</v>
      </c>
      <c r="J127">
        <v>53</v>
      </c>
      <c r="K127" s="46">
        <v>68</v>
      </c>
      <c r="L127">
        <v>77</v>
      </c>
      <c r="M127" s="46">
        <v>64</v>
      </c>
      <c r="N127">
        <v>75</v>
      </c>
      <c r="O127" s="46">
        <v>0</v>
      </c>
      <c r="P127" s="46">
        <v>0</v>
      </c>
      <c r="Q127">
        <v>7201</v>
      </c>
      <c r="R127">
        <v>3</v>
      </c>
      <c r="S127">
        <v>64</v>
      </c>
      <c r="T127">
        <v>21</v>
      </c>
      <c r="U127">
        <v>120</v>
      </c>
      <c r="V127">
        <v>42</v>
      </c>
      <c r="W127">
        <v>49</v>
      </c>
      <c r="X127">
        <v>39</v>
      </c>
      <c r="Y127">
        <v>50</v>
      </c>
      <c r="Z127" s="34">
        <v>49</v>
      </c>
      <c r="AA127" s="34">
        <v>21</v>
      </c>
      <c r="AB127" s="34">
        <v>39</v>
      </c>
      <c r="AC127" s="34">
        <v>120</v>
      </c>
      <c r="AD127" s="52">
        <v>63.9870537316</v>
      </c>
      <c r="AF127" s="8"/>
      <c r="AG127" s="2">
        <f>Q127*0.000001</f>
        <v>7.2009999999999999E-3</v>
      </c>
      <c r="AH127" s="3">
        <f t="shared" si="15"/>
        <v>2.0894200020969307</v>
      </c>
      <c r="AI127" s="3">
        <f t="shared" si="16"/>
        <v>2.1599898020969306</v>
      </c>
      <c r="AJ127" s="2">
        <f>(1+D127-C127)*LineDuration</f>
        <v>2.76E-2</v>
      </c>
      <c r="AK127" s="3">
        <f t="shared" si="17"/>
        <v>2.4304698020969306</v>
      </c>
      <c r="AM127" s="7">
        <f>D127-C127+1</f>
        <v>100</v>
      </c>
      <c r="AN127" s="4">
        <f t="shared" si="23"/>
        <v>63.348342537875283</v>
      </c>
      <c r="AO127" s="32">
        <f t="shared" si="24"/>
        <v>1.5785732663835852</v>
      </c>
      <c r="AP127" s="1">
        <f>ABS(J127+I127-H127-G127)/2</f>
        <v>1</v>
      </c>
      <c r="AQ127" s="4">
        <f t="shared" si="25"/>
        <v>63.356234912563885</v>
      </c>
      <c r="AS127" s="4">
        <f>1+(F127-3)-(E127-8)</f>
        <v>63</v>
      </c>
      <c r="AT127" s="4">
        <f>ABS(N127-L127)</f>
        <v>2</v>
      </c>
      <c r="AU127" s="4">
        <f>AN127/(1+D127-C127)*ABS(N127-L127)</f>
        <v>1.2669668507575056</v>
      </c>
      <c r="AV127" s="4">
        <f t="shared" si="26"/>
        <v>63.012738434390535</v>
      </c>
      <c r="AX127" s="4">
        <f t="shared" si="27"/>
        <v>63.356234912563885</v>
      </c>
      <c r="AZ127" s="24">
        <f t="shared" si="18"/>
        <v>3</v>
      </c>
      <c r="BA127" s="1">
        <f t="shared" si="19"/>
        <v>1.2799999999999999E-2</v>
      </c>
      <c r="BB127" s="1">
        <f t="shared" si="20"/>
        <v>2.1486172169939293</v>
      </c>
      <c r="BC127" s="1">
        <f t="shared" si="21"/>
        <v>6.0405321323467936E-3</v>
      </c>
      <c r="BD127" s="1">
        <f>BC127+LineDuration*(U127-T127+1)</f>
        <v>3.3640532132346794E-2</v>
      </c>
      <c r="BE127" s="1">
        <f t="shared" si="22"/>
        <v>7.5834459189032435E-2</v>
      </c>
      <c r="BF127" s="1">
        <f t="shared" si="28"/>
        <v>63.034459189032447</v>
      </c>
      <c r="BG127" s="1">
        <f>BF127/(U127-T127+1)</f>
        <v>0.63034459189032443</v>
      </c>
      <c r="BH127" s="4">
        <f>((ABS(X127-F127+Xmax_correction)+1)^2+((ABS(U127-M127)+1)*BG127)^2)^(1/2)</f>
        <v>51.574597966469483</v>
      </c>
      <c r="BI127" s="4">
        <f>((ABS(E127-Xmin_correction-W127)+1)^2+((ABS(L127-T127)+1)*BG127)^2)^(1/2)</f>
        <v>49.466545820412385</v>
      </c>
      <c r="BJ127" s="4">
        <f>((ABS(E127-Xmin_correction-Y127)+1)^2+((ABS(K127-U127)+1)*BG127)^2)^(1/2)</f>
        <v>48.385039644623539</v>
      </c>
      <c r="BK127" s="4">
        <f>((ABS(V127-F127+Xmax_correction)+1)^2+((ABS(T127-N127)+1)*BG127)^2)^(1/2)</f>
        <v>48.558585967769631</v>
      </c>
      <c r="BL127" s="4">
        <f>((ABS(V127-Y127)+1)^2+((ABS(T127-U127)+1)*BG127)^2)^(1/2)</f>
        <v>63.673723350011478</v>
      </c>
      <c r="BM127" s="4">
        <f>((ABS(W127-X127)+1)^2+((ABS(T127-U127)+1)*BG127)^2)^(1/2)</f>
        <v>63.987053731624471</v>
      </c>
      <c r="BN127" s="4">
        <f>((ABS(E127-Xmin_correction-F127+Xmax_correction)+1)^2+((ABS(L127-M127)+1)*BG127)^2)^(1/2)</f>
        <v>60.645507036275774</v>
      </c>
      <c r="BO127" s="4">
        <f>((ABS(E127-Xmin_correction-F127+Xmax_correction)+1)^2+((ABS(K127-N127)+1)*BG127)^2)^(1/2)</f>
        <v>60.211538723816254</v>
      </c>
      <c r="BP127" s="4">
        <f t="shared" si="29"/>
        <v>63.987053731624471</v>
      </c>
      <c r="BQ127" s="4"/>
    </row>
    <row r="128" spans="1:69" s="36" customFormat="1" x14ac:dyDescent="0.25">
      <c r="A128" s="36">
        <v>5247</v>
      </c>
      <c r="B128" s="46">
        <v>0</v>
      </c>
      <c r="C128" s="36">
        <v>27</v>
      </c>
      <c r="D128" s="36">
        <v>141</v>
      </c>
      <c r="E128" s="36">
        <v>39</v>
      </c>
      <c r="F128" s="36">
        <v>97</v>
      </c>
      <c r="G128" s="36">
        <v>66</v>
      </c>
      <c r="H128" s="36">
        <v>71</v>
      </c>
      <c r="I128" s="36">
        <v>66</v>
      </c>
      <c r="J128" s="36">
        <v>70</v>
      </c>
      <c r="K128" s="46">
        <v>76</v>
      </c>
      <c r="L128" s="36">
        <v>97</v>
      </c>
      <c r="M128" s="46">
        <v>74</v>
      </c>
      <c r="N128" s="36">
        <v>95</v>
      </c>
      <c r="O128" s="46">
        <v>0</v>
      </c>
      <c r="P128" s="46">
        <v>0</v>
      </c>
      <c r="Q128" s="36">
        <v>8455</v>
      </c>
      <c r="R128" s="36">
        <v>3</v>
      </c>
      <c r="S128" s="36">
        <v>64</v>
      </c>
      <c r="T128" s="36">
        <v>27</v>
      </c>
      <c r="U128" s="36">
        <v>141</v>
      </c>
      <c r="V128" s="36">
        <v>61</v>
      </c>
      <c r="W128" s="36">
        <v>68</v>
      </c>
      <c r="X128" s="36">
        <v>61</v>
      </c>
      <c r="Y128" s="36">
        <v>67</v>
      </c>
      <c r="Z128" s="36">
        <v>68</v>
      </c>
      <c r="AA128" s="36">
        <v>27</v>
      </c>
      <c r="AB128" s="36">
        <v>61</v>
      </c>
      <c r="AC128" s="36">
        <v>141</v>
      </c>
      <c r="AD128" s="53">
        <v>63.769613210599999</v>
      </c>
      <c r="AG128" s="37">
        <f>Q128*0.000001</f>
        <v>8.454999999999999E-3</v>
      </c>
      <c r="AH128" s="38">
        <f t="shared" si="15"/>
        <v>1.7681506301005323</v>
      </c>
      <c r="AI128" s="38">
        <f t="shared" si="16"/>
        <v>1.8510096301005323</v>
      </c>
      <c r="AJ128" s="37">
        <f>(1+D128-C128)*LineDuration</f>
        <v>3.1739999999999997E-2</v>
      </c>
      <c r="AK128" s="38">
        <f t="shared" si="17"/>
        <v>2.1620616301005322</v>
      </c>
      <c r="AL128" s="48"/>
      <c r="AM128" s="39">
        <f>D128-C128+1</f>
        <v>115</v>
      </c>
      <c r="AN128" s="40">
        <f t="shared" si="23"/>
        <v>63.687440899390886</v>
      </c>
      <c r="AO128" s="41">
        <f t="shared" si="24"/>
        <v>1.8056935304037294</v>
      </c>
      <c r="AP128" s="39">
        <f>ABS(J128+I128-H128-G128)/2</f>
        <v>0.5</v>
      </c>
      <c r="AQ128" s="40">
        <f t="shared" si="25"/>
        <v>63.68940357950769</v>
      </c>
      <c r="AR128" s="48"/>
      <c r="AS128" s="40">
        <f>1+(F128-3)-(E128-8)</f>
        <v>64</v>
      </c>
      <c r="AT128" s="40">
        <f>ABS(N128-L128)</f>
        <v>2</v>
      </c>
      <c r="AU128" s="40">
        <f>AN128/(1+D128-C128)*ABS(N128-L128)</f>
        <v>1.1076076678154936</v>
      </c>
      <c r="AV128" s="40">
        <f t="shared" si="26"/>
        <v>64.009583616407042</v>
      </c>
      <c r="AW128" s="48"/>
      <c r="AX128" s="40">
        <f t="shared" si="27"/>
        <v>64.009583616407042</v>
      </c>
      <c r="AY128" s="48"/>
      <c r="AZ128" s="42">
        <f t="shared" si="18"/>
        <v>0</v>
      </c>
      <c r="BA128" s="39">
        <f t="shared" si="19"/>
        <v>1.2799999999999999E-2</v>
      </c>
      <c r="BB128" s="39">
        <f t="shared" si="20"/>
        <v>1.8377259454894002</v>
      </c>
      <c r="BC128" s="39">
        <f t="shared" si="21"/>
        <v>7.0995219784559032E-3</v>
      </c>
      <c r="BD128" s="39">
        <f>BC128+LineDuration*(U128-T128+1)</f>
        <v>3.8839521978455901E-2</v>
      </c>
      <c r="BE128" s="39">
        <f t="shared" si="22"/>
        <v>7.6065816749833579E-2</v>
      </c>
      <c r="BF128" s="39">
        <f t="shared" si="28"/>
        <v>63.26581674983359</v>
      </c>
      <c r="BG128" s="39">
        <f>BF128/(U128-T128+1)</f>
        <v>0.55013753695507472</v>
      </c>
      <c r="BH128" s="4">
        <f>((ABS(X128-F128+Xmax_correction)+1)^2+((ABS(U128-M128)+1)*BG128)^2)^(1/2)</f>
        <v>50.551554431469171</v>
      </c>
      <c r="BI128" s="40">
        <f>((ABS(E128-Xmin_correction-W128)+1)^2+((ABS(L128-T128)+1)*BG128)^2)^(1/2)</f>
        <v>52.446784949386824</v>
      </c>
      <c r="BJ128" s="4">
        <f>((ABS(E128-Xmin_correction-Y128)+1)^2+((ABS(K128-U128)+1)*BG128)^2)^(1/2)</f>
        <v>49.742829678998312</v>
      </c>
      <c r="BK128" s="4">
        <f>((ABS(V128-F128+Xmax_correction)+1)^2+((ABS(T128-N128)+1)*BG128)^2)^(1/2)</f>
        <v>50.960012606439463</v>
      </c>
      <c r="BL128" s="40">
        <f>((ABS(V128-Y128)+1)^2+((ABS(T128-U128)+1)*BG128)^2)^(1/2)</f>
        <v>63.65189367979184</v>
      </c>
      <c r="BM128" s="40">
        <f>((ABS(W128-X128)+1)^2+((ABS(T128-U128)+1)*BG128)^2)^(1/2)</f>
        <v>63.769613210552912</v>
      </c>
      <c r="BN128" s="4">
        <f>((ABS(E128-Xmin_correction-F128+Xmax_correction)+1)^2+((ABS(L128-M128)+1)*BG128)^2)^(1/2)</f>
        <v>62.412556062947701</v>
      </c>
      <c r="BO128" s="4">
        <f>((ABS(E128-Xmin_correction-F128+Xmax_correction)+1)^2+((ABS(K128-N128)+1)*BG128)^2)^(1/2)</f>
        <v>61.984357089727069</v>
      </c>
      <c r="BP128" s="40">
        <f t="shared" si="29"/>
        <v>63.769613210552912</v>
      </c>
      <c r="BQ128" s="4"/>
    </row>
    <row r="129" spans="1:69" s="36" customFormat="1" x14ac:dyDescent="0.25">
      <c r="A129" s="36">
        <v>5037</v>
      </c>
      <c r="B129" s="46">
        <v>0</v>
      </c>
      <c r="C129" s="36">
        <v>25</v>
      </c>
      <c r="D129" s="36">
        <v>138</v>
      </c>
      <c r="E129" s="36">
        <v>33</v>
      </c>
      <c r="F129" s="36">
        <v>90</v>
      </c>
      <c r="G129" s="36">
        <v>55</v>
      </c>
      <c r="H129" s="36">
        <v>62</v>
      </c>
      <c r="I129" s="36">
        <v>62</v>
      </c>
      <c r="J129" s="36">
        <v>68</v>
      </c>
      <c r="K129" s="46">
        <v>74</v>
      </c>
      <c r="L129" s="36">
        <v>82</v>
      </c>
      <c r="M129" s="46">
        <v>84</v>
      </c>
      <c r="N129" s="36">
        <v>94</v>
      </c>
      <c r="O129" s="46">
        <v>0</v>
      </c>
      <c r="P129" s="46">
        <v>0</v>
      </c>
      <c r="Q129" s="36">
        <v>8455</v>
      </c>
      <c r="R129" s="36">
        <v>3</v>
      </c>
      <c r="S129" s="36">
        <v>64</v>
      </c>
      <c r="T129" s="36">
        <v>24</v>
      </c>
      <c r="U129" s="36">
        <v>138</v>
      </c>
      <c r="V129" s="36">
        <v>56</v>
      </c>
      <c r="W129" s="36">
        <v>56</v>
      </c>
      <c r="X129" s="36">
        <v>57</v>
      </c>
      <c r="Y129" s="36">
        <v>65</v>
      </c>
      <c r="Z129" s="36">
        <v>56</v>
      </c>
      <c r="AA129" s="36">
        <v>24</v>
      </c>
      <c r="AB129" s="36">
        <v>65</v>
      </c>
      <c r="AC129" s="36">
        <v>138</v>
      </c>
      <c r="AD129" s="53">
        <v>64.051257357099999</v>
      </c>
      <c r="AG129" s="37">
        <f>Q129*0.000001</f>
        <v>8.454999999999999E-3</v>
      </c>
      <c r="AH129" s="38">
        <f t="shared" si="15"/>
        <v>1.7681506301005323</v>
      </c>
      <c r="AI129" s="38">
        <f t="shared" si="16"/>
        <v>1.8510096301005323</v>
      </c>
      <c r="AJ129" s="37">
        <f>(1+D129-C129)*LineDuration</f>
        <v>3.1463999999999999E-2</v>
      </c>
      <c r="AK129" s="38">
        <f t="shared" si="17"/>
        <v>2.1593568301005321</v>
      </c>
      <c r="AL129" s="48"/>
      <c r="AM129" s="39">
        <f>D129-C129+1</f>
        <v>114</v>
      </c>
      <c r="AN129" s="40">
        <f t="shared" si="23"/>
        <v>63.091085151883142</v>
      </c>
      <c r="AO129" s="41">
        <f t="shared" si="24"/>
        <v>1.8069113841608624</v>
      </c>
      <c r="AP129" s="39">
        <f>ABS(J129+I129-H129-G129)/2</f>
        <v>6.5</v>
      </c>
      <c r="AQ129" s="40">
        <f t="shared" si="25"/>
        <v>63.425034691690705</v>
      </c>
      <c r="AR129" s="48"/>
      <c r="AS129" s="40">
        <f>1+(F129-3)-(E129-8)</f>
        <v>63</v>
      </c>
      <c r="AT129" s="40">
        <f>ABS(N129-L129)</f>
        <v>12</v>
      </c>
      <c r="AU129" s="40">
        <f>AN129/(1+D129-C129)*ABS(N129-L129)</f>
        <v>6.6411668580929621</v>
      </c>
      <c r="AV129" s="40">
        <f t="shared" si="26"/>
        <v>63.349073373152287</v>
      </c>
      <c r="AW129" s="48"/>
      <c r="AX129" s="40">
        <f t="shared" si="27"/>
        <v>63.425034691690705</v>
      </c>
      <c r="AY129" s="48"/>
      <c r="AZ129" s="42">
        <f t="shared" si="18"/>
        <v>1</v>
      </c>
      <c r="BA129" s="39">
        <f t="shared" si="19"/>
        <v>1.2799999999999999E-2</v>
      </c>
      <c r="BB129" s="39">
        <f t="shared" si="20"/>
        <v>1.8377259454894002</v>
      </c>
      <c r="BC129" s="39">
        <f t="shared" si="21"/>
        <v>7.0995219784559032E-3</v>
      </c>
      <c r="BD129" s="39">
        <f>BC129+LineDuration*(U129-T129+1)</f>
        <v>3.8839521978455901E-2</v>
      </c>
      <c r="BE129" s="39">
        <f t="shared" si="22"/>
        <v>7.6065816749833579E-2</v>
      </c>
      <c r="BF129" s="39">
        <f t="shared" si="28"/>
        <v>63.26581674983359</v>
      </c>
      <c r="BG129" s="39">
        <f>BF129/(U129-T129+1)</f>
        <v>0.55013753695507472</v>
      </c>
      <c r="BH129" s="4">
        <f>((ABS(X129-F129+Xmax_correction)+1)^2+((ABS(U129-M129)+1)*BG129)^2)^(1/2)</f>
        <v>43.318820522264495</v>
      </c>
      <c r="BI129" s="40">
        <f>((ABS(E129-Xmin_correction-W129)+1)^2+((ABS(L129-T129)+1)*BG129)^2)^(1/2)</f>
        <v>43.526189915988674</v>
      </c>
      <c r="BJ129" s="4">
        <f>((ABS(E129-Xmin_correction-Y129)+1)^2+((ABS(K129-U129)+1)*BG129)^2)^(1/2)</f>
        <v>52.179514973987246</v>
      </c>
      <c r="BK129" s="4">
        <f>((ABS(V129-F129+Xmax_correction)+1)^2+((ABS(T129-N129)+1)*BG129)^2)^(1/2)</f>
        <v>50.494210079247978</v>
      </c>
      <c r="BL129" s="40">
        <f>((ABS(V129-Y129)+1)^2+((ABS(T129-U129)+1)*BG129)^2)^(1/2)</f>
        <v>64.051257357084921</v>
      </c>
      <c r="BM129" s="40">
        <f>((ABS(W129-X129)+1)^2+((ABS(T129-U129)+1)*BG129)^2)^(1/2)</f>
        <v>63.297421503751039</v>
      </c>
      <c r="BN129" s="4">
        <f>((ABS(E129-Xmin_correction-F129+Xmax_correction)+1)^2+((ABS(L129-M129)+1)*BG129)^2)^(1/2)</f>
        <v>60.022694556193521</v>
      </c>
      <c r="BO129" s="4">
        <f>((ABS(E129-Xmin_correction-F129+Xmax_correction)+1)^2+((ABS(K129-N129)+1)*BG129)^2)^(1/2)</f>
        <v>61.102121301302176</v>
      </c>
      <c r="BP129" s="40">
        <f t="shared" si="29"/>
        <v>64.051257357084921</v>
      </c>
      <c r="BQ129" s="4"/>
    </row>
    <row r="130" spans="1:69" s="36" customFormat="1" x14ac:dyDescent="0.25">
      <c r="A130" s="36">
        <v>5160</v>
      </c>
      <c r="B130" s="46">
        <v>0</v>
      </c>
      <c r="C130" s="36">
        <v>24</v>
      </c>
      <c r="D130" s="36">
        <v>138</v>
      </c>
      <c r="E130" s="36">
        <v>44</v>
      </c>
      <c r="F130" s="36">
        <v>101</v>
      </c>
      <c r="G130" s="36">
        <v>66</v>
      </c>
      <c r="H130" s="36">
        <v>69</v>
      </c>
      <c r="I130" s="36">
        <v>74</v>
      </c>
      <c r="J130" s="36">
        <v>78</v>
      </c>
      <c r="K130" s="46">
        <v>59</v>
      </c>
      <c r="L130" s="36">
        <v>90</v>
      </c>
      <c r="M130" s="46">
        <v>80</v>
      </c>
      <c r="N130" s="36">
        <v>104</v>
      </c>
      <c r="O130" s="46">
        <v>0</v>
      </c>
      <c r="P130" s="46">
        <v>0</v>
      </c>
      <c r="Q130" s="36">
        <v>8455</v>
      </c>
      <c r="R130" s="36">
        <v>3</v>
      </c>
      <c r="S130" s="36">
        <v>64</v>
      </c>
      <c r="T130" s="36">
        <v>24</v>
      </c>
      <c r="U130" s="36">
        <v>138</v>
      </c>
      <c r="V130" s="36">
        <v>61</v>
      </c>
      <c r="W130" s="36">
        <v>66</v>
      </c>
      <c r="X130" s="36">
        <v>69</v>
      </c>
      <c r="Y130" s="36">
        <v>75</v>
      </c>
      <c r="Z130" s="36">
        <v>39</v>
      </c>
      <c r="AA130" s="36">
        <v>59</v>
      </c>
      <c r="AB130" s="36">
        <v>98</v>
      </c>
      <c r="AC130" s="36">
        <v>104</v>
      </c>
      <c r="AD130" s="53">
        <v>65.118431884100005</v>
      </c>
      <c r="AG130" s="37">
        <f>Q130*0.000001</f>
        <v>8.454999999999999E-3</v>
      </c>
      <c r="AH130" s="38">
        <f t="shared" si="15"/>
        <v>1.7681506301005323</v>
      </c>
      <c r="AI130" s="38">
        <f t="shared" si="16"/>
        <v>1.8510096301005323</v>
      </c>
      <c r="AJ130" s="37">
        <f>(1+D130-C130)*LineDuration</f>
        <v>3.1739999999999997E-2</v>
      </c>
      <c r="AK130" s="38">
        <f t="shared" si="17"/>
        <v>2.1620616301005322</v>
      </c>
      <c r="AL130" s="48"/>
      <c r="AM130" s="39">
        <f>D130-C130+1</f>
        <v>115</v>
      </c>
      <c r="AN130" s="40">
        <f t="shared" si="23"/>
        <v>63.687440899390886</v>
      </c>
      <c r="AO130" s="41">
        <f t="shared" si="24"/>
        <v>1.8056935304037294</v>
      </c>
      <c r="AP130" s="39">
        <f>ABS(J130+I130-H130-G130)/2</f>
        <v>8.5</v>
      </c>
      <c r="AQ130" s="40">
        <f t="shared" si="25"/>
        <v>64.252160495297019</v>
      </c>
      <c r="AR130" s="48"/>
      <c r="AS130" s="40">
        <f>1+(F130-3)-(E130-8)</f>
        <v>63</v>
      </c>
      <c r="AT130" s="40">
        <f>ABS(N130-L130)</f>
        <v>14</v>
      </c>
      <c r="AU130" s="40">
        <f>AN130/(1+D130-C130)*ABS(N130-L130)</f>
        <v>7.7532536747084553</v>
      </c>
      <c r="AV130" s="40">
        <f t="shared" si="26"/>
        <v>63.475293953981655</v>
      </c>
      <c r="AW130" s="48"/>
      <c r="AX130" s="40">
        <f t="shared" si="27"/>
        <v>64.252160495297019</v>
      </c>
      <c r="AY130" s="48"/>
      <c r="AZ130" s="42">
        <f t="shared" si="18"/>
        <v>2</v>
      </c>
      <c r="BA130" s="39">
        <f t="shared" si="19"/>
        <v>1.2799999999999999E-2</v>
      </c>
      <c r="BB130" s="39">
        <f t="shared" si="20"/>
        <v>1.8377259454894002</v>
      </c>
      <c r="BC130" s="39">
        <f t="shared" si="21"/>
        <v>7.0995219784559032E-3</v>
      </c>
      <c r="BD130" s="39">
        <f>BC130+LineDuration*(U130-T130+1)</f>
        <v>3.8839521978455901E-2</v>
      </c>
      <c r="BE130" s="39">
        <f t="shared" si="22"/>
        <v>7.6065816749833579E-2</v>
      </c>
      <c r="BF130" s="39">
        <f t="shared" si="28"/>
        <v>63.26581674983359</v>
      </c>
      <c r="BG130" s="39">
        <f>BF130/(U130-T130+1)</f>
        <v>0.55013753695507472</v>
      </c>
      <c r="BH130" s="4">
        <f>((ABS(X130-F130+Xmax_correction)+1)^2+((ABS(U130-M130)+1)*BG130)^2)^(1/2)</f>
        <v>44.198746685881417</v>
      </c>
      <c r="BI130" s="40">
        <f>((ABS(E130-Xmin_correction-W130)+1)^2+((ABS(L130-T130)+1)*BG130)^2)^(1/2)</f>
        <v>46.288246117629541</v>
      </c>
      <c r="BJ130" s="4">
        <f>((ABS(E130-Xmin_correction-Y130)+1)^2+((ABS(K130-U130)+1)*BG130)^2)^(1/2)</f>
        <v>57.497551088970525</v>
      </c>
      <c r="BK130" s="4">
        <f>((ABS(V130-F130+Xmax_correction)+1)^2+((ABS(T130-N130)+1)*BG130)^2)^(1/2)</f>
        <v>58.563599975317963</v>
      </c>
      <c r="BL130" s="40">
        <f>((ABS(V130-Y130)+1)^2+((ABS(T130-U130)+1)*BG130)^2)^(1/2)</f>
        <v>65.019716771326571</v>
      </c>
      <c r="BM130" s="40">
        <f>((ABS(W130-X130)+1)^2+((ABS(T130-U130)+1)*BG130)^2)^(1/2)</f>
        <v>63.392141224472965</v>
      </c>
      <c r="BN130" s="4">
        <f>((ABS(E130-Xmin_correction-F130+Xmax_correction)+1)^2+((ABS(L130-M130)+1)*BG130)^2)^(1/2)</f>
        <v>60.304401236208342</v>
      </c>
      <c r="BO130" s="4">
        <f>((ABS(E130-Xmin_correction-F130+Xmax_correction)+1)^2+((ABS(K130-N130)+1)*BG130)^2)^(1/2)</f>
        <v>65.118431884096864</v>
      </c>
      <c r="BP130" s="40">
        <f t="shared" si="29"/>
        <v>65.118431884096864</v>
      </c>
      <c r="BQ130" s="4"/>
    </row>
    <row r="131" spans="1:69" s="36" customFormat="1" x14ac:dyDescent="0.25">
      <c r="A131" s="36">
        <v>5122</v>
      </c>
      <c r="B131" s="46">
        <v>0</v>
      </c>
      <c r="C131" s="36">
        <v>24</v>
      </c>
      <c r="D131" s="36">
        <v>138</v>
      </c>
      <c r="E131" s="36">
        <v>43</v>
      </c>
      <c r="F131" s="36">
        <v>101</v>
      </c>
      <c r="G131" s="36">
        <v>69</v>
      </c>
      <c r="H131" s="36">
        <v>71</v>
      </c>
      <c r="I131" s="36">
        <v>73</v>
      </c>
      <c r="J131" s="36">
        <v>77</v>
      </c>
      <c r="K131" s="46">
        <v>69</v>
      </c>
      <c r="L131" s="36">
        <v>86</v>
      </c>
      <c r="M131" s="46">
        <v>87</v>
      </c>
      <c r="N131" s="36">
        <v>91</v>
      </c>
      <c r="O131" s="46">
        <v>0</v>
      </c>
      <c r="P131" s="46">
        <v>0</v>
      </c>
      <c r="Q131" s="36">
        <v>8455</v>
      </c>
      <c r="R131" s="36">
        <v>3</v>
      </c>
      <c r="S131" s="36">
        <v>64</v>
      </c>
      <c r="T131" s="36">
        <v>24</v>
      </c>
      <c r="U131" s="36">
        <v>138</v>
      </c>
      <c r="V131" s="36">
        <v>64</v>
      </c>
      <c r="W131" s="36">
        <v>68</v>
      </c>
      <c r="X131" s="36">
        <v>68</v>
      </c>
      <c r="Y131" s="36">
        <v>74</v>
      </c>
      <c r="Z131" s="36">
        <v>64</v>
      </c>
      <c r="AA131" s="36">
        <v>24</v>
      </c>
      <c r="AB131" s="36">
        <v>74</v>
      </c>
      <c r="AC131" s="36">
        <v>138</v>
      </c>
      <c r="AD131" s="53">
        <v>64.214979319700006</v>
      </c>
      <c r="AG131" s="37">
        <f>Q131*0.000001</f>
        <v>8.454999999999999E-3</v>
      </c>
      <c r="AH131" s="38">
        <f t="shared" si="15"/>
        <v>1.7681506301005323</v>
      </c>
      <c r="AI131" s="38">
        <f t="shared" si="16"/>
        <v>1.8510096301005323</v>
      </c>
      <c r="AJ131" s="37">
        <f>(1+D131-C131)*LineDuration</f>
        <v>3.1739999999999997E-2</v>
      </c>
      <c r="AK131" s="38">
        <f t="shared" si="17"/>
        <v>2.1620616301005322</v>
      </c>
      <c r="AL131" s="48"/>
      <c r="AM131" s="39">
        <f>D131-C131+1</f>
        <v>115</v>
      </c>
      <c r="AN131" s="40">
        <f t="shared" si="23"/>
        <v>63.687440899390886</v>
      </c>
      <c r="AO131" s="41">
        <f t="shared" si="24"/>
        <v>1.8056935304037294</v>
      </c>
      <c r="AP131" s="39">
        <f>ABS(J131+I131-H131-G131)/2</f>
        <v>5</v>
      </c>
      <c r="AQ131" s="40">
        <f t="shared" si="25"/>
        <v>63.883410431139374</v>
      </c>
      <c r="AR131" s="48"/>
      <c r="AS131" s="40">
        <f>1+(F131-3)-(E131-8)</f>
        <v>64</v>
      </c>
      <c r="AT131" s="40">
        <f>ABS(N131-L131)</f>
        <v>5</v>
      </c>
      <c r="AU131" s="40">
        <f>AN131/(1+D131-C131)*ABS(N131-L131)</f>
        <v>2.7690191695387338</v>
      </c>
      <c r="AV131" s="40">
        <f t="shared" si="26"/>
        <v>64.05987408012345</v>
      </c>
      <c r="AW131" s="48"/>
      <c r="AX131" s="40">
        <f t="shared" si="27"/>
        <v>64.05987408012345</v>
      </c>
      <c r="AY131" s="48"/>
      <c r="AZ131" s="42">
        <f t="shared" si="18"/>
        <v>3</v>
      </c>
      <c r="BA131" s="39">
        <f t="shared" si="19"/>
        <v>1.2799999999999999E-2</v>
      </c>
      <c r="BB131" s="39">
        <f t="shared" si="20"/>
        <v>1.8377259454894002</v>
      </c>
      <c r="BC131" s="39">
        <f t="shared" si="21"/>
        <v>7.0995219784559032E-3</v>
      </c>
      <c r="BD131" s="39">
        <f>BC131+LineDuration*(U131-T131+1)</f>
        <v>3.8839521978455901E-2</v>
      </c>
      <c r="BE131" s="39">
        <f t="shared" si="22"/>
        <v>7.6065816749833579E-2</v>
      </c>
      <c r="BF131" s="39">
        <f t="shared" si="28"/>
        <v>63.26581674983359</v>
      </c>
      <c r="BG131" s="39">
        <f>BF131/(U131-T131+1)</f>
        <v>0.55013753695507472</v>
      </c>
      <c r="BH131" s="4">
        <f>((ABS(X131-F131+Xmax_correction)+1)^2+((ABS(U131-M131)+1)*BG131)^2)^(1/2)</f>
        <v>42.182569161552472</v>
      </c>
      <c r="BI131" s="40">
        <f>((ABS(E131-Xmin_correction-W131)+1)^2+((ABS(L131-T131)+1)*BG131)^2)^(1/2)</f>
        <v>46.499710189112015</v>
      </c>
      <c r="BJ131" s="4">
        <f>((ABS(E131-Xmin_correction-Y131)+1)^2+((ABS(K131-U131)+1)*BG131)^2)^(1/2)</f>
        <v>53.404039331105672</v>
      </c>
      <c r="BK131" s="4">
        <f>((ABS(V131-F131+Xmax_correction)+1)^2+((ABS(T131-N131)+1)*BG131)^2)^(1/2)</f>
        <v>51.229480335425912</v>
      </c>
      <c r="BL131" s="40">
        <f>((ABS(V131-Y131)+1)^2+((ABS(T131-U131)+1)*BG131)^2)^(1/2)</f>
        <v>64.21497931965348</v>
      </c>
      <c r="BM131" s="40">
        <f>((ABS(W131-X131)+1)^2+((ABS(T131-U131)+1)*BG131)^2)^(1/2)</f>
        <v>63.273719418282376</v>
      </c>
      <c r="BN131" s="4">
        <f>((ABS(E131-Xmin_correction-F131+Xmax_correction)+1)^2+((ABS(L131-M131)+1)*BG131)^2)^(1/2)</f>
        <v>61.009922186790796</v>
      </c>
      <c r="BO131" s="4">
        <f>((ABS(E131-Xmin_correction-F131+Xmax_correction)+1)^2+((ABS(K131-N131)+1)*BG131)^2)^(1/2)</f>
        <v>62.298495509610355</v>
      </c>
      <c r="BP131" s="40">
        <f t="shared" si="29"/>
        <v>64.21497931965348</v>
      </c>
      <c r="BQ131" s="4"/>
    </row>
    <row r="132" spans="1:69" x14ac:dyDescent="0.25">
      <c r="A132">
        <v>5156</v>
      </c>
      <c r="B132" s="46">
        <v>0</v>
      </c>
      <c r="C132">
        <v>25</v>
      </c>
      <c r="D132">
        <v>137</v>
      </c>
      <c r="E132">
        <v>41</v>
      </c>
      <c r="F132">
        <v>99</v>
      </c>
      <c r="G132">
        <v>73</v>
      </c>
      <c r="H132">
        <v>74</v>
      </c>
      <c r="I132">
        <v>65</v>
      </c>
      <c r="J132">
        <v>71</v>
      </c>
      <c r="K132" s="46">
        <v>78</v>
      </c>
      <c r="L132">
        <v>97</v>
      </c>
      <c r="M132" s="46">
        <v>65</v>
      </c>
      <c r="N132">
        <v>89</v>
      </c>
      <c r="O132" s="46">
        <v>0</v>
      </c>
      <c r="P132" s="46">
        <v>0</v>
      </c>
      <c r="Q132">
        <v>8218</v>
      </c>
      <c r="R132">
        <v>3</v>
      </c>
      <c r="S132">
        <v>64</v>
      </c>
      <c r="T132">
        <v>25</v>
      </c>
      <c r="U132">
        <v>137</v>
      </c>
      <c r="V132">
        <v>68</v>
      </c>
      <c r="W132">
        <v>71</v>
      </c>
      <c r="X132">
        <v>60</v>
      </c>
      <c r="Y132">
        <v>68</v>
      </c>
      <c r="Z132" s="34">
        <v>71</v>
      </c>
      <c r="AA132" s="34">
        <v>25</v>
      </c>
      <c r="AB132" s="34">
        <v>60</v>
      </c>
      <c r="AC132" s="34">
        <v>137</v>
      </c>
      <c r="AD132" s="52">
        <v>64.804481621299999</v>
      </c>
      <c r="AG132" s="2">
        <f>Q132*0.000001</f>
        <v>8.2179999999999996E-3</v>
      </c>
      <c r="AH132" s="3">
        <f t="shared" ref="AH132:AH195" si="30">H_1 / AG132 - G_ * AG132 / 2</f>
        <v>1.8214986532489656</v>
      </c>
      <c r="AI132" s="3">
        <f t="shared" ref="AI132:AI195" si="31">AH132 + G_ * AG132</f>
        <v>1.9020350532489656</v>
      </c>
      <c r="AJ132" s="2">
        <f>(1+D132-C132)*LineDuration</f>
        <v>3.1187999999999997E-2</v>
      </c>
      <c r="AK132" s="3">
        <f t="shared" ref="AK132:AK195" si="32">AI132 + G_ * AJ132</f>
        <v>2.2076774532489658</v>
      </c>
      <c r="AM132" s="7">
        <f>D132-C132+1</f>
        <v>113</v>
      </c>
      <c r="AN132" s="4">
        <f t="shared" si="23"/>
        <v>64.086856826328741</v>
      </c>
      <c r="AO132" s="32">
        <f t="shared" si="24"/>
        <v>1.7632320509371013</v>
      </c>
      <c r="AP132" s="1">
        <f>ABS(J132+I132-H132-G132)/2</f>
        <v>5.5</v>
      </c>
      <c r="AQ132" s="4">
        <f t="shared" si="25"/>
        <v>64.322431685053374</v>
      </c>
      <c r="AS132" s="4">
        <f>1+(F132-3)-(E132-8)</f>
        <v>64</v>
      </c>
      <c r="AT132" s="4">
        <f>ABS(N132-L132)</f>
        <v>8</v>
      </c>
      <c r="AU132" s="4">
        <f>AN132/(1+D132-C132)*ABS(N132-L132)</f>
        <v>4.5371226071737158</v>
      </c>
      <c r="AV132" s="4">
        <f t="shared" si="26"/>
        <v>64.160622515313293</v>
      </c>
      <c r="AX132" s="4">
        <f t="shared" si="27"/>
        <v>64.322431685053374</v>
      </c>
      <c r="AZ132" s="24">
        <f t="shared" ref="AZ132:AZ195" si="33">MOD(ROW(),4)</f>
        <v>0</v>
      </c>
      <c r="BA132" s="1">
        <f t="shared" ref="BA132:BA195" si="34">H_1-d_</f>
        <v>1.2799999999999999E-2</v>
      </c>
      <c r="BB132" s="1">
        <f t="shared" ref="BB132:BB195" si="35">(AH132^2+2*G_*BA132)^(1/2)</f>
        <v>1.8891101989528816</v>
      </c>
      <c r="BC132" s="1">
        <f t="shared" ref="BC132:BC195" si="36">(BB132-AH132)/G_</f>
        <v>6.8991373167261137E-3</v>
      </c>
      <c r="BD132" s="1">
        <f>BC132+LineDuration*(U132-T132+1)</f>
        <v>3.8087137316726111E-2</v>
      </c>
      <c r="BE132" s="1">
        <f t="shared" ref="BE132:BE195" si="37">AH132*BD132+0.5*G_*BD132^2</f>
        <v>7.6483756470542466E-2</v>
      </c>
      <c r="BF132" s="1">
        <f t="shared" si="28"/>
        <v>63.683756470542477</v>
      </c>
      <c r="BG132" s="1">
        <f>BF132/(U132-T132+1)</f>
        <v>0.56357306611099534</v>
      </c>
      <c r="BH132" s="4">
        <f>((ABS(X132-F132+Xmax_correction)+1)^2+((ABS(U132-M132)+1)*BG132)^2)^(1/2)</f>
        <v>55.331439597275917</v>
      </c>
      <c r="BI132" s="4">
        <f>((ABS(E132-Xmin_correction-W132)+1)^2+((ABS(L132-T132)+1)*BG132)^2)^(1/2)</f>
        <v>54.667798637836086</v>
      </c>
      <c r="BJ132" s="4">
        <f>((ABS(E132-Xmin_correction-Y132)+1)^2+((ABS(K132-U132)+1)*BG132)^2)^(1/2)</f>
        <v>47.248413338912172</v>
      </c>
      <c r="BK132" s="4">
        <f>((ABS(V132-F132+Xmax_correction)+1)^2+((ABS(T132-N132)+1)*BG132)^2)^(1/2)</f>
        <v>46.721747490577521</v>
      </c>
      <c r="BL132" s="4">
        <f>((ABS(V132-Y132)+1)^2+((ABS(T132-U132)+1)*BG132)^2)^(1/2)</f>
        <v>63.691607282273537</v>
      </c>
      <c r="BM132" s="4">
        <f>((ABS(W132-X132)+1)^2+((ABS(T132-U132)+1)*BG132)^2)^(1/2)</f>
        <v>64.804481621253331</v>
      </c>
      <c r="BN132" s="4">
        <f>((ABS(E132-Xmin_correction-F132+Xmax_correction)+1)^2+((ABS(L132-M132)+1)*BG132)^2)^(1/2)</f>
        <v>63.772112246036038</v>
      </c>
      <c r="BO132" s="4">
        <f>((ABS(E132-Xmin_correction-F132+Xmax_correction)+1)^2+((ABS(K132-N132)+1)*BG132)^2)^(1/2)</f>
        <v>61.373744406886139</v>
      </c>
      <c r="BP132" s="4">
        <f t="shared" si="29"/>
        <v>64.804481621253331</v>
      </c>
      <c r="BQ132" s="4"/>
    </row>
    <row r="133" spans="1:69" x14ac:dyDescent="0.25">
      <c r="A133">
        <v>5061</v>
      </c>
      <c r="B133" s="46">
        <v>0</v>
      </c>
      <c r="C133">
        <v>23</v>
      </c>
      <c r="D133">
        <v>135</v>
      </c>
      <c r="E133">
        <v>17</v>
      </c>
      <c r="F133">
        <v>75</v>
      </c>
      <c r="G133">
        <v>41</v>
      </c>
      <c r="H133">
        <v>43</v>
      </c>
      <c r="I133">
        <v>48</v>
      </c>
      <c r="J133">
        <v>51</v>
      </c>
      <c r="K133" s="46">
        <v>65</v>
      </c>
      <c r="L133">
        <v>87</v>
      </c>
      <c r="M133" s="46">
        <v>79</v>
      </c>
      <c r="N133">
        <v>93</v>
      </c>
      <c r="O133" s="46">
        <v>0</v>
      </c>
      <c r="P133" s="46">
        <v>0</v>
      </c>
      <c r="Q133">
        <v>8218</v>
      </c>
      <c r="R133">
        <v>3</v>
      </c>
      <c r="S133">
        <v>64</v>
      </c>
      <c r="T133">
        <v>23</v>
      </c>
      <c r="U133">
        <v>135</v>
      </c>
      <c r="V133">
        <v>36</v>
      </c>
      <c r="W133">
        <v>40</v>
      </c>
      <c r="X133">
        <v>43</v>
      </c>
      <c r="Y133">
        <v>48</v>
      </c>
      <c r="Z133" s="34">
        <v>36</v>
      </c>
      <c r="AA133" s="34">
        <v>23</v>
      </c>
      <c r="AB133" s="34">
        <v>48</v>
      </c>
      <c r="AC133" s="34">
        <v>135</v>
      </c>
      <c r="AD133" s="52">
        <v>64.997083305299995</v>
      </c>
      <c r="AG133" s="2">
        <f>Q133*0.000001</f>
        <v>8.2179999999999996E-3</v>
      </c>
      <c r="AH133" s="3">
        <f t="shared" si="30"/>
        <v>1.8214986532489656</v>
      </c>
      <c r="AI133" s="3">
        <f t="shared" si="31"/>
        <v>1.9020350532489656</v>
      </c>
      <c r="AJ133" s="2">
        <f>(1+D133-C133)*LineDuration</f>
        <v>3.1187999999999997E-2</v>
      </c>
      <c r="AK133" s="3">
        <f t="shared" si="32"/>
        <v>2.2076774532489658</v>
      </c>
      <c r="AM133" s="7">
        <f>D133-C133+1</f>
        <v>113</v>
      </c>
      <c r="AN133" s="4">
        <f t="shared" ref="AN133:AN196" si="38">1000*(AK133+AI133)*AJ133/2</f>
        <v>64.086856826328741</v>
      </c>
      <c r="AO133" s="32">
        <f t="shared" ref="AO133:AO196" si="39">AM133/AN133</f>
        <v>1.7632320509371013</v>
      </c>
      <c r="AP133" s="1">
        <f>ABS(J133+I133-H133-G133)/2</f>
        <v>7.5</v>
      </c>
      <c r="AQ133" s="4">
        <f t="shared" ref="AQ133:AQ196" si="40">SQRT(AN133^2+AP133^2)</f>
        <v>64.524221947097971</v>
      </c>
      <c r="AS133" s="4">
        <f>1+(F133-3)-(E133-8)</f>
        <v>64</v>
      </c>
      <c r="AT133" s="4">
        <f>ABS(N133-L133)</f>
        <v>6</v>
      </c>
      <c r="AU133" s="4">
        <f>AN133/(1+D133-C133)*ABS(N133-L133)</f>
        <v>3.4028419553802869</v>
      </c>
      <c r="AV133" s="4">
        <f t="shared" ref="AV133:AV196" si="41">SQRT(AS133^2+AU133^2)</f>
        <v>64.090399697406284</v>
      </c>
      <c r="AX133" s="4">
        <f t="shared" ref="AX133:AX196" si="42">MAX(AQ133,AV133)</f>
        <v>64.524221947097971</v>
      </c>
      <c r="AZ133" s="24">
        <f t="shared" si="33"/>
        <v>1</v>
      </c>
      <c r="BA133" s="1">
        <f t="shared" si="34"/>
        <v>1.2799999999999999E-2</v>
      </c>
      <c r="BB133" s="1">
        <f t="shared" si="35"/>
        <v>1.8891101989528816</v>
      </c>
      <c r="BC133" s="1">
        <f t="shared" si="36"/>
        <v>6.8991373167261137E-3</v>
      </c>
      <c r="BD133" s="1">
        <f>BC133+LineDuration*(U133-T133+1)</f>
        <v>3.8087137316726111E-2</v>
      </c>
      <c r="BE133" s="1">
        <f t="shared" si="37"/>
        <v>7.6483756470542466E-2</v>
      </c>
      <c r="BF133" s="1">
        <f t="shared" ref="BF133:BF196" si="43">(BE133-BA133)*1000</f>
        <v>63.683756470542477</v>
      </c>
      <c r="BG133" s="1">
        <f>BF133/(U133-T133+1)</f>
        <v>0.56357306611099534</v>
      </c>
      <c r="BH133" s="4">
        <f>((ABS(X133-F133+Xmax_correction)+1)^2+((ABS(U133-M133)+1)*BG133)^2)^(1/2)</f>
        <v>43.953723825721937</v>
      </c>
      <c r="BI133" s="4">
        <f>((ABS(E133-Xmin_correction-W133)+1)^2+((ABS(L133-T133)+1)*BG133)^2)^(1/2)</f>
        <v>46.721747490577521</v>
      </c>
      <c r="BJ133" s="4">
        <f>((ABS(E133-Xmin_correction-Y133)+1)^2+((ABS(K133-U133)+1)*BG133)^2)^(1/2)</f>
        <v>54.498579824279986</v>
      </c>
      <c r="BK133" s="4">
        <f>((ABS(V133-F133+Xmax_correction)+1)^2+((ABS(T133-N133)+1)*BG133)^2)^(1/2)</f>
        <v>54.498579824279986</v>
      </c>
      <c r="BL133" s="4">
        <f>((ABS(V133-Y133)+1)^2+((ABS(T133-U133)+1)*BG133)^2)^(1/2)</f>
        <v>64.99708330532502</v>
      </c>
      <c r="BM133" s="4">
        <f>((ABS(W133-X133)+1)^2+((ABS(T133-U133)+1)*BG133)^2)^(1/2)</f>
        <v>63.809253546796484</v>
      </c>
      <c r="BN133" s="4">
        <f>((ABS(E133-Xmin_correction-F133+Xmax_correction)+1)^2+((ABS(L133-M133)+1)*BG133)^2)^(1/2)</f>
        <v>61.210512027498233</v>
      </c>
      <c r="BO133" s="4">
        <f>((ABS(E133-Xmin_correction-F133+Xmax_correction)+1)^2+((ABS(K133-N133)+1)*BG133)^2)^(1/2)</f>
        <v>63.151515257444728</v>
      </c>
      <c r="BP133" s="4">
        <f t="shared" ref="BP133:BP196" si="44">MAX(BH133:BO133)</f>
        <v>64.99708330532502</v>
      </c>
      <c r="BQ133" s="4"/>
    </row>
    <row r="134" spans="1:69" x14ac:dyDescent="0.25">
      <c r="A134">
        <v>5012</v>
      </c>
      <c r="B134" s="46">
        <v>0</v>
      </c>
      <c r="C134">
        <v>24</v>
      </c>
      <c r="D134">
        <v>135</v>
      </c>
      <c r="E134">
        <v>23</v>
      </c>
      <c r="F134">
        <v>80</v>
      </c>
      <c r="G134">
        <v>46</v>
      </c>
      <c r="H134">
        <v>53</v>
      </c>
      <c r="I134">
        <v>52</v>
      </c>
      <c r="J134">
        <v>56</v>
      </c>
      <c r="K134" s="46">
        <v>73</v>
      </c>
      <c r="L134">
        <v>81</v>
      </c>
      <c r="M134" s="46">
        <v>69</v>
      </c>
      <c r="N134">
        <v>99</v>
      </c>
      <c r="O134" s="46">
        <v>0</v>
      </c>
      <c r="P134" s="46">
        <v>0</v>
      </c>
      <c r="Q134">
        <v>8218</v>
      </c>
      <c r="R134">
        <v>3</v>
      </c>
      <c r="S134">
        <v>64</v>
      </c>
      <c r="T134">
        <v>23</v>
      </c>
      <c r="U134">
        <v>135</v>
      </c>
      <c r="V134">
        <v>45</v>
      </c>
      <c r="W134">
        <v>46</v>
      </c>
      <c r="X134">
        <v>47</v>
      </c>
      <c r="Y134">
        <v>53</v>
      </c>
      <c r="Z134" s="34">
        <v>45</v>
      </c>
      <c r="AA134" s="34">
        <v>23</v>
      </c>
      <c r="AB134" s="34">
        <v>53</v>
      </c>
      <c r="AC134" s="34">
        <v>135</v>
      </c>
      <c r="AD134" s="52">
        <v>64.316567369500007</v>
      </c>
      <c r="AG134" s="2">
        <f>Q134*0.000001</f>
        <v>8.2179999999999996E-3</v>
      </c>
      <c r="AH134" s="3">
        <f t="shared" si="30"/>
        <v>1.8214986532489656</v>
      </c>
      <c r="AI134" s="3">
        <f t="shared" si="31"/>
        <v>1.9020350532489656</v>
      </c>
      <c r="AJ134" s="2">
        <f>(1+D134-C134)*LineDuration</f>
        <v>3.0911999999999999E-2</v>
      </c>
      <c r="AK134" s="3">
        <f t="shared" si="32"/>
        <v>2.2049726532489657</v>
      </c>
      <c r="AM134" s="7">
        <f>D134-C134+1</f>
        <v>112</v>
      </c>
      <c r="AN134" s="4">
        <f t="shared" si="38"/>
        <v>63.477911111632025</v>
      </c>
      <c r="AO134" s="32">
        <f t="shared" si="39"/>
        <v>1.7643932832483602</v>
      </c>
      <c r="AP134" s="1">
        <f>ABS(J134+I134-H134-G134)/2</f>
        <v>4.5</v>
      </c>
      <c r="AQ134" s="4">
        <f t="shared" si="40"/>
        <v>63.637215519664721</v>
      </c>
      <c r="AS134" s="4">
        <f>1+(F134-3)-(E134-8)</f>
        <v>63</v>
      </c>
      <c r="AT134" s="4">
        <f>ABS(N134-L134)</f>
        <v>18</v>
      </c>
      <c r="AU134" s="4">
        <f>AN134/(1+D134-C134)*ABS(N134-L134)</f>
        <v>10.20180714294086</v>
      </c>
      <c r="AV134" s="4">
        <f t="shared" si="41"/>
        <v>63.820661771731565</v>
      </c>
      <c r="AX134" s="4">
        <f t="shared" si="42"/>
        <v>63.820661771731565</v>
      </c>
      <c r="AZ134" s="24">
        <f t="shared" si="33"/>
        <v>2</v>
      </c>
      <c r="BA134" s="1">
        <f t="shared" si="34"/>
        <v>1.2799999999999999E-2</v>
      </c>
      <c r="BB134" s="1">
        <f t="shared" si="35"/>
        <v>1.8891101989528816</v>
      </c>
      <c r="BC134" s="1">
        <f t="shared" si="36"/>
        <v>6.8991373167261137E-3</v>
      </c>
      <c r="BD134" s="1">
        <f>BC134+LineDuration*(U134-T134+1)</f>
        <v>3.8087137316726111E-2</v>
      </c>
      <c r="BE134" s="1">
        <f t="shared" si="37"/>
        <v>7.6483756470542466E-2</v>
      </c>
      <c r="BF134" s="1">
        <f t="shared" si="43"/>
        <v>63.683756470542477</v>
      </c>
      <c r="BG134" s="1">
        <f>BF134/(U134-T134+1)</f>
        <v>0.56357306611099534</v>
      </c>
      <c r="BH134" s="4">
        <f>((ABS(X134-F134+Xmax_correction)+1)^2+((ABS(U134-M134)+1)*BG134)^2)^(1/2)</f>
        <v>48.854600020843115</v>
      </c>
      <c r="BI134" s="4">
        <f>((ABS(E134-Xmin_correction-W134)+1)^2+((ABS(L134-T134)+1)*BG134)^2)^(1/2)</f>
        <v>44.120476261527934</v>
      </c>
      <c r="BJ134" s="4">
        <f>((ABS(E134-Xmin_correction-Y134)+1)^2+((ABS(K134-U134)+1)*BG134)^2)^(1/2)</f>
        <v>50.562954331771152</v>
      </c>
      <c r="BK134" s="4">
        <f>((ABS(V134-F134+Xmax_correction)+1)^2+((ABS(T134-N134)+1)*BG134)^2)^(1/2)</f>
        <v>54.517308888227802</v>
      </c>
      <c r="BL134" s="4">
        <f>((ABS(V134-Y134)+1)^2+((ABS(T134-U134)+1)*BG134)^2)^(1/2)</f>
        <v>64.316567369530532</v>
      </c>
      <c r="BM134" s="4">
        <f>((ABS(W134-X134)+1)^2+((ABS(T134-U134)+1)*BG134)^2)^(1/2)</f>
        <v>63.715153913330226</v>
      </c>
      <c r="BN134" s="4">
        <f>((ABS(E134-Xmin_correction-F134+Xmax_correction)+1)^2+((ABS(L134-M134)+1)*BG134)^2)^(1/2)</f>
        <v>60.445652180640188</v>
      </c>
      <c r="BO134" s="4">
        <f>((ABS(E134-Xmin_correction-F134+Xmax_correction)+1)^2+((ABS(K134-N134)+1)*BG134)^2)^(1/2)</f>
        <v>61.899443002474186</v>
      </c>
      <c r="BP134" s="4">
        <f t="shared" si="44"/>
        <v>64.316567369530532</v>
      </c>
      <c r="BQ134" s="4"/>
    </row>
    <row r="135" spans="1:69" x14ac:dyDescent="0.25">
      <c r="A135">
        <v>4973</v>
      </c>
      <c r="B135" s="46">
        <v>0</v>
      </c>
      <c r="C135">
        <v>23</v>
      </c>
      <c r="D135">
        <v>135</v>
      </c>
      <c r="E135">
        <v>31</v>
      </c>
      <c r="F135">
        <v>88</v>
      </c>
      <c r="G135">
        <v>60</v>
      </c>
      <c r="H135">
        <v>61</v>
      </c>
      <c r="I135">
        <v>58</v>
      </c>
      <c r="J135">
        <v>61</v>
      </c>
      <c r="K135" s="46">
        <v>76</v>
      </c>
      <c r="L135">
        <v>86</v>
      </c>
      <c r="M135" s="46">
        <v>77</v>
      </c>
      <c r="N135">
        <v>77</v>
      </c>
      <c r="O135" s="46">
        <v>0</v>
      </c>
      <c r="P135" s="46">
        <v>0</v>
      </c>
      <c r="Q135">
        <v>8218</v>
      </c>
      <c r="R135">
        <v>3</v>
      </c>
      <c r="S135">
        <v>64</v>
      </c>
      <c r="T135">
        <v>23</v>
      </c>
      <c r="U135">
        <v>135</v>
      </c>
      <c r="V135">
        <v>55</v>
      </c>
      <c r="W135">
        <v>58</v>
      </c>
      <c r="X135">
        <v>53</v>
      </c>
      <c r="Y135">
        <v>58</v>
      </c>
      <c r="Z135" s="34">
        <v>58</v>
      </c>
      <c r="AA135" s="34">
        <v>23</v>
      </c>
      <c r="AB135" s="34">
        <v>53</v>
      </c>
      <c r="AC135" s="34">
        <v>135</v>
      </c>
      <c r="AD135" s="52">
        <v>63.965778649199997</v>
      </c>
      <c r="AF135" s="8"/>
      <c r="AG135" s="2">
        <f>Q135*0.000001</f>
        <v>8.2179999999999996E-3</v>
      </c>
      <c r="AH135" s="3">
        <f t="shared" si="30"/>
        <v>1.8214986532489656</v>
      </c>
      <c r="AI135" s="3">
        <f t="shared" si="31"/>
        <v>1.9020350532489656</v>
      </c>
      <c r="AJ135" s="2">
        <f>(1+D135-C135)*LineDuration</f>
        <v>3.1187999999999997E-2</v>
      </c>
      <c r="AK135" s="3">
        <f t="shared" si="32"/>
        <v>2.2076774532489658</v>
      </c>
      <c r="AM135" s="7">
        <f>D135-C135+1</f>
        <v>113</v>
      </c>
      <c r="AN135" s="4">
        <f t="shared" si="38"/>
        <v>64.086856826328741</v>
      </c>
      <c r="AO135" s="32">
        <f t="shared" si="39"/>
        <v>1.7632320509371013</v>
      </c>
      <c r="AP135" s="1">
        <f>ABS(J135+I135-H135-G135)/2</f>
        <v>1</v>
      </c>
      <c r="AQ135" s="4">
        <f t="shared" si="40"/>
        <v>64.094658263215337</v>
      </c>
      <c r="AS135" s="4">
        <f>1+(F135-3)-(E135-8)</f>
        <v>63</v>
      </c>
      <c r="AT135" s="4">
        <f>ABS(N135-L135)</f>
        <v>9</v>
      </c>
      <c r="AU135" s="4">
        <f>AN135/(1+D135-C135)*ABS(N135-L135)</f>
        <v>5.1042629330704301</v>
      </c>
      <c r="AV135" s="4">
        <f t="shared" si="41"/>
        <v>63.206435590768102</v>
      </c>
      <c r="AX135" s="4">
        <f t="shared" si="42"/>
        <v>64.094658263215337</v>
      </c>
      <c r="AZ135" s="24">
        <f t="shared" si="33"/>
        <v>3</v>
      </c>
      <c r="BA135" s="1">
        <f t="shared" si="34"/>
        <v>1.2799999999999999E-2</v>
      </c>
      <c r="BB135" s="1">
        <f t="shared" si="35"/>
        <v>1.8891101989528816</v>
      </c>
      <c r="BC135" s="1">
        <f t="shared" si="36"/>
        <v>6.8991373167261137E-3</v>
      </c>
      <c r="BD135" s="1">
        <f>BC135+LineDuration*(U135-T135+1)</f>
        <v>3.8087137316726111E-2</v>
      </c>
      <c r="BE135" s="1">
        <f t="shared" si="37"/>
        <v>7.6483756470542466E-2</v>
      </c>
      <c r="BF135" s="1">
        <f t="shared" si="43"/>
        <v>63.683756470542477</v>
      </c>
      <c r="BG135" s="1">
        <f>BF135/(U135-T135+1)</f>
        <v>0.56357306611099534</v>
      </c>
      <c r="BH135" s="4">
        <f>((ABS(X135-F135+Xmax_correction)+1)^2+((ABS(U135-M135)+1)*BG135)^2)^(1/2)</f>
        <v>46.846733349765699</v>
      </c>
      <c r="BI135" s="4">
        <f>((ABS(E135-Xmin_correction-W135)+1)^2+((ABS(L135-T135)+1)*BG135)^2)^(1/2)</f>
        <v>48.887108782011083</v>
      </c>
      <c r="BJ135" s="4">
        <f>((ABS(E135-Xmin_correction-Y135)+1)^2+((ABS(K135-U135)+1)*BG135)^2)^(1/2)</f>
        <v>47.248413338912172</v>
      </c>
      <c r="BK135" s="4">
        <f>((ABS(V135-F135+Xmax_correction)+1)^2+((ABS(T135-N135)+1)*BG135)^2)^(1/2)</f>
        <v>43.838158806665099</v>
      </c>
      <c r="BL135" s="4">
        <f>((ABS(V135-Y135)+1)^2+((ABS(T135-U135)+1)*BG135)^2)^(1/2)</f>
        <v>63.809253546796484</v>
      </c>
      <c r="BM135" s="4">
        <f>((ABS(W135-X135)+1)^2+((ABS(T135-U135)+1)*BG135)^2)^(1/2)</f>
        <v>63.96577864920711</v>
      </c>
      <c r="BN135" s="4">
        <f>((ABS(E135-Xmin_correction-F135+Xmax_correction)+1)^2+((ABS(L135-M135)+1)*BG135)^2)^(1/2)</f>
        <v>60.264097604498943</v>
      </c>
      <c r="BO135" s="4">
        <f>((ABS(E135-Xmin_correction-F135+Xmax_correction)+1)^2+((ABS(K135-N135)+1)*BG135)^2)^(1/2)</f>
        <v>60.010586219461175</v>
      </c>
      <c r="BP135" s="4">
        <f t="shared" si="44"/>
        <v>63.96577864920711</v>
      </c>
      <c r="BQ135" s="4"/>
    </row>
    <row r="136" spans="1:69" s="36" customFormat="1" x14ac:dyDescent="0.25">
      <c r="A136" s="36">
        <v>5653</v>
      </c>
      <c r="B136" s="46">
        <v>0</v>
      </c>
      <c r="C136" s="36">
        <v>30</v>
      </c>
      <c r="D136" s="36">
        <v>153</v>
      </c>
      <c r="E136" s="36">
        <v>28</v>
      </c>
      <c r="F136" s="36">
        <v>87</v>
      </c>
      <c r="G136" s="36">
        <v>60</v>
      </c>
      <c r="H136" s="36">
        <v>65</v>
      </c>
      <c r="I136" s="36">
        <v>51</v>
      </c>
      <c r="J136" s="36">
        <v>54</v>
      </c>
      <c r="K136" s="46">
        <v>96</v>
      </c>
      <c r="L136" s="36">
        <v>110</v>
      </c>
      <c r="M136" s="46">
        <v>71</v>
      </c>
      <c r="N136" s="36">
        <v>84</v>
      </c>
      <c r="O136" s="46">
        <v>0</v>
      </c>
      <c r="P136" s="46">
        <v>0</v>
      </c>
      <c r="Q136" s="36">
        <v>9312</v>
      </c>
      <c r="R136" s="36">
        <v>3</v>
      </c>
      <c r="S136" s="36">
        <v>66</v>
      </c>
      <c r="T136" s="36">
        <v>30</v>
      </c>
      <c r="U136" s="36">
        <v>153</v>
      </c>
      <c r="V136" s="36">
        <v>55</v>
      </c>
      <c r="W136" s="36">
        <v>62</v>
      </c>
      <c r="X136" s="36">
        <v>46</v>
      </c>
      <c r="Y136" s="36">
        <v>51</v>
      </c>
      <c r="Z136" s="36">
        <v>62</v>
      </c>
      <c r="AA136" s="36">
        <v>30</v>
      </c>
      <c r="AB136" s="36">
        <v>46</v>
      </c>
      <c r="AC136" s="36">
        <v>153</v>
      </c>
      <c r="AD136" s="53">
        <v>65.285828377599998</v>
      </c>
      <c r="AG136" s="37">
        <f>Q136*0.000001</f>
        <v>9.3119999999999991E-3</v>
      </c>
      <c r="AH136" s="38">
        <f t="shared" si="30"/>
        <v>1.5974124371134022</v>
      </c>
      <c r="AI136" s="38">
        <f t="shared" si="31"/>
        <v>1.6886700371134022</v>
      </c>
      <c r="AJ136" s="37">
        <f>(1+D136-C136)*LineDuration</f>
        <v>3.4223999999999997E-2</v>
      </c>
      <c r="AK136" s="38">
        <f t="shared" si="32"/>
        <v>2.024065237113402</v>
      </c>
      <c r="AL136" s="48"/>
      <c r="AM136" s="39">
        <f>D136-C136+1</f>
        <v>124</v>
      </c>
      <c r="AN136" s="40">
        <f t="shared" si="38"/>
        <v>63.532326012569072</v>
      </c>
      <c r="AO136" s="41">
        <f t="shared" si="39"/>
        <v>1.951762319790844</v>
      </c>
      <c r="AP136" s="39">
        <f>ABS(J136+I136-H136-G136)/2</f>
        <v>10</v>
      </c>
      <c r="AQ136" s="40">
        <f t="shared" si="40"/>
        <v>64.314511959334354</v>
      </c>
      <c r="AR136" s="48"/>
      <c r="AS136" s="40">
        <f>1+(F136-3)-(E136-8)</f>
        <v>65</v>
      </c>
      <c r="AT136" s="40">
        <f>ABS(N136-L136)</f>
        <v>26</v>
      </c>
      <c r="AU136" s="40">
        <f>AN136/(1+D136-C136)*ABS(N136-L136)</f>
        <v>13.321294163925772</v>
      </c>
      <c r="AV136" s="40">
        <f t="shared" si="41"/>
        <v>66.351012638857611</v>
      </c>
      <c r="AW136" s="48"/>
      <c r="AX136" s="40">
        <f t="shared" si="42"/>
        <v>66.351012638857611</v>
      </c>
      <c r="AY136" s="48"/>
      <c r="AZ136" s="42">
        <f t="shared" si="33"/>
        <v>0</v>
      </c>
      <c r="BA136" s="39">
        <f t="shared" si="34"/>
        <v>1.2799999999999999E-2</v>
      </c>
      <c r="BB136" s="39">
        <f t="shared" si="35"/>
        <v>1.6740987110217185</v>
      </c>
      <c r="BC136" s="39">
        <f t="shared" si="36"/>
        <v>7.8251299906445179E-3</v>
      </c>
      <c r="BD136" s="39">
        <f>BC136+LineDuration*(U136-T136+1)</f>
        <v>4.2049129990644515E-2</v>
      </c>
      <c r="BE136" s="39">
        <f t="shared" si="37"/>
        <v>7.5833636948407293E-2</v>
      </c>
      <c r="BF136" s="39">
        <f t="shared" si="43"/>
        <v>63.033636948407299</v>
      </c>
      <c r="BG136" s="39">
        <f>BF136/(U136-T136+1)</f>
        <v>0.50833578184199435</v>
      </c>
      <c r="BH136" s="4">
        <f>((ABS(X136-F136+Xmax_correction)+1)^2+((ABS(U136-M136)+1)*BG136)^2)^(1/2)</f>
        <v>57.45566886790354</v>
      </c>
      <c r="BI136" s="40">
        <f>((ABS(E136-Xmin_correction-W136)+1)^2+((ABS(L136-T136)+1)*BG136)^2)^(1/2)</f>
        <v>57.405548141700393</v>
      </c>
      <c r="BJ136" s="4">
        <f>((ABS(E136-Xmin_correction-Y136)+1)^2+((ABS(K136-U136)+1)*BG136)^2)^(1/2)</f>
        <v>41.35547507316857</v>
      </c>
      <c r="BK136" s="4">
        <f>((ABS(V136-F136+Xmax_correction)+1)^2+((ABS(T136-N136)+1)*BG136)^2)^(1/2)</f>
        <v>41.00824225665199</v>
      </c>
      <c r="BL136" s="40">
        <f>((ABS(V136-Y136)+1)^2+((ABS(T136-U136)+1)*BG136)^2)^(1/2)</f>
        <v>63.231632803080593</v>
      </c>
      <c r="BM136" s="40">
        <f>((ABS(W136-X136)+1)^2+((ABS(T136-U136)+1)*BG136)^2)^(1/2)</f>
        <v>65.285828377555404</v>
      </c>
      <c r="BN136" s="4">
        <f>((ABS(E136-Xmin_correction-F136+Xmax_correction)+1)^2+((ABS(L136-M136)+1)*BG136)^2)^(1/2)</f>
        <v>65.2491258743093</v>
      </c>
      <c r="BO136" s="4">
        <f>((ABS(E136-Xmin_correction-F136+Xmax_correction)+1)^2+((ABS(K136-N136)+1)*BG136)^2)^(1/2)</f>
        <v>62.35118675807265</v>
      </c>
      <c r="BP136" s="40">
        <f t="shared" si="44"/>
        <v>65.285828377555404</v>
      </c>
      <c r="BQ136" s="4"/>
    </row>
    <row r="137" spans="1:69" s="36" customFormat="1" x14ac:dyDescent="0.25">
      <c r="A137" s="36">
        <v>5421</v>
      </c>
      <c r="B137" s="46">
        <v>0</v>
      </c>
      <c r="C137" s="36">
        <v>27</v>
      </c>
      <c r="D137" s="36">
        <v>149</v>
      </c>
      <c r="E137" s="36">
        <v>47</v>
      </c>
      <c r="F137" s="36">
        <v>104</v>
      </c>
      <c r="G137" s="36">
        <v>67</v>
      </c>
      <c r="H137" s="36">
        <v>73</v>
      </c>
      <c r="I137" s="36">
        <v>76</v>
      </c>
      <c r="J137" s="36">
        <v>84</v>
      </c>
      <c r="K137" s="46">
        <v>73</v>
      </c>
      <c r="L137" s="36">
        <v>90</v>
      </c>
      <c r="M137" s="46">
        <v>89</v>
      </c>
      <c r="N137" s="36">
        <v>111</v>
      </c>
      <c r="O137" s="46">
        <v>0</v>
      </c>
      <c r="P137" s="46">
        <v>0</v>
      </c>
      <c r="Q137" s="36">
        <v>9312</v>
      </c>
      <c r="R137" s="36">
        <v>3</v>
      </c>
      <c r="S137" s="36">
        <v>66</v>
      </c>
      <c r="T137" s="36">
        <v>27</v>
      </c>
      <c r="U137" s="36">
        <v>149</v>
      </c>
      <c r="V137" s="36">
        <v>62</v>
      </c>
      <c r="W137" s="36">
        <v>70</v>
      </c>
      <c r="X137" s="36">
        <v>71</v>
      </c>
      <c r="Y137" s="36">
        <v>81</v>
      </c>
      <c r="Z137" s="36">
        <v>62</v>
      </c>
      <c r="AA137" s="36">
        <v>27</v>
      </c>
      <c r="AB137" s="36">
        <v>81</v>
      </c>
      <c r="AC137" s="36">
        <v>149</v>
      </c>
      <c r="AD137" s="53">
        <v>65.602394477600001</v>
      </c>
      <c r="AG137" s="37">
        <f>Q137*0.000001</f>
        <v>9.3119999999999991E-3</v>
      </c>
      <c r="AH137" s="38">
        <f t="shared" si="30"/>
        <v>1.5974124371134022</v>
      </c>
      <c r="AI137" s="38">
        <f t="shared" si="31"/>
        <v>1.6886700371134022</v>
      </c>
      <c r="AJ137" s="37">
        <f>(1+D137-C137)*LineDuration</f>
        <v>3.3947999999999999E-2</v>
      </c>
      <c r="AK137" s="38">
        <f t="shared" si="32"/>
        <v>2.0213604371134024</v>
      </c>
      <c r="AL137" s="48"/>
      <c r="AM137" s="39">
        <f>D137-C137+1</f>
        <v>123</v>
      </c>
      <c r="AN137" s="40">
        <f t="shared" si="38"/>
        <v>62.97405726952578</v>
      </c>
      <c r="AO137" s="41">
        <f t="shared" si="39"/>
        <v>1.9531852533109979</v>
      </c>
      <c r="AP137" s="39">
        <f>ABS(J137+I137-H137-G137)/2</f>
        <v>10</v>
      </c>
      <c r="AQ137" s="40">
        <f t="shared" si="40"/>
        <v>63.76309190264783</v>
      </c>
      <c r="AR137" s="48"/>
      <c r="AS137" s="40">
        <f>1+(F137-3)-(E137-8)</f>
        <v>63</v>
      </c>
      <c r="AT137" s="40">
        <f>ABS(N137-L137)</f>
        <v>21</v>
      </c>
      <c r="AU137" s="40">
        <f>AN137/(1+D137-C137)*ABS(N137-L137)</f>
        <v>10.751668314309279</v>
      </c>
      <c r="AV137" s="40">
        <f t="shared" si="41"/>
        <v>63.910862703776125</v>
      </c>
      <c r="AW137" s="48"/>
      <c r="AX137" s="40">
        <f t="shared" si="42"/>
        <v>63.910862703776125</v>
      </c>
      <c r="AY137" s="48"/>
      <c r="AZ137" s="42">
        <f t="shared" si="33"/>
        <v>1</v>
      </c>
      <c r="BA137" s="39">
        <f t="shared" si="34"/>
        <v>1.2799999999999999E-2</v>
      </c>
      <c r="BB137" s="39">
        <f t="shared" si="35"/>
        <v>1.6740987110217185</v>
      </c>
      <c r="BC137" s="39">
        <f t="shared" si="36"/>
        <v>7.8251299906445179E-3</v>
      </c>
      <c r="BD137" s="39">
        <f>BC137+LineDuration*(U137-T137+1)</f>
        <v>4.1773129990644517E-2</v>
      </c>
      <c r="BE137" s="39">
        <f t="shared" si="37"/>
        <v>7.5279389891365303E-2</v>
      </c>
      <c r="BF137" s="39">
        <f t="shared" si="43"/>
        <v>62.479389891365301</v>
      </c>
      <c r="BG137" s="39">
        <f>BF137/(U137-T137+1)</f>
        <v>0.50796251944199433</v>
      </c>
      <c r="BH137" s="4">
        <f>((ABS(X137-F137+Xmax_correction)+1)^2+((ABS(U137-M137)+1)*BG137)^2)^(1/2)</f>
        <v>43.830519648167432</v>
      </c>
      <c r="BI137" s="40">
        <f>((ABS(E137-Xmin_correction-W137)+1)^2+((ABS(L137-T137)+1)*BG137)^2)^(1/2)</f>
        <v>43.564597703440214</v>
      </c>
      <c r="BJ137" s="4">
        <f>((ABS(E137-Xmin_correction-Y137)+1)^2+((ABS(K137-U137)+1)*BG137)^2)^(1/2)</f>
        <v>55.944934413626257</v>
      </c>
      <c r="BK137" s="4">
        <f>((ABS(V137-F137+Xmax_correction)+1)^2+((ABS(T137-N137)+1)*BG137)^2)^(1/2)</f>
        <v>58.857771622492876</v>
      </c>
      <c r="BL137" s="40">
        <f>((ABS(V137-Y137)+1)^2+((ABS(T137-U137)+1)*BG137)^2)^(1/2)</f>
        <v>65.602394477619796</v>
      </c>
      <c r="BM137" s="40">
        <f>((ABS(W137-X137)+1)^2+((ABS(T137-U137)+1)*BG137)^2)^(1/2)</f>
        <v>62.511392251310809</v>
      </c>
      <c r="BN137" s="4">
        <f>((ABS(E137-Xmin_correction-F137+Xmax_correction)+1)^2+((ABS(L137-M137)+1)*BG137)^2)^(1/2)</f>
        <v>60.008600247669762</v>
      </c>
      <c r="BO137" s="4">
        <f>((ABS(E137-Xmin_correction-F137+Xmax_correction)+1)^2+((ABS(K137-N137)+1)*BG137)^2)^(1/2)</f>
        <v>63.185895784432006</v>
      </c>
      <c r="BP137" s="40">
        <f t="shared" si="44"/>
        <v>65.602394477619796</v>
      </c>
      <c r="BQ137" s="4"/>
    </row>
    <row r="138" spans="1:69" s="36" customFormat="1" x14ac:dyDescent="0.25">
      <c r="A138" s="36">
        <v>5556</v>
      </c>
      <c r="B138" s="46">
        <v>0</v>
      </c>
      <c r="C138" s="36">
        <v>27</v>
      </c>
      <c r="D138" s="36">
        <v>149</v>
      </c>
      <c r="E138" s="36">
        <v>52</v>
      </c>
      <c r="F138" s="36">
        <v>109</v>
      </c>
      <c r="G138" s="36">
        <v>74</v>
      </c>
      <c r="H138" s="36">
        <v>82</v>
      </c>
      <c r="I138" s="36">
        <v>79</v>
      </c>
      <c r="J138" s="36">
        <v>87</v>
      </c>
      <c r="K138" s="46">
        <v>71</v>
      </c>
      <c r="L138" s="36">
        <v>102</v>
      </c>
      <c r="M138" s="46">
        <v>87</v>
      </c>
      <c r="N138" s="36">
        <v>103</v>
      </c>
      <c r="O138" s="46">
        <v>0</v>
      </c>
      <c r="P138" s="46">
        <v>0</v>
      </c>
      <c r="Q138" s="36">
        <v>9312</v>
      </c>
      <c r="R138" s="36">
        <v>3</v>
      </c>
      <c r="S138" s="36">
        <v>66</v>
      </c>
      <c r="T138" s="36">
        <v>26</v>
      </c>
      <c r="U138" s="36">
        <v>149</v>
      </c>
      <c r="V138" s="36">
        <v>73</v>
      </c>
      <c r="W138" s="36">
        <v>75</v>
      </c>
      <c r="X138" s="36">
        <v>74</v>
      </c>
      <c r="Y138" s="36">
        <v>84</v>
      </c>
      <c r="Z138" s="36">
        <v>73</v>
      </c>
      <c r="AA138" s="36">
        <v>26</v>
      </c>
      <c r="AB138" s="36">
        <v>84</v>
      </c>
      <c r="AC138" s="36">
        <v>149</v>
      </c>
      <c r="AD138" s="53">
        <v>64.165718159600004</v>
      </c>
      <c r="AG138" s="37">
        <f>Q138*0.000001</f>
        <v>9.3119999999999991E-3</v>
      </c>
      <c r="AH138" s="38">
        <f t="shared" si="30"/>
        <v>1.5974124371134022</v>
      </c>
      <c r="AI138" s="38">
        <f t="shared" si="31"/>
        <v>1.6886700371134022</v>
      </c>
      <c r="AJ138" s="37">
        <f>(1+D138-C138)*LineDuration</f>
        <v>3.3947999999999999E-2</v>
      </c>
      <c r="AK138" s="38">
        <f t="shared" si="32"/>
        <v>2.0213604371134024</v>
      </c>
      <c r="AL138" s="48"/>
      <c r="AM138" s="39">
        <f>D138-C138+1</f>
        <v>123</v>
      </c>
      <c r="AN138" s="40">
        <f t="shared" si="38"/>
        <v>62.97405726952578</v>
      </c>
      <c r="AO138" s="41">
        <f t="shared" si="39"/>
        <v>1.9531852533109979</v>
      </c>
      <c r="AP138" s="39">
        <f>ABS(J138+I138-H138-G138)/2</f>
        <v>5</v>
      </c>
      <c r="AQ138" s="40">
        <f t="shared" si="40"/>
        <v>63.172239860444343</v>
      </c>
      <c r="AR138" s="48"/>
      <c r="AS138" s="40">
        <f>1+(F138-3)-(E138-8)</f>
        <v>63</v>
      </c>
      <c r="AT138" s="40">
        <f>ABS(N138-L138)</f>
        <v>1</v>
      </c>
      <c r="AU138" s="40">
        <f>AN138/(1+D138-C138)*ABS(N138-L138)</f>
        <v>0.51198420544329903</v>
      </c>
      <c r="AV138" s="40">
        <f t="shared" si="41"/>
        <v>63.002080345228471</v>
      </c>
      <c r="AW138" s="48"/>
      <c r="AX138" s="40">
        <f t="shared" si="42"/>
        <v>63.172239860444343</v>
      </c>
      <c r="AY138" s="48"/>
      <c r="AZ138" s="42">
        <f t="shared" si="33"/>
        <v>2</v>
      </c>
      <c r="BA138" s="39">
        <f t="shared" si="34"/>
        <v>1.2799999999999999E-2</v>
      </c>
      <c r="BB138" s="39">
        <f t="shared" si="35"/>
        <v>1.6740987110217185</v>
      </c>
      <c r="BC138" s="39">
        <f t="shared" si="36"/>
        <v>7.8251299906445179E-3</v>
      </c>
      <c r="BD138" s="39">
        <f>BC138+LineDuration*(U138-T138+1)</f>
        <v>4.2049129990644515E-2</v>
      </c>
      <c r="BE138" s="39">
        <f t="shared" si="37"/>
        <v>7.5833636948407293E-2</v>
      </c>
      <c r="BF138" s="39">
        <f t="shared" si="43"/>
        <v>63.033636948407299</v>
      </c>
      <c r="BG138" s="39">
        <f>BF138/(U138-T138+1)</f>
        <v>0.50833578184199435</v>
      </c>
      <c r="BH138" s="4">
        <f>((ABS(X138-F138+Xmax_correction)+1)^2+((ABS(U138-M138)+1)*BG138)^2)^(1/2)</f>
        <v>45.984894314584636</v>
      </c>
      <c r="BI138" s="40">
        <f>((ABS(E138-Xmin_correction-W138)+1)^2+((ABS(L138-T138)+1)*BG138)^2)^(1/2)</f>
        <v>48.714318517673071</v>
      </c>
      <c r="BJ138" s="4">
        <f>((ABS(E138-Xmin_correction-Y138)+1)^2+((ABS(K138-U138)+1)*BG138)^2)^(1/2)</f>
        <v>55.287496524773033</v>
      </c>
      <c r="BK138" s="4">
        <f>((ABS(V138-F138+Xmax_correction)+1)^2+((ABS(T138-N138)+1)*BG138)^2)^(1/2)</f>
        <v>52.23157708744727</v>
      </c>
      <c r="BL138" s="40">
        <f>((ABS(V138-Y138)+1)^2+((ABS(T138-U138)+1)*BG138)^2)^(1/2)</f>
        <v>64.165718159649842</v>
      </c>
      <c r="BM138" s="40">
        <f>((ABS(W138-X138)+1)^2+((ABS(T138-U138)+1)*BG138)^2)^(1/2)</f>
        <v>63.065358057681856</v>
      </c>
      <c r="BN138" s="4">
        <f>((ABS(E138-Xmin_correction-F138+Xmax_correction)+1)^2+((ABS(L138-M138)+1)*BG138)^2)^(1/2)</f>
        <v>60.548755134831907</v>
      </c>
      <c r="BO138" s="4">
        <f>((ABS(E138-Xmin_correction-F138+Xmax_correction)+1)^2+((ABS(K138-N138)+1)*BG138)^2)^(1/2)</f>
        <v>62.300909591055678</v>
      </c>
      <c r="BP138" s="40">
        <f t="shared" si="44"/>
        <v>64.165718159649842</v>
      </c>
      <c r="BQ138" s="4"/>
    </row>
    <row r="139" spans="1:69" s="36" customFormat="1" x14ac:dyDescent="0.25">
      <c r="A139" s="36">
        <v>5545</v>
      </c>
      <c r="B139" s="46">
        <v>0</v>
      </c>
      <c r="C139" s="36">
        <v>26</v>
      </c>
      <c r="D139" s="36">
        <v>149</v>
      </c>
      <c r="E139" s="36">
        <v>42</v>
      </c>
      <c r="F139" s="36">
        <v>99</v>
      </c>
      <c r="G139" s="36">
        <v>72</v>
      </c>
      <c r="H139" s="36">
        <v>74</v>
      </c>
      <c r="I139" s="36">
        <v>66</v>
      </c>
      <c r="J139" s="36">
        <v>73</v>
      </c>
      <c r="K139" s="46">
        <v>80</v>
      </c>
      <c r="L139" s="36">
        <v>107</v>
      </c>
      <c r="M139" s="46">
        <v>78</v>
      </c>
      <c r="N139" s="36">
        <v>98</v>
      </c>
      <c r="O139" s="46">
        <v>0</v>
      </c>
      <c r="P139" s="46">
        <v>0</v>
      </c>
      <c r="Q139" s="36">
        <v>9312</v>
      </c>
      <c r="R139" s="36">
        <v>3</v>
      </c>
      <c r="S139" s="36">
        <v>66</v>
      </c>
      <c r="T139" s="36">
        <v>26</v>
      </c>
      <c r="U139" s="36">
        <v>150</v>
      </c>
      <c r="V139" s="36">
        <v>67</v>
      </c>
      <c r="W139" s="36">
        <v>71</v>
      </c>
      <c r="X139" s="36">
        <v>65</v>
      </c>
      <c r="Y139" s="36">
        <v>66</v>
      </c>
      <c r="Z139" s="36">
        <v>71</v>
      </c>
      <c r="AA139" s="36">
        <v>26</v>
      </c>
      <c r="AB139" s="36">
        <v>65</v>
      </c>
      <c r="AC139" s="36">
        <v>150</v>
      </c>
      <c r="AD139" s="53">
        <v>63.972759302</v>
      </c>
      <c r="AG139" s="37">
        <f>Q139*0.000001</f>
        <v>9.3119999999999991E-3</v>
      </c>
      <c r="AH139" s="38">
        <f t="shared" si="30"/>
        <v>1.5974124371134022</v>
      </c>
      <c r="AI139" s="38">
        <f t="shared" si="31"/>
        <v>1.6886700371134022</v>
      </c>
      <c r="AJ139" s="37">
        <f>(1+D139-C139)*LineDuration</f>
        <v>3.4223999999999997E-2</v>
      </c>
      <c r="AK139" s="38">
        <f t="shared" si="32"/>
        <v>2.024065237113402</v>
      </c>
      <c r="AL139" s="48"/>
      <c r="AM139" s="39">
        <f>D139-C139+1</f>
        <v>124</v>
      </c>
      <c r="AN139" s="40">
        <f t="shared" si="38"/>
        <v>63.532326012569072</v>
      </c>
      <c r="AO139" s="41">
        <f t="shared" si="39"/>
        <v>1.951762319790844</v>
      </c>
      <c r="AP139" s="39">
        <f>ABS(J139+I139-H139-G139)/2</f>
        <v>3.5</v>
      </c>
      <c r="AQ139" s="40">
        <f t="shared" si="40"/>
        <v>63.628660590706772</v>
      </c>
      <c r="AR139" s="48"/>
      <c r="AS139" s="40">
        <f>1+(F139-3)-(E139-8)</f>
        <v>63</v>
      </c>
      <c r="AT139" s="40">
        <f>ABS(N139-L139)</f>
        <v>9</v>
      </c>
      <c r="AU139" s="40">
        <f>AN139/(1+D139-C139)*ABS(N139-L139)</f>
        <v>4.6112172105896905</v>
      </c>
      <c r="AV139" s="40">
        <f t="shared" si="41"/>
        <v>63.16853112241283</v>
      </c>
      <c r="AW139" s="48"/>
      <c r="AX139" s="40">
        <f t="shared" si="42"/>
        <v>63.628660590706772</v>
      </c>
      <c r="AY139" s="48"/>
      <c r="AZ139" s="42">
        <f t="shared" si="33"/>
        <v>3</v>
      </c>
      <c r="BA139" s="39">
        <f t="shared" si="34"/>
        <v>1.2799999999999999E-2</v>
      </c>
      <c r="BB139" s="39">
        <f t="shared" si="35"/>
        <v>1.6740987110217185</v>
      </c>
      <c r="BC139" s="39">
        <f t="shared" si="36"/>
        <v>7.8251299906445179E-3</v>
      </c>
      <c r="BD139" s="39">
        <f>BC139+LineDuration*(U139-T139+1)</f>
        <v>4.2325129990644514E-2</v>
      </c>
      <c r="BE139" s="39">
        <f t="shared" si="37"/>
        <v>7.6388630530249288E-2</v>
      </c>
      <c r="BF139" s="39">
        <f t="shared" si="43"/>
        <v>63.588630530249297</v>
      </c>
      <c r="BG139" s="39">
        <f>BF139/(U139-T139+1)</f>
        <v>0.50870904424199437</v>
      </c>
      <c r="BH139" s="4">
        <f>((ABS(X139-F139+Xmax_correction)+1)^2+((ABS(U139-M139)+1)*BG139)^2)^(1/2)</f>
        <v>49.021063715868223</v>
      </c>
      <c r="BI139" s="40">
        <f>((ABS(E139-Xmin_correction-W139)+1)^2+((ABS(L139-T139)+1)*BG139)^2)^(1/2)</f>
        <v>54.452452761540407</v>
      </c>
      <c r="BJ139" s="4">
        <f>((ABS(E139-Xmin_correction-Y139)+1)^2+((ABS(K139-U139)+1)*BG139)^2)^(1/2)</f>
        <v>46.952472129031229</v>
      </c>
      <c r="BK139" s="4">
        <f>((ABS(V139-F139+Xmax_correction)+1)^2+((ABS(T139-N139)+1)*BG139)^2)^(1/2)</f>
        <v>47.739550561722012</v>
      </c>
      <c r="BL139" s="40">
        <f>((ABS(V139-Y139)+1)^2+((ABS(T139-U139)+1)*BG139)^2)^(1/2)</f>
        <v>63.620074919105157</v>
      </c>
      <c r="BM139" s="40">
        <f>((ABS(W139-X139)+1)^2+((ABS(T139-U139)+1)*BG139)^2)^(1/2)</f>
        <v>63.972759302007233</v>
      </c>
      <c r="BN139" s="4">
        <f>((ABS(E139-Xmin_correction-F139+Xmax_correction)+1)^2+((ABS(L139-M139)+1)*BG139)^2)^(1/2)</f>
        <v>61.910470863370463</v>
      </c>
      <c r="BO139" s="4">
        <f>((ABS(E139-Xmin_correction-F139+Xmax_correction)+1)^2+((ABS(K139-N139)+1)*BG139)^2)^(1/2)</f>
        <v>60.773525040936953</v>
      </c>
      <c r="BP139" s="40">
        <f t="shared" si="44"/>
        <v>63.972759302007233</v>
      </c>
      <c r="BQ139" s="4"/>
    </row>
    <row r="140" spans="1:69" x14ac:dyDescent="0.25">
      <c r="A140">
        <v>5598</v>
      </c>
      <c r="B140" s="46">
        <v>0</v>
      </c>
      <c r="C140">
        <v>29</v>
      </c>
      <c r="D140">
        <v>149</v>
      </c>
      <c r="E140">
        <v>38</v>
      </c>
      <c r="F140">
        <v>98</v>
      </c>
      <c r="G140">
        <v>69</v>
      </c>
      <c r="H140">
        <v>76</v>
      </c>
      <c r="I140">
        <v>61</v>
      </c>
      <c r="J140">
        <v>67</v>
      </c>
      <c r="K140" s="46">
        <v>94</v>
      </c>
      <c r="L140">
        <v>107</v>
      </c>
      <c r="M140" s="46">
        <v>76</v>
      </c>
      <c r="N140">
        <v>90</v>
      </c>
      <c r="O140" s="46">
        <v>0</v>
      </c>
      <c r="P140" s="46">
        <v>0</v>
      </c>
      <c r="Q140">
        <v>9084</v>
      </c>
      <c r="R140">
        <v>3</v>
      </c>
      <c r="S140">
        <v>66</v>
      </c>
      <c r="T140">
        <v>29</v>
      </c>
      <c r="U140">
        <v>149</v>
      </c>
      <c r="V140">
        <v>64</v>
      </c>
      <c r="W140">
        <v>73</v>
      </c>
      <c r="X140">
        <v>56</v>
      </c>
      <c r="Y140">
        <v>64</v>
      </c>
      <c r="Z140" s="34">
        <v>73</v>
      </c>
      <c r="AA140" s="34">
        <v>29</v>
      </c>
      <c r="AB140" s="34">
        <v>56</v>
      </c>
      <c r="AC140" s="34">
        <v>149</v>
      </c>
      <c r="AD140" s="52">
        <v>65.256061162999998</v>
      </c>
      <c r="AG140" s="2">
        <f>Q140*0.000001</f>
        <v>9.0840000000000001E-3</v>
      </c>
      <c r="AH140" s="3">
        <f t="shared" si="30"/>
        <v>1.6397684528401584</v>
      </c>
      <c r="AI140" s="3">
        <f t="shared" si="31"/>
        <v>1.7287916528401583</v>
      </c>
      <c r="AJ140" s="2">
        <f>(1+D140-C140)*LineDuration</f>
        <v>3.3395999999999995E-2</v>
      </c>
      <c r="AK140" s="3">
        <f t="shared" si="32"/>
        <v>2.0560724528401582</v>
      </c>
      <c r="AM140" s="7">
        <f>D140-C140+1</f>
        <v>121</v>
      </c>
      <c r="AN140" s="4">
        <f t="shared" si="38"/>
        <v>63.199660836649919</v>
      </c>
      <c r="AO140" s="32">
        <f t="shared" si="39"/>
        <v>1.9145672365670556</v>
      </c>
      <c r="AP140" s="1">
        <f>ABS(J140+I140-H140-G140)/2</f>
        <v>8.5</v>
      </c>
      <c r="AQ140" s="4">
        <f t="shared" si="40"/>
        <v>63.768700236617505</v>
      </c>
      <c r="AS140" s="4">
        <f>1+(F140-3)-(E140-8)</f>
        <v>66</v>
      </c>
      <c r="AT140" s="4">
        <f>ABS(N140-L140)</f>
        <v>17</v>
      </c>
      <c r="AU140" s="4">
        <f>AN140/(1+D140-C140)*ABS(N140-L140)</f>
        <v>8.879291191926022</v>
      </c>
      <c r="AV140" s="4">
        <f t="shared" si="41"/>
        <v>66.594607980459003</v>
      </c>
      <c r="AX140" s="4">
        <f t="shared" si="42"/>
        <v>66.594607980459003</v>
      </c>
      <c r="AZ140" s="24">
        <f t="shared" si="33"/>
        <v>0</v>
      </c>
      <c r="BA140" s="1">
        <f t="shared" si="34"/>
        <v>1.2799999999999999E-2</v>
      </c>
      <c r="BB140" s="1">
        <f t="shared" si="35"/>
        <v>1.714561337173391</v>
      </c>
      <c r="BC140" s="1">
        <f t="shared" si="36"/>
        <v>7.6319269727788373E-3</v>
      </c>
      <c r="BD140" s="1">
        <f>BC140+LineDuration*(U140-T140+1)</f>
        <v>4.1027926972778836E-2</v>
      </c>
      <c r="BE140" s="1">
        <f t="shared" si="37"/>
        <v>7.552442521464256E-2</v>
      </c>
      <c r="BF140" s="1">
        <f t="shared" si="43"/>
        <v>62.724425214642551</v>
      </c>
      <c r="BG140" s="1">
        <f>BF140/(U140-T140+1)</f>
        <v>0.51838367945985575</v>
      </c>
      <c r="BH140" s="4">
        <f>((ABS(X140-F140+Xmax_correction)+1)^2+((ABS(U140-M140)+1)*BG140)^2)^(1/2)</f>
        <v>55.421292802295163</v>
      </c>
      <c r="BI140" s="4">
        <f>((ABS(E140-Xmin_correction-W140)+1)^2+((ABS(L140-T140)+1)*BG140)^2)^(1/2)</f>
        <v>57.949044425360825</v>
      </c>
      <c r="BJ140" s="4">
        <f>((ABS(E140-Xmin_correction-Y140)+1)^2+((ABS(K140-U140)+1)*BG140)^2)^(1/2)</f>
        <v>43.205451742954175</v>
      </c>
      <c r="BK140" s="4">
        <f>((ABS(V140-F140+Xmax_correction)+1)^2+((ABS(T140-N140)+1)*BG140)^2)^(1/2)</f>
        <v>45.353786840979673</v>
      </c>
      <c r="BL140" s="4">
        <f>((ABS(V140-Y140)+1)^2+((ABS(T140-U140)+1)*BG140)^2)^(1/2)</f>
        <v>62.732396084537413</v>
      </c>
      <c r="BM140" s="4">
        <f>((ABS(W140-X140)+1)^2+((ABS(T140-U140)+1)*BG140)^2)^(1/2)</f>
        <v>65.256061162985347</v>
      </c>
      <c r="BN140" s="4">
        <f>((ABS(E140-Xmin_correction-F140+Xmax_correction)+1)^2+((ABS(L140-M140)+1)*BG140)^2)^(1/2)</f>
        <v>65.147302004530218</v>
      </c>
      <c r="BO140" s="4">
        <f>((ABS(E140-Xmin_correction-F140+Xmax_correction)+1)^2+((ABS(K140-N140)+1)*BG140)^2)^(1/2)</f>
        <v>63.053295242820248</v>
      </c>
      <c r="BP140" s="4">
        <f t="shared" si="44"/>
        <v>65.256061162985347</v>
      </c>
      <c r="BQ140" s="4"/>
    </row>
    <row r="141" spans="1:69" x14ac:dyDescent="0.25">
      <c r="A141">
        <v>5327</v>
      </c>
      <c r="B141" s="46">
        <v>0</v>
      </c>
      <c r="C141">
        <v>26</v>
      </c>
      <c r="D141">
        <v>146</v>
      </c>
      <c r="E141">
        <v>36</v>
      </c>
      <c r="F141">
        <v>92</v>
      </c>
      <c r="G141">
        <v>58</v>
      </c>
      <c r="H141">
        <v>61</v>
      </c>
      <c r="I141">
        <v>65</v>
      </c>
      <c r="J141">
        <v>72</v>
      </c>
      <c r="K141" s="46">
        <v>62</v>
      </c>
      <c r="L141">
        <v>97</v>
      </c>
      <c r="M141" s="46">
        <v>83</v>
      </c>
      <c r="N141">
        <v>111</v>
      </c>
      <c r="O141" s="46">
        <v>0</v>
      </c>
      <c r="P141" s="46">
        <v>0</v>
      </c>
      <c r="Q141">
        <v>9084</v>
      </c>
      <c r="R141">
        <v>3</v>
      </c>
      <c r="S141">
        <v>66</v>
      </c>
      <c r="T141">
        <v>26</v>
      </c>
      <c r="U141">
        <v>146</v>
      </c>
      <c r="V141">
        <v>53</v>
      </c>
      <c r="W141">
        <v>58</v>
      </c>
      <c r="X141">
        <v>60</v>
      </c>
      <c r="Y141">
        <v>69</v>
      </c>
      <c r="Z141" s="34">
        <v>53</v>
      </c>
      <c r="AA141" s="34">
        <v>26</v>
      </c>
      <c r="AB141" s="34">
        <v>69</v>
      </c>
      <c r="AC141" s="34">
        <v>146</v>
      </c>
      <c r="AD141" s="52">
        <v>64.9873335236</v>
      </c>
      <c r="AG141" s="2">
        <f>Q141*0.000001</f>
        <v>9.0840000000000001E-3</v>
      </c>
      <c r="AH141" s="3">
        <f t="shared" si="30"/>
        <v>1.6397684528401584</v>
      </c>
      <c r="AI141" s="3">
        <f t="shared" si="31"/>
        <v>1.7287916528401583</v>
      </c>
      <c r="AJ141" s="2">
        <f>(1+D141-C141)*LineDuration</f>
        <v>3.3395999999999995E-2</v>
      </c>
      <c r="AK141" s="3">
        <f t="shared" si="32"/>
        <v>2.0560724528401582</v>
      </c>
      <c r="AM141" s="7">
        <f>D141-C141+1</f>
        <v>121</v>
      </c>
      <c r="AN141" s="4">
        <f t="shared" si="38"/>
        <v>63.199660836649919</v>
      </c>
      <c r="AO141" s="32">
        <f t="shared" si="39"/>
        <v>1.9145672365670556</v>
      </c>
      <c r="AP141" s="1">
        <f>ABS(J141+I141-H141-G141)/2</f>
        <v>9</v>
      </c>
      <c r="AQ141" s="4">
        <f t="shared" si="40"/>
        <v>63.837270695633457</v>
      </c>
      <c r="AS141" s="4">
        <f>1+(F141-3)-(E141-8)</f>
        <v>62</v>
      </c>
      <c r="AT141" s="4">
        <f>ABS(N141-L141)</f>
        <v>14</v>
      </c>
      <c r="AU141" s="4">
        <f>AN141/(1+D141-C141)*ABS(N141-L141)</f>
        <v>7.3123574521743704</v>
      </c>
      <c r="AV141" s="4">
        <f t="shared" si="41"/>
        <v>62.429725063533397</v>
      </c>
      <c r="AX141" s="4">
        <f t="shared" si="42"/>
        <v>63.837270695633457</v>
      </c>
      <c r="AZ141" s="24">
        <f t="shared" si="33"/>
        <v>1</v>
      </c>
      <c r="BA141" s="1">
        <f t="shared" si="34"/>
        <v>1.2799999999999999E-2</v>
      </c>
      <c r="BB141" s="1">
        <f t="shared" si="35"/>
        <v>1.714561337173391</v>
      </c>
      <c r="BC141" s="1">
        <f t="shared" si="36"/>
        <v>7.6319269727788373E-3</v>
      </c>
      <c r="BD141" s="1">
        <f>BC141+LineDuration*(U141-T141+1)</f>
        <v>4.1027926972778836E-2</v>
      </c>
      <c r="BE141" s="1">
        <f t="shared" si="37"/>
        <v>7.552442521464256E-2</v>
      </c>
      <c r="BF141" s="1">
        <f t="shared" si="43"/>
        <v>62.724425214642551</v>
      </c>
      <c r="BG141" s="1">
        <f>BF141/(U141-T141+1)</f>
        <v>0.51838367945985575</v>
      </c>
      <c r="BH141" s="4">
        <f>((ABS(X141-F141+Xmax_correction)+1)^2+((ABS(U141-M141)+1)*BG141)^2)^(1/2)</f>
        <v>44.729004391757549</v>
      </c>
      <c r="BI141" s="4">
        <f>((ABS(E141-Xmin_correction-W141)+1)^2+((ABS(L141-T141)+1)*BG141)^2)^(1/2)</f>
        <v>46.658900300496526</v>
      </c>
      <c r="BJ141" s="4">
        <f>((ABS(E141-Xmin_correction-Y141)+1)^2+((ABS(K141-U141)+1)*BG141)^2)^(1/2)</f>
        <v>58.843129103716905</v>
      </c>
      <c r="BK141" s="4">
        <f>((ABS(V141-F141+Xmax_correction)+1)^2+((ABS(T141-N141)+1)*BG141)^2)^(1/2)</f>
        <v>57.935008785776354</v>
      </c>
      <c r="BL141" s="4">
        <f>((ABS(V141-Y141)+1)^2+((ABS(T141-U141)+1)*BG141)^2)^(1/2)</f>
        <v>64.987333523597385</v>
      </c>
      <c r="BM141" s="4">
        <f>((ABS(W141-X141)+1)^2+((ABS(T141-U141)+1)*BG141)^2)^(1/2)</f>
        <v>62.796126620256487</v>
      </c>
      <c r="BN141" s="4">
        <f>((ABS(E141-Xmin_correction-F141+Xmax_correction)+1)^2+((ABS(L141-M141)+1)*BG141)^2)^(1/2)</f>
        <v>59.510187101069732</v>
      </c>
      <c r="BO141" s="4">
        <f>((ABS(E141-Xmin_correction-F141+Xmax_correction)+1)^2+((ABS(K141-N141)+1)*BG141)^2)^(1/2)</f>
        <v>64.442253978471655</v>
      </c>
      <c r="BP141" s="4">
        <f t="shared" si="44"/>
        <v>64.987333523597385</v>
      </c>
      <c r="BQ141" s="4"/>
    </row>
    <row r="142" spans="1:69" x14ac:dyDescent="0.25">
      <c r="A142">
        <v>5448</v>
      </c>
      <c r="B142" s="46">
        <v>0</v>
      </c>
      <c r="C142">
        <v>26</v>
      </c>
      <c r="D142">
        <v>146</v>
      </c>
      <c r="E142">
        <v>47</v>
      </c>
      <c r="F142">
        <v>103</v>
      </c>
      <c r="G142">
        <v>69</v>
      </c>
      <c r="H142">
        <v>74</v>
      </c>
      <c r="I142">
        <v>75</v>
      </c>
      <c r="J142">
        <v>80</v>
      </c>
      <c r="K142" s="46">
        <v>68</v>
      </c>
      <c r="L142">
        <v>96</v>
      </c>
      <c r="M142" s="46">
        <v>79</v>
      </c>
      <c r="N142">
        <v>107</v>
      </c>
      <c r="O142" s="46">
        <v>0</v>
      </c>
      <c r="P142" s="46">
        <v>0</v>
      </c>
      <c r="Q142">
        <v>9084</v>
      </c>
      <c r="R142">
        <v>3</v>
      </c>
      <c r="S142">
        <v>66</v>
      </c>
      <c r="T142">
        <v>26</v>
      </c>
      <c r="U142">
        <v>146</v>
      </c>
      <c r="V142">
        <v>64</v>
      </c>
      <c r="W142">
        <v>71</v>
      </c>
      <c r="X142">
        <v>70</v>
      </c>
      <c r="Y142">
        <v>77</v>
      </c>
      <c r="Z142" s="34">
        <v>64</v>
      </c>
      <c r="AA142" s="34">
        <v>26</v>
      </c>
      <c r="AB142" s="34">
        <v>77</v>
      </c>
      <c r="AC142" s="34">
        <v>146</v>
      </c>
      <c r="AD142" s="52">
        <v>64.267826464799995</v>
      </c>
      <c r="AG142" s="2">
        <f>Q142*0.000001</f>
        <v>9.0840000000000001E-3</v>
      </c>
      <c r="AH142" s="3">
        <f t="shared" si="30"/>
        <v>1.6397684528401584</v>
      </c>
      <c r="AI142" s="3">
        <f t="shared" si="31"/>
        <v>1.7287916528401583</v>
      </c>
      <c r="AJ142" s="2">
        <f>(1+D142-C142)*LineDuration</f>
        <v>3.3395999999999995E-2</v>
      </c>
      <c r="AK142" s="3">
        <f t="shared" si="32"/>
        <v>2.0560724528401582</v>
      </c>
      <c r="AM142" s="7">
        <f>D142-C142+1</f>
        <v>121</v>
      </c>
      <c r="AN142" s="4">
        <f t="shared" si="38"/>
        <v>63.199660836649919</v>
      </c>
      <c r="AO142" s="32">
        <f t="shared" si="39"/>
        <v>1.9145672365670556</v>
      </c>
      <c r="AP142" s="1">
        <f>ABS(J142+I142-H142-G142)/2</f>
        <v>6</v>
      </c>
      <c r="AQ142" s="4">
        <f t="shared" si="40"/>
        <v>63.483833610357699</v>
      </c>
      <c r="AS142" s="4">
        <f>1+(F142-3)-(E142-8)</f>
        <v>62</v>
      </c>
      <c r="AT142" s="4">
        <f>ABS(N142-L142)</f>
        <v>11</v>
      </c>
      <c r="AU142" s="4">
        <f>AN142/(1+D142-C142)*ABS(N142-L142)</f>
        <v>5.7454237124227197</v>
      </c>
      <c r="AV142" s="4">
        <f t="shared" si="41"/>
        <v>62.265639751272687</v>
      </c>
      <c r="AX142" s="4">
        <f t="shared" si="42"/>
        <v>63.483833610357699</v>
      </c>
      <c r="AZ142" s="24">
        <f t="shared" si="33"/>
        <v>2</v>
      </c>
      <c r="BA142" s="1">
        <f t="shared" si="34"/>
        <v>1.2799999999999999E-2</v>
      </c>
      <c r="BB142" s="1">
        <f t="shared" si="35"/>
        <v>1.714561337173391</v>
      </c>
      <c r="BC142" s="1">
        <f t="shared" si="36"/>
        <v>7.6319269727788373E-3</v>
      </c>
      <c r="BD142" s="1">
        <f>BC142+LineDuration*(U142-T142+1)</f>
        <v>4.1027926972778836E-2</v>
      </c>
      <c r="BE142" s="1">
        <f t="shared" si="37"/>
        <v>7.552442521464256E-2</v>
      </c>
      <c r="BF142" s="1">
        <f t="shared" si="43"/>
        <v>62.724425214642551</v>
      </c>
      <c r="BG142" s="1">
        <f>BF142/(U142-T142+1)</f>
        <v>0.51838367945985575</v>
      </c>
      <c r="BH142" s="4">
        <f>((ABS(X142-F142+Xmax_correction)+1)^2+((ABS(U142-M142)+1)*BG142)^2)^(1/2)</f>
        <v>46.942186350218975</v>
      </c>
      <c r="BI142" s="4">
        <f>((ABS(E142-Xmin_correction-W142)+1)^2+((ABS(L142-T142)+1)*BG142)^2)^(1/2)</f>
        <v>47.482899899395747</v>
      </c>
      <c r="BJ142" s="4">
        <f>((ABS(E142-Xmin_correction-Y142)+1)^2+((ABS(K142-U142)+1)*BG142)^2)^(1/2)</f>
        <v>54.52606486637783</v>
      </c>
      <c r="BK142" s="4">
        <f>((ABS(V142-F142+Xmax_correction)+1)^2+((ABS(T142-N142)+1)*BG142)^2)^(1/2)</f>
        <v>56.354984708651962</v>
      </c>
      <c r="BL142" s="4">
        <f>((ABS(V142-Y142)+1)^2+((ABS(T142-U142)+1)*BG142)^2)^(1/2)</f>
        <v>64.267826464781621</v>
      </c>
      <c r="BM142" s="4">
        <f>((ABS(W142-X142)+1)^2+((ABS(T142-U142)+1)*BG142)^2)^(1/2)</f>
        <v>62.756302619794972</v>
      </c>
      <c r="BN142" s="4">
        <f>((ABS(E142-Xmin_correction-F142+Xmax_correction)+1)^2+((ABS(L142-M142)+1)*BG142)^2)^(1/2)</f>
        <v>59.733288969202334</v>
      </c>
      <c r="BO142" s="4">
        <f>((ABS(E142-Xmin_correction-F142+Xmax_correction)+1)^2+((ABS(K142-N142)+1)*BG142)^2)^(1/2)</f>
        <v>62.537625655348805</v>
      </c>
      <c r="BP142" s="4">
        <f t="shared" si="44"/>
        <v>64.267826464781621</v>
      </c>
      <c r="BQ142" s="4"/>
    </row>
    <row r="143" spans="1:69" x14ac:dyDescent="0.25">
      <c r="A143">
        <v>5416</v>
      </c>
      <c r="B143" s="46">
        <v>0</v>
      </c>
      <c r="C143">
        <v>26</v>
      </c>
      <c r="D143">
        <v>146</v>
      </c>
      <c r="E143">
        <v>45</v>
      </c>
      <c r="F143">
        <v>102</v>
      </c>
      <c r="G143">
        <v>72</v>
      </c>
      <c r="H143">
        <v>78</v>
      </c>
      <c r="I143">
        <v>72</v>
      </c>
      <c r="J143">
        <v>76</v>
      </c>
      <c r="K143" s="46">
        <v>82</v>
      </c>
      <c r="L143">
        <v>100</v>
      </c>
      <c r="M143" s="46">
        <v>70</v>
      </c>
      <c r="N143">
        <v>102</v>
      </c>
      <c r="O143" s="46">
        <v>0</v>
      </c>
      <c r="P143" s="46">
        <v>0</v>
      </c>
      <c r="Q143">
        <v>9084</v>
      </c>
      <c r="R143">
        <v>3</v>
      </c>
      <c r="S143">
        <v>66</v>
      </c>
      <c r="T143">
        <v>26</v>
      </c>
      <c r="U143">
        <v>146</v>
      </c>
      <c r="V143">
        <v>67</v>
      </c>
      <c r="W143">
        <v>75</v>
      </c>
      <c r="X143">
        <v>67</v>
      </c>
      <c r="Y143">
        <v>73</v>
      </c>
      <c r="Z143" s="34">
        <v>75</v>
      </c>
      <c r="AA143" s="34">
        <v>26</v>
      </c>
      <c r="AB143" s="34">
        <v>67</v>
      </c>
      <c r="AC143" s="34">
        <v>146</v>
      </c>
      <c r="AD143" s="52">
        <v>63.366817171999998</v>
      </c>
      <c r="AF143" s="8"/>
      <c r="AG143" s="2">
        <f>Q143*0.000001</f>
        <v>9.0840000000000001E-3</v>
      </c>
      <c r="AH143" s="3">
        <f t="shared" si="30"/>
        <v>1.6397684528401584</v>
      </c>
      <c r="AI143" s="3">
        <f t="shared" si="31"/>
        <v>1.7287916528401583</v>
      </c>
      <c r="AJ143" s="2">
        <f>(1+D143-C143)*LineDuration</f>
        <v>3.3395999999999995E-2</v>
      </c>
      <c r="AK143" s="3">
        <f t="shared" si="32"/>
        <v>2.0560724528401582</v>
      </c>
      <c r="AM143" s="7">
        <f>D143-C143+1</f>
        <v>121</v>
      </c>
      <c r="AN143" s="4">
        <f t="shared" si="38"/>
        <v>63.199660836649919</v>
      </c>
      <c r="AO143" s="32">
        <f t="shared" si="39"/>
        <v>1.9145672365670556</v>
      </c>
      <c r="AP143" s="1">
        <f>ABS(J143+I143-H143-G143)/2</f>
        <v>1</v>
      </c>
      <c r="AQ143" s="4">
        <f t="shared" si="40"/>
        <v>63.207571776390694</v>
      </c>
      <c r="AS143" s="4">
        <f>1+(F143-3)-(E143-8)</f>
        <v>63</v>
      </c>
      <c r="AT143" s="4">
        <f>ABS(N143-L143)</f>
        <v>2</v>
      </c>
      <c r="AU143" s="4">
        <f>AN143/(1+D143-C143)*ABS(N143-L143)</f>
        <v>1.0446224931677672</v>
      </c>
      <c r="AV143" s="4">
        <f t="shared" si="41"/>
        <v>63.008660009186293</v>
      </c>
      <c r="AX143" s="4">
        <f t="shared" si="42"/>
        <v>63.207571776390694</v>
      </c>
      <c r="AZ143" s="24">
        <f t="shared" si="33"/>
        <v>3</v>
      </c>
      <c r="BA143" s="1">
        <f t="shared" si="34"/>
        <v>1.2799999999999999E-2</v>
      </c>
      <c r="BB143" s="1">
        <f t="shared" si="35"/>
        <v>1.714561337173391</v>
      </c>
      <c r="BC143" s="1">
        <f t="shared" si="36"/>
        <v>7.6319269727788373E-3</v>
      </c>
      <c r="BD143" s="1">
        <f>BC143+LineDuration*(U143-T143+1)</f>
        <v>4.1027926972778836E-2</v>
      </c>
      <c r="BE143" s="1">
        <f t="shared" si="37"/>
        <v>7.552442521464256E-2</v>
      </c>
      <c r="BF143" s="1">
        <f t="shared" si="43"/>
        <v>62.724425214642551</v>
      </c>
      <c r="BG143" s="1">
        <f>BF143/(U143-T143+1)</f>
        <v>0.51838367945985575</v>
      </c>
      <c r="BH143" s="4">
        <f>((ABS(X143-F143+Xmax_correction)+1)^2+((ABS(U143-M143)+1)*BG143)^2)^(1/2)</f>
        <v>51.790448911008454</v>
      </c>
      <c r="BI143" s="4">
        <f>((ABS(E143-Xmin_correction-W143)+1)^2+((ABS(L143-T143)+1)*BG143)^2)^(1/2)</f>
        <v>52.986405993501336</v>
      </c>
      <c r="BJ143" s="4">
        <f>((ABS(E143-Xmin_correction-Y143)+1)^2+((ABS(K143-U143)+1)*BG143)^2)^(1/2)</f>
        <v>47.868036572703502</v>
      </c>
      <c r="BK143" s="4">
        <f>((ABS(V143-F143+Xmax_correction)+1)^2+((ABS(T143-N143)+1)*BG143)^2)^(1/2)</f>
        <v>51.790448911008454</v>
      </c>
      <c r="BL143" s="4">
        <f>((ABS(V143-Y143)+1)^2+((ABS(T143-U143)+1)*BG143)^2)^(1/2)</f>
        <v>63.113814006976995</v>
      </c>
      <c r="BM143" s="4">
        <f>((ABS(W143-X143)+1)^2+((ABS(T143-U143)+1)*BG143)^2)^(1/2)</f>
        <v>63.366817171981147</v>
      </c>
      <c r="BN143" s="4">
        <f>((ABS(E143-Xmin_correction-F143+Xmax_correction)+1)^2+((ABS(L143-M143)+1)*BG143)^2)^(1/2)</f>
        <v>62.11474458777284</v>
      </c>
      <c r="BO143" s="4">
        <f>((ABS(E143-Xmin_correction-F143+Xmax_correction)+1)^2+((ABS(K143-N143)+1)*BG143)^2)^(1/2)</f>
        <v>60.979555941778386</v>
      </c>
      <c r="BP143" s="4">
        <f t="shared" si="44"/>
        <v>63.366817171981147</v>
      </c>
      <c r="BQ143" s="4"/>
    </row>
    <row r="144" spans="1:69" s="36" customFormat="1" x14ac:dyDescent="0.25">
      <c r="A144" s="36">
        <v>4669</v>
      </c>
      <c r="B144" s="46">
        <v>0</v>
      </c>
      <c r="C144" s="36">
        <v>23</v>
      </c>
      <c r="D144" s="36">
        <v>124</v>
      </c>
      <c r="E144" s="36">
        <v>40</v>
      </c>
      <c r="F144" s="36">
        <v>98</v>
      </c>
      <c r="G144" s="36">
        <v>66</v>
      </c>
      <c r="H144" s="36">
        <v>73</v>
      </c>
      <c r="I144" s="36">
        <v>68</v>
      </c>
      <c r="J144" s="36">
        <v>70</v>
      </c>
      <c r="K144" s="46">
        <v>69</v>
      </c>
      <c r="L144" s="36">
        <v>80</v>
      </c>
      <c r="M144" s="46">
        <v>61</v>
      </c>
      <c r="N144" s="36">
        <v>85</v>
      </c>
      <c r="O144" s="46">
        <v>0</v>
      </c>
      <c r="P144" s="46">
        <v>0</v>
      </c>
      <c r="Q144" s="36">
        <v>7272</v>
      </c>
      <c r="R144" s="36">
        <v>3</v>
      </c>
      <c r="S144" s="36">
        <v>64</v>
      </c>
      <c r="T144" s="36">
        <v>23</v>
      </c>
      <c r="U144" s="36">
        <v>124</v>
      </c>
      <c r="V144" s="36">
        <v>61</v>
      </c>
      <c r="W144" s="36">
        <v>70</v>
      </c>
      <c r="X144" s="36">
        <v>63</v>
      </c>
      <c r="Y144" s="36">
        <v>67</v>
      </c>
      <c r="Z144" s="36">
        <v>70</v>
      </c>
      <c r="AA144" s="36">
        <v>23</v>
      </c>
      <c r="AB144" s="36">
        <v>63</v>
      </c>
      <c r="AC144" s="36">
        <v>124</v>
      </c>
      <c r="AD144" s="53">
        <v>64.293677850199998</v>
      </c>
      <c r="AG144" s="37">
        <f>Q144*0.000001</f>
        <v>7.2719999999999998E-3</v>
      </c>
      <c r="AH144" s="38">
        <f t="shared" si="30"/>
        <v>2.0683275960396039</v>
      </c>
      <c r="AI144" s="38">
        <f t="shared" si="31"/>
        <v>2.1395931960396037</v>
      </c>
      <c r="AJ144" s="37">
        <f>(1+D144-C144)*LineDuration</f>
        <v>2.8152E-2</v>
      </c>
      <c r="AK144" s="38">
        <f t="shared" si="32"/>
        <v>2.4154827960396039</v>
      </c>
      <c r="AL144" s="48"/>
      <c r="AM144" s="39">
        <f>D144-C144+1</f>
        <v>102</v>
      </c>
      <c r="AN144" s="40">
        <f t="shared" si="38"/>
        <v>64.117249664506929</v>
      </c>
      <c r="AO144" s="41">
        <f t="shared" si="39"/>
        <v>1.5908355479019187</v>
      </c>
      <c r="AP144" s="39">
        <f>ABS(J144+I144-H144-G144)/2</f>
        <v>0.5</v>
      </c>
      <c r="AQ144" s="40">
        <f t="shared" si="40"/>
        <v>64.119199188236223</v>
      </c>
      <c r="AR144" s="48"/>
      <c r="AS144" s="40">
        <f>1+(F144-3)-(E144-8)</f>
        <v>64</v>
      </c>
      <c r="AT144" s="40">
        <f>ABS(N144-L144)</f>
        <v>5</v>
      </c>
      <c r="AU144" s="40">
        <f>AN144/(1+D144-C144)*ABS(N144-L144)</f>
        <v>3.1430024345346537</v>
      </c>
      <c r="AV144" s="40">
        <f t="shared" si="41"/>
        <v>64.077129026693214</v>
      </c>
      <c r="AW144" s="48"/>
      <c r="AX144" s="40">
        <f t="shared" si="42"/>
        <v>64.119199188236223</v>
      </c>
      <c r="AY144" s="48"/>
      <c r="AZ144" s="42">
        <f t="shared" si="33"/>
        <v>0</v>
      </c>
      <c r="BA144" s="39">
        <f t="shared" si="34"/>
        <v>1.2799999999999999E-2</v>
      </c>
      <c r="BB144" s="39">
        <f t="shared" si="35"/>
        <v>2.1281116146807166</v>
      </c>
      <c r="BC144" s="39">
        <f t="shared" si="36"/>
        <v>6.1004100654196642E-3</v>
      </c>
      <c r="BD144" s="39">
        <f>BC144+LineDuration*(U144-T144+1)</f>
        <v>3.4252410065419667E-2</v>
      </c>
      <c r="BE144" s="39">
        <f t="shared" si="37"/>
        <v>7.6594020186091544E-2</v>
      </c>
      <c r="BF144" s="39">
        <f t="shared" si="43"/>
        <v>63.794020186091537</v>
      </c>
      <c r="BG144" s="39">
        <f>BF144/(U144-T144+1)</f>
        <v>0.62543157045187781</v>
      </c>
      <c r="BH144" s="4">
        <f>((ABS(X144-F144+Xmax_correction)+1)^2+((ABS(U144-M144)+1)*BG144)^2)^(1/2)</f>
        <v>51.876877350184905</v>
      </c>
      <c r="BI144" s="40">
        <f>((ABS(E144-Xmin_correction-W144)+1)^2+((ABS(L144-T144)+1)*BG144)^2)^(1/2)</f>
        <v>51.106534614522857</v>
      </c>
      <c r="BJ144" s="4">
        <f>((ABS(E144-Xmin_correction-Y144)+1)^2+((ABS(K144-U144)+1)*BG144)^2)^(1/2)</f>
        <v>48.121641080297138</v>
      </c>
      <c r="BK144" s="4">
        <f>((ABS(V144-F144+Xmax_correction)+1)^2+((ABS(T144-N144)+1)*BG144)^2)^(1/2)</f>
        <v>52.702300643736166</v>
      </c>
      <c r="BL144" s="40">
        <f>((ABS(V144-Y144)+1)^2+((ABS(T144-U144)+1)*BG144)^2)^(1/2)</f>
        <v>64.1769196168175</v>
      </c>
      <c r="BM144" s="40">
        <f>((ABS(W144-X144)+1)^2+((ABS(T144-U144)+1)*BG144)^2)^(1/2)</f>
        <v>64.293677850185659</v>
      </c>
      <c r="BN144" s="4">
        <f>((ABS(E144-Xmin_correction-F144+Xmax_correction)+1)^2+((ABS(L144-M144)+1)*BG144)^2)^(1/2)</f>
        <v>62.269301101964849</v>
      </c>
      <c r="BO144" s="4">
        <f>((ABS(E144-Xmin_correction-F144+Xmax_correction)+1)^2+((ABS(K144-N144)+1)*BG144)^2)^(1/2)</f>
        <v>61.919678484734348</v>
      </c>
      <c r="BP144" s="40">
        <f t="shared" si="44"/>
        <v>64.293677850185659</v>
      </c>
      <c r="BQ144" s="4"/>
    </row>
    <row r="145" spans="1:69" s="36" customFormat="1" x14ac:dyDescent="0.25">
      <c r="A145" s="36">
        <v>4559</v>
      </c>
      <c r="B145" s="46">
        <v>0</v>
      </c>
      <c r="C145" s="36">
        <v>21</v>
      </c>
      <c r="D145" s="36">
        <v>122</v>
      </c>
      <c r="E145" s="36">
        <v>20</v>
      </c>
      <c r="F145" s="36">
        <v>78</v>
      </c>
      <c r="G145" s="36">
        <v>47</v>
      </c>
      <c r="H145" s="36">
        <v>52</v>
      </c>
      <c r="I145" s="36">
        <v>48</v>
      </c>
      <c r="J145" s="36">
        <v>50</v>
      </c>
      <c r="K145" s="46">
        <v>66</v>
      </c>
      <c r="L145" s="36">
        <v>79</v>
      </c>
      <c r="M145" s="46">
        <v>71</v>
      </c>
      <c r="N145" s="36">
        <v>71</v>
      </c>
      <c r="O145" s="46">
        <v>0</v>
      </c>
      <c r="P145" s="46">
        <v>0</v>
      </c>
      <c r="Q145" s="36">
        <v>7272</v>
      </c>
      <c r="R145" s="36">
        <v>3</v>
      </c>
      <c r="S145" s="36">
        <v>64</v>
      </c>
      <c r="T145" s="36">
        <v>21</v>
      </c>
      <c r="U145" s="36">
        <v>122</v>
      </c>
      <c r="V145" s="36">
        <v>42</v>
      </c>
      <c r="W145" s="36">
        <v>49</v>
      </c>
      <c r="X145" s="36">
        <v>43</v>
      </c>
      <c r="Y145" s="36">
        <v>47</v>
      </c>
      <c r="Z145" s="36">
        <v>49</v>
      </c>
      <c r="AA145" s="36">
        <v>21</v>
      </c>
      <c r="AB145" s="36">
        <v>43</v>
      </c>
      <c r="AC145" s="36">
        <v>122</v>
      </c>
      <c r="AD145" s="53">
        <v>64.176919616800006</v>
      </c>
      <c r="AG145" s="37">
        <f>Q145*0.000001</f>
        <v>7.2719999999999998E-3</v>
      </c>
      <c r="AH145" s="38">
        <f t="shared" si="30"/>
        <v>2.0683275960396039</v>
      </c>
      <c r="AI145" s="38">
        <f t="shared" si="31"/>
        <v>2.1395931960396037</v>
      </c>
      <c r="AJ145" s="37">
        <f>(1+D145-C145)*LineDuration</f>
        <v>2.8152E-2</v>
      </c>
      <c r="AK145" s="38">
        <f t="shared" si="32"/>
        <v>2.4154827960396039</v>
      </c>
      <c r="AL145" s="48"/>
      <c r="AM145" s="39">
        <f>D145-C145+1</f>
        <v>102</v>
      </c>
      <c r="AN145" s="40">
        <f t="shared" si="38"/>
        <v>64.117249664506929</v>
      </c>
      <c r="AO145" s="41">
        <f t="shared" si="39"/>
        <v>1.5908355479019187</v>
      </c>
      <c r="AP145" s="39">
        <f>ABS(J145+I145-H145-G145)/2</f>
        <v>0.5</v>
      </c>
      <c r="AQ145" s="40">
        <f t="shared" si="40"/>
        <v>64.119199188236223</v>
      </c>
      <c r="AR145" s="48"/>
      <c r="AS145" s="40">
        <f>1+(F145-3)-(E145-8)</f>
        <v>64</v>
      </c>
      <c r="AT145" s="40">
        <f>ABS(N145-L145)</f>
        <v>8</v>
      </c>
      <c r="AU145" s="40">
        <f>AN145/(1+D145-C145)*ABS(N145-L145)</f>
        <v>5.0288038952554457</v>
      </c>
      <c r="AV145" s="40">
        <f t="shared" si="41"/>
        <v>64.197265273662055</v>
      </c>
      <c r="AW145" s="48"/>
      <c r="AX145" s="40">
        <f t="shared" si="42"/>
        <v>64.197265273662055</v>
      </c>
      <c r="AY145" s="48"/>
      <c r="AZ145" s="42">
        <f t="shared" si="33"/>
        <v>1</v>
      </c>
      <c r="BA145" s="39">
        <f t="shared" si="34"/>
        <v>1.2799999999999999E-2</v>
      </c>
      <c r="BB145" s="39">
        <f t="shared" si="35"/>
        <v>2.1281116146807166</v>
      </c>
      <c r="BC145" s="39">
        <f t="shared" si="36"/>
        <v>6.1004100654196642E-3</v>
      </c>
      <c r="BD145" s="39">
        <f>BC145+LineDuration*(U145-T145+1)</f>
        <v>3.4252410065419667E-2</v>
      </c>
      <c r="BE145" s="39">
        <f t="shared" si="37"/>
        <v>7.6594020186091544E-2</v>
      </c>
      <c r="BF145" s="39">
        <f t="shared" si="43"/>
        <v>63.794020186091537</v>
      </c>
      <c r="BG145" s="39">
        <f>BF145/(U145-T145+1)</f>
        <v>0.62543157045187781</v>
      </c>
      <c r="BH145" s="4">
        <f>((ABS(X145-F145+Xmax_correction)+1)^2+((ABS(U145-M145)+1)*BG145)^2)^(1/2)</f>
        <v>46.332593406322587</v>
      </c>
      <c r="BI145" s="40">
        <f>((ABS(E145-Xmin_correction-W145)+1)^2+((ABS(L145-T145)+1)*BG145)^2)^(1/2)</f>
        <v>50.859061574862132</v>
      </c>
      <c r="BJ145" s="4">
        <f>((ABS(E145-Xmin_correction-Y145)+1)^2+((ABS(K145-U145)+1)*BG145)^2)^(1/2)</f>
        <v>48.578739646411826</v>
      </c>
      <c r="BK145" s="4">
        <f>((ABS(V145-F145+Xmax_correction)+1)^2+((ABS(T145-N145)+1)*BG145)^2)^(1/2)</f>
        <v>46.619944797005751</v>
      </c>
      <c r="BL145" s="40">
        <f>((ABS(V145-Y145)+1)^2+((ABS(T145-U145)+1)*BG145)^2)^(1/2)</f>
        <v>64.075557051838842</v>
      </c>
      <c r="BM145" s="40">
        <f>((ABS(W145-X145)+1)^2+((ABS(T145-U145)+1)*BG145)^2)^(1/2)</f>
        <v>64.1769196168175</v>
      </c>
      <c r="BN145" s="4">
        <f>((ABS(E145-Xmin_correction-F145+Xmax_correction)+1)^2+((ABS(L145-M145)+1)*BG145)^2)^(1/2)</f>
        <v>61.259157165233269</v>
      </c>
      <c r="BO145" s="4">
        <f>((ABS(E145-Xmin_correction-F145+Xmax_correction)+1)^2+((ABS(K145-N145)+1)*BG145)^2)^(1/2)</f>
        <v>61.115316634829313</v>
      </c>
      <c r="BP145" s="40">
        <f t="shared" si="44"/>
        <v>64.1769196168175</v>
      </c>
      <c r="BQ145" s="4"/>
    </row>
    <row r="146" spans="1:69" s="36" customFormat="1" x14ac:dyDescent="0.25">
      <c r="A146" s="36">
        <v>4560</v>
      </c>
      <c r="B146" s="46">
        <v>0</v>
      </c>
      <c r="C146" s="36">
        <v>21</v>
      </c>
      <c r="D146" s="36">
        <v>122</v>
      </c>
      <c r="E146" s="36">
        <v>26</v>
      </c>
      <c r="F146" s="36">
        <v>84</v>
      </c>
      <c r="G146" s="36">
        <v>52</v>
      </c>
      <c r="H146" s="36">
        <v>58</v>
      </c>
      <c r="I146" s="36">
        <v>53</v>
      </c>
      <c r="J146" s="36">
        <v>55</v>
      </c>
      <c r="K146" s="46">
        <v>65</v>
      </c>
      <c r="L146" s="36">
        <v>82</v>
      </c>
      <c r="M146" s="46">
        <v>67</v>
      </c>
      <c r="N146" s="36">
        <v>79</v>
      </c>
      <c r="O146" s="46">
        <v>0</v>
      </c>
      <c r="P146" s="46">
        <v>0</v>
      </c>
      <c r="Q146" s="36">
        <v>7272</v>
      </c>
      <c r="R146" s="36">
        <v>3</v>
      </c>
      <c r="S146" s="36">
        <v>64</v>
      </c>
      <c r="T146" s="36">
        <v>21</v>
      </c>
      <c r="U146" s="36">
        <v>122</v>
      </c>
      <c r="V146" s="36">
        <v>47</v>
      </c>
      <c r="W146" s="36">
        <v>55</v>
      </c>
      <c r="X146" s="36">
        <v>48</v>
      </c>
      <c r="Y146" s="36">
        <v>52</v>
      </c>
      <c r="Z146" s="36">
        <v>55</v>
      </c>
      <c r="AA146" s="36">
        <v>21</v>
      </c>
      <c r="AB146" s="36">
        <v>48</v>
      </c>
      <c r="AC146" s="36">
        <v>122</v>
      </c>
      <c r="AD146" s="53">
        <v>64.293677850199998</v>
      </c>
      <c r="AG146" s="37">
        <f>Q146*0.000001</f>
        <v>7.2719999999999998E-3</v>
      </c>
      <c r="AH146" s="38">
        <f t="shared" si="30"/>
        <v>2.0683275960396039</v>
      </c>
      <c r="AI146" s="38">
        <f t="shared" si="31"/>
        <v>2.1395931960396037</v>
      </c>
      <c r="AJ146" s="37">
        <f>(1+D146-C146)*LineDuration</f>
        <v>2.8152E-2</v>
      </c>
      <c r="AK146" s="38">
        <f t="shared" si="32"/>
        <v>2.4154827960396039</v>
      </c>
      <c r="AL146" s="48"/>
      <c r="AM146" s="39">
        <f>D146-C146+1</f>
        <v>102</v>
      </c>
      <c r="AN146" s="40">
        <f t="shared" si="38"/>
        <v>64.117249664506929</v>
      </c>
      <c r="AO146" s="41">
        <f t="shared" si="39"/>
        <v>1.5908355479019187</v>
      </c>
      <c r="AP146" s="39">
        <f>ABS(J146+I146-H146-G146)/2</f>
        <v>1</v>
      </c>
      <c r="AQ146" s="40">
        <f t="shared" si="40"/>
        <v>64.125047403808708</v>
      </c>
      <c r="AR146" s="48"/>
      <c r="AS146" s="40">
        <f>1+(F146-3)-(E146-8)</f>
        <v>64</v>
      </c>
      <c r="AT146" s="40">
        <f>ABS(N146-L146)</f>
        <v>3</v>
      </c>
      <c r="AU146" s="40">
        <f>AN146/(1+D146-C146)*ABS(N146-L146)</f>
        <v>1.885801460720792</v>
      </c>
      <c r="AV146" s="40">
        <f t="shared" si="41"/>
        <v>64.027777152961178</v>
      </c>
      <c r="AW146" s="48"/>
      <c r="AX146" s="40">
        <f t="shared" si="42"/>
        <v>64.125047403808708</v>
      </c>
      <c r="AY146" s="48"/>
      <c r="AZ146" s="42">
        <f t="shared" si="33"/>
        <v>2</v>
      </c>
      <c r="BA146" s="39">
        <f t="shared" si="34"/>
        <v>1.2799999999999999E-2</v>
      </c>
      <c r="BB146" s="39">
        <f t="shared" si="35"/>
        <v>2.1281116146807166</v>
      </c>
      <c r="BC146" s="39">
        <f t="shared" si="36"/>
        <v>6.1004100654196642E-3</v>
      </c>
      <c r="BD146" s="39">
        <f>BC146+LineDuration*(U146-T146+1)</f>
        <v>3.4252410065419667E-2</v>
      </c>
      <c r="BE146" s="39">
        <f t="shared" si="37"/>
        <v>7.6594020186091544E-2</v>
      </c>
      <c r="BF146" s="39">
        <f t="shared" si="43"/>
        <v>63.794020186091537</v>
      </c>
      <c r="BG146" s="39">
        <f>BF146/(U146-T146+1)</f>
        <v>0.62543157045187781</v>
      </c>
      <c r="BH146" s="4">
        <f>((ABS(X146-F146+Xmax_correction)+1)^2+((ABS(U146-M146)+1)*BG146)^2)^(1/2)</f>
        <v>48.812829668653109</v>
      </c>
      <c r="BI146" s="40">
        <f>((ABS(E146-Xmin_correction-W146)+1)^2+((ABS(L146-T146)+1)*BG146)^2)^(1/2)</f>
        <v>52.23635622799523</v>
      </c>
      <c r="BJ146" s="4">
        <f>((ABS(E146-Xmin_correction-Y146)+1)^2+((ABS(K146-U146)+1)*BG146)^2)^(1/2)</f>
        <v>48.372284216330151</v>
      </c>
      <c r="BK146" s="4">
        <f>((ABS(V146-F146+Xmax_correction)+1)^2+((ABS(T146-N146)+1)*BG146)^2)^(1/2)</f>
        <v>50.859061574862132</v>
      </c>
      <c r="BL146" s="40">
        <f>((ABS(V146-Y146)+1)^2+((ABS(T146-U146)+1)*BG146)^2)^(1/2)</f>
        <v>64.075557051838842</v>
      </c>
      <c r="BM146" s="40">
        <f>((ABS(W146-X146)+1)^2+((ABS(T146-U146)+1)*BG146)^2)^(1/2)</f>
        <v>64.293677850185659</v>
      </c>
      <c r="BN146" s="4">
        <f>((ABS(E146-Xmin_correction-F146+Xmax_correction)+1)^2+((ABS(L146-M146)+1)*BG146)^2)^(1/2)</f>
        <v>61.815355294824464</v>
      </c>
      <c r="BO146" s="4">
        <f>((ABS(E146-Xmin_correction-F146+Xmax_correction)+1)^2+((ABS(K146-N146)+1)*BG146)^2)^(1/2)</f>
        <v>61.717194088005392</v>
      </c>
      <c r="BP146" s="40">
        <f t="shared" si="44"/>
        <v>64.293677850185659</v>
      </c>
      <c r="BQ146" s="4"/>
    </row>
    <row r="147" spans="1:69" s="36" customFormat="1" x14ac:dyDescent="0.25">
      <c r="A147" s="36">
        <v>4480</v>
      </c>
      <c r="B147" s="46">
        <v>0</v>
      </c>
      <c r="C147" s="36">
        <v>21</v>
      </c>
      <c r="D147" s="36">
        <v>121</v>
      </c>
      <c r="E147" s="36">
        <v>33</v>
      </c>
      <c r="F147" s="36">
        <v>88</v>
      </c>
      <c r="G147" s="36">
        <v>59</v>
      </c>
      <c r="H147" s="36">
        <v>64</v>
      </c>
      <c r="I147" s="36">
        <v>56</v>
      </c>
      <c r="J147" s="36">
        <v>65</v>
      </c>
      <c r="K147" s="46">
        <v>64</v>
      </c>
      <c r="L147" s="36">
        <v>81</v>
      </c>
      <c r="M147" s="46">
        <v>59</v>
      </c>
      <c r="N147" s="36">
        <v>82</v>
      </c>
      <c r="O147" s="46">
        <v>0</v>
      </c>
      <c r="P147" s="46">
        <v>0</v>
      </c>
      <c r="Q147" s="36">
        <v>7272</v>
      </c>
      <c r="R147" s="36">
        <v>3</v>
      </c>
      <c r="S147" s="36">
        <v>64</v>
      </c>
      <c r="T147" s="36">
        <v>21</v>
      </c>
      <c r="U147" s="36">
        <v>122</v>
      </c>
      <c r="V147" s="36">
        <v>54</v>
      </c>
      <c r="W147" s="36">
        <v>61</v>
      </c>
      <c r="X147" s="36">
        <v>55</v>
      </c>
      <c r="Y147" s="36">
        <v>57</v>
      </c>
      <c r="Z147" s="36">
        <v>61</v>
      </c>
      <c r="AA147" s="36">
        <v>21</v>
      </c>
      <c r="AB147" s="36">
        <v>55</v>
      </c>
      <c r="AC147" s="36">
        <v>122</v>
      </c>
      <c r="AD147" s="53">
        <v>64.176919616800006</v>
      </c>
      <c r="AG147" s="37">
        <f>Q147*0.000001</f>
        <v>7.2719999999999998E-3</v>
      </c>
      <c r="AH147" s="38">
        <f t="shared" si="30"/>
        <v>2.0683275960396039</v>
      </c>
      <c r="AI147" s="38">
        <f t="shared" si="31"/>
        <v>2.1395931960396037</v>
      </c>
      <c r="AJ147" s="37">
        <f>(1+D147-C147)*LineDuration</f>
        <v>2.7875999999999998E-2</v>
      </c>
      <c r="AK147" s="38">
        <f t="shared" si="32"/>
        <v>2.4127779960396039</v>
      </c>
      <c r="AL147" s="48"/>
      <c r="AM147" s="39">
        <f>D147-C147+1</f>
        <v>101</v>
      </c>
      <c r="AN147" s="40">
        <f t="shared" si="38"/>
        <v>63.450949675199986</v>
      </c>
      <c r="AO147" s="41">
        <f t="shared" si="39"/>
        <v>1.5917807458676412</v>
      </c>
      <c r="AP147" s="39">
        <f>ABS(J147+I147-H147-G147)/2</f>
        <v>1</v>
      </c>
      <c r="AQ147" s="40">
        <f t="shared" si="40"/>
        <v>63.458829288640054</v>
      </c>
      <c r="AR147" s="48"/>
      <c r="AS147" s="40">
        <f>1+(F147-3)-(E147-8)</f>
        <v>61</v>
      </c>
      <c r="AT147" s="40">
        <f>ABS(N147-L147)</f>
        <v>1</v>
      </c>
      <c r="AU147" s="40">
        <f>AN147/(1+D147-C147)*ABS(N147-L147)</f>
        <v>0.62822722450693058</v>
      </c>
      <c r="AV147" s="40">
        <f t="shared" si="41"/>
        <v>61.003234909680089</v>
      </c>
      <c r="AW147" s="48"/>
      <c r="AX147" s="40">
        <f t="shared" si="42"/>
        <v>63.458829288640054</v>
      </c>
      <c r="AY147" s="48"/>
      <c r="AZ147" s="42">
        <f t="shared" si="33"/>
        <v>3</v>
      </c>
      <c r="BA147" s="39">
        <f t="shared" si="34"/>
        <v>1.2799999999999999E-2</v>
      </c>
      <c r="BB147" s="39">
        <f t="shared" si="35"/>
        <v>2.1281116146807166</v>
      </c>
      <c r="BC147" s="39">
        <f t="shared" si="36"/>
        <v>6.1004100654196642E-3</v>
      </c>
      <c r="BD147" s="39">
        <f>BC147+LineDuration*(U147-T147+1)</f>
        <v>3.4252410065419667E-2</v>
      </c>
      <c r="BE147" s="39">
        <f t="shared" si="37"/>
        <v>7.6594020186091544E-2</v>
      </c>
      <c r="BF147" s="39">
        <f t="shared" si="43"/>
        <v>63.794020186091537</v>
      </c>
      <c r="BG147" s="39">
        <f>BF147/(U147-T147+1)</f>
        <v>0.62543157045187781</v>
      </c>
      <c r="BH147" s="4">
        <f>((ABS(X147-F147+Xmax_correction)+1)^2+((ABS(U147-M147)+1)*BG147)^2)^(1/2)</f>
        <v>50.628158208709579</v>
      </c>
      <c r="BI147" s="40">
        <f>((ABS(E147-Xmin_correction-W147)+1)^2+((ABS(L147-T147)+1)*BG147)^2)^(1/2)</f>
        <v>51.103068989170445</v>
      </c>
      <c r="BJ147" s="4">
        <f>((ABS(E147-Xmin_correction-Y147)+1)^2+((ABS(K147-U147)+1)*BG147)^2)^(1/2)</f>
        <v>47.556746569499659</v>
      </c>
      <c r="BK147" s="4">
        <f>((ABS(V147-F147+Xmax_correction)+1)^2+((ABS(T147-N147)+1)*BG147)^2)^(1/2)</f>
        <v>50.275609513739525</v>
      </c>
      <c r="BL147" s="40">
        <f>((ABS(V147-Y147)+1)^2+((ABS(T147-U147)+1)*BG147)^2)^(1/2)</f>
        <v>63.919300774519229</v>
      </c>
      <c r="BM147" s="40">
        <f>((ABS(W147-X147)+1)^2+((ABS(T147-U147)+1)*BG147)^2)^(1/2)</f>
        <v>64.1769196168175</v>
      </c>
      <c r="BN147" s="4">
        <f>((ABS(E147-Xmin_correction-F147+Xmax_correction)+1)^2+((ABS(L147-M147)+1)*BG147)^2)^(1/2)</f>
        <v>59.757226336980956</v>
      </c>
      <c r="BO147" s="4">
        <f>((ABS(E147-Xmin_correction-F147+Xmax_correction)+1)^2+((ABS(K147-N147)+1)*BG147)^2)^(1/2)</f>
        <v>59.204817695891627</v>
      </c>
      <c r="BP147" s="40">
        <f t="shared" si="44"/>
        <v>64.1769196168175</v>
      </c>
      <c r="BQ147" s="4"/>
    </row>
    <row r="148" spans="1:69" x14ac:dyDescent="0.25">
      <c r="A148">
        <v>4635</v>
      </c>
      <c r="B148" s="46">
        <v>0</v>
      </c>
      <c r="C148">
        <v>23</v>
      </c>
      <c r="D148">
        <v>123</v>
      </c>
      <c r="E148">
        <v>41</v>
      </c>
      <c r="F148">
        <v>99</v>
      </c>
      <c r="G148">
        <v>67</v>
      </c>
      <c r="H148">
        <v>72</v>
      </c>
      <c r="I148">
        <v>68</v>
      </c>
      <c r="J148">
        <v>73</v>
      </c>
      <c r="K148" s="46">
        <v>63</v>
      </c>
      <c r="L148">
        <v>85</v>
      </c>
      <c r="M148" s="46">
        <v>67</v>
      </c>
      <c r="N148">
        <v>80</v>
      </c>
      <c r="O148" s="46">
        <v>0</v>
      </c>
      <c r="P148" s="46">
        <v>0</v>
      </c>
      <c r="Q148">
        <v>7212</v>
      </c>
      <c r="R148">
        <v>3</v>
      </c>
      <c r="S148">
        <v>64</v>
      </c>
      <c r="T148">
        <v>23</v>
      </c>
      <c r="U148">
        <v>123</v>
      </c>
      <c r="V148">
        <v>62</v>
      </c>
      <c r="W148">
        <v>69</v>
      </c>
      <c r="X148">
        <v>63</v>
      </c>
      <c r="Y148">
        <v>70</v>
      </c>
      <c r="Z148" s="34">
        <v>62</v>
      </c>
      <c r="AA148" s="34">
        <v>23</v>
      </c>
      <c r="AB148" s="34">
        <v>70</v>
      </c>
      <c r="AC148" s="34">
        <v>123</v>
      </c>
      <c r="AD148" s="52">
        <v>64.246703705599998</v>
      </c>
      <c r="AG148" s="2">
        <f>Q148*0.000001</f>
        <v>7.2119999999999997E-3</v>
      </c>
      <c r="AH148" s="3">
        <f t="shared" si="30"/>
        <v>2.0861254262895175</v>
      </c>
      <c r="AI148" s="3">
        <f t="shared" si="31"/>
        <v>2.1568030262895173</v>
      </c>
      <c r="AJ148" s="2">
        <f>(1+D148-C148)*LineDuration</f>
        <v>2.7875999999999998E-2</v>
      </c>
      <c r="AK148" s="3">
        <f t="shared" si="32"/>
        <v>2.4299878262895174</v>
      </c>
      <c r="AM148" s="7">
        <f>D148-C148+1</f>
        <v>101</v>
      </c>
      <c r="AN148" s="4">
        <f t="shared" si="38"/>
        <v>63.930690903246578</v>
      </c>
      <c r="AO148" s="32">
        <f t="shared" si="39"/>
        <v>1.5798358906030678</v>
      </c>
      <c r="AP148" s="1">
        <f>ABS(J148+I148-H148-G148)/2</f>
        <v>1</v>
      </c>
      <c r="AQ148" s="4">
        <f t="shared" si="40"/>
        <v>63.938511394670854</v>
      </c>
      <c r="AS148" s="4">
        <f>1+(F148-3)-(E148-8)</f>
        <v>64</v>
      </c>
      <c r="AT148" s="4">
        <f>ABS(N148-L148)</f>
        <v>5</v>
      </c>
      <c r="AU148" s="4">
        <f>AN148/(1+D148-C148)*ABS(N148-L148)</f>
        <v>3.1648856882795333</v>
      </c>
      <c r="AV148" s="4">
        <f t="shared" si="41"/>
        <v>64.078206134534355</v>
      </c>
      <c r="AX148" s="4">
        <f t="shared" si="42"/>
        <v>64.078206134534355</v>
      </c>
      <c r="AZ148" s="24">
        <f t="shared" si="33"/>
        <v>0</v>
      </c>
      <c r="BA148" s="1">
        <f t="shared" si="34"/>
        <v>1.2799999999999999E-2</v>
      </c>
      <c r="BB148" s="1">
        <f t="shared" si="35"/>
        <v>2.1454135485289592</v>
      </c>
      <c r="BC148" s="1">
        <f t="shared" si="36"/>
        <v>6.0498083917797634E-3</v>
      </c>
      <c r="BD148" s="1">
        <f>BC148+LineDuration*(U148-T148+1)</f>
        <v>3.3925808391779763E-2</v>
      </c>
      <c r="BE148" s="1">
        <f t="shared" si="37"/>
        <v>7.6413197821193254E-2</v>
      </c>
      <c r="BF148" s="1">
        <f t="shared" si="43"/>
        <v>63.61319782119326</v>
      </c>
      <c r="BG148" s="1">
        <f>BF148/(U148-T148+1)</f>
        <v>0.6298336417939927</v>
      </c>
      <c r="BH148" s="4">
        <f>((ABS(X148-F148+Xmax_correction)+1)^2+((ABS(U148-M148)+1)*BG148)^2)^(1/2)</f>
        <v>49.445395768200562</v>
      </c>
      <c r="BI148" s="4">
        <f>((ABS(E148-Xmin_correction-W148)+1)^2+((ABS(L148-T148)+1)*BG148)^2)^(1/2)</f>
        <v>52.253844475172677</v>
      </c>
      <c r="BJ148" s="4">
        <f>((ABS(E148-Xmin_correction-Y148)+1)^2+((ABS(K148-U148)+1)*BG148)^2)^(1/2)</f>
        <v>51.971963972745286</v>
      </c>
      <c r="BK148" s="4">
        <f>((ABS(V148-F148+Xmax_correction)+1)^2+((ABS(T148-N148)+1)*BG148)^2)^(1/2)</f>
        <v>50.591170776653975</v>
      </c>
      <c r="BL148" s="4">
        <f>((ABS(V148-Y148)+1)^2+((ABS(T148-U148)+1)*BG148)^2)^(1/2)</f>
        <v>64.246703705624213</v>
      </c>
      <c r="BM148" s="4">
        <f>((ABS(W148-X148)+1)^2+((ABS(T148-U148)+1)*BG148)^2)^(1/2)</f>
        <v>63.997179133445151</v>
      </c>
      <c r="BN148" s="4">
        <f>((ABS(E148-Xmin_correction-F148+Xmax_correction)+1)^2+((ABS(L148-M148)+1)*BG148)^2)^(1/2)</f>
        <v>62.16273192433799</v>
      </c>
      <c r="BO148" s="4">
        <f>((ABS(E148-Xmin_correction-F148+Xmax_correction)+1)^2+((ABS(K148-N148)+1)*BG148)^2)^(1/2)</f>
        <v>62.044562170207122</v>
      </c>
      <c r="BP148" s="4">
        <f t="shared" si="44"/>
        <v>64.246703705624213</v>
      </c>
      <c r="BQ148" s="4"/>
    </row>
    <row r="149" spans="1:69" x14ac:dyDescent="0.25">
      <c r="A149">
        <v>4508</v>
      </c>
      <c r="B149" s="46">
        <v>0</v>
      </c>
      <c r="C149">
        <v>21</v>
      </c>
      <c r="D149">
        <v>121</v>
      </c>
      <c r="E149">
        <v>20</v>
      </c>
      <c r="F149">
        <v>77</v>
      </c>
      <c r="G149">
        <v>48</v>
      </c>
      <c r="H149">
        <v>50</v>
      </c>
      <c r="I149">
        <v>46</v>
      </c>
      <c r="J149">
        <v>51</v>
      </c>
      <c r="K149" s="46">
        <v>65</v>
      </c>
      <c r="L149">
        <v>81</v>
      </c>
      <c r="M149" s="46">
        <v>61</v>
      </c>
      <c r="N149">
        <v>82</v>
      </c>
      <c r="O149" s="46">
        <v>0</v>
      </c>
      <c r="P149" s="46">
        <v>0</v>
      </c>
      <c r="Q149">
        <v>7212</v>
      </c>
      <c r="R149">
        <v>3</v>
      </c>
      <c r="S149">
        <v>64</v>
      </c>
      <c r="T149">
        <v>21</v>
      </c>
      <c r="U149">
        <v>121</v>
      </c>
      <c r="V149">
        <v>43</v>
      </c>
      <c r="W149">
        <v>47</v>
      </c>
      <c r="X149">
        <v>41</v>
      </c>
      <c r="Y149">
        <v>48</v>
      </c>
      <c r="Z149" s="34">
        <v>47</v>
      </c>
      <c r="AA149" s="34">
        <v>21</v>
      </c>
      <c r="AB149" s="34">
        <v>41</v>
      </c>
      <c r="AC149" s="34">
        <v>121</v>
      </c>
      <c r="AD149" s="52">
        <v>63.997179133400003</v>
      </c>
      <c r="AG149" s="2">
        <f>Q149*0.000001</f>
        <v>7.2119999999999997E-3</v>
      </c>
      <c r="AH149" s="3">
        <f t="shared" si="30"/>
        <v>2.0861254262895175</v>
      </c>
      <c r="AI149" s="3">
        <f t="shared" si="31"/>
        <v>2.1568030262895173</v>
      </c>
      <c r="AJ149" s="2">
        <f>(1+D149-C149)*LineDuration</f>
        <v>2.7875999999999998E-2</v>
      </c>
      <c r="AK149" s="3">
        <f t="shared" si="32"/>
        <v>2.4299878262895174</v>
      </c>
      <c r="AM149" s="7">
        <f>D149-C149+1</f>
        <v>101</v>
      </c>
      <c r="AN149" s="4">
        <f t="shared" si="38"/>
        <v>63.930690903246578</v>
      </c>
      <c r="AO149" s="32">
        <f t="shared" si="39"/>
        <v>1.5798358906030678</v>
      </c>
      <c r="AP149" s="1">
        <f>ABS(J149+I149-H149-G149)/2</f>
        <v>0.5</v>
      </c>
      <c r="AQ149" s="4">
        <f t="shared" si="40"/>
        <v>63.932646115787001</v>
      </c>
      <c r="AS149" s="4">
        <f>1+(F149-3)-(E149-8)</f>
        <v>63</v>
      </c>
      <c r="AT149" s="4">
        <f>ABS(N149-L149)</f>
        <v>1</v>
      </c>
      <c r="AU149" s="4">
        <f>AN149/(1+D149-C149)*ABS(N149-L149)</f>
        <v>0.63297713765590669</v>
      </c>
      <c r="AV149" s="4">
        <f t="shared" si="41"/>
        <v>63.003179761475494</v>
      </c>
      <c r="AX149" s="4">
        <f t="shared" si="42"/>
        <v>63.932646115787001</v>
      </c>
      <c r="AZ149" s="24">
        <f t="shared" si="33"/>
        <v>1</v>
      </c>
      <c r="BA149" s="1">
        <f t="shared" si="34"/>
        <v>1.2799999999999999E-2</v>
      </c>
      <c r="BB149" s="1">
        <f t="shared" si="35"/>
        <v>2.1454135485289592</v>
      </c>
      <c r="BC149" s="1">
        <f t="shared" si="36"/>
        <v>6.0498083917797634E-3</v>
      </c>
      <c r="BD149" s="1">
        <f>BC149+LineDuration*(U149-T149+1)</f>
        <v>3.3925808391779763E-2</v>
      </c>
      <c r="BE149" s="1">
        <f t="shared" si="37"/>
        <v>7.6413197821193254E-2</v>
      </c>
      <c r="BF149" s="1">
        <f t="shared" si="43"/>
        <v>63.61319782119326</v>
      </c>
      <c r="BG149" s="1">
        <f>BF149/(U149-T149+1)</f>
        <v>0.6298336417939927</v>
      </c>
      <c r="BH149" s="4">
        <f>((ABS(X149-F149+Xmax_correction)+1)^2+((ABS(U149-M149)+1)*BG149)^2)^(1/2)</f>
        <v>51.303850139968382</v>
      </c>
      <c r="BI149" s="4">
        <f>((ABS(E149-Xmin_correction-W149)+1)^2+((ABS(L149-T149)+1)*BG149)^2)^(1/2)</f>
        <v>50.64666858920075</v>
      </c>
      <c r="BJ149" s="4">
        <f>((ABS(E149-Xmin_correction-Y149)+1)^2+((ABS(K149-U149)+1)*BG149)^2)^(1/2)</f>
        <v>49.445395768200562</v>
      </c>
      <c r="BK149" s="4">
        <f>((ABS(V149-F149+Xmax_correction)+1)^2+((ABS(T149-N149)+1)*BG149)^2)^(1/2)</f>
        <v>50.48641362182105</v>
      </c>
      <c r="BL149" s="4">
        <f>((ABS(V149-Y149)+1)^2+((ABS(T149-U149)+1)*BG149)^2)^(1/2)</f>
        <v>63.895531432473952</v>
      </c>
      <c r="BM149" s="4">
        <f>((ABS(W149-X149)+1)^2+((ABS(T149-U149)+1)*BG149)^2)^(1/2)</f>
        <v>63.997179133445151</v>
      </c>
      <c r="BN149" s="4">
        <f>((ABS(E149-Xmin_correction-F149+Xmax_correction)+1)^2+((ABS(L149-M149)+1)*BG149)^2)^(1/2)</f>
        <v>61.440544216371883</v>
      </c>
      <c r="BO149" s="4">
        <f>((ABS(E149-Xmin_correction-F149+Xmax_correction)+1)^2+((ABS(K149-N149)+1)*BG149)^2)^(1/2)</f>
        <v>61.061671242217869</v>
      </c>
      <c r="BP149" s="4">
        <f t="shared" si="44"/>
        <v>63.997179133445151</v>
      </c>
      <c r="BQ149" s="4"/>
    </row>
    <row r="150" spans="1:69" x14ac:dyDescent="0.25">
      <c r="A150">
        <v>4509</v>
      </c>
      <c r="B150" s="46">
        <v>0</v>
      </c>
      <c r="C150">
        <v>21</v>
      </c>
      <c r="D150">
        <v>121</v>
      </c>
      <c r="E150">
        <v>27</v>
      </c>
      <c r="F150">
        <v>84</v>
      </c>
      <c r="G150">
        <v>54</v>
      </c>
      <c r="H150">
        <v>59</v>
      </c>
      <c r="I150">
        <v>53</v>
      </c>
      <c r="J150">
        <v>58</v>
      </c>
      <c r="K150" s="46">
        <v>60</v>
      </c>
      <c r="L150">
        <v>86</v>
      </c>
      <c r="M150" s="46">
        <v>58</v>
      </c>
      <c r="N150">
        <v>85</v>
      </c>
      <c r="O150" s="46">
        <v>0</v>
      </c>
      <c r="P150" s="46">
        <v>0</v>
      </c>
      <c r="Q150">
        <v>7212</v>
      </c>
      <c r="R150">
        <v>3</v>
      </c>
      <c r="S150">
        <v>64</v>
      </c>
      <c r="T150">
        <v>21</v>
      </c>
      <c r="U150">
        <v>121</v>
      </c>
      <c r="V150">
        <v>49</v>
      </c>
      <c r="W150">
        <v>56</v>
      </c>
      <c r="X150">
        <v>48</v>
      </c>
      <c r="Y150">
        <v>55</v>
      </c>
      <c r="Z150" s="34">
        <v>56</v>
      </c>
      <c r="AA150" s="34">
        <v>21</v>
      </c>
      <c r="AB150" s="34">
        <v>48</v>
      </c>
      <c r="AC150" s="34">
        <v>121</v>
      </c>
      <c r="AD150" s="52">
        <v>64.246703705599998</v>
      </c>
      <c r="AG150" s="2">
        <f>Q150*0.000001</f>
        <v>7.2119999999999997E-3</v>
      </c>
      <c r="AH150" s="3">
        <f t="shared" si="30"/>
        <v>2.0861254262895175</v>
      </c>
      <c r="AI150" s="3">
        <f t="shared" si="31"/>
        <v>2.1568030262895173</v>
      </c>
      <c r="AJ150" s="2">
        <f>(1+D150-C150)*LineDuration</f>
        <v>2.7875999999999998E-2</v>
      </c>
      <c r="AK150" s="3">
        <f t="shared" si="32"/>
        <v>2.4299878262895174</v>
      </c>
      <c r="AM150" s="7">
        <f>D150-C150+1</f>
        <v>101</v>
      </c>
      <c r="AN150" s="4">
        <f t="shared" si="38"/>
        <v>63.930690903246578</v>
      </c>
      <c r="AO150" s="32">
        <f t="shared" si="39"/>
        <v>1.5798358906030678</v>
      </c>
      <c r="AP150" s="1">
        <f>ABS(J150+I150-H150-G150)/2</f>
        <v>1</v>
      </c>
      <c r="AQ150" s="4">
        <f t="shared" si="40"/>
        <v>63.938511394670854</v>
      </c>
      <c r="AS150" s="4">
        <f>1+(F150-3)-(E150-8)</f>
        <v>63</v>
      </c>
      <c r="AT150" s="4">
        <f>ABS(N150-L150)</f>
        <v>1</v>
      </c>
      <c r="AU150" s="4">
        <f>AN150/(1+D150-C150)*ABS(N150-L150)</f>
        <v>0.63297713765590669</v>
      </c>
      <c r="AV150" s="4">
        <f t="shared" si="41"/>
        <v>63.003179761475494</v>
      </c>
      <c r="AX150" s="4">
        <f t="shared" si="42"/>
        <v>63.938511394670854</v>
      </c>
      <c r="AZ150" s="24">
        <f t="shared" si="33"/>
        <v>2</v>
      </c>
      <c r="BA150" s="1">
        <f t="shared" si="34"/>
        <v>1.2799999999999999E-2</v>
      </c>
      <c r="BB150" s="1">
        <f t="shared" si="35"/>
        <v>2.1454135485289592</v>
      </c>
      <c r="BC150" s="1">
        <f t="shared" si="36"/>
        <v>6.0498083917797634E-3</v>
      </c>
      <c r="BD150" s="1">
        <f>BC150+LineDuration*(U150-T150+1)</f>
        <v>3.3925808391779763E-2</v>
      </c>
      <c r="BE150" s="1">
        <f t="shared" si="37"/>
        <v>7.6413197821193254E-2</v>
      </c>
      <c r="BF150" s="1">
        <f t="shared" si="43"/>
        <v>63.61319782119326</v>
      </c>
      <c r="BG150" s="1">
        <f>BF150/(U150-T150+1)</f>
        <v>0.6298336417939927</v>
      </c>
      <c r="BH150" s="4">
        <f>((ABS(X150-F150+Xmax_correction)+1)^2+((ABS(U150-M150)+1)*BG150)^2)^(1/2)</f>
        <v>52.7337078661281</v>
      </c>
      <c r="BI150" s="4">
        <f>((ABS(E150-Xmin_correction-W150)+1)^2+((ABS(L150-T150)+1)*BG150)^2)^(1/2)</f>
        <v>54.341360431602801</v>
      </c>
      <c r="BJ150" s="4">
        <f>((ABS(E150-Xmin_correction-Y150)+1)^2+((ABS(K150-U150)+1)*BG150)^2)^(1/2)</f>
        <v>51.777195370100898</v>
      </c>
      <c r="BK150" s="4">
        <f>((ABS(V150-F150+Xmax_correction)+1)^2+((ABS(T150-N150)+1)*BG150)^2)^(1/2)</f>
        <v>52.583429034415566</v>
      </c>
      <c r="BL150" s="4">
        <f>((ABS(V150-Y150)+1)^2+((ABS(T150-U150)+1)*BG150)^2)^(1/2)</f>
        <v>63.997179133445151</v>
      </c>
      <c r="BM150" s="4">
        <f>((ABS(W150-X150)+1)^2+((ABS(T150-U150)+1)*BG150)^2)^(1/2)</f>
        <v>64.246703705624213</v>
      </c>
      <c r="BN150" s="4">
        <f>((ABS(E150-Xmin_correction-F150+Xmax_correction)+1)^2+((ABS(L150-M150)+1)*BG150)^2)^(1/2)</f>
        <v>62.718551004771641</v>
      </c>
      <c r="BO150" s="4">
        <f>((ABS(E150-Xmin_correction-F150+Xmax_correction)+1)^2+((ABS(K150-N150)+1)*BG150)^2)^(1/2)</f>
        <v>62.194555400314478</v>
      </c>
      <c r="BP150" s="4">
        <f t="shared" si="44"/>
        <v>64.246703705624213</v>
      </c>
      <c r="BQ150" s="4"/>
    </row>
    <row r="151" spans="1:69" x14ac:dyDescent="0.25">
      <c r="A151">
        <v>4470</v>
      </c>
      <c r="B151" s="46">
        <v>0</v>
      </c>
      <c r="C151">
        <v>21</v>
      </c>
      <c r="D151">
        <v>121</v>
      </c>
      <c r="E151">
        <v>34</v>
      </c>
      <c r="F151">
        <v>90</v>
      </c>
      <c r="G151">
        <v>60</v>
      </c>
      <c r="H151">
        <v>64</v>
      </c>
      <c r="I151">
        <v>60</v>
      </c>
      <c r="J151">
        <v>64</v>
      </c>
      <c r="K151" s="46">
        <v>60</v>
      </c>
      <c r="L151">
        <v>83</v>
      </c>
      <c r="M151" s="46">
        <v>63</v>
      </c>
      <c r="N151">
        <v>84</v>
      </c>
      <c r="O151" s="46">
        <v>0</v>
      </c>
      <c r="P151" s="46">
        <v>0</v>
      </c>
      <c r="Q151">
        <v>7212</v>
      </c>
      <c r="R151">
        <v>3</v>
      </c>
      <c r="S151">
        <v>64</v>
      </c>
      <c r="T151">
        <v>21</v>
      </c>
      <c r="U151">
        <v>121</v>
      </c>
      <c r="V151">
        <v>55</v>
      </c>
      <c r="W151">
        <v>61</v>
      </c>
      <c r="X151">
        <v>55</v>
      </c>
      <c r="Y151">
        <v>61</v>
      </c>
      <c r="Z151" s="34">
        <v>55</v>
      </c>
      <c r="AA151" s="34">
        <v>21</v>
      </c>
      <c r="AB151" s="34">
        <v>61</v>
      </c>
      <c r="AC151" s="34">
        <v>121</v>
      </c>
      <c r="AD151" s="52">
        <v>63.997179133400003</v>
      </c>
      <c r="AF151" s="8"/>
      <c r="AG151" s="2">
        <f>Q151*0.000001</f>
        <v>7.2119999999999997E-3</v>
      </c>
      <c r="AH151" s="3">
        <f t="shared" si="30"/>
        <v>2.0861254262895175</v>
      </c>
      <c r="AI151" s="3">
        <f t="shared" si="31"/>
        <v>2.1568030262895173</v>
      </c>
      <c r="AJ151" s="2">
        <f>(1+D151-C151)*LineDuration</f>
        <v>2.7875999999999998E-2</v>
      </c>
      <c r="AK151" s="3">
        <f t="shared" si="32"/>
        <v>2.4299878262895174</v>
      </c>
      <c r="AM151" s="7">
        <f>D151-C151+1</f>
        <v>101</v>
      </c>
      <c r="AN151" s="4">
        <f t="shared" si="38"/>
        <v>63.930690903246578</v>
      </c>
      <c r="AO151" s="32">
        <f t="shared" si="39"/>
        <v>1.5798358906030678</v>
      </c>
      <c r="AP151" s="1">
        <f>ABS(J151+I151-H151-G151)/2</f>
        <v>0</v>
      </c>
      <c r="AQ151" s="4">
        <f t="shared" si="40"/>
        <v>63.930690903246578</v>
      </c>
      <c r="AS151" s="4">
        <f>1+(F151-3)-(E151-8)</f>
        <v>62</v>
      </c>
      <c r="AT151" s="4">
        <f>ABS(N151-L151)</f>
        <v>1</v>
      </c>
      <c r="AU151" s="4">
        <f>AN151/(1+D151-C151)*ABS(N151-L151)</f>
        <v>0.63297713765590669</v>
      </c>
      <c r="AV151" s="4">
        <f t="shared" si="41"/>
        <v>62.003231045299529</v>
      </c>
      <c r="AX151" s="4">
        <f t="shared" si="42"/>
        <v>63.930690903246578</v>
      </c>
      <c r="AZ151" s="24">
        <f t="shared" si="33"/>
        <v>3</v>
      </c>
      <c r="BA151" s="1">
        <f t="shared" si="34"/>
        <v>1.2799999999999999E-2</v>
      </c>
      <c r="BB151" s="1">
        <f t="shared" si="35"/>
        <v>2.1454135485289592</v>
      </c>
      <c r="BC151" s="1">
        <f t="shared" si="36"/>
        <v>6.0498083917797634E-3</v>
      </c>
      <c r="BD151" s="1">
        <f>BC151+LineDuration*(U151-T151+1)</f>
        <v>3.3925808391779763E-2</v>
      </c>
      <c r="BE151" s="1">
        <f t="shared" si="37"/>
        <v>7.6413197821193254E-2</v>
      </c>
      <c r="BF151" s="1">
        <f t="shared" si="43"/>
        <v>63.61319782119326</v>
      </c>
      <c r="BG151" s="1">
        <f>BF151/(U151-T151+1)</f>
        <v>0.6298336417939927</v>
      </c>
      <c r="BH151" s="4">
        <f>((ABS(X151-F151+Xmax_correction)+1)^2+((ABS(U151-M151)+1)*BG151)^2)^(1/2)</f>
        <v>49.69788063151001</v>
      </c>
      <c r="BI151" s="4">
        <f>((ABS(E151-Xmin_correction-W151)+1)^2+((ABS(L151-T151)+1)*BG151)^2)^(1/2)</f>
        <v>51.60876148906825</v>
      </c>
      <c r="BJ151" s="4">
        <f>((ABS(E151-Xmin_correction-Y151)+1)^2+((ABS(K151-U151)+1)*BG151)^2)^(1/2)</f>
        <v>51.126098622852091</v>
      </c>
      <c r="BK151" s="4">
        <f>((ABS(V151-F151+Xmax_correction)+1)^2+((ABS(T151-N151)+1)*BG151)^2)^(1/2)</f>
        <v>52.094567330098258</v>
      </c>
      <c r="BL151" s="4">
        <f>((ABS(V151-Y151)+1)^2+((ABS(T151-U151)+1)*BG151)^2)^(1/2)</f>
        <v>63.997179133445151</v>
      </c>
      <c r="BM151" s="4">
        <f>((ABS(W151-X151)+1)^2+((ABS(T151-U151)+1)*BG151)^2)^(1/2)</f>
        <v>63.997179133445151</v>
      </c>
      <c r="BN151" s="4">
        <f>((ABS(E151-Xmin_correction-F151+Xmax_correction)+1)^2+((ABS(L151-M151)+1)*BG151)^2)^(1/2)</f>
        <v>60.464373589775562</v>
      </c>
      <c r="BO151" s="4">
        <f>((ABS(E151-Xmin_correction-F151+Xmax_correction)+1)^2+((ABS(K151-N151)+1)*BG151)^2)^(1/2)</f>
        <v>61.064977771302573</v>
      </c>
      <c r="BP151" s="4">
        <f t="shared" si="44"/>
        <v>63.997179133445151</v>
      </c>
      <c r="BQ151" s="4"/>
    </row>
    <row r="152" spans="1:69" s="36" customFormat="1" x14ac:dyDescent="0.25">
      <c r="A152" s="36">
        <v>4616</v>
      </c>
      <c r="B152" s="46">
        <v>0</v>
      </c>
      <c r="C152" s="36">
        <v>23</v>
      </c>
      <c r="D152" s="36">
        <v>123</v>
      </c>
      <c r="E152" s="36">
        <v>42</v>
      </c>
      <c r="F152" s="36">
        <v>100</v>
      </c>
      <c r="G152" s="36">
        <v>67</v>
      </c>
      <c r="H152" s="36">
        <v>75</v>
      </c>
      <c r="I152" s="36">
        <v>68</v>
      </c>
      <c r="J152" s="36">
        <v>72</v>
      </c>
      <c r="K152" s="46">
        <v>65</v>
      </c>
      <c r="L152" s="36">
        <v>84</v>
      </c>
      <c r="M152" s="46">
        <v>67</v>
      </c>
      <c r="N152" s="36">
        <v>70</v>
      </c>
      <c r="O152" s="46">
        <v>0</v>
      </c>
      <c r="P152" s="46">
        <v>0</v>
      </c>
      <c r="Q152" s="36">
        <v>7256</v>
      </c>
      <c r="R152" s="36">
        <v>3</v>
      </c>
      <c r="S152" s="36">
        <v>64</v>
      </c>
      <c r="T152" s="36">
        <v>23</v>
      </c>
      <c r="U152" s="36">
        <v>123</v>
      </c>
      <c r="V152" s="36">
        <v>62</v>
      </c>
      <c r="W152" s="36">
        <v>72</v>
      </c>
      <c r="X152" s="36">
        <v>63</v>
      </c>
      <c r="Y152" s="36">
        <v>69</v>
      </c>
      <c r="Z152" s="36">
        <v>72</v>
      </c>
      <c r="AA152" s="36">
        <v>23</v>
      </c>
      <c r="AB152" s="36">
        <v>63</v>
      </c>
      <c r="AC152" s="36">
        <v>123</v>
      </c>
      <c r="AD152" s="53">
        <v>64.044243269399999</v>
      </c>
      <c r="AG152" s="37">
        <f>Q152*0.000001</f>
        <v>7.2559999999999994E-3</v>
      </c>
      <c r="AH152" s="38">
        <f t="shared" si="30"/>
        <v>2.0730453794928336</v>
      </c>
      <c r="AI152" s="38">
        <f t="shared" si="31"/>
        <v>2.1441541794928338</v>
      </c>
      <c r="AJ152" s="37">
        <f>(1+D152-C152)*LineDuration</f>
        <v>2.7875999999999998E-2</v>
      </c>
      <c r="AK152" s="38">
        <f t="shared" si="32"/>
        <v>2.4173389794928339</v>
      </c>
      <c r="AL152" s="48"/>
      <c r="AM152" s="39">
        <f>D152-C152+1</f>
        <v>101</v>
      </c>
      <c r="AN152" s="40">
        <f t="shared" si="38"/>
        <v>63.57809164994223</v>
      </c>
      <c r="AO152" s="41">
        <f t="shared" si="39"/>
        <v>1.5885975401102146</v>
      </c>
      <c r="AP152" s="39">
        <f>ABS(J152+I152-H152-G152)/2</f>
        <v>1</v>
      </c>
      <c r="AQ152" s="40">
        <f t="shared" si="40"/>
        <v>63.585955507867098</v>
      </c>
      <c r="AR152" s="48"/>
      <c r="AS152" s="40">
        <f>1+(F152-3)-(E152-8)</f>
        <v>64</v>
      </c>
      <c r="AT152" s="40">
        <f>ABS(N152-L152)</f>
        <v>14</v>
      </c>
      <c r="AU152" s="40">
        <f>AN152/(1+D152-C152)*ABS(N152-L152)</f>
        <v>8.812804783160308</v>
      </c>
      <c r="AV152" s="40">
        <f t="shared" si="41"/>
        <v>64.603912638060038</v>
      </c>
      <c r="AW152" s="48"/>
      <c r="AX152" s="40">
        <f t="shared" si="42"/>
        <v>64.603912638060038</v>
      </c>
      <c r="AY152" s="48"/>
      <c r="AZ152" s="42">
        <f t="shared" si="33"/>
        <v>0</v>
      </c>
      <c r="BA152" s="39">
        <f t="shared" si="34"/>
        <v>1.2799999999999999E-2</v>
      </c>
      <c r="BB152" s="39">
        <f t="shared" si="35"/>
        <v>2.132697152770779</v>
      </c>
      <c r="BC152" s="39">
        <f t="shared" si="36"/>
        <v>6.0869156406066684E-3</v>
      </c>
      <c r="BD152" s="39">
        <f>BC152+LineDuration*(U152-T152+1)</f>
        <v>3.3962915640606668E-2</v>
      </c>
      <c r="BE152" s="39">
        <f t="shared" si="37"/>
        <v>7.6058715573038282E-2</v>
      </c>
      <c r="BF152" s="39">
        <f t="shared" si="43"/>
        <v>63.258715573038273</v>
      </c>
      <c r="BG152" s="39">
        <f>BF152/(U152-T152+1)</f>
        <v>0.62632391656473541</v>
      </c>
      <c r="BH152" s="4">
        <f>((ABS(X152-F152+Xmax_correction)+1)^2+((ABS(U152-M152)+1)*BG152)^2)^(1/2)</f>
        <v>49.99523053101921</v>
      </c>
      <c r="BI152" s="40">
        <f>((ABS(E152-Xmin_correction-W152)+1)^2+((ABS(L152-T152)+1)*BG152)^2)^(1/2)</f>
        <v>52.952154410222484</v>
      </c>
      <c r="BJ152" s="4">
        <f>((ABS(E152-Xmin_correction-Y152)+1)^2+((ABS(K152-U152)+1)*BG152)^2)^(1/2)</f>
        <v>49.5432378664607</v>
      </c>
      <c r="BK152" s="4">
        <f>((ABS(V152-F152+Xmax_correction)+1)^2+((ABS(T152-N152)+1)*BG152)^2)^(1/2)</f>
        <v>46.902205897528106</v>
      </c>
      <c r="BL152" s="40">
        <f>((ABS(V152-Y152)+1)^2+((ABS(T152-U152)+1)*BG152)^2)^(1/2)</f>
        <v>63.762568141116738</v>
      </c>
      <c r="BM152" s="40">
        <f>((ABS(W152-X152)+1)^2+((ABS(T152-U152)+1)*BG152)^2)^(1/2)</f>
        <v>64.044243269403651</v>
      </c>
      <c r="BN152" s="4">
        <f>((ABS(E152-Xmin_correction-F152+Xmax_correction)+1)^2+((ABS(L152-M152)+1)*BG152)^2)^(1/2)</f>
        <v>62.03304969209043</v>
      </c>
      <c r="BO152" s="4">
        <f>((ABS(E152-Xmin_correction-F152+Xmax_correction)+1)^2+((ABS(K152-N152)+1)*BG152)^2)^(1/2)</f>
        <v>61.115645618324244</v>
      </c>
      <c r="BP152" s="40">
        <f t="shared" si="44"/>
        <v>64.044243269403651</v>
      </c>
      <c r="BQ152" s="4"/>
    </row>
    <row r="153" spans="1:69" s="36" customFormat="1" x14ac:dyDescent="0.25">
      <c r="A153" s="36">
        <v>4496</v>
      </c>
      <c r="B153" s="46">
        <v>0</v>
      </c>
      <c r="C153" s="36">
        <v>21</v>
      </c>
      <c r="D153" s="36">
        <v>121</v>
      </c>
      <c r="E153" s="36">
        <v>21</v>
      </c>
      <c r="F153" s="36">
        <v>78</v>
      </c>
      <c r="G153" s="36">
        <v>47</v>
      </c>
      <c r="H153" s="36">
        <v>53</v>
      </c>
      <c r="I153" s="36">
        <v>48</v>
      </c>
      <c r="J153" s="36">
        <v>52</v>
      </c>
      <c r="K153" s="46">
        <v>69</v>
      </c>
      <c r="L153" s="36">
        <v>76</v>
      </c>
      <c r="M153" s="46">
        <v>65</v>
      </c>
      <c r="N153" s="36">
        <v>81</v>
      </c>
      <c r="O153" s="46">
        <v>0</v>
      </c>
      <c r="P153" s="46">
        <v>0</v>
      </c>
      <c r="Q153" s="36">
        <v>7256</v>
      </c>
      <c r="R153" s="36">
        <v>3</v>
      </c>
      <c r="S153" s="36">
        <v>64</v>
      </c>
      <c r="T153" s="36">
        <v>21</v>
      </c>
      <c r="U153" s="36">
        <v>121</v>
      </c>
      <c r="V153" s="36">
        <v>42</v>
      </c>
      <c r="W153" s="36">
        <v>50</v>
      </c>
      <c r="X153" s="36">
        <v>43</v>
      </c>
      <c r="Y153" s="36">
        <v>49</v>
      </c>
      <c r="Z153" s="36">
        <v>42</v>
      </c>
      <c r="AA153" s="36">
        <v>21</v>
      </c>
      <c r="AB153" s="36">
        <v>49</v>
      </c>
      <c r="AC153" s="36">
        <v>121</v>
      </c>
      <c r="AD153" s="53">
        <v>63.762568141099997</v>
      </c>
      <c r="AG153" s="37">
        <f>Q153*0.000001</f>
        <v>7.2559999999999994E-3</v>
      </c>
      <c r="AH153" s="38">
        <f t="shared" si="30"/>
        <v>2.0730453794928336</v>
      </c>
      <c r="AI153" s="38">
        <f t="shared" si="31"/>
        <v>2.1441541794928338</v>
      </c>
      <c r="AJ153" s="37">
        <f>(1+D153-C153)*LineDuration</f>
        <v>2.7875999999999998E-2</v>
      </c>
      <c r="AK153" s="38">
        <f t="shared" si="32"/>
        <v>2.4173389794928339</v>
      </c>
      <c r="AL153" s="48"/>
      <c r="AM153" s="39">
        <f>D153-C153+1</f>
        <v>101</v>
      </c>
      <c r="AN153" s="40">
        <f t="shared" si="38"/>
        <v>63.57809164994223</v>
      </c>
      <c r="AO153" s="41">
        <f t="shared" si="39"/>
        <v>1.5885975401102146</v>
      </c>
      <c r="AP153" s="39">
        <f>ABS(J153+I153-H153-G153)/2</f>
        <v>0</v>
      </c>
      <c r="AQ153" s="40">
        <f t="shared" si="40"/>
        <v>63.57809164994223</v>
      </c>
      <c r="AR153" s="48"/>
      <c r="AS153" s="40">
        <f>1+(F153-3)-(E153-8)</f>
        <v>63</v>
      </c>
      <c r="AT153" s="40">
        <f>ABS(N153-L153)</f>
        <v>5</v>
      </c>
      <c r="AU153" s="40">
        <f>AN153/(1+D153-C153)*ABS(N153-L153)</f>
        <v>3.1474302797001101</v>
      </c>
      <c r="AV153" s="40">
        <f t="shared" si="41"/>
        <v>63.078572569182107</v>
      </c>
      <c r="AW153" s="48"/>
      <c r="AX153" s="40">
        <f t="shared" si="42"/>
        <v>63.57809164994223</v>
      </c>
      <c r="AY153" s="48"/>
      <c r="AZ153" s="42">
        <f t="shared" si="33"/>
        <v>1</v>
      </c>
      <c r="BA153" s="39">
        <f t="shared" si="34"/>
        <v>1.2799999999999999E-2</v>
      </c>
      <c r="BB153" s="39">
        <f t="shared" si="35"/>
        <v>2.132697152770779</v>
      </c>
      <c r="BC153" s="39">
        <f t="shared" si="36"/>
        <v>6.0869156406066684E-3</v>
      </c>
      <c r="BD153" s="39">
        <f>BC153+LineDuration*(U153-T153+1)</f>
        <v>3.3962915640606668E-2</v>
      </c>
      <c r="BE153" s="39">
        <f t="shared" si="37"/>
        <v>7.6058715573038282E-2</v>
      </c>
      <c r="BF153" s="39">
        <f t="shared" si="43"/>
        <v>63.258715573038273</v>
      </c>
      <c r="BG153" s="39">
        <f>BF153/(U153-T153+1)</f>
        <v>0.62632391656473541</v>
      </c>
      <c r="BH153" s="4">
        <f>((ABS(X153-F153+Xmax_correction)+1)^2+((ABS(U153-M153)+1)*BG153)^2)^(1/2)</f>
        <v>48.616078367652769</v>
      </c>
      <c r="BI153" s="40">
        <f>((ABS(E153-Xmin_correction-W153)+1)^2+((ABS(L153-T153)+1)*BG153)^2)^(1/2)</f>
        <v>49.549926837218067</v>
      </c>
      <c r="BJ153" s="4">
        <f>((ABS(E153-Xmin_correction-Y153)+1)^2+((ABS(K153-U153)+1)*BG153)^2)^(1/2)</f>
        <v>47.517566757220642</v>
      </c>
      <c r="BK153" s="4">
        <f>((ABS(V153-F153+Xmax_correction)+1)^2+((ABS(T153-N153)+1)*BG153)^2)^(1/2)</f>
        <v>51.143719203078511</v>
      </c>
      <c r="BL153" s="40">
        <f>((ABS(V153-Y153)+1)^2+((ABS(T153-U153)+1)*BG153)^2)^(1/2)</f>
        <v>63.762568141116738</v>
      </c>
      <c r="BM153" s="40">
        <f>((ABS(W153-X153)+1)^2+((ABS(T153-U153)+1)*BG153)^2)^(1/2)</f>
        <v>63.762568141116738</v>
      </c>
      <c r="BN153" s="4">
        <f>((ABS(E153-Xmin_correction-F153+Xmax_correction)+1)^2+((ABS(L153-M153)+1)*BG153)^2)^(1/2)</f>
        <v>60.468905706804243</v>
      </c>
      <c r="BO153" s="4">
        <f>((ABS(E153-Xmin_correction-F153+Xmax_correction)+1)^2+((ABS(K153-N153)+1)*BG153)^2)^(1/2)</f>
        <v>60.549943010624766</v>
      </c>
      <c r="BP153" s="40">
        <f t="shared" si="44"/>
        <v>63.762568141116738</v>
      </c>
      <c r="BQ153" s="4"/>
    </row>
    <row r="154" spans="1:69" s="36" customFormat="1" x14ac:dyDescent="0.25">
      <c r="A154" s="36">
        <v>4536</v>
      </c>
      <c r="B154" s="46">
        <v>0</v>
      </c>
      <c r="C154" s="36">
        <v>21</v>
      </c>
      <c r="D154" s="36">
        <v>121</v>
      </c>
      <c r="E154" s="36">
        <v>29</v>
      </c>
      <c r="F154" s="36">
        <v>87</v>
      </c>
      <c r="G154" s="36">
        <v>54</v>
      </c>
      <c r="H154" s="36">
        <v>62</v>
      </c>
      <c r="I154" s="36">
        <v>56</v>
      </c>
      <c r="J154" s="36">
        <v>59</v>
      </c>
      <c r="K154" s="46">
        <v>64</v>
      </c>
      <c r="L154" s="36">
        <v>81</v>
      </c>
      <c r="M154" s="46">
        <v>62</v>
      </c>
      <c r="N154" s="36">
        <v>81</v>
      </c>
      <c r="O154" s="46">
        <v>0</v>
      </c>
      <c r="P154" s="46">
        <v>0</v>
      </c>
      <c r="Q154" s="36">
        <v>7256</v>
      </c>
      <c r="R154" s="36">
        <v>3</v>
      </c>
      <c r="S154" s="36">
        <v>64</v>
      </c>
      <c r="T154" s="36">
        <v>21</v>
      </c>
      <c r="U154" s="36">
        <v>121</v>
      </c>
      <c r="V154" s="36">
        <v>49</v>
      </c>
      <c r="W154" s="36">
        <v>59</v>
      </c>
      <c r="X154" s="36">
        <v>51</v>
      </c>
      <c r="Y154" s="36">
        <v>56</v>
      </c>
      <c r="Z154" s="36">
        <v>59</v>
      </c>
      <c r="AA154" s="36">
        <v>21</v>
      </c>
      <c r="AB154" s="36">
        <v>51</v>
      </c>
      <c r="AC154" s="36">
        <v>121</v>
      </c>
      <c r="AD154" s="53">
        <v>63.895736132800003</v>
      </c>
      <c r="AG154" s="37">
        <f>Q154*0.000001</f>
        <v>7.2559999999999994E-3</v>
      </c>
      <c r="AH154" s="38">
        <f t="shared" si="30"/>
        <v>2.0730453794928336</v>
      </c>
      <c r="AI154" s="38">
        <f t="shared" si="31"/>
        <v>2.1441541794928338</v>
      </c>
      <c r="AJ154" s="37">
        <f>(1+D154-C154)*LineDuration</f>
        <v>2.7875999999999998E-2</v>
      </c>
      <c r="AK154" s="38">
        <f t="shared" si="32"/>
        <v>2.4173389794928339</v>
      </c>
      <c r="AL154" s="48"/>
      <c r="AM154" s="39">
        <f>D154-C154+1</f>
        <v>101</v>
      </c>
      <c r="AN154" s="40">
        <f t="shared" si="38"/>
        <v>63.57809164994223</v>
      </c>
      <c r="AO154" s="41">
        <f t="shared" si="39"/>
        <v>1.5885975401102146</v>
      </c>
      <c r="AP154" s="39">
        <f>ABS(J154+I154-H154-G154)/2</f>
        <v>0.5</v>
      </c>
      <c r="AQ154" s="40">
        <f t="shared" si="40"/>
        <v>63.580057705608084</v>
      </c>
      <c r="AR154" s="48"/>
      <c r="AS154" s="40">
        <f>1+(F154-3)-(E154-8)</f>
        <v>64</v>
      </c>
      <c r="AT154" s="40">
        <f>ABS(N154-L154)</f>
        <v>0</v>
      </c>
      <c r="AU154" s="40">
        <f>AN154/(1+D154-C154)*ABS(N154-L154)</f>
        <v>0</v>
      </c>
      <c r="AV154" s="40">
        <f t="shared" si="41"/>
        <v>64</v>
      </c>
      <c r="AW154" s="48"/>
      <c r="AX154" s="40">
        <f t="shared" si="42"/>
        <v>64</v>
      </c>
      <c r="AY154" s="48"/>
      <c r="AZ154" s="42">
        <f t="shared" si="33"/>
        <v>2</v>
      </c>
      <c r="BA154" s="39">
        <f t="shared" si="34"/>
        <v>1.2799999999999999E-2</v>
      </c>
      <c r="BB154" s="39">
        <f t="shared" si="35"/>
        <v>2.132697152770779</v>
      </c>
      <c r="BC154" s="39">
        <f t="shared" si="36"/>
        <v>6.0869156406066684E-3</v>
      </c>
      <c r="BD154" s="39">
        <f>BC154+LineDuration*(U154-T154+1)</f>
        <v>3.3962915640606668E-2</v>
      </c>
      <c r="BE154" s="39">
        <f t="shared" si="37"/>
        <v>7.6058715573038282E-2</v>
      </c>
      <c r="BF154" s="39">
        <f t="shared" si="43"/>
        <v>63.258715573038273</v>
      </c>
      <c r="BG154" s="39">
        <f>BF154/(U154-T154+1)</f>
        <v>0.62632391656473541</v>
      </c>
      <c r="BH154" s="4">
        <f>((ABS(X154-F154+Xmax_correction)+1)^2+((ABS(U154-M154)+1)*BG154)^2)^(1/2)</f>
        <v>50.677548623227253</v>
      </c>
      <c r="BI154" s="40">
        <f>((ABS(E154-Xmin_correction-W154)+1)^2+((ABS(L154-T154)+1)*BG154)^2)^(1/2)</f>
        <v>52.49457128049854</v>
      </c>
      <c r="BJ154" s="4">
        <f>((ABS(E154-Xmin_correction-Y154)+1)^2+((ABS(K154-U154)+1)*BG154)^2)^(1/2)</f>
        <v>49.077851067694162</v>
      </c>
      <c r="BK154" s="4">
        <f>((ABS(V154-F154+Xmax_correction)+1)^2+((ABS(T154-N154)+1)*BG154)^2)^(1/2)</f>
        <v>52.49457128049854</v>
      </c>
      <c r="BL154" s="40">
        <f>((ABS(V154-Y154)+1)^2+((ABS(T154-U154)+1)*BG154)^2)^(1/2)</f>
        <v>63.762568141116738</v>
      </c>
      <c r="BM154" s="40">
        <f>((ABS(W154-X154)+1)^2+((ABS(T154-U154)+1)*BG154)^2)^(1/2)</f>
        <v>63.895736132785537</v>
      </c>
      <c r="BN154" s="4">
        <f>((ABS(E154-Xmin_correction-F154+Xmax_correction)+1)^2+((ABS(L154-M154)+1)*BG154)^2)^(1/2)</f>
        <v>62.272888638511027</v>
      </c>
      <c r="BO154" s="4">
        <f>((ABS(E154-Xmin_correction-F154+Xmax_correction)+1)^2+((ABS(K154-N154)+1)*BG154)^2)^(1/2)</f>
        <v>62.03304969209043</v>
      </c>
      <c r="BP154" s="40">
        <f t="shared" si="44"/>
        <v>63.895736132785537</v>
      </c>
      <c r="BQ154" s="4"/>
    </row>
    <row r="155" spans="1:69" s="36" customFormat="1" x14ac:dyDescent="0.25">
      <c r="A155" s="36">
        <v>4493</v>
      </c>
      <c r="B155" s="46">
        <v>0</v>
      </c>
      <c r="C155" s="36">
        <v>21</v>
      </c>
      <c r="D155" s="36">
        <v>120</v>
      </c>
      <c r="E155" s="36">
        <v>36</v>
      </c>
      <c r="F155" s="36">
        <v>92</v>
      </c>
      <c r="G155" s="36">
        <v>61</v>
      </c>
      <c r="H155" s="36">
        <v>69</v>
      </c>
      <c r="I155" s="36">
        <v>59</v>
      </c>
      <c r="J155" s="36">
        <v>68</v>
      </c>
      <c r="K155" s="46">
        <v>59</v>
      </c>
      <c r="L155" s="36">
        <v>86</v>
      </c>
      <c r="M155" s="46">
        <v>62</v>
      </c>
      <c r="N155" s="36">
        <v>81</v>
      </c>
      <c r="O155" s="46">
        <v>0</v>
      </c>
      <c r="P155" s="46">
        <v>0</v>
      </c>
      <c r="Q155" s="36">
        <v>7256</v>
      </c>
      <c r="R155" s="36">
        <v>3</v>
      </c>
      <c r="S155" s="36">
        <v>64</v>
      </c>
      <c r="T155" s="36">
        <v>21</v>
      </c>
      <c r="U155" s="36">
        <v>121</v>
      </c>
      <c r="V155" s="36">
        <v>56</v>
      </c>
      <c r="W155" s="36">
        <v>66</v>
      </c>
      <c r="X155" s="36">
        <v>59</v>
      </c>
      <c r="Y155" s="36">
        <v>61</v>
      </c>
      <c r="Z155" s="36">
        <v>66</v>
      </c>
      <c r="AA155" s="36">
        <v>21</v>
      </c>
      <c r="AB155" s="36">
        <v>59</v>
      </c>
      <c r="AC155" s="36">
        <v>121</v>
      </c>
      <c r="AD155" s="53">
        <v>63.762568141099997</v>
      </c>
      <c r="AG155" s="37">
        <f>Q155*0.000001</f>
        <v>7.2559999999999994E-3</v>
      </c>
      <c r="AH155" s="38">
        <f t="shared" si="30"/>
        <v>2.0730453794928336</v>
      </c>
      <c r="AI155" s="38">
        <f t="shared" si="31"/>
        <v>2.1441541794928338</v>
      </c>
      <c r="AJ155" s="37">
        <f>(1+D155-C155)*LineDuration</f>
        <v>2.76E-2</v>
      </c>
      <c r="AK155" s="38">
        <f t="shared" si="32"/>
        <v>2.4146341794928339</v>
      </c>
      <c r="AL155" s="48"/>
      <c r="AM155" s="39">
        <f>D155-C155+1</f>
        <v>100</v>
      </c>
      <c r="AN155" s="40">
        <f t="shared" si="38"/>
        <v>62.911279354002211</v>
      </c>
      <c r="AO155" s="41">
        <f t="shared" si="39"/>
        <v>1.5895400797255974</v>
      </c>
      <c r="AP155" s="39">
        <f>ABS(J155+I155-H155-G155)/2</f>
        <v>1.5</v>
      </c>
      <c r="AQ155" s="40">
        <f t="shared" si="40"/>
        <v>62.929159139124884</v>
      </c>
      <c r="AR155" s="48"/>
      <c r="AS155" s="40">
        <f>1+(F155-3)-(E155-8)</f>
        <v>62</v>
      </c>
      <c r="AT155" s="40">
        <f>ABS(N155-L155)</f>
        <v>5</v>
      </c>
      <c r="AU155" s="40">
        <f>AN155/(1+D155-C155)*ABS(N155-L155)</f>
        <v>3.1455639677001108</v>
      </c>
      <c r="AV155" s="40">
        <f t="shared" si="41"/>
        <v>62.079743658256945</v>
      </c>
      <c r="AW155" s="48"/>
      <c r="AX155" s="40">
        <f t="shared" si="42"/>
        <v>62.929159139124884</v>
      </c>
      <c r="AY155" s="48"/>
      <c r="AZ155" s="42">
        <f t="shared" si="33"/>
        <v>3</v>
      </c>
      <c r="BA155" s="39">
        <f t="shared" si="34"/>
        <v>1.2799999999999999E-2</v>
      </c>
      <c r="BB155" s="39">
        <f t="shared" si="35"/>
        <v>2.132697152770779</v>
      </c>
      <c r="BC155" s="39">
        <f t="shared" si="36"/>
        <v>6.0869156406066684E-3</v>
      </c>
      <c r="BD155" s="39">
        <f>BC155+LineDuration*(U155-T155+1)</f>
        <v>3.3962915640606668E-2</v>
      </c>
      <c r="BE155" s="39">
        <f t="shared" si="37"/>
        <v>7.6058715573038282E-2</v>
      </c>
      <c r="BF155" s="39">
        <f t="shared" si="43"/>
        <v>63.258715573038273</v>
      </c>
      <c r="BG155" s="39">
        <f>BF155/(U155-T155+1)</f>
        <v>0.62632391656473541</v>
      </c>
      <c r="BH155" s="4">
        <f>((ABS(X155-F155+Xmax_correction)+1)^2+((ABS(U155-M155)+1)*BG155)^2)^(1/2)</f>
        <v>48.715643631790009</v>
      </c>
      <c r="BI155" s="40">
        <f>((ABS(E155-Xmin_correction-W155)+1)^2+((ABS(L155-T155)+1)*BG155)^2)^(1/2)</f>
        <v>54.815863221298187</v>
      </c>
      <c r="BJ155" s="4">
        <f>((ABS(E155-Xmin_correction-Y155)+1)^2+((ABS(K155-U155)+1)*BG155)^2)^(1/2)</f>
        <v>50.179337009785883</v>
      </c>
      <c r="BK155" s="4">
        <f>((ABS(V155-F155+Xmax_correction)+1)^2+((ABS(T155-N155)+1)*BG155)^2)^(1/2)</f>
        <v>51.143719203078511</v>
      </c>
      <c r="BL155" s="40">
        <f>((ABS(V155-Y155)+1)^2+((ABS(T155-U155)+1)*BG155)^2)^(1/2)</f>
        <v>63.542624245073128</v>
      </c>
      <c r="BM155" s="40">
        <f>((ABS(W155-X155)+1)^2+((ABS(T155-U155)+1)*BG155)^2)^(1/2)</f>
        <v>63.762568141116738</v>
      </c>
      <c r="BN155" s="4">
        <f>((ABS(E155-Xmin_correction-F155+Xmax_correction)+1)^2+((ABS(L155-M155)+1)*BG155)^2)^(1/2)</f>
        <v>61.042411733876627</v>
      </c>
      <c r="BO155" s="4">
        <f>((ABS(E155-Xmin_correction-F155+Xmax_correction)+1)^2+((ABS(K155-N155)+1)*BG155)^2)^(1/2)</f>
        <v>60.73316221007979</v>
      </c>
      <c r="BP155" s="40">
        <f t="shared" si="44"/>
        <v>63.762568141116738</v>
      </c>
      <c r="BQ155" s="4"/>
    </row>
    <row r="156" spans="1:69" x14ac:dyDescent="0.25">
      <c r="A156">
        <v>4601</v>
      </c>
      <c r="B156" s="46">
        <v>0</v>
      </c>
      <c r="C156">
        <v>23</v>
      </c>
      <c r="D156">
        <v>124</v>
      </c>
      <c r="E156">
        <v>48</v>
      </c>
      <c r="F156">
        <v>105</v>
      </c>
      <c r="G156">
        <v>75</v>
      </c>
      <c r="H156">
        <v>79</v>
      </c>
      <c r="I156">
        <v>77</v>
      </c>
      <c r="J156">
        <v>78</v>
      </c>
      <c r="K156" s="46">
        <v>68</v>
      </c>
      <c r="L156">
        <v>81</v>
      </c>
      <c r="M156" s="46">
        <v>61</v>
      </c>
      <c r="N156">
        <v>86</v>
      </c>
      <c r="O156" s="46">
        <v>0</v>
      </c>
      <c r="P156" s="46">
        <v>0</v>
      </c>
      <c r="Q156">
        <v>7280</v>
      </c>
      <c r="R156">
        <v>3</v>
      </c>
      <c r="S156">
        <v>64</v>
      </c>
      <c r="T156">
        <v>23</v>
      </c>
      <c r="U156">
        <v>124</v>
      </c>
      <c r="V156">
        <v>70</v>
      </c>
      <c r="W156">
        <v>76</v>
      </c>
      <c r="X156">
        <v>72</v>
      </c>
      <c r="Y156">
        <v>75</v>
      </c>
      <c r="Z156" s="34">
        <v>70</v>
      </c>
      <c r="AA156" s="34">
        <v>23</v>
      </c>
      <c r="AB156" s="34">
        <v>75</v>
      </c>
      <c r="AC156" s="34">
        <v>124</v>
      </c>
      <c r="AD156" s="52">
        <v>64.011509295500005</v>
      </c>
      <c r="AG156" s="2">
        <f>Q156*0.000001</f>
        <v>7.28E-3</v>
      </c>
      <c r="AH156" s="3">
        <f t="shared" si="30"/>
        <v>2.0659763516483518</v>
      </c>
      <c r="AI156" s="3">
        <f t="shared" si="31"/>
        <v>2.1373203516483517</v>
      </c>
      <c r="AJ156" s="2">
        <f>(1+D156-C156)*LineDuration</f>
        <v>2.8152E-2</v>
      </c>
      <c r="AK156" s="3">
        <f t="shared" si="32"/>
        <v>2.4132099516483518</v>
      </c>
      <c r="AM156" s="7">
        <f>D156-C156+1</f>
        <v>102</v>
      </c>
      <c r="AN156" s="4">
        <f t="shared" si="38"/>
        <v>64.0532645492044</v>
      </c>
      <c r="AO156" s="32">
        <f t="shared" si="39"/>
        <v>1.5924246908859063</v>
      </c>
      <c r="AP156" s="1">
        <f>ABS(J156+I156-H156-G156)/2</f>
        <v>0.5</v>
      </c>
      <c r="AQ156" s="4">
        <f t="shared" si="40"/>
        <v>64.05521602032394</v>
      </c>
      <c r="AS156" s="4">
        <f>1+(F156-3)-(E156-8)</f>
        <v>63</v>
      </c>
      <c r="AT156" s="4">
        <f>ABS(N156-L156)</f>
        <v>5</v>
      </c>
      <c r="AU156" s="4">
        <f>AN156/(1+D156-C156)*ABS(N156-L156)</f>
        <v>3.1398659092747256</v>
      </c>
      <c r="AV156" s="4">
        <f t="shared" si="41"/>
        <v>63.078195582373993</v>
      </c>
      <c r="AX156" s="4">
        <f t="shared" si="42"/>
        <v>64.05521602032394</v>
      </c>
      <c r="AZ156" s="24">
        <f t="shared" si="33"/>
        <v>0</v>
      </c>
      <c r="BA156" s="1">
        <f t="shared" si="34"/>
        <v>1.2799999999999999E-2</v>
      </c>
      <c r="BB156" s="1">
        <f t="shared" si="35"/>
        <v>2.1258264947004104</v>
      </c>
      <c r="BC156" s="1">
        <f t="shared" si="36"/>
        <v>6.1071574542916939E-3</v>
      </c>
      <c r="BD156" s="1">
        <f>BC156+LineDuration*(U156-T156+1)</f>
        <v>3.4259157454291693E-2</v>
      </c>
      <c r="BE156" s="1">
        <f t="shared" si="37"/>
        <v>7.6529689488405953E-2</v>
      </c>
      <c r="BF156" s="1">
        <f t="shared" si="43"/>
        <v>63.72968948840596</v>
      </c>
      <c r="BG156" s="1">
        <f>BF156/(U156-T156+1)</f>
        <v>0.62480087733731338</v>
      </c>
      <c r="BH156" s="4">
        <f>((ABS(X156-F156+Xmax_correction)+1)^2+((ABS(U156-M156)+1)*BG156)^2)^(1/2)</f>
        <v>50.596251386567836</v>
      </c>
      <c r="BI156" s="4">
        <f>((ABS(E156-Xmin_correction-W156)+1)^2+((ABS(L156-T156)+1)*BG156)^2)^(1/2)</f>
        <v>50.148771974347092</v>
      </c>
      <c r="BJ156" s="4">
        <f>((ABS(E156-Xmin_correction-Y156)+1)^2+((ABS(K156-U156)+1)*BG156)^2)^(1/2)</f>
        <v>48.552364174244666</v>
      </c>
      <c r="BK156" s="4">
        <f>((ABS(V156-F156+Xmax_correction)+1)^2+((ABS(T156-N156)+1)*BG156)^2)^(1/2)</f>
        <v>51.845739018484132</v>
      </c>
      <c r="BL156" s="4">
        <f>((ABS(V156-Y156)+1)^2+((ABS(T156-U156)+1)*BG156)^2)^(1/2)</f>
        <v>64.011509295505931</v>
      </c>
      <c r="BM156" s="4">
        <f>((ABS(W156-X156)+1)^2+((ABS(T156-U156)+1)*BG156)^2)^(1/2)</f>
        <v>63.92552950338888</v>
      </c>
      <c r="BN156" s="4">
        <f>((ABS(E156-Xmin_correction-F156+Xmax_correction)+1)^2+((ABS(L156-M156)+1)*BG156)^2)^(1/2)</f>
        <v>61.417879124223845</v>
      </c>
      <c r="BO156" s="4">
        <f>((ABS(E156-Xmin_correction-F156+Xmax_correction)+1)^2+((ABS(K156-N156)+1)*BG156)^2)^(1/2)</f>
        <v>61.163108040812098</v>
      </c>
      <c r="BP156" s="4">
        <f t="shared" si="44"/>
        <v>64.011509295505931</v>
      </c>
      <c r="BQ156" s="4"/>
    </row>
    <row r="157" spans="1:69" x14ac:dyDescent="0.25">
      <c r="A157">
        <v>4550</v>
      </c>
      <c r="B157" s="46">
        <v>0</v>
      </c>
      <c r="C157">
        <v>22</v>
      </c>
      <c r="D157">
        <v>122</v>
      </c>
      <c r="E157">
        <v>16</v>
      </c>
      <c r="F157">
        <v>73</v>
      </c>
      <c r="G157">
        <v>41</v>
      </c>
      <c r="H157">
        <v>49</v>
      </c>
      <c r="I157">
        <v>41</v>
      </c>
      <c r="J157">
        <v>45</v>
      </c>
      <c r="K157" s="46">
        <v>64</v>
      </c>
      <c r="L157">
        <v>84</v>
      </c>
      <c r="M157" s="46">
        <v>60</v>
      </c>
      <c r="N157">
        <v>79</v>
      </c>
      <c r="O157" s="46">
        <v>0</v>
      </c>
      <c r="P157" s="46">
        <v>0</v>
      </c>
      <c r="Q157">
        <v>7280</v>
      </c>
      <c r="R157">
        <v>3</v>
      </c>
      <c r="S157">
        <v>64</v>
      </c>
      <c r="T157">
        <v>21</v>
      </c>
      <c r="U157">
        <v>122</v>
      </c>
      <c r="V157">
        <v>40</v>
      </c>
      <c r="W157">
        <v>41</v>
      </c>
      <c r="X157">
        <v>36</v>
      </c>
      <c r="Y157">
        <v>42</v>
      </c>
      <c r="Z157" s="34">
        <v>41</v>
      </c>
      <c r="AA157" s="34">
        <v>21</v>
      </c>
      <c r="AB157" s="34">
        <v>36</v>
      </c>
      <c r="AC157" s="34">
        <v>122</v>
      </c>
      <c r="AD157" s="52">
        <v>64.011509295500005</v>
      </c>
      <c r="AG157" s="2">
        <f>Q157*0.000001</f>
        <v>7.28E-3</v>
      </c>
      <c r="AH157" s="3">
        <f t="shared" si="30"/>
        <v>2.0659763516483518</v>
      </c>
      <c r="AI157" s="3">
        <f t="shared" si="31"/>
        <v>2.1373203516483517</v>
      </c>
      <c r="AJ157" s="2">
        <f>(1+D157-C157)*LineDuration</f>
        <v>2.7875999999999998E-2</v>
      </c>
      <c r="AK157" s="3">
        <f t="shared" si="32"/>
        <v>2.4105051516483518</v>
      </c>
      <c r="AM157" s="7">
        <f>D157-C157+1</f>
        <v>101</v>
      </c>
      <c r="AN157" s="4">
        <f t="shared" si="38"/>
        <v>63.387591864949449</v>
      </c>
      <c r="AO157" s="32">
        <f t="shared" si="39"/>
        <v>1.5933717787415831</v>
      </c>
      <c r="AP157" s="1">
        <f>ABS(J157+I157-H157-G157)/2</f>
        <v>2</v>
      </c>
      <c r="AQ157" s="4">
        <f t="shared" si="40"/>
        <v>63.419135932598493</v>
      </c>
      <c r="AS157" s="4">
        <f>1+(F157-3)-(E157-8)</f>
        <v>63</v>
      </c>
      <c r="AT157" s="4">
        <f>ABS(N157-L157)</f>
        <v>5</v>
      </c>
      <c r="AU157" s="4">
        <f>AN157/(1+D157-C157)*ABS(N157-L157)</f>
        <v>3.1379995972747254</v>
      </c>
      <c r="AV157" s="4">
        <f t="shared" si="41"/>
        <v>63.078102709835022</v>
      </c>
      <c r="AX157" s="4">
        <f t="shared" si="42"/>
        <v>63.419135932598493</v>
      </c>
      <c r="AZ157" s="24">
        <f t="shared" si="33"/>
        <v>1</v>
      </c>
      <c r="BA157" s="1">
        <f t="shared" si="34"/>
        <v>1.2799999999999999E-2</v>
      </c>
      <c r="BB157" s="1">
        <f t="shared" si="35"/>
        <v>2.1258264947004104</v>
      </c>
      <c r="BC157" s="1">
        <f t="shared" si="36"/>
        <v>6.1071574542916939E-3</v>
      </c>
      <c r="BD157" s="1">
        <f>BC157+LineDuration*(U157-T157+1)</f>
        <v>3.4259157454291693E-2</v>
      </c>
      <c r="BE157" s="1">
        <f t="shared" si="37"/>
        <v>7.6529689488405953E-2</v>
      </c>
      <c r="BF157" s="1">
        <f t="shared" si="43"/>
        <v>63.72968948840596</v>
      </c>
      <c r="BG157" s="1">
        <f>BF157/(U157-T157+1)</f>
        <v>0.62480087733731338</v>
      </c>
      <c r="BH157" s="4">
        <f>((ABS(X157-F157+Xmax_correction)+1)^2+((ABS(U157-M157)+1)*BG157)^2)^(1/2)</f>
        <v>52.672600895151746</v>
      </c>
      <c r="BI157" s="4">
        <f>((ABS(E157-Xmin_correction-W157)+1)^2+((ABS(L157-T157)+1)*BG157)^2)^(1/2)</f>
        <v>50.596251386567836</v>
      </c>
      <c r="BJ157" s="4">
        <f>((ABS(E157-Xmin_correction-Y157)+1)^2+((ABS(K157-U157)+1)*BG157)^2)^(1/2)</f>
        <v>48.814949867177575</v>
      </c>
      <c r="BK157" s="4">
        <f>((ABS(V157-F157+Xmax_correction)+1)^2+((ABS(T157-N157)+1)*BG157)^2)^(1/2)</f>
        <v>48.16533328582976</v>
      </c>
      <c r="BL157" s="4">
        <f>((ABS(V157-Y157)+1)^2+((ABS(T157-U157)+1)*BG157)^2)^(1/2)</f>
        <v>63.800261145928253</v>
      </c>
      <c r="BM157" s="4">
        <f>((ABS(W157-X157)+1)^2+((ABS(T157-U157)+1)*BG157)^2)^(1/2)</f>
        <v>64.011509295505931</v>
      </c>
      <c r="BN157" s="4">
        <f>((ABS(E157-Xmin_correction-F157+Xmax_correction)+1)^2+((ABS(L157-M157)+1)*BG157)^2)^(1/2)</f>
        <v>61.999879719245605</v>
      </c>
      <c r="BO157" s="4">
        <f>((ABS(E157-Xmin_correction-F157+Xmax_correction)+1)^2+((ABS(K157-N157)+1)*BG157)^2)^(1/2)</f>
        <v>60.827101615137785</v>
      </c>
      <c r="BP157" s="4">
        <f t="shared" si="44"/>
        <v>64.011509295505931</v>
      </c>
      <c r="BQ157" s="4"/>
    </row>
    <row r="158" spans="1:69" x14ac:dyDescent="0.25">
      <c r="A158">
        <v>4518</v>
      </c>
      <c r="B158" s="46">
        <v>0</v>
      </c>
      <c r="C158">
        <v>21</v>
      </c>
      <c r="D158">
        <v>122</v>
      </c>
      <c r="E158">
        <v>27</v>
      </c>
      <c r="F158">
        <v>85</v>
      </c>
      <c r="G158">
        <v>56</v>
      </c>
      <c r="H158">
        <v>57</v>
      </c>
      <c r="I158">
        <v>54</v>
      </c>
      <c r="J158">
        <v>58</v>
      </c>
      <c r="K158" s="46">
        <v>65</v>
      </c>
      <c r="L158">
        <v>82</v>
      </c>
      <c r="M158" s="46">
        <v>70</v>
      </c>
      <c r="N158">
        <v>74</v>
      </c>
      <c r="O158" s="46">
        <v>0</v>
      </c>
      <c r="P158" s="46">
        <v>0</v>
      </c>
      <c r="Q158">
        <v>7280</v>
      </c>
      <c r="R158">
        <v>3</v>
      </c>
      <c r="S158">
        <v>64</v>
      </c>
      <c r="T158">
        <v>21</v>
      </c>
      <c r="U158">
        <v>122</v>
      </c>
      <c r="V158">
        <v>51</v>
      </c>
      <c r="W158">
        <v>54</v>
      </c>
      <c r="X158">
        <v>49</v>
      </c>
      <c r="Y158">
        <v>55</v>
      </c>
      <c r="Z158" s="34">
        <v>54</v>
      </c>
      <c r="AA158" s="34">
        <v>21</v>
      </c>
      <c r="AB158" s="34">
        <v>49</v>
      </c>
      <c r="AC158" s="34">
        <v>122</v>
      </c>
      <c r="AD158" s="52">
        <v>64.011509295500005</v>
      </c>
      <c r="AG158" s="2">
        <f>Q158*0.000001</f>
        <v>7.28E-3</v>
      </c>
      <c r="AH158" s="3">
        <f t="shared" si="30"/>
        <v>2.0659763516483518</v>
      </c>
      <c r="AI158" s="3">
        <f t="shared" si="31"/>
        <v>2.1373203516483517</v>
      </c>
      <c r="AJ158" s="2">
        <f>(1+D158-C158)*LineDuration</f>
        <v>2.8152E-2</v>
      </c>
      <c r="AK158" s="3">
        <f t="shared" si="32"/>
        <v>2.4132099516483518</v>
      </c>
      <c r="AM158" s="7">
        <f>D158-C158+1</f>
        <v>102</v>
      </c>
      <c r="AN158" s="4">
        <f t="shared" si="38"/>
        <v>64.0532645492044</v>
      </c>
      <c r="AO158" s="32">
        <f t="shared" si="39"/>
        <v>1.5924246908859063</v>
      </c>
      <c r="AP158" s="1">
        <f>ABS(J158+I158-H158-G158)/2</f>
        <v>0.5</v>
      </c>
      <c r="AQ158" s="4">
        <f t="shared" si="40"/>
        <v>64.05521602032394</v>
      </c>
      <c r="AS158" s="4">
        <f>1+(F158-3)-(E158-8)</f>
        <v>64</v>
      </c>
      <c r="AT158" s="4">
        <f>ABS(N158-L158)</f>
        <v>8</v>
      </c>
      <c r="AU158" s="4">
        <f>AN158/(1+D158-C158)*ABS(N158-L158)</f>
        <v>5.0237854548395608</v>
      </c>
      <c r="AV158" s="4">
        <f t="shared" si="41"/>
        <v>64.19687235602882</v>
      </c>
      <c r="AX158" s="4">
        <f t="shared" si="42"/>
        <v>64.19687235602882</v>
      </c>
      <c r="AZ158" s="24">
        <f t="shared" si="33"/>
        <v>2</v>
      </c>
      <c r="BA158" s="1">
        <f t="shared" si="34"/>
        <v>1.2799999999999999E-2</v>
      </c>
      <c r="BB158" s="1">
        <f t="shared" si="35"/>
        <v>2.1258264947004104</v>
      </c>
      <c r="BC158" s="1">
        <f t="shared" si="36"/>
        <v>6.1071574542916939E-3</v>
      </c>
      <c r="BD158" s="1">
        <f>BC158+LineDuration*(U158-T158+1)</f>
        <v>3.4259157454291693E-2</v>
      </c>
      <c r="BE158" s="1">
        <f t="shared" si="37"/>
        <v>7.6529689488405953E-2</v>
      </c>
      <c r="BF158" s="1">
        <f t="shared" si="43"/>
        <v>63.72968948840596</v>
      </c>
      <c r="BG158" s="1">
        <f>BF158/(U158-T158+1)</f>
        <v>0.62480087733731338</v>
      </c>
      <c r="BH158" s="4">
        <f>((ABS(X158-F158+Xmax_correction)+1)^2+((ABS(U158-M158)+1)*BG158)^2)^(1/2)</f>
        <v>47.461211182680827</v>
      </c>
      <c r="BI158" s="4">
        <f>((ABS(E158-Xmin_correction-W158)+1)^2+((ABS(L158-T158)+1)*BG158)^2)^(1/2)</f>
        <v>50.888170216856452</v>
      </c>
      <c r="BJ158" s="4">
        <f>((ABS(E158-Xmin_correction-Y158)+1)^2+((ABS(K158-U158)+1)*BG158)^2)^(1/2)</f>
        <v>49.691300270625312</v>
      </c>
      <c r="BK158" s="4">
        <f>((ABS(V158-F158+Xmax_correction)+1)^2+((ABS(T158-N158)+1)*BG158)^2)^(1/2)</f>
        <v>46.500933469269462</v>
      </c>
      <c r="BL158" s="4">
        <f>((ABS(V158-Y158)+1)^2+((ABS(T158-U158)+1)*BG158)^2)^(1/2)</f>
        <v>63.92552950338888</v>
      </c>
      <c r="BM158" s="4">
        <f>((ABS(W158-X158)+1)^2+((ABS(T158-U158)+1)*BG158)^2)^(1/2)</f>
        <v>64.011509295505931</v>
      </c>
      <c r="BN158" s="4">
        <f>((ABS(E158-Xmin_correction-F158+Xmax_correction)+1)^2+((ABS(L158-M158)+1)*BG158)^2)^(1/2)</f>
        <v>61.538391001376773</v>
      </c>
      <c r="BO158" s="4">
        <f>((ABS(E158-Xmin_correction-F158+Xmax_correction)+1)^2+((ABS(K158-N158)+1)*BG158)^2)^(1/2)</f>
        <v>61.319145571608772</v>
      </c>
      <c r="BP158" s="4">
        <f t="shared" si="44"/>
        <v>64.011509295505931</v>
      </c>
      <c r="BQ158" s="4"/>
    </row>
    <row r="159" spans="1:69" x14ac:dyDescent="0.25">
      <c r="A159">
        <v>4465</v>
      </c>
      <c r="B159" s="46">
        <v>0</v>
      </c>
      <c r="C159">
        <v>21</v>
      </c>
      <c r="D159">
        <v>121</v>
      </c>
      <c r="E159">
        <v>40</v>
      </c>
      <c r="F159">
        <v>96</v>
      </c>
      <c r="G159">
        <v>67</v>
      </c>
      <c r="H159">
        <v>69</v>
      </c>
      <c r="I159">
        <v>63</v>
      </c>
      <c r="J159">
        <v>72</v>
      </c>
      <c r="K159" s="46">
        <v>57</v>
      </c>
      <c r="L159">
        <v>88</v>
      </c>
      <c r="M159" s="46">
        <v>72</v>
      </c>
      <c r="N159">
        <v>73</v>
      </c>
      <c r="O159" s="46">
        <v>0</v>
      </c>
      <c r="P159" s="46">
        <v>0</v>
      </c>
      <c r="Q159">
        <v>7280</v>
      </c>
      <c r="R159">
        <v>3</v>
      </c>
      <c r="S159">
        <v>64</v>
      </c>
      <c r="T159">
        <v>21</v>
      </c>
      <c r="U159">
        <v>121</v>
      </c>
      <c r="V159">
        <v>62</v>
      </c>
      <c r="W159">
        <v>66</v>
      </c>
      <c r="X159">
        <v>58</v>
      </c>
      <c r="Y159">
        <v>69</v>
      </c>
      <c r="Z159" s="34">
        <v>66</v>
      </c>
      <c r="AA159" s="34">
        <v>21</v>
      </c>
      <c r="AB159" s="34">
        <v>58</v>
      </c>
      <c r="AC159" s="34">
        <v>121</v>
      </c>
      <c r="AD159" s="52">
        <v>63.706124839499999</v>
      </c>
      <c r="AF159" s="8"/>
      <c r="AG159" s="2">
        <f>Q159*0.000001</f>
        <v>7.28E-3</v>
      </c>
      <c r="AH159" s="3">
        <f t="shared" si="30"/>
        <v>2.0659763516483518</v>
      </c>
      <c r="AI159" s="3">
        <f t="shared" si="31"/>
        <v>2.1373203516483517</v>
      </c>
      <c r="AJ159" s="2">
        <f>(1+D159-C159)*LineDuration</f>
        <v>2.7875999999999998E-2</v>
      </c>
      <c r="AK159" s="3">
        <f t="shared" si="32"/>
        <v>2.4105051516483518</v>
      </c>
      <c r="AM159" s="7">
        <f>D159-C159+1</f>
        <v>101</v>
      </c>
      <c r="AN159" s="4">
        <f t="shared" si="38"/>
        <v>63.387591864949449</v>
      </c>
      <c r="AO159" s="32">
        <f t="shared" si="39"/>
        <v>1.5933717787415831</v>
      </c>
      <c r="AP159" s="1">
        <f>ABS(J159+I159-H159-G159)/2</f>
        <v>0.5</v>
      </c>
      <c r="AQ159" s="4">
        <f t="shared" si="40"/>
        <v>63.389563829051589</v>
      </c>
      <c r="AS159" s="4">
        <f>1+(F159-3)-(E159-8)</f>
        <v>62</v>
      </c>
      <c r="AT159" s="4">
        <f>ABS(N159-L159)</f>
        <v>15</v>
      </c>
      <c r="AU159" s="4">
        <f>AN159/(1+D159-C159)*ABS(N159-L159)</f>
        <v>9.4139987918241772</v>
      </c>
      <c r="AV159" s="4">
        <f t="shared" si="41"/>
        <v>62.710632059105151</v>
      </c>
      <c r="AX159" s="4">
        <f t="shared" si="42"/>
        <v>63.389563829051589</v>
      </c>
      <c r="AZ159" s="24">
        <f t="shared" si="33"/>
        <v>3</v>
      </c>
      <c r="BA159" s="1">
        <f t="shared" si="34"/>
        <v>1.2799999999999999E-2</v>
      </c>
      <c r="BB159" s="1">
        <f t="shared" si="35"/>
        <v>2.1258264947004104</v>
      </c>
      <c r="BC159" s="1">
        <f t="shared" si="36"/>
        <v>6.1071574542916939E-3</v>
      </c>
      <c r="BD159" s="1">
        <f>BC159+LineDuration*(U159-T159+1)</f>
        <v>3.3983157454291694E-2</v>
      </c>
      <c r="BE159" s="1">
        <f t="shared" si="37"/>
        <v>7.5867189108668631E-2</v>
      </c>
      <c r="BF159" s="1">
        <f t="shared" si="43"/>
        <v>63.067189108668629</v>
      </c>
      <c r="BG159" s="1">
        <f>BF159/(U159-T159+1)</f>
        <v>0.62442761493731314</v>
      </c>
      <c r="BH159" s="4">
        <f>((ABS(X159-F159+Xmax_correction)+1)^2+((ABS(U159-M159)+1)*BG159)^2)^(1/2)</f>
        <v>47.652645422271718</v>
      </c>
      <c r="BI159" s="4">
        <f>((ABS(E159-Xmin_correction-W159)+1)^2+((ABS(L159-T159)+1)*BG159)^2)^(1/2)</f>
        <v>53.169005344035703</v>
      </c>
      <c r="BJ159" s="4">
        <f>((ABS(E159-Xmin_correction-Y159)+1)^2+((ABS(K159-U159)+1)*BG159)^2)^(1/2)</f>
        <v>53.594487595291675</v>
      </c>
      <c r="BK159" s="4">
        <f>((ABS(V159-F159+Xmax_correction)+1)^2+((ABS(T159-N159)+1)*BG159)^2)^(1/2)</f>
        <v>46.035385935672473</v>
      </c>
      <c r="BL159" s="4">
        <f>((ABS(V159-Y159)+1)^2+((ABS(T159-U159)+1)*BG159)^2)^(1/2)</f>
        <v>63.572559662708024</v>
      </c>
      <c r="BM159" s="4">
        <f>((ABS(W159-X159)+1)^2+((ABS(T159-U159)+1)*BG159)^2)^(1/2)</f>
        <v>63.706124839520498</v>
      </c>
      <c r="BN159" s="4">
        <f>((ABS(E159-Xmin_correction-F159+Xmax_correction)+1)^2+((ABS(L159-M159)+1)*BG159)^2)^(1/2)</f>
        <v>59.947343106927029</v>
      </c>
      <c r="BO159" s="4">
        <f>((ABS(E159-Xmin_correction-F159+Xmax_correction)+1)^2+((ABS(K159-N159)+1)*BG159)^2)^(1/2)</f>
        <v>59.947343106927029</v>
      </c>
      <c r="BP159" s="4">
        <f t="shared" si="44"/>
        <v>63.706124839520498</v>
      </c>
      <c r="BQ159" s="4"/>
    </row>
    <row r="160" spans="1:69" s="36" customFormat="1" x14ac:dyDescent="0.25">
      <c r="A160" s="44">
        <v>4643</v>
      </c>
      <c r="B160" s="47">
        <v>0</v>
      </c>
      <c r="C160" s="44">
        <v>23</v>
      </c>
      <c r="D160" s="44">
        <v>123</v>
      </c>
      <c r="E160" s="44">
        <v>40</v>
      </c>
      <c r="F160" s="44">
        <v>98</v>
      </c>
      <c r="G160" s="44">
        <v>65</v>
      </c>
      <c r="H160" s="44">
        <v>73</v>
      </c>
      <c r="I160" s="44">
        <v>67</v>
      </c>
      <c r="J160" s="44">
        <v>71</v>
      </c>
      <c r="K160" s="47">
        <v>70</v>
      </c>
      <c r="L160" s="44">
        <v>80</v>
      </c>
      <c r="M160" s="47">
        <v>62</v>
      </c>
      <c r="N160" s="44">
        <v>86</v>
      </c>
      <c r="O160" s="47">
        <v>0</v>
      </c>
      <c r="P160" s="47">
        <v>0</v>
      </c>
      <c r="Q160" s="44">
        <v>7275</v>
      </c>
      <c r="R160" s="44">
        <v>3</v>
      </c>
      <c r="S160" s="44">
        <v>65</v>
      </c>
      <c r="T160" s="36">
        <v>23</v>
      </c>
      <c r="U160" s="39">
        <v>123</v>
      </c>
      <c r="V160" s="39">
        <v>60</v>
      </c>
      <c r="W160" s="36">
        <v>70</v>
      </c>
      <c r="X160" s="36">
        <v>62</v>
      </c>
      <c r="Y160" s="36">
        <v>68</v>
      </c>
      <c r="Z160" s="36">
        <v>60</v>
      </c>
      <c r="AA160" s="36">
        <v>23</v>
      </c>
      <c r="AB160" s="36">
        <v>68</v>
      </c>
      <c r="AC160" s="36">
        <v>123</v>
      </c>
      <c r="AD160" s="53">
        <v>63.745521845699997</v>
      </c>
      <c r="AG160" s="37">
        <f>Q160*0.000001</f>
        <v>7.2749999999999993E-3</v>
      </c>
      <c r="AH160" s="38">
        <f t="shared" si="30"/>
        <v>2.0674452835051547</v>
      </c>
      <c r="AI160" s="38">
        <f t="shared" si="31"/>
        <v>2.1387402835051548</v>
      </c>
      <c r="AJ160" s="37">
        <f>(1+D160-C160)*LineDuration</f>
        <v>2.7875999999999998E-2</v>
      </c>
      <c r="AK160" s="38">
        <f t="shared" si="32"/>
        <v>2.4119250835051549</v>
      </c>
      <c r="AL160" s="48"/>
      <c r="AM160" s="39">
        <f>D160-C160+1</f>
        <v>101</v>
      </c>
      <c r="AN160" s="40">
        <f t="shared" si="38"/>
        <v>63.427173885389692</v>
      </c>
      <c r="AO160" s="41">
        <f t="shared" si="39"/>
        <v>1.5923774277331491</v>
      </c>
      <c r="AP160" s="39">
        <f>ABS(J160+I160-H160-G160)/2</f>
        <v>0</v>
      </c>
      <c r="AQ160" s="40">
        <f t="shared" si="40"/>
        <v>63.427173885389692</v>
      </c>
      <c r="AR160" s="48"/>
      <c r="AS160" s="40">
        <f>1+(F160-3)-(E160-8)</f>
        <v>64</v>
      </c>
      <c r="AT160" s="40">
        <f>ABS(N160-L160)</f>
        <v>6</v>
      </c>
      <c r="AU160" s="40">
        <f>AN160/(1+D160-C160)*ABS(N160-L160)</f>
        <v>3.7679509238845359</v>
      </c>
      <c r="AV160" s="40">
        <f t="shared" si="41"/>
        <v>64.11082166190667</v>
      </c>
      <c r="AW160" s="48"/>
      <c r="AX160" s="40">
        <f t="shared" si="42"/>
        <v>64.11082166190667</v>
      </c>
      <c r="AY160" s="48"/>
      <c r="AZ160" s="42">
        <f t="shared" si="33"/>
        <v>0</v>
      </c>
      <c r="BA160" s="39">
        <f t="shared" si="34"/>
        <v>1.2799999999999999E-2</v>
      </c>
      <c r="BB160" s="39">
        <f t="shared" si="35"/>
        <v>2.1272540986651567</v>
      </c>
      <c r="BC160" s="39">
        <f t="shared" si="36"/>
        <v>6.1029403224491857E-3</v>
      </c>
      <c r="BD160" s="39">
        <f>BC160+LineDuration*(U160-T160+1)</f>
        <v>3.3978940322449185E-2</v>
      </c>
      <c r="BE160" s="39">
        <f t="shared" si="37"/>
        <v>7.5906984996789856E-2</v>
      </c>
      <c r="BF160" s="39">
        <f t="shared" si="43"/>
        <v>63.106984996789848</v>
      </c>
      <c r="BG160" s="39">
        <f>BF160/(U160-T160+1)</f>
        <v>0.62482163363158261</v>
      </c>
      <c r="BH160" s="4">
        <f>((ABS(X160-F160+Xmax_correction)+1)^2+((ABS(U160-M160)+1)*BG160)^2)^(1/2)</f>
        <v>51.543239827303523</v>
      </c>
      <c r="BI160" s="40">
        <f>((ABS(E160-Xmin_correction-W160)+1)^2+((ABS(L160-T160)+1)*BG160)^2)^(1/2)</f>
        <v>51.081430837878749</v>
      </c>
      <c r="BJ160" s="4">
        <f>((ABS(E160-Xmin_correction-Y160)+1)^2+((ABS(K160-U160)+1)*BG160)^2)^(1/2)</f>
        <v>47.900025546531602</v>
      </c>
      <c r="BK160" s="4">
        <f>((ABS(V160-F160+Xmax_correction)+1)^2+((ABS(T160-N160)+1)*BG160)^2)^(1/2)</f>
        <v>53.806011694848252</v>
      </c>
      <c r="BL160" s="40">
        <f>((ABS(V160-Y160)+1)^2+((ABS(T160-U160)+1)*BG160)^2)^(1/2)</f>
        <v>63.745521845734842</v>
      </c>
      <c r="BM160" s="40">
        <f>((ABS(W160-X160)+1)^2+((ABS(T160-U160)+1)*BG160)^2)^(1/2)</f>
        <v>63.745521845734842</v>
      </c>
      <c r="BN160" s="4">
        <f>((ABS(E160-Xmin_correction-F160+Xmax_correction)+1)^2+((ABS(L160-M160)+1)*BG160)^2)^(1/2)</f>
        <v>62.14446997650964</v>
      </c>
      <c r="BO160" s="4">
        <f>((ABS(E160-Xmin_correction-F160+Xmax_correction)+1)^2+((ABS(K160-N160)+1)*BG160)^2)^(1/2)</f>
        <v>61.917898860861044</v>
      </c>
      <c r="BP160" s="40">
        <f t="shared" si="44"/>
        <v>63.745521845734842</v>
      </c>
      <c r="BQ160" s="4"/>
    </row>
    <row r="161" spans="1:69" s="36" customFormat="1" x14ac:dyDescent="0.25">
      <c r="A161" s="44">
        <v>4503</v>
      </c>
      <c r="B161" s="47">
        <v>0</v>
      </c>
      <c r="C161" s="44">
        <v>21</v>
      </c>
      <c r="D161" s="44">
        <v>121</v>
      </c>
      <c r="E161" s="44">
        <v>22</v>
      </c>
      <c r="F161" s="44">
        <v>79</v>
      </c>
      <c r="G161" s="44">
        <v>48</v>
      </c>
      <c r="H161" s="44">
        <v>55</v>
      </c>
      <c r="I161" s="44">
        <v>49</v>
      </c>
      <c r="J161" s="44">
        <v>52</v>
      </c>
      <c r="K161" s="47">
        <v>74</v>
      </c>
      <c r="L161" s="44">
        <v>75</v>
      </c>
      <c r="M161" s="47">
        <v>64</v>
      </c>
      <c r="N161" s="44">
        <v>78</v>
      </c>
      <c r="O161" s="47">
        <v>0</v>
      </c>
      <c r="P161" s="47">
        <v>0</v>
      </c>
      <c r="Q161" s="44">
        <v>7275</v>
      </c>
      <c r="R161" s="44">
        <v>3</v>
      </c>
      <c r="S161" s="44">
        <v>65</v>
      </c>
      <c r="T161" s="36">
        <v>21</v>
      </c>
      <c r="U161" s="39">
        <v>121</v>
      </c>
      <c r="V161" s="39">
        <v>43</v>
      </c>
      <c r="W161" s="36">
        <v>52</v>
      </c>
      <c r="X161" s="36">
        <v>44</v>
      </c>
      <c r="Y161" s="36">
        <v>49</v>
      </c>
      <c r="Z161" s="36">
        <v>52</v>
      </c>
      <c r="AA161" s="36">
        <v>21</v>
      </c>
      <c r="AB161" s="36">
        <v>44</v>
      </c>
      <c r="AC161" s="36">
        <v>121</v>
      </c>
      <c r="AD161" s="53">
        <v>63.745521845699997</v>
      </c>
      <c r="AG161" s="37">
        <f>Q161*0.000001</f>
        <v>7.2749999999999993E-3</v>
      </c>
      <c r="AH161" s="38">
        <f t="shared" si="30"/>
        <v>2.0674452835051547</v>
      </c>
      <c r="AI161" s="38">
        <f t="shared" si="31"/>
        <v>2.1387402835051548</v>
      </c>
      <c r="AJ161" s="37">
        <f>(1+D161-C161)*LineDuration</f>
        <v>2.7875999999999998E-2</v>
      </c>
      <c r="AK161" s="38">
        <f t="shared" si="32"/>
        <v>2.4119250835051549</v>
      </c>
      <c r="AL161" s="48"/>
      <c r="AM161" s="39">
        <f>D161-C161+1</f>
        <v>101</v>
      </c>
      <c r="AN161" s="40">
        <f t="shared" si="38"/>
        <v>63.427173885389692</v>
      </c>
      <c r="AO161" s="41">
        <f t="shared" si="39"/>
        <v>1.5923774277331491</v>
      </c>
      <c r="AP161" s="39">
        <f>ABS(J161+I161-H161-G161)/2</f>
        <v>1</v>
      </c>
      <c r="AQ161" s="40">
        <f t="shared" si="40"/>
        <v>63.435056452150022</v>
      </c>
      <c r="AR161" s="48"/>
      <c r="AS161" s="40">
        <f>1+(F161-3)-(E161-8)</f>
        <v>63</v>
      </c>
      <c r="AT161" s="40">
        <f>ABS(N161-L161)</f>
        <v>3</v>
      </c>
      <c r="AU161" s="40">
        <f>AN161/(1+D161-C161)*ABS(N161-L161)</f>
        <v>1.8839754619422679</v>
      </c>
      <c r="AV161" s="40">
        <f t="shared" si="41"/>
        <v>63.028163256921907</v>
      </c>
      <c r="AW161" s="48"/>
      <c r="AX161" s="40">
        <f t="shared" si="42"/>
        <v>63.435056452150022</v>
      </c>
      <c r="AY161" s="48"/>
      <c r="AZ161" s="42">
        <f t="shared" si="33"/>
        <v>1</v>
      </c>
      <c r="BA161" s="39">
        <f t="shared" si="34"/>
        <v>1.2799999999999999E-2</v>
      </c>
      <c r="BB161" s="39">
        <f t="shared" si="35"/>
        <v>2.1272540986651567</v>
      </c>
      <c r="BC161" s="39">
        <f t="shared" si="36"/>
        <v>6.1029403224491857E-3</v>
      </c>
      <c r="BD161" s="39">
        <f>BC161+LineDuration*(U161-T161+1)</f>
        <v>3.3978940322449185E-2</v>
      </c>
      <c r="BE161" s="39">
        <f t="shared" si="37"/>
        <v>7.5906984996789856E-2</v>
      </c>
      <c r="BF161" s="39">
        <f t="shared" si="43"/>
        <v>63.106984996789848</v>
      </c>
      <c r="BG161" s="39">
        <f>BF161/(U161-T161+1)</f>
        <v>0.62482163363158261</v>
      </c>
      <c r="BH161" s="4">
        <f>((ABS(X161-F161+Xmax_correction)+1)^2+((ABS(U161-M161)+1)*BG161)^2)^(1/2)</f>
        <v>49.013391807188675</v>
      </c>
      <c r="BI161" s="40">
        <f>((ABS(E161-Xmin_correction-W161)+1)^2+((ABS(L161-T161)+1)*BG161)^2)^(1/2)</f>
        <v>49.769129723237775</v>
      </c>
      <c r="BJ161" s="4">
        <f>((ABS(E161-Xmin_correction-Y161)+1)^2+((ABS(K161-U161)+1)*BG161)^2)^(1/2)</f>
        <v>44.592447546190009</v>
      </c>
      <c r="BK161" s="4">
        <f>((ABS(V161-F161+Xmax_correction)+1)^2+((ABS(T161-N161)+1)*BG161)^2)^(1/2)</f>
        <v>49.69217822197966</v>
      </c>
      <c r="BL161" s="40">
        <f>((ABS(V161-Y161)+1)^2+((ABS(T161-U161)+1)*BG161)^2)^(1/2)</f>
        <v>63.494027714305993</v>
      </c>
      <c r="BM161" s="40">
        <f>((ABS(W161-X161)+1)^2+((ABS(T161-U161)+1)*BG161)^2)^(1/2)</f>
        <v>63.745521845734842</v>
      </c>
      <c r="BN161" s="4">
        <f>((ABS(E161-Xmin_correction-F161+Xmax_correction)+1)^2+((ABS(L161-M161)+1)*BG161)^2)^(1/2)</f>
        <v>60.466667666037146</v>
      </c>
      <c r="BO161" s="4">
        <f>((ABS(E161-Xmin_correction-F161+Xmax_correction)+1)^2+((ABS(K161-N161)+1)*BG161)^2)^(1/2)</f>
        <v>60.081278713475726</v>
      </c>
      <c r="BP161" s="40">
        <f t="shared" si="44"/>
        <v>63.745521845734842</v>
      </c>
      <c r="BQ161" s="4"/>
    </row>
    <row r="162" spans="1:69" s="36" customFormat="1" x14ac:dyDescent="0.25">
      <c r="A162" s="44">
        <v>4567</v>
      </c>
      <c r="B162" s="47">
        <v>0</v>
      </c>
      <c r="C162" s="44">
        <v>21</v>
      </c>
      <c r="D162" s="44">
        <v>121</v>
      </c>
      <c r="E162" s="44">
        <v>28</v>
      </c>
      <c r="F162" s="44">
        <v>87</v>
      </c>
      <c r="G162" s="44">
        <v>54</v>
      </c>
      <c r="H162" s="44">
        <v>62</v>
      </c>
      <c r="I162" s="44">
        <v>55</v>
      </c>
      <c r="J162" s="44">
        <v>59</v>
      </c>
      <c r="K162" s="47">
        <v>64</v>
      </c>
      <c r="L162" s="44">
        <v>81</v>
      </c>
      <c r="M162" s="47">
        <v>67</v>
      </c>
      <c r="N162" s="44">
        <v>75</v>
      </c>
      <c r="O162" s="47">
        <v>0</v>
      </c>
      <c r="P162" s="47">
        <v>0</v>
      </c>
      <c r="Q162" s="44">
        <v>7275</v>
      </c>
      <c r="R162" s="44">
        <v>3</v>
      </c>
      <c r="S162" s="44">
        <v>65</v>
      </c>
      <c r="T162" s="36">
        <v>21</v>
      </c>
      <c r="U162" s="39">
        <v>121</v>
      </c>
      <c r="V162" s="39">
        <v>49</v>
      </c>
      <c r="W162" s="36">
        <v>59</v>
      </c>
      <c r="X162" s="36">
        <v>50</v>
      </c>
      <c r="Y162" s="36">
        <v>56</v>
      </c>
      <c r="Z162" s="36">
        <v>59</v>
      </c>
      <c r="AA162" s="36">
        <v>21</v>
      </c>
      <c r="AB162" s="36">
        <v>50</v>
      </c>
      <c r="AC162" s="36">
        <v>121</v>
      </c>
      <c r="AD162" s="53">
        <v>63.894378120299997</v>
      </c>
      <c r="AG162" s="37">
        <f>Q162*0.000001</f>
        <v>7.2749999999999993E-3</v>
      </c>
      <c r="AH162" s="38">
        <f t="shared" si="30"/>
        <v>2.0674452835051547</v>
      </c>
      <c r="AI162" s="38">
        <f t="shared" si="31"/>
        <v>2.1387402835051548</v>
      </c>
      <c r="AJ162" s="37">
        <f>(1+D162-C162)*LineDuration</f>
        <v>2.7875999999999998E-2</v>
      </c>
      <c r="AK162" s="38">
        <f t="shared" si="32"/>
        <v>2.4119250835051549</v>
      </c>
      <c r="AL162" s="48"/>
      <c r="AM162" s="39">
        <f>D162-C162+1</f>
        <v>101</v>
      </c>
      <c r="AN162" s="40">
        <f t="shared" si="38"/>
        <v>63.427173885389692</v>
      </c>
      <c r="AO162" s="41">
        <f t="shared" si="39"/>
        <v>1.5923774277331491</v>
      </c>
      <c r="AP162" s="39">
        <f>ABS(J162+I162-H162-G162)/2</f>
        <v>1</v>
      </c>
      <c r="AQ162" s="40">
        <f t="shared" si="40"/>
        <v>63.435056452150022</v>
      </c>
      <c r="AR162" s="48"/>
      <c r="AS162" s="40">
        <f>1+(F162-3)-(E162-8)</f>
        <v>65</v>
      </c>
      <c r="AT162" s="40">
        <f>ABS(N162-L162)</f>
        <v>6</v>
      </c>
      <c r="AU162" s="40">
        <f>AN162/(1+D162-C162)*ABS(N162-L162)</f>
        <v>3.7679509238845359</v>
      </c>
      <c r="AV162" s="40">
        <f t="shared" si="41"/>
        <v>65.109119592917267</v>
      </c>
      <c r="AW162" s="48"/>
      <c r="AX162" s="40">
        <f t="shared" si="42"/>
        <v>65.109119592917267</v>
      </c>
      <c r="AY162" s="48"/>
      <c r="AZ162" s="42">
        <f t="shared" si="33"/>
        <v>2</v>
      </c>
      <c r="BA162" s="39">
        <f t="shared" si="34"/>
        <v>1.2799999999999999E-2</v>
      </c>
      <c r="BB162" s="39">
        <f t="shared" si="35"/>
        <v>2.1272540986651567</v>
      </c>
      <c r="BC162" s="39">
        <f t="shared" si="36"/>
        <v>6.1029403224491857E-3</v>
      </c>
      <c r="BD162" s="39">
        <f>BC162+LineDuration*(U162-T162+1)</f>
        <v>3.3978940322449185E-2</v>
      </c>
      <c r="BE162" s="39">
        <f t="shared" si="37"/>
        <v>7.5906984996789856E-2</v>
      </c>
      <c r="BF162" s="39">
        <f t="shared" si="43"/>
        <v>63.106984996789848</v>
      </c>
      <c r="BG162" s="39">
        <f>BF162/(U162-T162+1)</f>
        <v>0.62482163363158261</v>
      </c>
      <c r="BH162" s="4">
        <f>((ABS(X162-F162+Xmax_correction)+1)^2+((ABS(U162-M162)+1)*BG162)^2)^(1/2)</f>
        <v>49.050650081405337</v>
      </c>
      <c r="BI162" s="40">
        <f>((ABS(E162-Xmin_correction-W162)+1)^2+((ABS(L162-T162)+1)*BG162)^2)^(1/2)</f>
        <v>53.119545525266695</v>
      </c>
      <c r="BJ162" s="4">
        <f>((ABS(E162-Xmin_correction-Y162)+1)^2+((ABS(K162-U162)+1)*BG162)^2)^(1/2)</f>
        <v>49.69217822197966</v>
      </c>
      <c r="BK162" s="4">
        <f>((ABS(V162-F162+Xmax_correction)+1)^2+((ABS(T162-N162)+1)*BG162)^2)^(1/2)</f>
        <v>49.769129723237775</v>
      </c>
      <c r="BL162" s="40">
        <f>((ABS(V162-Y162)+1)^2+((ABS(T162-U162)+1)*BG162)^2)^(1/2)</f>
        <v>63.612039390236951</v>
      </c>
      <c r="BM162" s="40">
        <f>((ABS(W162-X162)+1)^2+((ABS(T162-U162)+1)*BG162)^2)^(1/2)</f>
        <v>63.894378120340583</v>
      </c>
      <c r="BN162" s="4">
        <f>((ABS(E162-Xmin_correction-F162+Xmax_correction)+1)^2+((ABS(L162-M162)+1)*BG162)^2)^(1/2)</f>
        <v>62.704389532289994</v>
      </c>
      <c r="BO162" s="4">
        <f>((ABS(E162-Xmin_correction-F162+Xmax_correction)+1)^2+((ABS(K162-N162)+1)*BG162)^2)^(1/2)</f>
        <v>62.451724544923351</v>
      </c>
      <c r="BP162" s="40">
        <f t="shared" si="44"/>
        <v>63.894378120340583</v>
      </c>
      <c r="BQ162" s="4"/>
    </row>
    <row r="163" spans="1:69" s="36" customFormat="1" x14ac:dyDescent="0.25">
      <c r="A163" s="44">
        <v>4502</v>
      </c>
      <c r="B163" s="47">
        <v>0</v>
      </c>
      <c r="C163" s="44">
        <v>21</v>
      </c>
      <c r="D163" s="44">
        <v>121</v>
      </c>
      <c r="E163" s="44">
        <v>34</v>
      </c>
      <c r="F163" s="44">
        <v>90</v>
      </c>
      <c r="G163" s="44">
        <v>59</v>
      </c>
      <c r="H163" s="44">
        <v>66</v>
      </c>
      <c r="I163" s="44">
        <v>61</v>
      </c>
      <c r="J163" s="44">
        <v>63</v>
      </c>
      <c r="K163" s="47">
        <v>62</v>
      </c>
      <c r="L163" s="44">
        <v>82</v>
      </c>
      <c r="M163" s="47">
        <v>57</v>
      </c>
      <c r="N163" s="44">
        <v>86</v>
      </c>
      <c r="O163" s="47">
        <v>0</v>
      </c>
      <c r="P163" s="47">
        <v>0</v>
      </c>
      <c r="Q163" s="44">
        <v>7275</v>
      </c>
      <c r="R163" s="44">
        <v>3</v>
      </c>
      <c r="S163" s="44">
        <v>65</v>
      </c>
      <c r="T163" s="36">
        <v>21</v>
      </c>
      <c r="U163" s="39">
        <v>121</v>
      </c>
      <c r="V163" s="39">
        <v>54</v>
      </c>
      <c r="W163" s="36">
        <v>63</v>
      </c>
      <c r="X163" s="36">
        <v>56</v>
      </c>
      <c r="Y163" s="36">
        <v>60</v>
      </c>
      <c r="Z163" s="36">
        <v>63</v>
      </c>
      <c r="AA163" s="36">
        <v>21</v>
      </c>
      <c r="AB163" s="36">
        <v>56</v>
      </c>
      <c r="AC163" s="36">
        <v>121</v>
      </c>
      <c r="AD163" s="53">
        <v>63.612039390200003</v>
      </c>
      <c r="AG163" s="37">
        <f>Q163*0.000001</f>
        <v>7.2749999999999993E-3</v>
      </c>
      <c r="AH163" s="38">
        <f t="shared" si="30"/>
        <v>2.0674452835051547</v>
      </c>
      <c r="AI163" s="38">
        <f t="shared" si="31"/>
        <v>2.1387402835051548</v>
      </c>
      <c r="AJ163" s="37">
        <f>(1+D163-C163)*LineDuration</f>
        <v>2.7875999999999998E-2</v>
      </c>
      <c r="AK163" s="38">
        <f t="shared" si="32"/>
        <v>2.4119250835051549</v>
      </c>
      <c r="AL163" s="48"/>
      <c r="AM163" s="39">
        <f>D163-C163+1</f>
        <v>101</v>
      </c>
      <c r="AN163" s="40">
        <f t="shared" si="38"/>
        <v>63.427173885389692</v>
      </c>
      <c r="AO163" s="41">
        <f t="shared" si="39"/>
        <v>1.5923774277331491</v>
      </c>
      <c r="AP163" s="39">
        <f>ABS(J163+I163-H163-G163)/2</f>
        <v>0.5</v>
      </c>
      <c r="AQ163" s="40">
        <f t="shared" si="40"/>
        <v>63.429144618916787</v>
      </c>
      <c r="AR163" s="48"/>
      <c r="AS163" s="40">
        <f>1+(F163-3)-(E163-8)</f>
        <v>62</v>
      </c>
      <c r="AT163" s="40">
        <f>ABS(N163-L163)</f>
        <v>4</v>
      </c>
      <c r="AU163" s="40">
        <f>AN163/(1+D163-C163)*ABS(N163-L163)</f>
        <v>2.5119672825896906</v>
      </c>
      <c r="AV163" s="40">
        <f t="shared" si="41"/>
        <v>62.050866066710149</v>
      </c>
      <c r="AW163" s="48"/>
      <c r="AX163" s="40">
        <f t="shared" si="42"/>
        <v>63.429144618916787</v>
      </c>
      <c r="AY163" s="48"/>
      <c r="AZ163" s="42">
        <f t="shared" si="33"/>
        <v>3</v>
      </c>
      <c r="BA163" s="39">
        <f t="shared" si="34"/>
        <v>1.2799999999999999E-2</v>
      </c>
      <c r="BB163" s="39">
        <f t="shared" si="35"/>
        <v>2.1272540986651567</v>
      </c>
      <c r="BC163" s="39">
        <f t="shared" si="36"/>
        <v>6.1029403224491857E-3</v>
      </c>
      <c r="BD163" s="39">
        <f>BC163+LineDuration*(U163-T163+1)</f>
        <v>3.3978940322449185E-2</v>
      </c>
      <c r="BE163" s="39">
        <f t="shared" si="37"/>
        <v>7.5906984996789856E-2</v>
      </c>
      <c r="BF163" s="39">
        <f t="shared" si="43"/>
        <v>63.106984996789848</v>
      </c>
      <c r="BG163" s="39">
        <f>BF163/(U163-T163+1)</f>
        <v>0.62482163363158261</v>
      </c>
      <c r="BH163" s="4">
        <f>((ABS(X163-F163+Xmax_correction)+1)^2+((ABS(U163-M163)+1)*BG163)^2)^(1/2)</f>
        <v>51.705403605748188</v>
      </c>
      <c r="BI163" s="40">
        <f>((ABS(E163-Xmin_correction-W163)+1)^2+((ABS(L163-T163)+1)*BG163)^2)^(1/2)</f>
        <v>52.208290260215648</v>
      </c>
      <c r="BJ163" s="4">
        <f>((ABS(E163-Xmin_correction-Y163)+1)^2+((ABS(K163-U163)+1)*BG163)^2)^(1/2)</f>
        <v>49.289425497509527</v>
      </c>
      <c r="BK163" s="4">
        <f>((ABS(V163-F163+Xmax_correction)+1)^2+((ABS(T163-N163)+1)*BG163)^2)^(1/2)</f>
        <v>53.4470900396663</v>
      </c>
      <c r="BL163" s="40">
        <f>((ABS(V163-Y163)+1)^2+((ABS(T163-U163)+1)*BG163)^2)^(1/2)</f>
        <v>63.494027714305993</v>
      </c>
      <c r="BM163" s="40">
        <f>((ABS(W163-X163)+1)^2+((ABS(T163-U163)+1)*BG163)^2)^(1/2)</f>
        <v>63.612039390236951</v>
      </c>
      <c r="BN163" s="4">
        <f>((ABS(E163-Xmin_correction-F163+Xmax_correction)+1)^2+((ABS(L163-M163)+1)*BG163)^2)^(1/2)</f>
        <v>61.195684504099887</v>
      </c>
      <c r="BO163" s="4">
        <f>((ABS(E163-Xmin_correction-F163+Xmax_correction)+1)^2+((ABS(K163-N163)+1)*BG163)^2)^(1/2)</f>
        <v>61.032788697214016</v>
      </c>
      <c r="BP163" s="40">
        <f t="shared" si="44"/>
        <v>63.612039390236951</v>
      </c>
      <c r="BQ163" s="4"/>
    </row>
    <row r="164" spans="1:69" x14ac:dyDescent="0.25">
      <c r="A164" s="10">
        <v>1724</v>
      </c>
      <c r="B164" s="47">
        <v>0</v>
      </c>
      <c r="C164" s="10">
        <v>13</v>
      </c>
      <c r="D164" s="10">
        <v>62</v>
      </c>
      <c r="E164" s="10">
        <v>43</v>
      </c>
      <c r="F164" s="10">
        <v>94</v>
      </c>
      <c r="G164" s="10">
        <v>67</v>
      </c>
      <c r="H164" s="10">
        <v>70</v>
      </c>
      <c r="I164" s="10">
        <v>76</v>
      </c>
      <c r="J164" s="10">
        <v>88</v>
      </c>
      <c r="K164" s="47">
        <v>0</v>
      </c>
      <c r="L164" s="10">
        <v>47</v>
      </c>
      <c r="M164" s="47">
        <v>0</v>
      </c>
      <c r="N164" s="10">
        <v>59</v>
      </c>
      <c r="O164" s="47">
        <v>0</v>
      </c>
      <c r="P164" s="47">
        <v>0</v>
      </c>
      <c r="Q164" s="10">
        <v>8293</v>
      </c>
      <c r="R164" s="10">
        <v>3</v>
      </c>
      <c r="S164" s="10">
        <v>59</v>
      </c>
      <c r="T164" s="5">
        <v>12</v>
      </c>
      <c r="U164" s="1">
        <v>63</v>
      </c>
      <c r="V164" s="7">
        <v>60</v>
      </c>
      <c r="W164">
        <v>64</v>
      </c>
      <c r="X164">
        <v>73</v>
      </c>
      <c r="Y164">
        <v>77</v>
      </c>
      <c r="Z164" s="34">
        <v>35</v>
      </c>
      <c r="AA164" s="34">
        <v>38</v>
      </c>
      <c r="AB164" s="34">
        <v>91</v>
      </c>
      <c r="AC164" s="34">
        <v>59</v>
      </c>
      <c r="AD164" s="52">
        <v>57.986260871600003</v>
      </c>
      <c r="AG164" s="2">
        <f>Q164*0.000001</f>
        <v>8.293E-3</v>
      </c>
      <c r="AH164" s="3">
        <f t="shared" si="30"/>
        <v>1.8042937585795249</v>
      </c>
      <c r="AI164" s="3">
        <f t="shared" si="31"/>
        <v>1.885565158579525</v>
      </c>
      <c r="AJ164" s="2">
        <f>(1+D164-C164)*LineDuration</f>
        <v>1.38E-2</v>
      </c>
      <c r="AK164" s="3">
        <f t="shared" si="32"/>
        <v>2.0208051585795248</v>
      </c>
      <c r="AM164" s="7">
        <f>D164-C164+1</f>
        <v>50</v>
      </c>
      <c r="AN164" s="4">
        <f t="shared" si="38"/>
        <v>26.953955188397444</v>
      </c>
      <c r="AO164" s="32">
        <f t="shared" si="39"/>
        <v>1.8550153270835339</v>
      </c>
      <c r="AP164" s="1">
        <f>ABS(J164+I164-H164-G164)/2</f>
        <v>13.5</v>
      </c>
      <c r="AQ164" s="4">
        <f t="shared" si="40"/>
        <v>30.145740997662298</v>
      </c>
      <c r="AS164" s="4">
        <f>1+(F164-3)-(E164-8)</f>
        <v>57</v>
      </c>
      <c r="AT164" s="4">
        <f>ABS(N164-L164)</f>
        <v>12</v>
      </c>
      <c r="AU164" s="4">
        <f>AN164/(1+D164-C164)*ABS(N164-L164)</f>
        <v>6.4689492452153861</v>
      </c>
      <c r="AV164" s="4">
        <f t="shared" si="41"/>
        <v>57.365907160413428</v>
      </c>
      <c r="AX164" s="4">
        <f t="shared" si="42"/>
        <v>57.365907160413428</v>
      </c>
      <c r="AZ164" s="24">
        <f t="shared" si="33"/>
        <v>0</v>
      </c>
      <c r="BA164" s="1">
        <f t="shared" si="34"/>
        <v>1.2799999999999999E-2</v>
      </c>
      <c r="BB164" s="1">
        <f t="shared" si="35"/>
        <v>1.8725266265794538</v>
      </c>
      <c r="BC164" s="1">
        <f t="shared" si="36"/>
        <v>6.9625375510131522E-3</v>
      </c>
      <c r="BD164" s="1">
        <f>BC164+LineDuration*(U164-T164+1)</f>
        <v>2.1314537551013153E-2</v>
      </c>
      <c r="BE164" s="1">
        <f t="shared" si="37"/>
        <v>4.0683803674268333E-2</v>
      </c>
      <c r="BF164" s="1">
        <f t="shared" si="43"/>
        <v>27.883803674268336</v>
      </c>
      <c r="BG164" s="1">
        <f>BF164/(U164-T164+1)</f>
        <v>0.53622699373592952</v>
      </c>
      <c r="BH164" s="4">
        <f>((ABS(X164-F164+Xmax_correction)+1)^2+((ABS(U164-M164)+1)*BG164)^2)^(1/2)</f>
        <v>39.2270485324878</v>
      </c>
      <c r="BI164" s="4">
        <f>((ABS(E164-Xmin_correction-W164)+1)^2+((ABS(L164-T164)+1)*BG164)^2)^(1/2)</f>
        <v>33.191129054299282</v>
      </c>
      <c r="BJ164" s="4">
        <f>((ABS(E164-Xmin_correction-Y164)+1)^2+((ABS(K164-U164)+1)*BG164)^2)^(1/2)</f>
        <v>52.70447169425146</v>
      </c>
      <c r="BK164" s="4">
        <f>((ABS(V164-F164+Xmax_correction)+1)^2+((ABS(T164-N164)+1)*BG164)^2)^(1/2)</f>
        <v>41.066905797986671</v>
      </c>
      <c r="BL164" s="4">
        <f>((ABS(V164-Y164)+1)^2+((ABS(T164-U164)+1)*BG164)^2)^(1/2)</f>
        <v>33.188951585507191</v>
      </c>
      <c r="BM164" s="4">
        <f>((ABS(W164-X164)+1)^2+((ABS(T164-U164)+1)*BG164)^2)^(1/2)</f>
        <v>29.622736324403597</v>
      </c>
      <c r="BN164" s="4">
        <f>((ABS(E164-Xmin_correction-F164+Xmax_correction)+1)^2+((ABS(L164-M164)+1)*BG164)^2)^(1/2)</f>
        <v>59.820487726369393</v>
      </c>
      <c r="BO164" s="4">
        <f>((ABS(E164-Xmin_correction-F164+Xmax_correction)+1)^2+((ABS(K164-N164)+1)*BG164)^2)^(1/2)</f>
        <v>62.858108464380798</v>
      </c>
      <c r="BP164" s="4">
        <f t="shared" si="44"/>
        <v>62.858108464380798</v>
      </c>
      <c r="BQ164" s="4"/>
    </row>
    <row r="165" spans="1:69" x14ac:dyDescent="0.25">
      <c r="A165" s="10">
        <v>920</v>
      </c>
      <c r="B165" s="47">
        <v>0</v>
      </c>
      <c r="C165" s="10">
        <v>12</v>
      </c>
      <c r="D165" s="10">
        <v>60</v>
      </c>
      <c r="E165" s="10">
        <v>32</v>
      </c>
      <c r="F165" s="10">
        <v>61</v>
      </c>
      <c r="G165" s="10">
        <v>43</v>
      </c>
      <c r="H165" s="10">
        <v>45</v>
      </c>
      <c r="I165" s="10">
        <v>32</v>
      </c>
      <c r="J165" s="10">
        <v>33</v>
      </c>
      <c r="K165" s="47">
        <v>0</v>
      </c>
      <c r="L165" s="10">
        <v>60</v>
      </c>
      <c r="M165" s="47">
        <v>0</v>
      </c>
      <c r="N165" s="10">
        <v>48</v>
      </c>
      <c r="O165" s="47">
        <v>0</v>
      </c>
      <c r="P165" s="47">
        <v>0</v>
      </c>
      <c r="Q165" s="10">
        <v>8293</v>
      </c>
      <c r="R165" s="10">
        <v>3</v>
      </c>
      <c r="S165" s="10">
        <v>59</v>
      </c>
      <c r="T165" s="5">
        <v>11</v>
      </c>
      <c r="U165" s="1">
        <v>61</v>
      </c>
      <c r="V165" s="7">
        <v>35</v>
      </c>
      <c r="W165">
        <v>40</v>
      </c>
      <c r="X165">
        <v>24</v>
      </c>
      <c r="Y165">
        <v>27</v>
      </c>
      <c r="Z165" s="34">
        <v>24</v>
      </c>
      <c r="AA165" s="34">
        <v>61</v>
      </c>
      <c r="AB165" s="34">
        <v>58</v>
      </c>
      <c r="AC165" s="34">
        <v>42</v>
      </c>
      <c r="AD165" s="52">
        <v>36.312611891300001</v>
      </c>
      <c r="AG165" s="2">
        <f>Q165*0.000001</f>
        <v>8.293E-3</v>
      </c>
      <c r="AH165" s="3">
        <f t="shared" si="30"/>
        <v>1.8042937585795249</v>
      </c>
      <c r="AI165" s="3">
        <f t="shared" si="31"/>
        <v>1.885565158579525</v>
      </c>
      <c r="AJ165" s="2">
        <f>(1+D165-C165)*LineDuration</f>
        <v>1.3524E-2</v>
      </c>
      <c r="AK165" s="3">
        <f t="shared" si="32"/>
        <v>2.0181003585795252</v>
      </c>
      <c r="AM165" s="7">
        <f>D165-C165+1</f>
        <v>49</v>
      </c>
      <c r="AN165" s="4">
        <f t="shared" si="38"/>
        <v>26.396586227029495</v>
      </c>
      <c r="AO165" s="32">
        <f t="shared" si="39"/>
        <v>1.8563006435212872</v>
      </c>
      <c r="AP165" s="1">
        <f>ABS(J165+I165-H165-G165)/2</f>
        <v>11.5</v>
      </c>
      <c r="AQ165" s="4">
        <f t="shared" si="40"/>
        <v>28.792876974019169</v>
      </c>
      <c r="AS165" s="4">
        <f>1+(F165-3)-(E165-8)</f>
        <v>35</v>
      </c>
      <c r="AT165" s="4">
        <f>ABS(N165-L165)</f>
        <v>12</v>
      </c>
      <c r="AU165" s="4">
        <f>AN165/(1+D165-C165)*ABS(N165-L165)</f>
        <v>6.4644700964153863</v>
      </c>
      <c r="AV165" s="4">
        <f t="shared" si="41"/>
        <v>35.591984682333305</v>
      </c>
      <c r="AX165" s="4">
        <f t="shared" si="42"/>
        <v>35.591984682333305</v>
      </c>
      <c r="AZ165" s="24">
        <f t="shared" si="33"/>
        <v>1</v>
      </c>
      <c r="BA165" s="1">
        <f t="shared" si="34"/>
        <v>1.2799999999999999E-2</v>
      </c>
      <c r="BB165" s="1">
        <f t="shared" si="35"/>
        <v>1.8725266265794538</v>
      </c>
      <c r="BC165" s="1">
        <f t="shared" si="36"/>
        <v>6.9625375510131522E-3</v>
      </c>
      <c r="BD165" s="1">
        <f>BC165+LineDuration*(U165-T165+1)</f>
        <v>2.1038537551013151E-2</v>
      </c>
      <c r="BE165" s="1">
        <f t="shared" si="37"/>
        <v>4.0128540298132405E-2</v>
      </c>
      <c r="BF165" s="1">
        <f t="shared" si="43"/>
        <v>27.328540298132406</v>
      </c>
      <c r="BG165" s="1">
        <f>BF165/(U165-T165+1)</f>
        <v>0.53585373133592951</v>
      </c>
      <c r="BH165" s="4">
        <f>((ABS(X165-F165+Xmax_correction)+1)^2+((ABS(U165-M165)+1)*BG165)^2)^(1/2)</f>
        <v>48.257260251802926</v>
      </c>
      <c r="BI165" s="4">
        <f>((ABS(E165-Xmin_correction-W165)+1)^2+((ABS(L165-T165)+1)*BG165)^2)^(1/2)</f>
        <v>30.229919838904575</v>
      </c>
      <c r="BJ165" s="4">
        <f>((ABS(E165-Xmin_correction-Y165)+1)^2+((ABS(K165-U165)+1)*BG165)^2)^(1/2)</f>
        <v>33.23797778160155</v>
      </c>
      <c r="BK165" s="4">
        <f>((ABS(V165-F165+Xmax_correction)+1)^2+((ABS(T165-N165)+1)*BG165)^2)^(1/2)</f>
        <v>31.474259890937962</v>
      </c>
      <c r="BL165" s="4">
        <f>((ABS(V165-Y165)+1)^2+((ABS(T165-U165)+1)*BG165)^2)^(1/2)</f>
        <v>28.772367209297308</v>
      </c>
      <c r="BM165" s="4">
        <f>((ABS(W165-X165)+1)^2+((ABS(T165-U165)+1)*BG165)^2)^(1/2)</f>
        <v>32.184609906392325</v>
      </c>
      <c r="BN165" s="4">
        <f>((ABS(E165-Xmin_correction-F165+Xmax_correction)+1)^2+((ABS(L165-M165)+1)*BG165)^2)^(1/2)</f>
        <v>45.743251335903985</v>
      </c>
      <c r="BO165" s="4">
        <f>((ABS(E165-Xmin_correction-F165+Xmax_correction)+1)^2+((ABS(K165-N165)+1)*BG165)^2)^(1/2)</f>
        <v>41.393493094317606</v>
      </c>
      <c r="BP165" s="4">
        <f t="shared" si="44"/>
        <v>48.257260251802926</v>
      </c>
      <c r="BQ165" s="4"/>
    </row>
    <row r="166" spans="1:69" x14ac:dyDescent="0.25">
      <c r="A166" s="10">
        <v>1337</v>
      </c>
      <c r="B166" s="47">
        <v>0</v>
      </c>
      <c r="C166" s="10">
        <v>11</v>
      </c>
      <c r="D166" s="10">
        <v>61</v>
      </c>
      <c r="E166" s="10">
        <v>30</v>
      </c>
      <c r="F166" s="10">
        <v>68</v>
      </c>
      <c r="G166" s="10">
        <v>43</v>
      </c>
      <c r="H166" s="10">
        <v>46</v>
      </c>
      <c r="I166" s="10">
        <v>40</v>
      </c>
      <c r="J166" s="10">
        <v>47</v>
      </c>
      <c r="K166" s="47">
        <v>0</v>
      </c>
      <c r="L166" s="10">
        <v>46</v>
      </c>
      <c r="M166" s="47">
        <v>0</v>
      </c>
      <c r="N166" s="10">
        <v>52</v>
      </c>
      <c r="O166" s="47">
        <v>0</v>
      </c>
      <c r="P166" s="47">
        <v>0</v>
      </c>
      <c r="Q166" s="10">
        <v>8293</v>
      </c>
      <c r="R166" s="10">
        <v>3</v>
      </c>
      <c r="S166" s="10">
        <v>59</v>
      </c>
      <c r="T166" s="5">
        <v>11</v>
      </c>
      <c r="U166" s="1">
        <v>61</v>
      </c>
      <c r="V166" s="7">
        <v>35</v>
      </c>
      <c r="W166">
        <v>43</v>
      </c>
      <c r="X166">
        <v>32</v>
      </c>
      <c r="Y166">
        <v>44</v>
      </c>
      <c r="Z166" s="34">
        <v>22</v>
      </c>
      <c r="AA166" s="34">
        <v>38</v>
      </c>
      <c r="AB166" s="34">
        <v>65</v>
      </c>
      <c r="AC166" s="34">
        <v>52</v>
      </c>
      <c r="AD166" s="52">
        <v>44.594318613299997</v>
      </c>
      <c r="AG166" s="2">
        <f>Q166*0.000001</f>
        <v>8.293E-3</v>
      </c>
      <c r="AH166" s="3">
        <f t="shared" si="30"/>
        <v>1.8042937585795249</v>
      </c>
      <c r="AI166" s="3">
        <f t="shared" si="31"/>
        <v>1.885565158579525</v>
      </c>
      <c r="AJ166" s="2">
        <f>(1+D166-C166)*LineDuration</f>
        <v>1.4076E-2</v>
      </c>
      <c r="AK166" s="3">
        <f t="shared" si="32"/>
        <v>2.0235099585795249</v>
      </c>
      <c r="AM166" s="7">
        <f>D166-C166+1</f>
        <v>51</v>
      </c>
      <c r="AN166" s="4">
        <f t="shared" si="38"/>
        <v>27.512070674565393</v>
      </c>
      <c r="AO166" s="32">
        <f t="shared" si="39"/>
        <v>1.853731789339613</v>
      </c>
      <c r="AP166" s="1">
        <f>ABS(J166+I166-H166-G166)/2</f>
        <v>1</v>
      </c>
      <c r="AQ166" s="4">
        <f t="shared" si="40"/>
        <v>27.530238516988572</v>
      </c>
      <c r="AS166" s="4">
        <f>1+(F166-3)-(E166-8)</f>
        <v>44</v>
      </c>
      <c r="AT166" s="4">
        <f>ABS(N166-L166)</f>
        <v>6</v>
      </c>
      <c r="AU166" s="4">
        <f>AN166/(1+D166-C166)*ABS(N166-L166)</f>
        <v>3.2367141970076934</v>
      </c>
      <c r="AV166" s="4">
        <f t="shared" si="41"/>
        <v>44.118888458268202</v>
      </c>
      <c r="AX166" s="4">
        <f t="shared" si="42"/>
        <v>44.118888458268202</v>
      </c>
      <c r="AZ166" s="24">
        <f t="shared" si="33"/>
        <v>2</v>
      </c>
      <c r="BA166" s="1">
        <f t="shared" si="34"/>
        <v>1.2799999999999999E-2</v>
      </c>
      <c r="BB166" s="1">
        <f t="shared" si="35"/>
        <v>1.8725266265794538</v>
      </c>
      <c r="BC166" s="1">
        <f t="shared" si="36"/>
        <v>6.9625375510131522E-3</v>
      </c>
      <c r="BD166" s="1">
        <f>BC166+LineDuration*(U166-T166+1)</f>
        <v>2.1038537551013151E-2</v>
      </c>
      <c r="BE166" s="1">
        <f t="shared" si="37"/>
        <v>4.0128540298132405E-2</v>
      </c>
      <c r="BF166" s="1">
        <f t="shared" si="43"/>
        <v>27.328540298132406</v>
      </c>
      <c r="BG166" s="1">
        <f>BF166/(U166-T166+1)</f>
        <v>0.53585373133592951</v>
      </c>
      <c r="BH166" s="4">
        <f>((ABS(X166-F166+Xmax_correction)+1)^2+((ABS(U166-M166)+1)*BG166)^2)^(1/2)</f>
        <v>47.536966321066792</v>
      </c>
      <c r="BI166" s="4">
        <f>((ABS(E166-Xmin_correction-W166)+1)^2+((ABS(L166-T166)+1)*BG166)^2)^(1/2)</f>
        <v>27.076418354669503</v>
      </c>
      <c r="BJ166" s="4">
        <f>((ABS(E166-Xmin_correction-Y166)+1)^2+((ABS(K166-U166)+1)*BG166)^2)^(1/2)</f>
        <v>38.778385306897945</v>
      </c>
      <c r="BK166" s="4">
        <f>((ABS(V166-F166+Xmax_correction)+1)^2+((ABS(T166-N166)+1)*BG166)^2)^(1/2)</f>
        <v>38.30813995126924</v>
      </c>
      <c r="BL166" s="4">
        <f>((ABS(V166-Y166)+1)^2+((ABS(T166-U166)+1)*BG166)^2)^(1/2)</f>
        <v>29.100672068298472</v>
      </c>
      <c r="BM166" s="4">
        <f>((ABS(W166-X166)+1)^2+((ABS(T166-U166)+1)*BG166)^2)^(1/2)</f>
        <v>29.847095584439149</v>
      </c>
      <c r="BN166" s="4">
        <f>((ABS(E166-Xmin_correction-F166+Xmax_correction)+1)^2+((ABS(L166-M166)+1)*BG166)^2)^(1/2)</f>
        <v>48.117466060081391</v>
      </c>
      <c r="BO166" s="4">
        <f>((ABS(E166-Xmin_correction-F166+Xmax_correction)+1)^2+((ABS(K166-N166)+1)*BG166)^2)^(1/2)</f>
        <v>49.875585940167838</v>
      </c>
      <c r="BP166" s="4">
        <f t="shared" si="44"/>
        <v>49.875585940167838</v>
      </c>
      <c r="BQ166" s="4"/>
    </row>
    <row r="167" spans="1:69" x14ac:dyDescent="0.25">
      <c r="A167" s="10">
        <v>1871</v>
      </c>
      <c r="B167" s="47">
        <v>0</v>
      </c>
      <c r="C167" s="10">
        <v>11</v>
      </c>
      <c r="D167" s="10">
        <v>61</v>
      </c>
      <c r="E167" s="10">
        <v>29</v>
      </c>
      <c r="F167" s="10">
        <v>82</v>
      </c>
      <c r="G167" s="10">
        <v>49</v>
      </c>
      <c r="H167" s="10">
        <v>54</v>
      </c>
      <c r="I167" s="10">
        <v>56</v>
      </c>
      <c r="J167" s="10">
        <v>62</v>
      </c>
      <c r="K167" s="47">
        <v>0</v>
      </c>
      <c r="L167" s="10">
        <v>42</v>
      </c>
      <c r="M167" s="47">
        <v>0</v>
      </c>
      <c r="N167" s="10">
        <v>57</v>
      </c>
      <c r="O167" s="47">
        <v>0</v>
      </c>
      <c r="P167" s="47">
        <v>0</v>
      </c>
      <c r="Q167" s="10">
        <v>8293</v>
      </c>
      <c r="R167" s="10">
        <v>3</v>
      </c>
      <c r="S167" s="10">
        <v>59</v>
      </c>
      <c r="T167" s="5">
        <v>11</v>
      </c>
      <c r="U167" s="1">
        <v>61</v>
      </c>
      <c r="V167" s="7">
        <v>41</v>
      </c>
      <c r="W167">
        <v>51</v>
      </c>
      <c r="X167">
        <v>48</v>
      </c>
      <c r="Y167">
        <v>59</v>
      </c>
      <c r="Z167" s="34">
        <v>21</v>
      </c>
      <c r="AA167" s="34">
        <v>41</v>
      </c>
      <c r="AB167" s="34">
        <v>79</v>
      </c>
      <c r="AC167" s="34">
        <v>57</v>
      </c>
      <c r="AD167" s="52">
        <v>59.570380037100001</v>
      </c>
      <c r="AF167" s="8"/>
      <c r="AG167" s="2">
        <f>Q167*0.000001</f>
        <v>8.293E-3</v>
      </c>
      <c r="AH167" s="3">
        <f t="shared" si="30"/>
        <v>1.8042937585795249</v>
      </c>
      <c r="AI167" s="3">
        <f t="shared" si="31"/>
        <v>1.885565158579525</v>
      </c>
      <c r="AJ167" s="2">
        <f>(1+D167-C167)*LineDuration</f>
        <v>1.4076E-2</v>
      </c>
      <c r="AK167" s="3">
        <f t="shared" si="32"/>
        <v>2.0235099585795249</v>
      </c>
      <c r="AM167" s="7">
        <f>D167-C167+1</f>
        <v>51</v>
      </c>
      <c r="AN167" s="4">
        <f t="shared" si="38"/>
        <v>27.512070674565393</v>
      </c>
      <c r="AO167" s="32">
        <f t="shared" si="39"/>
        <v>1.853731789339613</v>
      </c>
      <c r="AP167" s="1">
        <f>ABS(J167+I167-H167-G167)/2</f>
        <v>7.5</v>
      </c>
      <c r="AQ167" s="4">
        <f t="shared" si="40"/>
        <v>28.516031154462592</v>
      </c>
      <c r="AS167" s="4">
        <f>1+(F167-3)-(E167-8)</f>
        <v>59</v>
      </c>
      <c r="AT167" s="4">
        <f>ABS(N167-L167)</f>
        <v>15</v>
      </c>
      <c r="AU167" s="4">
        <f>AN167/(1+D167-C167)*ABS(N167-L167)</f>
        <v>8.0917854925192341</v>
      </c>
      <c r="AV167" s="4">
        <f t="shared" si="41"/>
        <v>59.552304677963093</v>
      </c>
      <c r="AX167" s="4">
        <f t="shared" si="42"/>
        <v>59.552304677963093</v>
      </c>
      <c r="AZ167" s="24">
        <f t="shared" si="33"/>
        <v>3</v>
      </c>
      <c r="BA167" s="1">
        <f t="shared" si="34"/>
        <v>1.2799999999999999E-2</v>
      </c>
      <c r="BB167" s="1">
        <f t="shared" si="35"/>
        <v>1.8725266265794538</v>
      </c>
      <c r="BC167" s="1">
        <f t="shared" si="36"/>
        <v>6.9625375510131522E-3</v>
      </c>
      <c r="BD167" s="1">
        <f>BC167+LineDuration*(U167-T167+1)</f>
        <v>2.1038537551013151E-2</v>
      </c>
      <c r="BE167" s="1">
        <f t="shared" si="37"/>
        <v>4.0128540298132405E-2</v>
      </c>
      <c r="BF167" s="1">
        <f t="shared" si="43"/>
        <v>27.328540298132406</v>
      </c>
      <c r="BG167" s="1">
        <f>BF167/(U167-T167+1)</f>
        <v>0.53585373133592951</v>
      </c>
      <c r="BH167" s="4">
        <f>((ABS(X167-F167+Xmax_correction)+1)^2+((ABS(U167-M167)+1)*BG167)^2)^(1/2)</f>
        <v>46.12768330417471</v>
      </c>
      <c r="BI167" s="4">
        <f>((ABS(E167-Xmin_correction-W167)+1)^2+((ABS(L167-T167)+1)*BG167)^2)^(1/2)</f>
        <v>32.833375743287775</v>
      </c>
      <c r="BJ167" s="4">
        <f>((ABS(E167-Xmin_correction-Y167)+1)^2+((ABS(K167-U167)+1)*BG167)^2)^(1/2)</f>
        <v>48.987377629448979</v>
      </c>
      <c r="BK167" s="4">
        <f>((ABS(V167-F167+Xmax_correction)+1)^2+((ABS(T167-N167)+1)*BG167)^2)^(1/2)</f>
        <v>46.425106785478526</v>
      </c>
      <c r="BL167" s="4">
        <f>((ABS(V167-Y167)+1)^2+((ABS(T167-U167)+1)*BG167)^2)^(1/2)</f>
        <v>33.284367424162454</v>
      </c>
      <c r="BM167" s="4">
        <f>((ABS(W167-X167)+1)^2+((ABS(T167-U167)+1)*BG167)^2)^(1/2)</f>
        <v>27.619723293810292</v>
      </c>
      <c r="BN167" s="4">
        <f>((ABS(E167-Xmin_correction-F167+Xmax_correction)+1)^2+((ABS(L167-M167)+1)*BG167)^2)^(1/2)</f>
        <v>60.555102347728678</v>
      </c>
      <c r="BO167" s="4">
        <f>((ABS(E167-Xmin_correction-F167+Xmax_correction)+1)^2+((ABS(K167-N167)+1)*BG167)^2)^(1/2)</f>
        <v>64.046360870424579</v>
      </c>
      <c r="BP167" s="4">
        <f t="shared" si="44"/>
        <v>64.046360870424579</v>
      </c>
      <c r="BQ167" s="4"/>
    </row>
    <row r="168" spans="1:69" s="36" customFormat="1" x14ac:dyDescent="0.25">
      <c r="A168" s="44">
        <v>1563</v>
      </c>
      <c r="B168" s="47">
        <v>0</v>
      </c>
      <c r="C168" s="44">
        <v>11</v>
      </c>
      <c r="D168" s="44">
        <v>94</v>
      </c>
      <c r="E168" s="44">
        <v>9</v>
      </c>
      <c r="F168" s="44">
        <v>62</v>
      </c>
      <c r="G168" s="44">
        <v>61</v>
      </c>
      <c r="H168" s="44">
        <v>62</v>
      </c>
      <c r="I168" s="44">
        <v>17</v>
      </c>
      <c r="J168" s="44">
        <v>20</v>
      </c>
      <c r="K168" s="47">
        <v>0</v>
      </c>
      <c r="L168" s="44">
        <v>93</v>
      </c>
      <c r="M168" s="47">
        <v>0</v>
      </c>
      <c r="N168" s="44">
        <v>19</v>
      </c>
      <c r="O168" s="47">
        <v>0</v>
      </c>
      <c r="P168" s="47">
        <v>0</v>
      </c>
      <c r="Q168" s="44">
        <v>7449</v>
      </c>
      <c r="R168" s="44">
        <v>3</v>
      </c>
      <c r="S168" s="44">
        <v>75</v>
      </c>
      <c r="T168" s="36">
        <v>8</v>
      </c>
      <c r="U168" s="39">
        <v>94</v>
      </c>
      <c r="V168" s="39">
        <v>56</v>
      </c>
      <c r="W168" s="36">
        <v>58</v>
      </c>
      <c r="X168" s="36">
        <v>9</v>
      </c>
      <c r="Y168" s="36">
        <v>17</v>
      </c>
      <c r="Z168" s="36">
        <v>1</v>
      </c>
      <c r="AA168" s="36">
        <v>93</v>
      </c>
      <c r="AB168" s="36">
        <v>59</v>
      </c>
      <c r="AC168" s="36">
        <v>9</v>
      </c>
      <c r="AD168" s="53">
        <v>75.082831847600005</v>
      </c>
      <c r="AG168" s="37">
        <f>Q168*0.000001</f>
        <v>7.4489999999999999E-3</v>
      </c>
      <c r="AH168" s="38">
        <f t="shared" si="30"/>
        <v>2.0174668754329441</v>
      </c>
      <c r="AI168" s="38">
        <f t="shared" si="31"/>
        <v>2.0904670754329442</v>
      </c>
      <c r="AJ168" s="37">
        <f>(1+D168-C168)*LineDuration</f>
        <v>2.3184E-2</v>
      </c>
      <c r="AK168" s="38">
        <f t="shared" si="32"/>
        <v>2.3176702754329441</v>
      </c>
      <c r="AL168" s="48"/>
      <c r="AM168" s="39">
        <f>D168-C168+1</f>
        <v>84</v>
      </c>
      <c r="AN168" s="40">
        <f t="shared" si="38"/>
        <v>51.099128171237375</v>
      </c>
      <c r="AO168" s="41">
        <f t="shared" si="39"/>
        <v>1.643863662771488</v>
      </c>
      <c r="AP168" s="39">
        <f>ABS(J168+I168-H168-G168)/2</f>
        <v>43</v>
      </c>
      <c r="AQ168" s="40">
        <f t="shared" si="40"/>
        <v>66.784136588418548</v>
      </c>
      <c r="AR168" s="48"/>
      <c r="AS168" s="40">
        <f>1+(F168-3)-(E168-8)</f>
        <v>59</v>
      </c>
      <c r="AT168" s="40">
        <f>ABS(N168-L168)</f>
        <v>74</v>
      </c>
      <c r="AU168" s="40">
        <f>AN168/(1+D168-C168)*ABS(N168-L168)</f>
        <v>45.015898627042453</v>
      </c>
      <c r="AV168" s="40">
        <f t="shared" si="41"/>
        <v>74.212068622294595</v>
      </c>
      <c r="AW168" s="48"/>
      <c r="AX168" s="40">
        <f t="shared" si="42"/>
        <v>74.212068622294595</v>
      </c>
      <c r="AY168" s="48"/>
      <c r="AZ168" s="42">
        <f t="shared" si="33"/>
        <v>0</v>
      </c>
      <c r="BA168" s="39">
        <f t="shared" si="34"/>
        <v>1.2799999999999999E-2</v>
      </c>
      <c r="BB168" s="39">
        <f t="shared" si="35"/>
        <v>2.0787141682947099</v>
      </c>
      <c r="BC168" s="39">
        <f t="shared" si="36"/>
        <v>6.2497237614046706E-3</v>
      </c>
      <c r="BD168" s="39">
        <f>BC168+LineDuration*(U168-T168+1)</f>
        <v>3.0261723761404669E-2</v>
      </c>
      <c r="BE168" s="39">
        <f t="shared" si="37"/>
        <v>6.5539307714692616E-2</v>
      </c>
      <c r="BF168" s="39">
        <f t="shared" si="43"/>
        <v>52.739307714692615</v>
      </c>
      <c r="BG168" s="39">
        <f>BF168/(U168-T168+1)</f>
        <v>0.60619893924934043</v>
      </c>
      <c r="BH168" s="4">
        <f>((ABS(X168-F168+Xmax_correction)+1)^2+((ABS(U168-M168)+1)*BG168)^2)^(1/2)</f>
        <v>76.925166976561741</v>
      </c>
      <c r="BI168" s="40">
        <f>((ABS(E168-Xmin_correction-W168)+1)^2+((ABS(L168-T168)+1)*BG168)^2)^(1/2)</f>
        <v>75.781666850183498</v>
      </c>
      <c r="BJ168" s="4">
        <f>((ABS(E168-Xmin_correction-Y168)+1)^2+((ABS(K168-U168)+1)*BG168)^2)^(1/2)</f>
        <v>59.266190314309092</v>
      </c>
      <c r="BK168" s="4">
        <f>((ABS(V168-F168+Xmax_correction)+1)^2+((ABS(T168-N168)+1)*BG168)^2)^(1/2)</f>
        <v>8.3016088903520195</v>
      </c>
      <c r="BL168" s="40">
        <f>((ABS(V168-Y168)+1)^2+((ABS(T168-U168)+1)*BG168)^2)^(1/2)</f>
        <v>66.192405744352854</v>
      </c>
      <c r="BM168" s="40">
        <f>((ABS(W168-X168)+1)^2+((ABS(T168-U168)+1)*BG168)^2)^(1/2)</f>
        <v>72.673479194442294</v>
      </c>
      <c r="BN168" s="4">
        <f>((ABS(E168-Xmin_correction-F168+Xmax_correction)+1)^2+((ABS(L168-M168)+1)*BG168)^2)^(1/2)</f>
        <v>79.89385541001208</v>
      </c>
      <c r="BO168" s="4">
        <f>((ABS(E168-Xmin_correction-F168+Xmax_correction)+1)^2+((ABS(K168-N168)+1)*BG168)^2)^(1/2)</f>
        <v>57.297389657634582</v>
      </c>
      <c r="BP168" s="40">
        <f t="shared" si="44"/>
        <v>79.89385541001208</v>
      </c>
      <c r="BQ168" s="4"/>
    </row>
    <row r="169" spans="1:69" s="36" customFormat="1" x14ac:dyDescent="0.25">
      <c r="A169" s="44">
        <v>1832</v>
      </c>
      <c r="B169" s="47">
        <v>0</v>
      </c>
      <c r="C169" s="44">
        <v>13</v>
      </c>
      <c r="D169" s="44">
        <v>90</v>
      </c>
      <c r="E169" s="44">
        <v>63</v>
      </c>
      <c r="F169" s="44">
        <v>112</v>
      </c>
      <c r="G169" s="44">
        <v>63</v>
      </c>
      <c r="H169" s="44">
        <v>65</v>
      </c>
      <c r="I169" s="44">
        <v>100</v>
      </c>
      <c r="J169" s="44">
        <v>103</v>
      </c>
      <c r="K169" s="47">
        <v>0</v>
      </c>
      <c r="L169" s="44">
        <v>20</v>
      </c>
      <c r="M169" s="47">
        <v>0</v>
      </c>
      <c r="N169" s="44">
        <v>88</v>
      </c>
      <c r="O169" s="47">
        <v>0</v>
      </c>
      <c r="P169" s="47">
        <v>0</v>
      </c>
      <c r="Q169" s="44">
        <v>7449</v>
      </c>
      <c r="R169" s="44">
        <v>3</v>
      </c>
      <c r="S169" s="44">
        <v>75</v>
      </c>
      <c r="T169" s="36">
        <v>8</v>
      </c>
      <c r="U169" s="39">
        <v>91</v>
      </c>
      <c r="V169" s="39">
        <v>56</v>
      </c>
      <c r="W169" s="36">
        <v>56</v>
      </c>
      <c r="X169" s="36">
        <v>95</v>
      </c>
      <c r="Y169" s="36">
        <v>98</v>
      </c>
      <c r="Z169" s="36">
        <v>56</v>
      </c>
      <c r="AA169" s="36">
        <v>8</v>
      </c>
      <c r="AB169" s="36">
        <v>109</v>
      </c>
      <c r="AC169" s="36">
        <v>88</v>
      </c>
      <c r="AD169" s="53">
        <v>69.768675066499995</v>
      </c>
      <c r="AG169" s="37">
        <f>Q169*0.000001</f>
        <v>7.4489999999999999E-3</v>
      </c>
      <c r="AH169" s="38">
        <f t="shared" si="30"/>
        <v>2.0174668754329441</v>
      </c>
      <c r="AI169" s="38">
        <f t="shared" si="31"/>
        <v>2.0904670754329442</v>
      </c>
      <c r="AJ169" s="37">
        <f>(1+D169-C169)*LineDuration</f>
        <v>2.1527999999999999E-2</v>
      </c>
      <c r="AK169" s="38">
        <f t="shared" si="32"/>
        <v>2.3014414754329442</v>
      </c>
      <c r="AL169" s="48"/>
      <c r="AM169" s="39">
        <f>D169-C169+1</f>
        <v>78</v>
      </c>
      <c r="AN169" s="40">
        <f t="shared" si="38"/>
        <v>47.274503641520425</v>
      </c>
      <c r="AO169" s="41">
        <f t="shared" si="39"/>
        <v>1.6499380002266988</v>
      </c>
      <c r="AP169" s="39">
        <f>ABS(J169+I169-H169-G169)/2</f>
        <v>37.5</v>
      </c>
      <c r="AQ169" s="40">
        <f t="shared" si="40"/>
        <v>60.341765756001273</v>
      </c>
      <c r="AR169" s="48"/>
      <c r="AS169" s="40">
        <f>1+(F169-3)-(E169-8)</f>
        <v>55</v>
      </c>
      <c r="AT169" s="40">
        <f>ABS(N169-L169)</f>
        <v>68</v>
      </c>
      <c r="AU169" s="40">
        <f>AN169/(1+D169-C169)*ABS(N169-L169)</f>
        <v>41.213669841325498</v>
      </c>
      <c r="AV169" s="40">
        <f t="shared" si="41"/>
        <v>68.72820805018695</v>
      </c>
      <c r="AW169" s="48"/>
      <c r="AX169" s="40">
        <f t="shared" si="42"/>
        <v>68.72820805018695</v>
      </c>
      <c r="AY169" s="48"/>
      <c r="AZ169" s="42">
        <f t="shared" si="33"/>
        <v>1</v>
      </c>
      <c r="BA169" s="39">
        <f t="shared" si="34"/>
        <v>1.2799999999999999E-2</v>
      </c>
      <c r="BB169" s="39">
        <f t="shared" si="35"/>
        <v>2.0787141682947099</v>
      </c>
      <c r="BC169" s="39">
        <f t="shared" si="36"/>
        <v>6.2497237614046706E-3</v>
      </c>
      <c r="BD169" s="39">
        <f>BC169+LineDuration*(U169-T169+1)</f>
        <v>2.943372376140467E-2</v>
      </c>
      <c r="BE169" s="39">
        <f t="shared" si="37"/>
        <v>6.3626648772144606E-2</v>
      </c>
      <c r="BF169" s="39">
        <f t="shared" si="43"/>
        <v>50.826648772144608</v>
      </c>
      <c r="BG169" s="39">
        <f>BF169/(U169-T169+1)</f>
        <v>0.6050791520493406</v>
      </c>
      <c r="BH169" s="4">
        <f>((ABS(X169-F169+Xmax_correction)+1)^2+((ABS(U169-M169)+1)*BG169)^2)^(1/2)</f>
        <v>57.65280811887272</v>
      </c>
      <c r="BI169" s="40">
        <f>((ABS(E169-Xmin_correction-W169)+1)^2+((ABS(L169-T169)+1)*BG169)^2)^(1/2)</f>
        <v>8.4186941897994245</v>
      </c>
      <c r="BJ169" s="4">
        <f>((ABS(E169-Xmin_correction-Y169)+1)^2+((ABS(K169-U169)+1)*BG169)^2)^(1/2)</f>
        <v>69.136432392708514</v>
      </c>
      <c r="BK169" s="4">
        <f>((ABS(V169-F169+Xmax_correction)+1)^2+((ABS(T169-N169)+1)*BG169)^2)^(1/2)</f>
        <v>72.925430675353567</v>
      </c>
      <c r="BL169" s="40">
        <f>((ABS(V169-Y169)+1)^2+((ABS(T169-U169)+1)*BG169)^2)^(1/2)</f>
        <v>66.575883211617622</v>
      </c>
      <c r="BM169" s="40">
        <f>((ABS(W169-X169)+1)^2+((ABS(T169-U169)+1)*BG169)^2)^(1/2)</f>
        <v>64.678808163160753</v>
      </c>
      <c r="BN169" s="4">
        <f>((ABS(E169-Xmin_correction-F169+Xmax_correction)+1)^2+((ABS(L169-M169)+1)*BG169)^2)^(1/2)</f>
        <v>53.529984719668413</v>
      </c>
      <c r="BO169" s="4">
        <f>((ABS(E169-Xmin_correction-F169+Xmax_correction)+1)^2+((ABS(K169-N169)+1)*BG169)^2)^(1/2)</f>
        <v>74.860154289973622</v>
      </c>
      <c r="BP169" s="40">
        <f t="shared" si="44"/>
        <v>74.860154289973622</v>
      </c>
      <c r="BQ169" s="4"/>
    </row>
    <row r="170" spans="1:69" s="36" customFormat="1" x14ac:dyDescent="0.25">
      <c r="A170" s="44">
        <v>1872</v>
      </c>
      <c r="B170" s="47">
        <v>0</v>
      </c>
      <c r="C170" s="44">
        <v>12</v>
      </c>
      <c r="D170" s="44">
        <v>89</v>
      </c>
      <c r="E170" s="44">
        <v>57</v>
      </c>
      <c r="F170" s="44">
        <v>91</v>
      </c>
      <c r="G170" s="44">
        <v>63</v>
      </c>
      <c r="H170" s="44">
        <v>64</v>
      </c>
      <c r="I170" s="44">
        <v>76</v>
      </c>
      <c r="J170" s="44">
        <v>80</v>
      </c>
      <c r="K170" s="47">
        <v>0</v>
      </c>
      <c r="L170" s="44">
        <v>51</v>
      </c>
      <c r="M170" s="47">
        <v>0</v>
      </c>
      <c r="N170" s="44">
        <v>63</v>
      </c>
      <c r="O170" s="47">
        <v>0</v>
      </c>
      <c r="P170" s="47">
        <v>0</v>
      </c>
      <c r="Q170" s="44">
        <v>7449</v>
      </c>
      <c r="R170" s="44">
        <v>3</v>
      </c>
      <c r="S170" s="44">
        <v>75</v>
      </c>
      <c r="T170" s="36">
        <v>6</v>
      </c>
      <c r="U170" s="39">
        <v>91</v>
      </c>
      <c r="V170" s="39">
        <v>58</v>
      </c>
      <c r="W170" s="36">
        <v>58</v>
      </c>
      <c r="X170" s="36">
        <v>70</v>
      </c>
      <c r="Y170" s="36">
        <v>72</v>
      </c>
      <c r="Z170" s="36">
        <v>58</v>
      </c>
      <c r="AA170" s="36">
        <v>6</v>
      </c>
      <c r="AB170" s="36">
        <v>72</v>
      </c>
      <c r="AC170" s="36">
        <v>91</v>
      </c>
      <c r="AD170" s="53">
        <v>49.294984538199998</v>
      </c>
      <c r="AG170" s="37">
        <f>Q170*0.000001</f>
        <v>7.4489999999999999E-3</v>
      </c>
      <c r="AH170" s="38">
        <f t="shared" si="30"/>
        <v>2.0174668754329441</v>
      </c>
      <c r="AI170" s="38">
        <f t="shared" si="31"/>
        <v>2.0904670754329442</v>
      </c>
      <c r="AJ170" s="37">
        <f>(1+D170-C170)*LineDuration</f>
        <v>2.1527999999999999E-2</v>
      </c>
      <c r="AK170" s="38">
        <f t="shared" si="32"/>
        <v>2.3014414754329442</v>
      </c>
      <c r="AL170" s="48"/>
      <c r="AM170" s="39">
        <f>D170-C170+1</f>
        <v>78</v>
      </c>
      <c r="AN170" s="40">
        <f t="shared" si="38"/>
        <v>47.274503641520425</v>
      </c>
      <c r="AO170" s="41">
        <f t="shared" si="39"/>
        <v>1.6499380002266988</v>
      </c>
      <c r="AP170" s="39">
        <f>ABS(J170+I170-H170-G170)/2</f>
        <v>14.5</v>
      </c>
      <c r="AQ170" s="40">
        <f t="shared" si="40"/>
        <v>49.448242583049684</v>
      </c>
      <c r="AR170" s="48"/>
      <c r="AS170" s="40">
        <f>1+(F170-3)-(E170-8)</f>
        <v>40</v>
      </c>
      <c r="AT170" s="40">
        <f>ABS(N170-L170)</f>
        <v>12</v>
      </c>
      <c r="AU170" s="40">
        <f>AN170/(1+D170-C170)*ABS(N170-L170)</f>
        <v>7.2730005602339105</v>
      </c>
      <c r="AV170" s="40">
        <f t="shared" si="41"/>
        <v>40.655830297131587</v>
      </c>
      <c r="AW170" s="48"/>
      <c r="AX170" s="40">
        <f t="shared" si="42"/>
        <v>49.448242583049684</v>
      </c>
      <c r="AY170" s="48"/>
      <c r="AZ170" s="42">
        <f t="shared" si="33"/>
        <v>2</v>
      </c>
      <c r="BA170" s="39">
        <f t="shared" si="34"/>
        <v>1.2799999999999999E-2</v>
      </c>
      <c r="BB170" s="39">
        <f t="shared" si="35"/>
        <v>2.0787141682947099</v>
      </c>
      <c r="BC170" s="39">
        <f t="shared" si="36"/>
        <v>6.2497237614046706E-3</v>
      </c>
      <c r="BD170" s="39">
        <f>BC170+LineDuration*(U170-T170+1)</f>
        <v>2.9985723761404671E-2</v>
      </c>
      <c r="BE170" s="39">
        <f t="shared" si="37"/>
        <v>6.4901008209043279E-2</v>
      </c>
      <c r="BF170" s="39">
        <f t="shared" si="43"/>
        <v>52.101008209043279</v>
      </c>
      <c r="BG170" s="39">
        <f>BF170/(U170-T170+1)</f>
        <v>0.60582567684934041</v>
      </c>
      <c r="BH170" s="4">
        <f>((ABS(X170-F170+Xmax_correction)+1)^2+((ABS(U170-M170)+1)*BG170)^2)^(1/2)</f>
        <v>58.885460770706324</v>
      </c>
      <c r="BI170" s="40">
        <f>((ABS(E170-Xmin_correction-W170)+1)^2+((ABS(L170-T170)+1)*BG170)^2)^(1/2)</f>
        <v>28.733680107925583</v>
      </c>
      <c r="BJ170" s="4">
        <f>((ABS(E170-Xmin_correction-Y170)+1)^2+((ABS(K170-U170)+1)*BG170)^2)^(1/2)</f>
        <v>59.560872140847579</v>
      </c>
      <c r="BK170" s="4">
        <f>((ABS(V170-F170+Xmax_correction)+1)^2+((ABS(T170-N170)+1)*BG170)^2)^(1/2)</f>
        <v>46.857990369365929</v>
      </c>
      <c r="BL170" s="40">
        <f>((ABS(V170-Y170)+1)^2+((ABS(T170-U170)+1)*BG170)^2)^(1/2)</f>
        <v>54.217294808933381</v>
      </c>
      <c r="BM170" s="40">
        <f>((ABS(W170-X170)+1)^2+((ABS(T170-U170)+1)*BG170)^2)^(1/2)</f>
        <v>53.698371077703975</v>
      </c>
      <c r="BN170" s="4">
        <f>((ABS(E170-Xmin_correction-F170+Xmax_correction)+1)^2+((ABS(L170-M170)+1)*BG170)^2)^(1/2)</f>
        <v>48.59459770359063</v>
      </c>
      <c r="BO170" s="4">
        <f>((ABS(E170-Xmin_correction-F170+Xmax_correction)+1)^2+((ABS(K170-N170)+1)*BG170)^2)^(1/2)</f>
        <v>53.594154335990062</v>
      </c>
      <c r="BP170" s="40">
        <f t="shared" si="44"/>
        <v>59.560872140847579</v>
      </c>
      <c r="BQ170" s="4"/>
    </row>
    <row r="171" spans="1:69" s="36" customFormat="1" x14ac:dyDescent="0.25">
      <c r="A171" s="44">
        <v>1604</v>
      </c>
      <c r="B171" s="47">
        <v>0</v>
      </c>
      <c r="C171" s="44">
        <v>10</v>
      </c>
      <c r="D171" s="44">
        <v>91</v>
      </c>
      <c r="E171" s="44">
        <v>33</v>
      </c>
      <c r="F171" s="44">
        <v>64</v>
      </c>
      <c r="G171" s="44">
        <v>59</v>
      </c>
      <c r="H171" s="44">
        <v>60</v>
      </c>
      <c r="I171" s="44">
        <v>41</v>
      </c>
      <c r="J171" s="44">
        <v>42</v>
      </c>
      <c r="K171" s="47">
        <v>0</v>
      </c>
      <c r="L171" s="44">
        <v>77</v>
      </c>
      <c r="M171" s="47">
        <v>0</v>
      </c>
      <c r="N171" s="44">
        <v>32</v>
      </c>
      <c r="O171" s="47">
        <v>0</v>
      </c>
      <c r="P171" s="47">
        <v>0</v>
      </c>
      <c r="Q171" s="44">
        <v>7449</v>
      </c>
      <c r="R171" s="44">
        <v>3</v>
      </c>
      <c r="S171" s="44">
        <v>75</v>
      </c>
      <c r="T171" s="36">
        <v>6</v>
      </c>
      <c r="U171" s="39">
        <v>92</v>
      </c>
      <c r="V171" s="39">
        <v>55</v>
      </c>
      <c r="W171" s="36">
        <v>57</v>
      </c>
      <c r="X171" s="36">
        <v>34</v>
      </c>
      <c r="Y171" s="36">
        <v>36</v>
      </c>
      <c r="Z171" s="36">
        <v>57</v>
      </c>
      <c r="AA171" s="36">
        <v>6</v>
      </c>
      <c r="AB171" s="36">
        <v>34</v>
      </c>
      <c r="AC171" s="36">
        <v>92</v>
      </c>
      <c r="AD171" s="53">
        <v>53.245700731200003</v>
      </c>
      <c r="AG171" s="37">
        <f>Q171*0.000001</f>
        <v>7.4489999999999999E-3</v>
      </c>
      <c r="AH171" s="38">
        <f t="shared" si="30"/>
        <v>2.0174668754329441</v>
      </c>
      <c r="AI171" s="38">
        <f t="shared" si="31"/>
        <v>2.0904670754329442</v>
      </c>
      <c r="AJ171" s="37">
        <f>(1+D171-C171)*LineDuration</f>
        <v>2.2631999999999999E-2</v>
      </c>
      <c r="AK171" s="38">
        <f t="shared" si="32"/>
        <v>2.312260675432944</v>
      </c>
      <c r="AL171" s="48"/>
      <c r="AM171" s="39">
        <f>D171-C171+1</f>
        <v>82</v>
      </c>
      <c r="AN171" s="40">
        <f t="shared" si="38"/>
        <v>49.821267228798391</v>
      </c>
      <c r="AO171" s="41">
        <f t="shared" si="39"/>
        <v>1.6458834662599913</v>
      </c>
      <c r="AP171" s="39">
        <f>ABS(J171+I171-H171-G171)/2</f>
        <v>18</v>
      </c>
      <c r="AQ171" s="40">
        <f t="shared" si="40"/>
        <v>52.97318820198894</v>
      </c>
      <c r="AR171" s="48"/>
      <c r="AS171" s="40">
        <f>1+(F171-3)-(E171-8)</f>
        <v>37</v>
      </c>
      <c r="AT171" s="40">
        <f>ABS(N171-L171)</f>
        <v>45</v>
      </c>
      <c r="AU171" s="40">
        <f>AN171/(1+D171-C171)*ABS(N171-L171)</f>
        <v>27.340939332877163</v>
      </c>
      <c r="AV171" s="40">
        <f t="shared" si="41"/>
        <v>46.005727508692537</v>
      </c>
      <c r="AW171" s="48"/>
      <c r="AX171" s="40">
        <f t="shared" si="42"/>
        <v>52.97318820198894</v>
      </c>
      <c r="AY171" s="48"/>
      <c r="AZ171" s="42">
        <f t="shared" si="33"/>
        <v>3</v>
      </c>
      <c r="BA171" s="39">
        <f t="shared" si="34"/>
        <v>1.2799999999999999E-2</v>
      </c>
      <c r="BB171" s="39">
        <f t="shared" si="35"/>
        <v>2.0787141682947099</v>
      </c>
      <c r="BC171" s="39">
        <f t="shared" si="36"/>
        <v>6.2497237614046706E-3</v>
      </c>
      <c r="BD171" s="39">
        <f>BC171+LineDuration*(U171-T171+1)</f>
        <v>3.0261723761404669E-2</v>
      </c>
      <c r="BE171" s="39">
        <f t="shared" si="37"/>
        <v>6.5539307714692616E-2</v>
      </c>
      <c r="BF171" s="39">
        <f t="shared" si="43"/>
        <v>52.739307714692615</v>
      </c>
      <c r="BG171" s="39">
        <f>BF171/(U171-T171+1)</f>
        <v>0.60619893924934043</v>
      </c>
      <c r="BH171" s="4">
        <f>((ABS(X171-F171+Xmax_correction)+1)^2+((ABS(U171-M171)+1)*BG171)^2)^(1/2)</f>
        <v>62.946881610512079</v>
      </c>
      <c r="BI171" s="40">
        <f>((ABS(E171-Xmin_correction-W171)+1)^2+((ABS(L171-T171)+1)*BG171)^2)^(1/2)</f>
        <v>52.962265492153755</v>
      </c>
      <c r="BJ171" s="4">
        <f>((ABS(E171-Xmin_correction-Y171)+1)^2+((ABS(K171-U171)+1)*BG171)^2)^(1/2)</f>
        <v>57.090366126762788</v>
      </c>
      <c r="BK171" s="4">
        <f>((ABS(V171-F171+Xmax_correction)+1)^2+((ABS(T171-N171)+1)*BG171)^2)^(1/2)</f>
        <v>17.801428179429358</v>
      </c>
      <c r="BL171" s="40">
        <f>((ABS(V171-Y171)+1)^2+((ABS(T171-U171)+1)*BG171)^2)^(1/2)</f>
        <v>56.404207096856133</v>
      </c>
      <c r="BM171" s="40">
        <f>((ABS(W171-X171)+1)^2+((ABS(T171-U171)+1)*BG171)^2)^(1/2)</f>
        <v>57.943373894044484</v>
      </c>
      <c r="BN171" s="4">
        <f>((ABS(E171-Xmin_correction-F171+Xmax_correction)+1)^2+((ABS(L171-M171)+1)*BG171)^2)^(1/2)</f>
        <v>58.238569733585521</v>
      </c>
      <c r="BO171" s="4">
        <f>((ABS(E171-Xmin_correction-F171+Xmax_correction)+1)^2+((ABS(K171-N171)+1)*BG171)^2)^(1/2)</f>
        <v>39.448480587321875</v>
      </c>
      <c r="BP171" s="40">
        <f t="shared" si="44"/>
        <v>62.946881610512079</v>
      </c>
      <c r="BQ171" s="4"/>
    </row>
    <row r="172" spans="1:69" x14ac:dyDescent="0.25">
      <c r="A172" s="10">
        <v>2078</v>
      </c>
      <c r="B172" s="47">
        <v>0</v>
      </c>
      <c r="C172" s="10">
        <v>23</v>
      </c>
      <c r="D172" s="10">
        <v>96</v>
      </c>
      <c r="E172" s="10">
        <v>35</v>
      </c>
      <c r="F172" s="10">
        <v>71</v>
      </c>
      <c r="G172" s="10">
        <v>51</v>
      </c>
      <c r="H172" s="10">
        <v>56</v>
      </c>
      <c r="I172" s="10">
        <v>50</v>
      </c>
      <c r="J172" s="10">
        <v>54</v>
      </c>
      <c r="K172" s="47">
        <v>0</v>
      </c>
      <c r="L172" s="10">
        <v>62</v>
      </c>
      <c r="M172" s="47">
        <v>0</v>
      </c>
      <c r="N172" s="10">
        <v>70</v>
      </c>
      <c r="O172" s="47">
        <v>0</v>
      </c>
      <c r="P172" s="47">
        <v>0</v>
      </c>
      <c r="Q172" s="10">
        <v>7409</v>
      </c>
      <c r="R172" s="10">
        <v>3</v>
      </c>
      <c r="S172" s="10">
        <v>45</v>
      </c>
      <c r="AG172" s="2">
        <f>Q172*0.000001</f>
        <v>7.4089999999999998E-3</v>
      </c>
      <c r="AH172" s="3">
        <f t="shared" si="30"/>
        <v>2.028751912957214</v>
      </c>
      <c r="AI172" s="3">
        <f t="shared" si="31"/>
        <v>2.1013601129572139</v>
      </c>
      <c r="AJ172" s="2">
        <f>(1+D172-C172)*LineDuration</f>
        <v>2.0423999999999998E-2</v>
      </c>
      <c r="AK172" s="3">
        <f t="shared" si="32"/>
        <v>2.3015153129572141</v>
      </c>
      <c r="AM172" s="7">
        <f>D172-C172+1</f>
        <v>74</v>
      </c>
      <c r="AN172" s="4">
        <f t="shared" si="38"/>
        <v>44.962163849438134</v>
      </c>
      <c r="AO172" s="32">
        <f t="shared" si="39"/>
        <v>1.6458282623540756</v>
      </c>
      <c r="AP172" s="1">
        <f>ABS(J172+I172-H172-G172)/2</f>
        <v>1.5</v>
      </c>
      <c r="AQ172" s="4">
        <f t="shared" si="40"/>
        <v>44.987177929091324</v>
      </c>
      <c r="AS172" s="4">
        <f>1+(F172-3)-(E172-8)</f>
        <v>42</v>
      </c>
      <c r="AT172" s="4">
        <f>ABS(N172-L172)</f>
        <v>8</v>
      </c>
      <c r="AU172" s="4">
        <f>AN172/(1+D172-C172)*ABS(N172-L172)</f>
        <v>4.8607744702095284</v>
      </c>
      <c r="AV172" s="4">
        <f t="shared" si="41"/>
        <v>42.280339739058867</v>
      </c>
      <c r="AX172" s="4">
        <f t="shared" si="42"/>
        <v>44.987177929091324</v>
      </c>
      <c r="AZ172" s="24">
        <f t="shared" si="33"/>
        <v>0</v>
      </c>
      <c r="BA172" s="1">
        <f t="shared" si="34"/>
        <v>1.2799999999999999E-2</v>
      </c>
      <c r="BB172" s="1">
        <f t="shared" si="35"/>
        <v>2.0896684723485577</v>
      </c>
      <c r="BC172" s="1">
        <f t="shared" si="36"/>
        <v>6.2159754480962913E-3</v>
      </c>
      <c r="BD172" s="1">
        <f>BC172+LineDuration*(U172-T172+1)</f>
        <v>6.4919754480962915E-3</v>
      </c>
      <c r="BE172" s="1">
        <f t="shared" si="37"/>
        <v>1.3377121760768175E-2</v>
      </c>
      <c r="BF172" s="1">
        <f t="shared" si="43"/>
        <v>0.57712176076817578</v>
      </c>
      <c r="BG172" s="1">
        <f>BF172/(U172-T172+1)</f>
        <v>0.57712176076817578</v>
      </c>
      <c r="BH172" s="4">
        <f>((ABS(X172-F172+Xmax_correction)+1)^2+((ABS(U172-M172)+1)*BG172)^2)^(1/2)</f>
        <v>69.002413505085116</v>
      </c>
      <c r="BI172" s="4">
        <f>((ABS(E172-Xmin_correction-W172)+1)^2+((ABS(L172-T172)+1)*BG172)^2)^(1/2)</f>
        <v>47.780256923538211</v>
      </c>
      <c r="BJ172" s="4">
        <f>((ABS(E172-Xmin_correction-Y172)+1)^2+((ABS(K172-U172)+1)*BG172)^2)^(1/2)</f>
        <v>31.005371623748555</v>
      </c>
      <c r="BK172" s="4">
        <f>((ABS(V172-F172+Xmax_correction)+1)^2+((ABS(T172-N172)+1)*BG172)^2)^(1/2)</f>
        <v>80.249632300451296</v>
      </c>
      <c r="BL172" s="4">
        <f>((ABS(V172-Y172)+1)^2+((ABS(T172-U172)+1)*BG172)^2)^(1/2)</f>
        <v>1.1545863011278799</v>
      </c>
      <c r="BM172" s="4">
        <f>((ABS(W172-X172)+1)^2+((ABS(T172-U172)+1)*BG172)^2)^(1/2)</f>
        <v>1.1545863011278799</v>
      </c>
      <c r="BN172" s="4">
        <f>((ABS(E172-Xmin_correction-F172+Xmax_correction)+1)^2+((ABS(L172-M172)+1)*BG172)^2)^(1/2)</f>
        <v>53.319348755206313</v>
      </c>
      <c r="BO172" s="4">
        <f>((ABS(E172-Xmin_correction-F172+Xmax_correction)+1)^2+((ABS(K172-N172)+1)*BG172)^2)^(1/2)</f>
        <v>56.568573292576829</v>
      </c>
      <c r="BP172" s="4">
        <f t="shared" si="44"/>
        <v>80.249632300451296</v>
      </c>
      <c r="BQ172" s="4"/>
    </row>
    <row r="173" spans="1:69" x14ac:dyDescent="0.25">
      <c r="A173" s="10">
        <v>2034</v>
      </c>
      <c r="B173" s="47">
        <v>0</v>
      </c>
      <c r="C173" s="10">
        <v>20</v>
      </c>
      <c r="D173" s="10">
        <v>94</v>
      </c>
      <c r="E173" s="10">
        <v>37</v>
      </c>
      <c r="F173" s="10">
        <v>72</v>
      </c>
      <c r="G173" s="10">
        <v>56</v>
      </c>
      <c r="H173" s="10">
        <v>59</v>
      </c>
      <c r="I173" s="10">
        <v>51</v>
      </c>
      <c r="J173" s="10">
        <v>53</v>
      </c>
      <c r="K173" s="47">
        <v>0</v>
      </c>
      <c r="L173" s="10">
        <v>70</v>
      </c>
      <c r="M173" s="47">
        <v>0</v>
      </c>
      <c r="N173" s="10">
        <v>61</v>
      </c>
      <c r="O173" s="47">
        <v>0</v>
      </c>
      <c r="P173" s="47">
        <v>0</v>
      </c>
      <c r="Q173" s="10">
        <v>7409</v>
      </c>
      <c r="R173" s="10">
        <v>3</v>
      </c>
      <c r="S173" s="10">
        <v>45</v>
      </c>
      <c r="AG173" s="2">
        <f>Q173*0.000001</f>
        <v>7.4089999999999998E-3</v>
      </c>
      <c r="AH173" s="3">
        <f t="shared" si="30"/>
        <v>2.028751912957214</v>
      </c>
      <c r="AI173" s="3">
        <f t="shared" si="31"/>
        <v>2.1013601129572139</v>
      </c>
      <c r="AJ173" s="2">
        <f>(1+D173-C173)*LineDuration</f>
        <v>2.07E-2</v>
      </c>
      <c r="AK173" s="3">
        <f t="shared" si="32"/>
        <v>2.3042201129572137</v>
      </c>
      <c r="AM173" s="7">
        <f>D173-C173+1</f>
        <v>75</v>
      </c>
      <c r="AN173" s="4">
        <f t="shared" si="38"/>
        <v>45.597755338214327</v>
      </c>
      <c r="AO173" s="32">
        <f t="shared" si="39"/>
        <v>1.6448178083262883</v>
      </c>
      <c r="AP173" s="1">
        <f>ABS(J173+I173-H173-G173)/2</f>
        <v>5.5</v>
      </c>
      <c r="AQ173" s="4">
        <f t="shared" si="40"/>
        <v>45.928262452259759</v>
      </c>
      <c r="AS173" s="4">
        <f>1+(F173-3)-(E173-8)</f>
        <v>41</v>
      </c>
      <c r="AT173" s="4">
        <f>ABS(N173-L173)</f>
        <v>9</v>
      </c>
      <c r="AU173" s="4">
        <f>AN173/(1+D173-C173)*ABS(N173-L173)</f>
        <v>5.4717306405857196</v>
      </c>
      <c r="AV173" s="4">
        <f t="shared" si="41"/>
        <v>41.363508509350659</v>
      </c>
      <c r="AX173" s="4">
        <f t="shared" si="42"/>
        <v>45.928262452259759</v>
      </c>
      <c r="AZ173" s="24">
        <f t="shared" si="33"/>
        <v>1</v>
      </c>
      <c r="BA173" s="1">
        <f t="shared" si="34"/>
        <v>1.2799999999999999E-2</v>
      </c>
      <c r="BB173" s="1">
        <f t="shared" si="35"/>
        <v>2.0896684723485577</v>
      </c>
      <c r="BC173" s="1">
        <f t="shared" si="36"/>
        <v>6.2159754480962913E-3</v>
      </c>
      <c r="BD173" s="1">
        <f>BC173+LineDuration*(U173-T173+1)</f>
        <v>6.4919754480962915E-3</v>
      </c>
      <c r="BE173" s="1">
        <f t="shared" si="37"/>
        <v>1.3377121760768175E-2</v>
      </c>
      <c r="BF173" s="1">
        <f t="shared" si="43"/>
        <v>0.57712176076817578</v>
      </c>
      <c r="BG173" s="1">
        <f>BF173/(U173-T173+1)</f>
        <v>0.57712176076817578</v>
      </c>
      <c r="BH173" s="4">
        <f>((ABS(X173-F173+Xmax_correction)+1)^2+((ABS(U173-M173)+1)*BG173)^2)^(1/2)</f>
        <v>70.002379027621288</v>
      </c>
      <c r="BI173" s="4">
        <f>((ABS(E173-Xmin_correction-W173)+1)^2+((ABS(L173-T173)+1)*BG173)^2)^(1/2)</f>
        <v>52.611818865703896</v>
      </c>
      <c r="BJ173" s="4">
        <f>((ABS(E173-Xmin_correction-Y173)+1)^2+((ABS(K173-U173)+1)*BG173)^2)^(1/2)</f>
        <v>33.005046122172772</v>
      </c>
      <c r="BK173" s="4">
        <f>((ABS(V173-F173+Xmax_correction)+1)^2+((ABS(T173-N173)+1)*BG173)^2)^(1/2)</f>
        <v>78.615006588025551</v>
      </c>
      <c r="BL173" s="4">
        <f>((ABS(V173-Y173)+1)^2+((ABS(T173-U173)+1)*BG173)^2)^(1/2)</f>
        <v>1.1545863011278799</v>
      </c>
      <c r="BM173" s="4">
        <f>((ABS(W173-X173)+1)^2+((ABS(T173-U173)+1)*BG173)^2)^(1/2)</f>
        <v>1.1545863011278799</v>
      </c>
      <c r="BN173" s="4">
        <f>((ABS(E173-Xmin_correction-F173+Xmax_correction)+1)^2+((ABS(L173-M173)+1)*BG173)^2)^(1/2)</f>
        <v>55.883839205602513</v>
      </c>
      <c r="BO173" s="4">
        <f>((ABS(E173-Xmin_correction-F173+Xmax_correction)+1)^2+((ABS(K173-N173)+1)*BG173)^2)^(1/2)</f>
        <v>52.195011838635509</v>
      </c>
      <c r="BP173" s="4">
        <f t="shared" si="44"/>
        <v>78.615006588025551</v>
      </c>
      <c r="BQ173" s="4"/>
    </row>
    <row r="174" spans="1:69" x14ac:dyDescent="0.25">
      <c r="A174" s="10">
        <v>2071</v>
      </c>
      <c r="B174" s="47">
        <v>0</v>
      </c>
      <c r="C174" s="10">
        <v>20</v>
      </c>
      <c r="D174" s="10">
        <v>94</v>
      </c>
      <c r="E174" s="10">
        <v>25</v>
      </c>
      <c r="F174" s="10">
        <v>61</v>
      </c>
      <c r="G174" s="10">
        <v>47</v>
      </c>
      <c r="H174" s="10">
        <v>49</v>
      </c>
      <c r="I174" s="10">
        <v>38</v>
      </c>
      <c r="J174" s="10">
        <v>41</v>
      </c>
      <c r="K174" s="47">
        <v>0</v>
      </c>
      <c r="L174" s="10">
        <v>73</v>
      </c>
      <c r="M174" s="47">
        <v>0</v>
      </c>
      <c r="N174" s="10">
        <v>62</v>
      </c>
      <c r="O174" s="47">
        <v>0</v>
      </c>
      <c r="P174" s="47">
        <v>0</v>
      </c>
      <c r="Q174" s="10">
        <v>7409</v>
      </c>
      <c r="R174" s="10">
        <v>3</v>
      </c>
      <c r="S174" s="10">
        <v>45</v>
      </c>
      <c r="AG174" s="2">
        <f>Q174*0.000001</f>
        <v>7.4089999999999998E-3</v>
      </c>
      <c r="AH174" s="3">
        <f t="shared" si="30"/>
        <v>2.028751912957214</v>
      </c>
      <c r="AI174" s="3">
        <f t="shared" si="31"/>
        <v>2.1013601129572139</v>
      </c>
      <c r="AJ174" s="2">
        <f>(1+D174-C174)*LineDuration</f>
        <v>2.07E-2</v>
      </c>
      <c r="AK174" s="3">
        <f t="shared" si="32"/>
        <v>2.3042201129572137</v>
      </c>
      <c r="AM174" s="7">
        <f>D174-C174+1</f>
        <v>75</v>
      </c>
      <c r="AN174" s="4">
        <f t="shared" si="38"/>
        <v>45.597755338214327</v>
      </c>
      <c r="AO174" s="32">
        <f t="shared" si="39"/>
        <v>1.6448178083262883</v>
      </c>
      <c r="AP174" s="1">
        <f>ABS(J174+I174-H174-G174)/2</f>
        <v>8.5</v>
      </c>
      <c r="AQ174" s="4">
        <f t="shared" si="40"/>
        <v>46.383243654186728</v>
      </c>
      <c r="AS174" s="4">
        <f>1+(F174-3)-(E174-8)</f>
        <v>42</v>
      </c>
      <c r="AT174" s="4">
        <f>ABS(N174-L174)</f>
        <v>11</v>
      </c>
      <c r="AU174" s="4">
        <f>AN174/(1+D174-C174)*ABS(N174-L174)</f>
        <v>6.6876707829381017</v>
      </c>
      <c r="AV174" s="4">
        <f t="shared" si="41"/>
        <v>42.529106979819879</v>
      </c>
      <c r="AX174" s="4">
        <f t="shared" si="42"/>
        <v>46.383243654186728</v>
      </c>
      <c r="AZ174" s="24">
        <f t="shared" si="33"/>
        <v>2</v>
      </c>
      <c r="BA174" s="1">
        <f t="shared" si="34"/>
        <v>1.2799999999999999E-2</v>
      </c>
      <c r="BB174" s="1">
        <f t="shared" si="35"/>
        <v>2.0896684723485577</v>
      </c>
      <c r="BC174" s="1">
        <f t="shared" si="36"/>
        <v>6.2159754480962913E-3</v>
      </c>
      <c r="BD174" s="1">
        <f>BC174+LineDuration*(U174-T174+1)</f>
        <v>6.4919754480962915E-3</v>
      </c>
      <c r="BE174" s="1">
        <f t="shared" si="37"/>
        <v>1.3377121760768175E-2</v>
      </c>
      <c r="BF174" s="1">
        <f t="shared" si="43"/>
        <v>0.57712176076817578</v>
      </c>
      <c r="BG174" s="1">
        <f>BF174/(U174-T174+1)</f>
        <v>0.57712176076817578</v>
      </c>
      <c r="BH174" s="4">
        <f>((ABS(X174-F174+Xmax_correction)+1)^2+((ABS(U174-M174)+1)*BG174)^2)^(1/2)</f>
        <v>59.002822555592644</v>
      </c>
      <c r="BI174" s="4">
        <f>((ABS(E174-Xmin_correction-W174)+1)^2+((ABS(L174-T174)+1)*BG174)^2)^(1/2)</f>
        <v>47.590847108397064</v>
      </c>
      <c r="BJ174" s="4">
        <f>((ABS(E174-Xmin_correction-Y174)+1)^2+((ABS(K174-U174)+1)*BG174)^2)^(1/2)</f>
        <v>21.007928730047428</v>
      </c>
      <c r="BK174" s="4">
        <f>((ABS(V174-F174+Xmax_correction)+1)^2+((ABS(T174-N174)+1)*BG174)^2)^(1/2)</f>
        <v>69.303340119213019</v>
      </c>
      <c r="BL174" s="4">
        <f>((ABS(V174-Y174)+1)^2+((ABS(T174-U174)+1)*BG174)^2)^(1/2)</f>
        <v>1.1545863011278799</v>
      </c>
      <c r="BM174" s="4">
        <f>((ABS(W174-X174)+1)^2+((ABS(T174-U174)+1)*BG174)^2)^(1/2)</f>
        <v>1.1545863011278799</v>
      </c>
      <c r="BN174" s="4">
        <f>((ABS(E174-Xmin_correction-F174+Xmax_correction)+1)^2+((ABS(L174-M174)+1)*BG174)^2)^(1/2)</f>
        <v>57.835012998138289</v>
      </c>
      <c r="BO174" s="4">
        <f>((ABS(E174-Xmin_correction-F174+Xmax_correction)+1)^2+((ABS(K174-N174)+1)*BG174)^2)^(1/2)</f>
        <v>53.319348755206313</v>
      </c>
      <c r="BP174" s="4">
        <f t="shared" si="44"/>
        <v>69.303340119213019</v>
      </c>
      <c r="BQ174" s="4"/>
    </row>
    <row r="175" spans="1:69" x14ac:dyDescent="0.25">
      <c r="A175" s="10">
        <v>2004</v>
      </c>
      <c r="B175" s="47">
        <v>0</v>
      </c>
      <c r="C175" s="10">
        <v>20</v>
      </c>
      <c r="D175" s="10">
        <v>94</v>
      </c>
      <c r="E175" s="10">
        <v>22</v>
      </c>
      <c r="F175" s="10">
        <v>59</v>
      </c>
      <c r="G175" s="10">
        <v>42</v>
      </c>
      <c r="H175" s="10">
        <v>45</v>
      </c>
      <c r="I175" s="10">
        <v>36</v>
      </c>
      <c r="J175" s="10">
        <v>37</v>
      </c>
      <c r="K175" s="47">
        <v>0</v>
      </c>
      <c r="L175" s="10">
        <v>65</v>
      </c>
      <c r="M175" s="47">
        <v>0</v>
      </c>
      <c r="N175" s="10">
        <v>50</v>
      </c>
      <c r="O175" s="47">
        <v>0</v>
      </c>
      <c r="P175" s="47">
        <v>0</v>
      </c>
      <c r="Q175" s="10">
        <v>7409</v>
      </c>
      <c r="R175" s="10">
        <v>3</v>
      </c>
      <c r="S175" s="10">
        <v>45</v>
      </c>
      <c r="AF175" s="8"/>
      <c r="AG175" s="2">
        <f>Q175*0.000001</f>
        <v>7.4089999999999998E-3</v>
      </c>
      <c r="AH175" s="3">
        <f t="shared" si="30"/>
        <v>2.028751912957214</v>
      </c>
      <c r="AI175" s="3">
        <f t="shared" si="31"/>
        <v>2.1013601129572139</v>
      </c>
      <c r="AJ175" s="2">
        <f>(1+D175-C175)*LineDuration</f>
        <v>2.07E-2</v>
      </c>
      <c r="AK175" s="3">
        <f t="shared" si="32"/>
        <v>2.3042201129572137</v>
      </c>
      <c r="AM175" s="7">
        <f>D175-C175+1</f>
        <v>75</v>
      </c>
      <c r="AN175" s="4">
        <f t="shared" si="38"/>
        <v>45.597755338214327</v>
      </c>
      <c r="AO175" s="32">
        <f t="shared" si="39"/>
        <v>1.6448178083262883</v>
      </c>
      <c r="AP175" s="1">
        <f>ABS(J175+I175-H175-G175)/2</f>
        <v>7</v>
      </c>
      <c r="AQ175" s="4">
        <f t="shared" si="40"/>
        <v>46.131933537232676</v>
      </c>
      <c r="AS175" s="4">
        <f>1+(F175-3)-(E175-8)</f>
        <v>43</v>
      </c>
      <c r="AT175" s="4">
        <f>ABS(N175-L175)</f>
        <v>15</v>
      </c>
      <c r="AU175" s="4">
        <f>AN175/(1+D175-C175)*ABS(N175-L175)</f>
        <v>9.1195510676428668</v>
      </c>
      <c r="AV175" s="4">
        <f t="shared" si="41"/>
        <v>43.956412634282913</v>
      </c>
      <c r="AX175" s="4">
        <f t="shared" si="42"/>
        <v>46.131933537232676</v>
      </c>
      <c r="AZ175" s="24">
        <f t="shared" si="33"/>
        <v>3</v>
      </c>
      <c r="BA175" s="1">
        <f t="shared" si="34"/>
        <v>1.2799999999999999E-2</v>
      </c>
      <c r="BB175" s="1">
        <f t="shared" si="35"/>
        <v>2.0896684723485577</v>
      </c>
      <c r="BC175" s="1">
        <f t="shared" si="36"/>
        <v>6.2159754480962913E-3</v>
      </c>
      <c r="BD175" s="1">
        <f>BC175+LineDuration*(U175-T175+1)</f>
        <v>6.4919754480962915E-3</v>
      </c>
      <c r="BE175" s="1">
        <f t="shared" si="37"/>
        <v>1.3377121760768175E-2</v>
      </c>
      <c r="BF175" s="1">
        <f t="shared" si="43"/>
        <v>0.57712176076817578</v>
      </c>
      <c r="BG175" s="1">
        <f>BF175/(U175-T175+1)</f>
        <v>0.57712176076817578</v>
      </c>
      <c r="BH175" s="4">
        <f>((ABS(X175-F175+Xmax_correction)+1)^2+((ABS(U175-M175)+1)*BG175)^2)^(1/2)</f>
        <v>57.002921587641033</v>
      </c>
      <c r="BI175" s="4">
        <f>((ABS(E175-Xmin_correction-W175)+1)^2+((ABS(L175-T175)+1)*BG175)^2)^(1/2)</f>
        <v>42.128978845118084</v>
      </c>
      <c r="BJ175" s="4">
        <f>((ABS(E175-Xmin_correction-Y175)+1)^2+((ABS(K175-U175)+1)*BG175)^2)^(1/2)</f>
        <v>18.009249554791342</v>
      </c>
      <c r="BK175" s="4">
        <f>((ABS(V175-F175+Xmax_correction)+1)^2+((ABS(T175-N175)+1)*BG175)^2)^(1/2)</f>
        <v>64.150711914072843</v>
      </c>
      <c r="BL175" s="4">
        <f>((ABS(V175-Y175)+1)^2+((ABS(T175-U175)+1)*BG175)^2)^(1/2)</f>
        <v>1.1545863011278799</v>
      </c>
      <c r="BM175" s="4">
        <f>((ABS(W175-X175)+1)^2+((ABS(T175-U175)+1)*BG175)^2)^(1/2)</f>
        <v>1.1545863011278799</v>
      </c>
      <c r="BN175" s="4">
        <f>((ABS(E175-Xmin_correction-F175+Xmax_correction)+1)^2+((ABS(L175-M175)+1)*BG175)^2)^(1/2)</f>
        <v>55.234507859963841</v>
      </c>
      <c r="BO175" s="4">
        <f>((ABS(E175-Xmin_correction-F175+Xmax_correction)+1)^2+((ABS(K175-N175)+1)*BG175)^2)^(1/2)</f>
        <v>49.661995923264776</v>
      </c>
      <c r="BP175" s="4">
        <f t="shared" si="44"/>
        <v>64.150711914072843</v>
      </c>
      <c r="BQ175" s="4"/>
    </row>
    <row r="176" spans="1:69" s="36" customFormat="1" x14ac:dyDescent="0.25">
      <c r="A176" s="44">
        <v>2075</v>
      </c>
      <c r="B176" s="47">
        <v>0</v>
      </c>
      <c r="C176" s="44">
        <v>22</v>
      </c>
      <c r="D176" s="44">
        <v>96</v>
      </c>
      <c r="E176" s="44">
        <v>32</v>
      </c>
      <c r="F176" s="44">
        <v>68</v>
      </c>
      <c r="G176" s="44">
        <v>50</v>
      </c>
      <c r="H176" s="44">
        <v>51</v>
      </c>
      <c r="I176" s="44">
        <v>47</v>
      </c>
      <c r="J176" s="44">
        <v>50</v>
      </c>
      <c r="K176" s="47">
        <v>0</v>
      </c>
      <c r="L176" s="44">
        <v>66</v>
      </c>
      <c r="M176" s="47">
        <v>0</v>
      </c>
      <c r="N176" s="44">
        <v>70</v>
      </c>
      <c r="O176" s="47">
        <v>0</v>
      </c>
      <c r="P176" s="47">
        <v>0</v>
      </c>
      <c r="Q176" s="44">
        <v>7401</v>
      </c>
      <c r="R176" s="44">
        <v>3</v>
      </c>
      <c r="S176" s="44">
        <v>45</v>
      </c>
      <c r="U176" s="39"/>
      <c r="V176" s="39"/>
      <c r="AD176" s="53"/>
      <c r="AG176" s="37">
        <f>Q176*0.000001</f>
        <v>7.4009999999999996E-3</v>
      </c>
      <c r="AH176" s="38">
        <f t="shared" si="30"/>
        <v>2.031023304296717</v>
      </c>
      <c r="AI176" s="38">
        <f t="shared" si="31"/>
        <v>2.1035531042967168</v>
      </c>
      <c r="AJ176" s="37">
        <f>(1+D176-C176)*LineDuration</f>
        <v>2.07E-2</v>
      </c>
      <c r="AK176" s="38">
        <f t="shared" si="32"/>
        <v>2.3064131042967166</v>
      </c>
      <c r="AL176" s="48"/>
      <c r="AM176" s="39">
        <f>D176-C176+1</f>
        <v>75</v>
      </c>
      <c r="AN176" s="40">
        <f t="shared" si="38"/>
        <v>45.643150258942036</v>
      </c>
      <c r="AO176" s="41">
        <f t="shared" si="39"/>
        <v>1.6431819358328934</v>
      </c>
      <c r="AP176" s="39">
        <f>ABS(J176+I176-H176-G176)/2</f>
        <v>2</v>
      </c>
      <c r="AQ176" s="40">
        <f t="shared" si="40"/>
        <v>45.686947430971578</v>
      </c>
      <c r="AR176" s="48"/>
      <c r="AS176" s="40">
        <f>1+(F176-3)-(E176-8)</f>
        <v>42</v>
      </c>
      <c r="AT176" s="40">
        <f>ABS(N176-L176)</f>
        <v>4</v>
      </c>
      <c r="AU176" s="40">
        <f>AN176/(1+D176-C176)*ABS(N176-L176)</f>
        <v>2.4343013471435753</v>
      </c>
      <c r="AV176" s="40">
        <f t="shared" si="41"/>
        <v>42.070486365725614</v>
      </c>
      <c r="AW176" s="48"/>
      <c r="AX176" s="40">
        <f t="shared" si="42"/>
        <v>45.686947430971578</v>
      </c>
      <c r="AY176" s="48"/>
      <c r="AZ176" s="42">
        <f t="shared" si="33"/>
        <v>0</v>
      </c>
      <c r="BA176" s="39">
        <f t="shared" si="34"/>
        <v>1.2799999999999999E-2</v>
      </c>
      <c r="BB176" s="39">
        <f t="shared" si="35"/>
        <v>2.0918737205186058</v>
      </c>
      <c r="BC176" s="39">
        <f t="shared" si="36"/>
        <v>6.2092261450906938E-3</v>
      </c>
      <c r="BD176" s="39">
        <f>BC176+LineDuration*(U176-T176+1)</f>
        <v>6.485226145090694E-3</v>
      </c>
      <c r="BE176" s="39">
        <f t="shared" si="37"/>
        <v>1.3377730409263105E-2</v>
      </c>
      <c r="BF176" s="39">
        <f t="shared" si="43"/>
        <v>0.57773040926310626</v>
      </c>
      <c r="BG176" s="39">
        <f>BF176/(U176-T176+1)</f>
        <v>0.57773040926310626</v>
      </c>
      <c r="BH176" s="4">
        <f>((ABS(X176-F176+Xmax_correction)+1)^2+((ABS(U176-M176)+1)*BG176)^2)^(1/2)</f>
        <v>66.002528530547877</v>
      </c>
      <c r="BI176" s="40">
        <f>((ABS(E176-Xmin_correction-W176)+1)^2+((ABS(L176-T176)+1)*BG176)^2)^(1/2)</f>
        <v>47.773469827502197</v>
      </c>
      <c r="BJ176" s="4">
        <f>((ABS(E176-Xmin_correction-Y176)+1)^2+((ABS(K176-U176)+1)*BG176)^2)^(1/2)</f>
        <v>28.005959587662538</v>
      </c>
      <c r="BK176" s="4">
        <f>((ABS(V176-F176+Xmax_correction)+1)^2+((ABS(T176-N176)+1)*BG176)^2)^(1/2)</f>
        <v>77.708087084896519</v>
      </c>
      <c r="BL176" s="40">
        <f>((ABS(V176-Y176)+1)^2+((ABS(T176-U176)+1)*BG176)^2)^(1/2)</f>
        <v>1.1548906553381217</v>
      </c>
      <c r="BM176" s="40">
        <f>((ABS(W176-X176)+1)^2+((ABS(T176-U176)+1)*BG176)^2)^(1/2)</f>
        <v>1.1548906553381217</v>
      </c>
      <c r="BN176" s="4">
        <f>((ABS(E176-Xmin_correction-F176+Xmax_correction)+1)^2+((ABS(L176-M176)+1)*BG176)^2)^(1/2)</f>
        <v>54.948197598822681</v>
      </c>
      <c r="BO176" s="4">
        <f>((ABS(E176-Xmin_correction-F176+Xmax_correction)+1)^2+((ABS(K176-N176)+1)*BG176)^2)^(1/2)</f>
        <v>56.599883377917493</v>
      </c>
      <c r="BP176" s="40">
        <f t="shared" si="44"/>
        <v>77.708087084896519</v>
      </c>
      <c r="BQ176" s="4"/>
    </row>
    <row r="177" spans="1:69" s="36" customFormat="1" x14ac:dyDescent="0.25">
      <c r="A177" s="44">
        <v>2046</v>
      </c>
      <c r="B177" s="47">
        <v>0</v>
      </c>
      <c r="C177" s="44">
        <v>20</v>
      </c>
      <c r="D177" s="44">
        <v>94</v>
      </c>
      <c r="E177" s="44">
        <v>36</v>
      </c>
      <c r="F177" s="44">
        <v>71</v>
      </c>
      <c r="G177" s="44">
        <v>55</v>
      </c>
      <c r="H177" s="44">
        <v>59</v>
      </c>
      <c r="I177" s="44">
        <v>50</v>
      </c>
      <c r="J177" s="44">
        <v>52</v>
      </c>
      <c r="K177" s="47">
        <v>0</v>
      </c>
      <c r="L177" s="44">
        <v>72</v>
      </c>
      <c r="M177" s="47">
        <v>0</v>
      </c>
      <c r="N177" s="44">
        <v>60</v>
      </c>
      <c r="O177" s="47">
        <v>0</v>
      </c>
      <c r="P177" s="47">
        <v>0</v>
      </c>
      <c r="Q177" s="44">
        <v>7401</v>
      </c>
      <c r="R177" s="44">
        <v>3</v>
      </c>
      <c r="S177" s="44">
        <v>45</v>
      </c>
      <c r="U177" s="39"/>
      <c r="V177" s="39"/>
      <c r="AD177" s="53"/>
      <c r="AG177" s="37">
        <f>Q177*0.000001</f>
        <v>7.4009999999999996E-3</v>
      </c>
      <c r="AH177" s="38">
        <f t="shared" si="30"/>
        <v>2.031023304296717</v>
      </c>
      <c r="AI177" s="38">
        <f t="shared" si="31"/>
        <v>2.1035531042967168</v>
      </c>
      <c r="AJ177" s="37">
        <f>(1+D177-C177)*LineDuration</f>
        <v>2.07E-2</v>
      </c>
      <c r="AK177" s="38">
        <f t="shared" si="32"/>
        <v>2.3064131042967166</v>
      </c>
      <c r="AL177" s="48"/>
      <c r="AM177" s="39">
        <f>D177-C177+1</f>
        <v>75</v>
      </c>
      <c r="AN177" s="40">
        <f t="shared" si="38"/>
        <v>45.643150258942036</v>
      </c>
      <c r="AO177" s="41">
        <f t="shared" si="39"/>
        <v>1.6431819358328934</v>
      </c>
      <c r="AP177" s="39">
        <f>ABS(J177+I177-H177-G177)/2</f>
        <v>6</v>
      </c>
      <c r="AQ177" s="40">
        <f t="shared" si="40"/>
        <v>46.035824805909151</v>
      </c>
      <c r="AR177" s="48"/>
      <c r="AS177" s="40">
        <f>1+(F177-3)-(E177-8)</f>
        <v>41</v>
      </c>
      <c r="AT177" s="40">
        <f>ABS(N177-L177)</f>
        <v>12</v>
      </c>
      <c r="AU177" s="40">
        <f>AN177/(1+D177-C177)*ABS(N177-L177)</f>
        <v>7.3029040414307254</v>
      </c>
      <c r="AV177" s="40">
        <f t="shared" si="41"/>
        <v>41.645316752767592</v>
      </c>
      <c r="AW177" s="48"/>
      <c r="AX177" s="40">
        <f t="shared" si="42"/>
        <v>46.035824805909151</v>
      </c>
      <c r="AY177" s="48"/>
      <c r="AZ177" s="42">
        <f t="shared" si="33"/>
        <v>1</v>
      </c>
      <c r="BA177" s="39">
        <f t="shared" si="34"/>
        <v>1.2799999999999999E-2</v>
      </c>
      <c r="BB177" s="39">
        <f t="shared" si="35"/>
        <v>2.0918737205186058</v>
      </c>
      <c r="BC177" s="39">
        <f t="shared" si="36"/>
        <v>6.2092261450906938E-3</v>
      </c>
      <c r="BD177" s="39">
        <f>BC177+LineDuration*(U177-T177+1)</f>
        <v>6.485226145090694E-3</v>
      </c>
      <c r="BE177" s="39">
        <f t="shared" si="37"/>
        <v>1.3377730409263105E-2</v>
      </c>
      <c r="BF177" s="39">
        <f t="shared" si="43"/>
        <v>0.57773040926310626</v>
      </c>
      <c r="BG177" s="39">
        <f>BF177/(U177-T177+1)</f>
        <v>0.57773040926310626</v>
      </c>
      <c r="BH177" s="4">
        <f>((ABS(X177-F177+Xmax_correction)+1)^2+((ABS(U177-M177)+1)*BG177)^2)^(1/2)</f>
        <v>69.002418598378043</v>
      </c>
      <c r="BI177" s="40">
        <f>((ABS(E177-Xmin_correction-W177)+1)^2+((ABS(L177-T177)+1)*BG177)^2)^(1/2)</f>
        <v>52.940280099566991</v>
      </c>
      <c r="BJ177" s="4">
        <f>((ABS(E177-Xmin_correction-Y177)+1)^2+((ABS(K177-U177)+1)*BG177)^2)^(1/2)</f>
        <v>32.00521476924952</v>
      </c>
      <c r="BK177" s="4">
        <f>((ABS(V177-F177+Xmax_correction)+1)^2+((ABS(T177-N177)+1)*BG177)^2)^(1/2)</f>
        <v>77.478817726876827</v>
      </c>
      <c r="BL177" s="40">
        <f>((ABS(V177-Y177)+1)^2+((ABS(T177-U177)+1)*BG177)^2)^(1/2)</f>
        <v>1.1548906553381217</v>
      </c>
      <c r="BM177" s="40">
        <f>((ABS(W177-X177)+1)^2+((ABS(T177-U177)+1)*BG177)^2)^(1/2)</f>
        <v>1.1548906553381217</v>
      </c>
      <c r="BN177" s="4">
        <f>((ABS(E177-Xmin_correction-F177+Xmax_correction)+1)^2+((ABS(L177-M177)+1)*BG177)^2)^(1/2)</f>
        <v>56.768593932037888</v>
      </c>
      <c r="BO177" s="4">
        <f>((ABS(E177-Xmin_correction-F177+Xmax_correction)+1)^2+((ABS(K177-N177)+1)*BG177)^2)^(1/2)</f>
        <v>51.826317603651944</v>
      </c>
      <c r="BP177" s="40">
        <f t="shared" si="44"/>
        <v>77.478817726876827</v>
      </c>
      <c r="BQ177" s="4"/>
    </row>
    <row r="178" spans="1:69" s="36" customFormat="1" x14ac:dyDescent="0.25">
      <c r="A178" s="44">
        <v>2070</v>
      </c>
      <c r="B178" s="47">
        <v>0</v>
      </c>
      <c r="C178" s="44">
        <v>20</v>
      </c>
      <c r="D178" s="44">
        <v>94</v>
      </c>
      <c r="E178" s="44">
        <v>21</v>
      </c>
      <c r="F178" s="44">
        <v>57</v>
      </c>
      <c r="G178" s="44">
        <v>42</v>
      </c>
      <c r="H178" s="44">
        <v>45</v>
      </c>
      <c r="I178" s="44">
        <v>33</v>
      </c>
      <c r="J178" s="44">
        <v>36</v>
      </c>
      <c r="K178" s="47">
        <v>0</v>
      </c>
      <c r="L178" s="44">
        <v>78</v>
      </c>
      <c r="M178" s="47">
        <v>0</v>
      </c>
      <c r="N178" s="44">
        <v>58</v>
      </c>
      <c r="O178" s="47">
        <v>0</v>
      </c>
      <c r="P178" s="47">
        <v>0</v>
      </c>
      <c r="Q178" s="44">
        <v>7401</v>
      </c>
      <c r="R178" s="44">
        <v>3</v>
      </c>
      <c r="S178" s="44">
        <v>45</v>
      </c>
      <c r="U178" s="39"/>
      <c r="V178" s="39"/>
      <c r="AD178" s="53"/>
      <c r="AG178" s="37">
        <f>Q178*0.000001</f>
        <v>7.4009999999999996E-3</v>
      </c>
      <c r="AH178" s="38">
        <f t="shared" si="30"/>
        <v>2.031023304296717</v>
      </c>
      <c r="AI178" s="38">
        <f t="shared" si="31"/>
        <v>2.1035531042967168</v>
      </c>
      <c r="AJ178" s="37">
        <f>(1+D178-C178)*LineDuration</f>
        <v>2.07E-2</v>
      </c>
      <c r="AK178" s="38">
        <f t="shared" si="32"/>
        <v>2.3064131042967166</v>
      </c>
      <c r="AL178" s="48"/>
      <c r="AM178" s="39">
        <f>D178-C178+1</f>
        <v>75</v>
      </c>
      <c r="AN178" s="40">
        <f t="shared" si="38"/>
        <v>45.643150258942036</v>
      </c>
      <c r="AO178" s="41">
        <f t="shared" si="39"/>
        <v>1.6431819358328934</v>
      </c>
      <c r="AP178" s="39">
        <f>ABS(J178+I178-H178-G178)/2</f>
        <v>9</v>
      </c>
      <c r="AQ178" s="40">
        <f t="shared" si="40"/>
        <v>46.522007325139796</v>
      </c>
      <c r="AR178" s="48"/>
      <c r="AS178" s="40">
        <f>1+(F178-3)-(E178-8)</f>
        <v>42</v>
      </c>
      <c r="AT178" s="40">
        <f>ABS(N178-L178)</f>
        <v>20</v>
      </c>
      <c r="AU178" s="40">
        <f>AN178/(1+D178-C178)*ABS(N178-L178)</f>
        <v>12.171506735717877</v>
      </c>
      <c r="AV178" s="40">
        <f t="shared" si="41"/>
        <v>43.728086811769224</v>
      </c>
      <c r="AW178" s="48"/>
      <c r="AX178" s="40">
        <f t="shared" si="42"/>
        <v>46.522007325139796</v>
      </c>
      <c r="AY178" s="48"/>
      <c r="AZ178" s="42">
        <f t="shared" si="33"/>
        <v>2</v>
      </c>
      <c r="BA178" s="39">
        <f t="shared" si="34"/>
        <v>1.2799999999999999E-2</v>
      </c>
      <c r="BB178" s="39">
        <f t="shared" si="35"/>
        <v>2.0918737205186058</v>
      </c>
      <c r="BC178" s="39">
        <f t="shared" si="36"/>
        <v>6.2092261450906938E-3</v>
      </c>
      <c r="BD178" s="39">
        <f>BC178+LineDuration*(U178-T178+1)</f>
        <v>6.485226145090694E-3</v>
      </c>
      <c r="BE178" s="39">
        <f t="shared" si="37"/>
        <v>1.3377730409263105E-2</v>
      </c>
      <c r="BF178" s="39">
        <f t="shared" si="43"/>
        <v>0.57773040926310626</v>
      </c>
      <c r="BG178" s="39">
        <f>BF178/(U178-T178+1)</f>
        <v>0.57773040926310626</v>
      </c>
      <c r="BH178" s="4">
        <f>((ABS(X178-F178+Xmax_correction)+1)^2+((ABS(U178-M178)+1)*BG178)^2)^(1/2)</f>
        <v>55.003034211085001</v>
      </c>
      <c r="BI178" s="40">
        <f>((ABS(E178-Xmin_correction-W178)+1)^2+((ABS(L178-T178)+1)*BG178)^2)^(1/2)</f>
        <v>48.703939361602366</v>
      </c>
      <c r="BJ178" s="4">
        <f>((ABS(E178-Xmin_correction-Y178)+1)^2+((ABS(K178-U178)+1)*BG178)^2)^(1/2)</f>
        <v>17.009814003268446</v>
      </c>
      <c r="BK178" s="4">
        <f>((ABS(V178-F178+Xmax_correction)+1)^2+((ABS(T178-N178)+1)*BG178)^2)^(1/2)</f>
        <v>64.70596428588054</v>
      </c>
      <c r="BL178" s="40">
        <f>((ABS(V178-Y178)+1)^2+((ABS(T178-U178)+1)*BG178)^2)^(1/2)</f>
        <v>1.1548906553381217</v>
      </c>
      <c r="BM178" s="40">
        <f>((ABS(W178-X178)+1)^2+((ABS(T178-U178)+1)*BG178)^2)^(1/2)</f>
        <v>1.1548906553381217</v>
      </c>
      <c r="BN178" s="4">
        <f>((ABS(E178-Xmin_correction-F178+Xmax_correction)+1)^2+((ABS(L178-M178)+1)*BG178)^2)^(1/2)</f>
        <v>60.033937979601511</v>
      </c>
      <c r="BO178" s="4">
        <f>((ABS(E178-Xmin_correction-F178+Xmax_correction)+1)^2+((ABS(K178-N178)+1)*BG178)^2)^(1/2)</f>
        <v>51.796349428947671</v>
      </c>
      <c r="BP178" s="40">
        <f t="shared" si="44"/>
        <v>64.70596428588054</v>
      </c>
      <c r="BQ178" s="4"/>
    </row>
    <row r="179" spans="1:69" s="36" customFormat="1" x14ac:dyDescent="0.25">
      <c r="A179" s="44">
        <v>1970</v>
      </c>
      <c r="B179" s="47">
        <v>0</v>
      </c>
      <c r="C179" s="44">
        <v>20</v>
      </c>
      <c r="D179" s="44">
        <v>94</v>
      </c>
      <c r="E179" s="44">
        <v>18</v>
      </c>
      <c r="F179" s="44">
        <v>52</v>
      </c>
      <c r="G179" s="44">
        <v>37</v>
      </c>
      <c r="H179" s="44">
        <v>40</v>
      </c>
      <c r="I179" s="44">
        <v>31</v>
      </c>
      <c r="J179" s="44">
        <v>32</v>
      </c>
      <c r="K179" s="47">
        <v>0</v>
      </c>
      <c r="L179" s="44">
        <v>75</v>
      </c>
      <c r="M179" s="47">
        <v>0</v>
      </c>
      <c r="N179" s="44">
        <v>61</v>
      </c>
      <c r="O179" s="47">
        <v>0</v>
      </c>
      <c r="P179" s="47">
        <v>0</v>
      </c>
      <c r="Q179" s="44">
        <v>7401</v>
      </c>
      <c r="R179" s="44">
        <v>3</v>
      </c>
      <c r="S179" s="44">
        <v>45</v>
      </c>
      <c r="U179" s="39"/>
      <c r="V179" s="39"/>
      <c r="AD179" s="53"/>
      <c r="AG179" s="37">
        <f>Q179*0.000001</f>
        <v>7.4009999999999996E-3</v>
      </c>
      <c r="AH179" s="38">
        <f t="shared" si="30"/>
        <v>2.031023304296717</v>
      </c>
      <c r="AI179" s="38">
        <f t="shared" si="31"/>
        <v>2.1035531042967168</v>
      </c>
      <c r="AJ179" s="37">
        <f>(1+D179-C179)*LineDuration</f>
        <v>2.07E-2</v>
      </c>
      <c r="AK179" s="38">
        <f t="shared" si="32"/>
        <v>2.3064131042967166</v>
      </c>
      <c r="AL179" s="48"/>
      <c r="AM179" s="39">
        <f>D179-C179+1</f>
        <v>75</v>
      </c>
      <c r="AN179" s="40">
        <f t="shared" si="38"/>
        <v>45.643150258942036</v>
      </c>
      <c r="AO179" s="41">
        <f t="shared" si="39"/>
        <v>1.6431819358328934</v>
      </c>
      <c r="AP179" s="39">
        <f>ABS(J179+I179-H179-G179)/2</f>
        <v>7</v>
      </c>
      <c r="AQ179" s="40">
        <f t="shared" si="40"/>
        <v>46.176803327648834</v>
      </c>
      <c r="AR179" s="48"/>
      <c r="AS179" s="40">
        <f>1+(F179-3)-(E179-8)</f>
        <v>40</v>
      </c>
      <c r="AT179" s="40">
        <f>ABS(N179-L179)</f>
        <v>14</v>
      </c>
      <c r="AU179" s="40">
        <f>AN179/(1+D179-C179)*ABS(N179-L179)</f>
        <v>8.5200547150025141</v>
      </c>
      <c r="AV179" s="40">
        <f t="shared" si="41"/>
        <v>40.897326713938611</v>
      </c>
      <c r="AW179" s="48"/>
      <c r="AX179" s="40">
        <f t="shared" si="42"/>
        <v>46.176803327648834</v>
      </c>
      <c r="AY179" s="48"/>
      <c r="AZ179" s="42">
        <f t="shared" si="33"/>
        <v>3</v>
      </c>
      <c r="BA179" s="39">
        <f t="shared" si="34"/>
        <v>1.2799999999999999E-2</v>
      </c>
      <c r="BB179" s="39">
        <f t="shared" si="35"/>
        <v>2.0918737205186058</v>
      </c>
      <c r="BC179" s="39">
        <f t="shared" si="36"/>
        <v>6.2092261450906938E-3</v>
      </c>
      <c r="BD179" s="39">
        <f>BC179+LineDuration*(U179-T179+1)</f>
        <v>6.485226145090694E-3</v>
      </c>
      <c r="BE179" s="39">
        <f t="shared" si="37"/>
        <v>1.3377730409263105E-2</v>
      </c>
      <c r="BF179" s="39">
        <f t="shared" si="43"/>
        <v>0.57773040926310626</v>
      </c>
      <c r="BG179" s="39">
        <f>BF179/(U179-T179+1)</f>
        <v>0.57773040926310626</v>
      </c>
      <c r="BH179" s="4">
        <f>((ABS(X179-F179+Xmax_correction)+1)^2+((ABS(U179-M179)+1)*BG179)^2)^(1/2)</f>
        <v>50.003337612861273</v>
      </c>
      <c r="BI179" s="40">
        <f>((ABS(E179-Xmin_correction-W179)+1)^2+((ABS(L179-T179)+1)*BG179)^2)^(1/2)</f>
        <v>46.08545900115935</v>
      </c>
      <c r="BJ179" s="4">
        <f>((ABS(E179-Xmin_correction-Y179)+1)^2+((ABS(K179-U179)+1)*BG179)^2)^(1/2)</f>
        <v>14.011915373202456</v>
      </c>
      <c r="BK179" s="4">
        <f>((ABS(V179-F179+Xmax_correction)+1)^2+((ABS(T179-N179)+1)*BG179)^2)^(1/2)</f>
        <v>61.506269637545437</v>
      </c>
      <c r="BL179" s="40">
        <f>((ABS(V179-Y179)+1)^2+((ABS(T179-U179)+1)*BG179)^2)^(1/2)</f>
        <v>1.1548906553381217</v>
      </c>
      <c r="BM179" s="40">
        <f>((ABS(W179-X179)+1)^2+((ABS(T179-U179)+1)*BG179)^2)^(1/2)</f>
        <v>1.1548906553381217</v>
      </c>
      <c r="BN179" s="4">
        <f>((ABS(E179-Xmin_correction-F179+Xmax_correction)+1)^2+((ABS(L179-M179)+1)*BG179)^2)^(1/2)</f>
        <v>57.418372768196235</v>
      </c>
      <c r="BO179" s="4">
        <f>((ABS(E179-Xmin_correction-F179+Xmax_correction)+1)^2+((ABS(K179-N179)+1)*BG179)^2)^(1/2)</f>
        <v>51.497778638757261</v>
      </c>
      <c r="BP179" s="40">
        <f t="shared" si="44"/>
        <v>61.506269637545437</v>
      </c>
      <c r="BQ179" s="4"/>
    </row>
    <row r="180" spans="1:69" x14ac:dyDescent="0.25">
      <c r="A180" s="10">
        <v>2091</v>
      </c>
      <c r="B180" s="47">
        <v>0</v>
      </c>
      <c r="C180" s="10">
        <v>22</v>
      </c>
      <c r="D180" s="10">
        <v>96</v>
      </c>
      <c r="E180" s="10">
        <v>43</v>
      </c>
      <c r="F180" s="10">
        <v>78</v>
      </c>
      <c r="G180" s="10">
        <v>58</v>
      </c>
      <c r="H180" s="10">
        <v>62</v>
      </c>
      <c r="I180" s="10">
        <v>58</v>
      </c>
      <c r="J180" s="10">
        <v>60</v>
      </c>
      <c r="K180" s="47">
        <v>0</v>
      </c>
      <c r="L180" s="10">
        <v>74</v>
      </c>
      <c r="M180" s="47">
        <v>0</v>
      </c>
      <c r="N180" s="10">
        <v>65</v>
      </c>
      <c r="O180" s="47">
        <v>0</v>
      </c>
      <c r="P180" s="47">
        <v>0</v>
      </c>
      <c r="Q180" s="10">
        <v>7496</v>
      </c>
      <c r="R180" s="10">
        <v>3</v>
      </c>
      <c r="S180" s="10">
        <v>45</v>
      </c>
      <c r="AG180" s="2">
        <f>Q180*0.000001</f>
        <v>7.4960000000000001E-3</v>
      </c>
      <c r="AH180" s="3">
        <f t="shared" si="30"/>
        <v>2.0043581805763071</v>
      </c>
      <c r="AI180" s="3">
        <f t="shared" si="31"/>
        <v>2.077818980576307</v>
      </c>
      <c r="AJ180" s="2">
        <f>(1+D180-C180)*LineDuration</f>
        <v>2.07E-2</v>
      </c>
      <c r="AK180" s="3">
        <f t="shared" si="32"/>
        <v>2.2806789805763068</v>
      </c>
      <c r="AM180" s="7">
        <f>D180-C180+1</f>
        <v>75</v>
      </c>
      <c r="AN180" s="4">
        <f t="shared" si="38"/>
        <v>45.110453897929546</v>
      </c>
      <c r="AO180" s="32">
        <f t="shared" si="39"/>
        <v>1.6625857981766463</v>
      </c>
      <c r="AP180" s="1">
        <f>ABS(J180+I180-H180-G180)/2</f>
        <v>1</v>
      </c>
      <c r="AQ180" s="4">
        <f t="shared" si="40"/>
        <v>45.121536441894648</v>
      </c>
      <c r="AS180" s="4">
        <f>1+(F180-3)-(E180-8)</f>
        <v>41</v>
      </c>
      <c r="AT180" s="4">
        <f>ABS(N180-L180)</f>
        <v>9</v>
      </c>
      <c r="AU180" s="4">
        <f>AN180/(1+D180-C180)*ABS(N180-L180)</f>
        <v>5.4132544677515453</v>
      </c>
      <c r="AV180" s="4">
        <f t="shared" si="41"/>
        <v>41.355813665464645</v>
      </c>
      <c r="AX180" s="4">
        <f t="shared" si="42"/>
        <v>45.121536441894648</v>
      </c>
      <c r="AZ180" s="24">
        <f t="shared" si="33"/>
        <v>0</v>
      </c>
      <c r="BA180" s="1">
        <f t="shared" si="34"/>
        <v>1.2799999999999999E-2</v>
      </c>
      <c r="BB180" s="1">
        <f t="shared" si="35"/>
        <v>2.0659941229449719</v>
      </c>
      <c r="BC180" s="1">
        <f t="shared" si="36"/>
        <v>6.2893818743535472E-3</v>
      </c>
      <c r="BD180" s="1">
        <f>BC180+LineDuration*(U180-T180+1)</f>
        <v>6.5653818743535474E-3</v>
      </c>
      <c r="BE180" s="1">
        <f t="shared" si="37"/>
        <v>1.3370587640332781E-2</v>
      </c>
      <c r="BF180" s="1">
        <f t="shared" si="43"/>
        <v>0.57058764033278242</v>
      </c>
      <c r="BG180" s="1">
        <f>BF180/(U180-T180+1)</f>
        <v>0.57058764033278242</v>
      </c>
      <c r="BH180" s="4">
        <f>((ABS(X180-F180+Xmax_correction)+1)^2+((ABS(U180-M180)+1)*BG180)^2)^(1/2)</f>
        <v>76.002141879392454</v>
      </c>
      <c r="BI180" s="4">
        <f>((ABS(E180-Xmin_correction-W180)+1)^2+((ABS(L180-T180)+1)*BG180)^2)^(1/2)</f>
        <v>57.899332345593557</v>
      </c>
      <c r="BJ180" s="4">
        <f>((ABS(E180-Xmin_correction-Y180)+1)^2+((ABS(K180-U180)+1)*BG180)^2)^(1/2)</f>
        <v>39.004173754295842</v>
      </c>
      <c r="BK180" s="4">
        <f>((ABS(V180-F180+Xmax_correction)+1)^2+((ABS(T180-N180)+1)*BG180)^2)^(1/2)</f>
        <v>84.818535899230895</v>
      </c>
      <c r="BL180" s="4">
        <f>((ABS(V180-Y180)+1)^2+((ABS(T180-U180)+1)*BG180)^2)^(1/2)</f>
        <v>1.1513341197500109</v>
      </c>
      <c r="BM180" s="4">
        <f>((ABS(W180-X180)+1)^2+((ABS(T180-U180)+1)*BG180)^2)^(1/2)</f>
        <v>1.1513341197500109</v>
      </c>
      <c r="BN180" s="4">
        <f>((ABS(E180-Xmin_correction-F180+Xmax_correction)+1)^2+((ABS(L180-M180)+1)*BG180)^2)^(1/2)</f>
        <v>57.230522329133926</v>
      </c>
      <c r="BO180" s="4">
        <f>((ABS(E180-Xmin_correction-F180+Xmax_correction)+1)^2+((ABS(K180-N180)+1)*BG180)^2)^(1/2)</f>
        <v>53.499383473916041</v>
      </c>
      <c r="BP180" s="4">
        <f t="shared" si="44"/>
        <v>84.818535899230895</v>
      </c>
      <c r="BQ180" s="4"/>
    </row>
    <row r="181" spans="1:69" x14ac:dyDescent="0.25">
      <c r="A181" s="10">
        <v>2035</v>
      </c>
      <c r="B181" s="47">
        <v>0</v>
      </c>
      <c r="C181" s="10">
        <v>20</v>
      </c>
      <c r="D181" s="10">
        <v>94</v>
      </c>
      <c r="E181" s="10">
        <v>30</v>
      </c>
      <c r="F181" s="10">
        <v>65</v>
      </c>
      <c r="G181" s="10">
        <v>49</v>
      </c>
      <c r="H181" s="10">
        <v>52</v>
      </c>
      <c r="I181" s="10">
        <v>44</v>
      </c>
      <c r="J181" s="10">
        <v>45</v>
      </c>
      <c r="K181" s="47">
        <v>0</v>
      </c>
      <c r="L181" s="10">
        <v>73</v>
      </c>
      <c r="M181" s="47">
        <v>0</v>
      </c>
      <c r="N181" s="10">
        <v>58</v>
      </c>
      <c r="O181" s="47">
        <v>0</v>
      </c>
      <c r="P181" s="47">
        <v>0</v>
      </c>
      <c r="Q181" s="10">
        <v>7496</v>
      </c>
      <c r="R181" s="10">
        <v>3</v>
      </c>
      <c r="S181" s="10">
        <v>45</v>
      </c>
      <c r="AG181" s="2">
        <f>Q181*0.000001</f>
        <v>7.4960000000000001E-3</v>
      </c>
      <c r="AH181" s="3">
        <f t="shared" si="30"/>
        <v>2.0043581805763071</v>
      </c>
      <c r="AI181" s="3">
        <f t="shared" si="31"/>
        <v>2.077818980576307</v>
      </c>
      <c r="AJ181" s="2">
        <f>(1+D181-C181)*LineDuration</f>
        <v>2.07E-2</v>
      </c>
      <c r="AK181" s="3">
        <f t="shared" si="32"/>
        <v>2.2806789805763068</v>
      </c>
      <c r="AM181" s="7">
        <f>D181-C181+1</f>
        <v>75</v>
      </c>
      <c r="AN181" s="4">
        <f t="shared" si="38"/>
        <v>45.110453897929546</v>
      </c>
      <c r="AO181" s="32">
        <f t="shared" si="39"/>
        <v>1.6625857981766463</v>
      </c>
      <c r="AP181" s="1">
        <f>ABS(J181+I181-H181-G181)/2</f>
        <v>6</v>
      </c>
      <c r="AQ181" s="4">
        <f t="shared" si="40"/>
        <v>45.507725178009359</v>
      </c>
      <c r="AS181" s="4">
        <f>1+(F181-3)-(E181-8)</f>
        <v>41</v>
      </c>
      <c r="AT181" s="4">
        <f>ABS(N181-L181)</f>
        <v>15</v>
      </c>
      <c r="AU181" s="4">
        <f>AN181/(1+D181-C181)*ABS(N181-L181)</f>
        <v>9.0220907795859091</v>
      </c>
      <c r="AV181" s="4">
        <f t="shared" si="41"/>
        <v>41.980925692927364</v>
      </c>
      <c r="AX181" s="4">
        <f t="shared" si="42"/>
        <v>45.507725178009359</v>
      </c>
      <c r="AZ181" s="24">
        <f t="shared" si="33"/>
        <v>1</v>
      </c>
      <c r="BA181" s="1">
        <f t="shared" si="34"/>
        <v>1.2799999999999999E-2</v>
      </c>
      <c r="BB181" s="1">
        <f t="shared" si="35"/>
        <v>2.0659941229449719</v>
      </c>
      <c r="BC181" s="1">
        <f t="shared" si="36"/>
        <v>6.2893818743535472E-3</v>
      </c>
      <c r="BD181" s="1">
        <f>BC181+LineDuration*(U181-T181+1)</f>
        <v>6.5653818743535474E-3</v>
      </c>
      <c r="BE181" s="1">
        <f t="shared" si="37"/>
        <v>1.3370587640332781E-2</v>
      </c>
      <c r="BF181" s="1">
        <f t="shared" si="43"/>
        <v>0.57058764033278242</v>
      </c>
      <c r="BG181" s="1">
        <f>BF181/(U181-T181+1)</f>
        <v>0.57058764033278242</v>
      </c>
      <c r="BH181" s="4">
        <f>((ABS(X181-F181+Xmax_correction)+1)^2+((ABS(U181-M181)+1)*BG181)^2)^(1/2)</f>
        <v>63.002583837929222</v>
      </c>
      <c r="BI181" s="4">
        <f>((ABS(E181-Xmin_correction-W181)+1)^2+((ABS(L181-T181)+1)*BG181)^2)^(1/2)</f>
        <v>49.586517502499774</v>
      </c>
      <c r="BJ181" s="4">
        <f>((ABS(E181-Xmin_correction-Y181)+1)^2+((ABS(K181-U181)+1)*BG181)^2)^(1/2)</f>
        <v>26.006260212789162</v>
      </c>
      <c r="BK181" s="4">
        <f>((ABS(V181-F181+Xmax_correction)+1)^2+((ABS(T181-N181)+1)*BG181)^2)^(1/2)</f>
        <v>71.430456100329877</v>
      </c>
      <c r="BL181" s="4">
        <f>((ABS(V181-Y181)+1)^2+((ABS(T181-U181)+1)*BG181)^2)^(1/2)</f>
        <v>1.1513341197500109</v>
      </c>
      <c r="BM181" s="4">
        <f>((ABS(W181-X181)+1)^2+((ABS(T181-U181)+1)*BG181)^2)^(1/2)</f>
        <v>1.1513341197500109</v>
      </c>
      <c r="BN181" s="4">
        <f>((ABS(E181-Xmin_correction-F181+Xmax_correction)+1)^2+((ABS(L181-M181)+1)*BG181)^2)^(1/2)</f>
        <v>56.805129328483325</v>
      </c>
      <c r="BO181" s="4">
        <f>((ABS(E181-Xmin_correction-F181+Xmax_correction)+1)^2+((ABS(K181-N181)+1)*BG181)^2)^(1/2)</f>
        <v>50.767214407540166</v>
      </c>
      <c r="BP181" s="4">
        <f t="shared" si="44"/>
        <v>71.430456100329877</v>
      </c>
      <c r="BQ181" s="4"/>
    </row>
    <row r="182" spans="1:69" x14ac:dyDescent="0.25">
      <c r="A182" s="10">
        <v>2083</v>
      </c>
      <c r="B182" s="47">
        <v>0</v>
      </c>
      <c r="C182" s="10">
        <v>20</v>
      </c>
      <c r="D182" s="10">
        <v>94</v>
      </c>
      <c r="E182" s="10">
        <v>22</v>
      </c>
      <c r="F182" s="10">
        <v>59</v>
      </c>
      <c r="G182" s="10">
        <v>44</v>
      </c>
      <c r="H182" s="10">
        <v>47</v>
      </c>
      <c r="I182" s="10">
        <v>35</v>
      </c>
      <c r="J182" s="10">
        <v>37</v>
      </c>
      <c r="K182" s="47">
        <v>0</v>
      </c>
      <c r="L182" s="10">
        <v>74</v>
      </c>
      <c r="M182" s="47">
        <v>0</v>
      </c>
      <c r="N182" s="10">
        <v>60</v>
      </c>
      <c r="O182" s="47">
        <v>0</v>
      </c>
      <c r="P182" s="47">
        <v>0</v>
      </c>
      <c r="Q182" s="10">
        <v>7496</v>
      </c>
      <c r="R182" s="10">
        <v>3</v>
      </c>
      <c r="S182" s="10">
        <v>45</v>
      </c>
      <c r="AG182" s="2">
        <f>Q182*0.000001</f>
        <v>7.4960000000000001E-3</v>
      </c>
      <c r="AH182" s="3">
        <f t="shared" si="30"/>
        <v>2.0043581805763071</v>
      </c>
      <c r="AI182" s="3">
        <f t="shared" si="31"/>
        <v>2.077818980576307</v>
      </c>
      <c r="AJ182" s="2">
        <f>(1+D182-C182)*LineDuration</f>
        <v>2.07E-2</v>
      </c>
      <c r="AK182" s="3">
        <f t="shared" si="32"/>
        <v>2.2806789805763068</v>
      </c>
      <c r="AM182" s="7">
        <f>D182-C182+1</f>
        <v>75</v>
      </c>
      <c r="AN182" s="4">
        <f t="shared" si="38"/>
        <v>45.110453897929546</v>
      </c>
      <c r="AO182" s="32">
        <f t="shared" si="39"/>
        <v>1.6625857981766463</v>
      </c>
      <c r="AP182" s="1">
        <f>ABS(J182+I182-H182-G182)/2</f>
        <v>9.5</v>
      </c>
      <c r="AQ182" s="4">
        <f t="shared" si="40"/>
        <v>46.099924629843237</v>
      </c>
      <c r="AS182" s="4">
        <f>1+(F182-3)-(E182-8)</f>
        <v>43</v>
      </c>
      <c r="AT182" s="4">
        <f>ABS(N182-L182)</f>
        <v>14</v>
      </c>
      <c r="AU182" s="4">
        <f>AN182/(1+D182-C182)*ABS(N182-L182)</f>
        <v>8.4206180609468486</v>
      </c>
      <c r="AV182" s="4">
        <f t="shared" si="41"/>
        <v>43.816741190192865</v>
      </c>
      <c r="AX182" s="4">
        <f t="shared" si="42"/>
        <v>46.099924629843237</v>
      </c>
      <c r="AZ182" s="24">
        <f t="shared" si="33"/>
        <v>2</v>
      </c>
      <c r="BA182" s="1">
        <f t="shared" si="34"/>
        <v>1.2799999999999999E-2</v>
      </c>
      <c r="BB182" s="1">
        <f t="shared" si="35"/>
        <v>2.0659941229449719</v>
      </c>
      <c r="BC182" s="1">
        <f t="shared" si="36"/>
        <v>6.2893818743535472E-3</v>
      </c>
      <c r="BD182" s="1">
        <f>BC182+LineDuration*(U182-T182+1)</f>
        <v>6.5653818743535474E-3</v>
      </c>
      <c r="BE182" s="1">
        <f t="shared" si="37"/>
        <v>1.3370587640332781E-2</v>
      </c>
      <c r="BF182" s="1">
        <f t="shared" si="43"/>
        <v>0.57058764033278242</v>
      </c>
      <c r="BG182" s="1">
        <f>BF182/(U182-T182+1)</f>
        <v>0.57058764033278242</v>
      </c>
      <c r="BH182" s="4">
        <f>((ABS(X182-F182+Xmax_correction)+1)^2+((ABS(U182-M182)+1)*BG182)^2)^(1/2)</f>
        <v>57.00285580789177</v>
      </c>
      <c r="BI182" s="4">
        <f>((ABS(E182-Xmin_correction-W182)+1)^2+((ABS(L182-T182)+1)*BG182)^2)^(1/2)</f>
        <v>46.425560697373342</v>
      </c>
      <c r="BJ182" s="4">
        <f>((ABS(E182-Xmin_correction-Y182)+1)^2+((ABS(K182-U182)+1)*BG182)^2)^(1/2)</f>
        <v>18.009041347481563</v>
      </c>
      <c r="BK182" s="4">
        <f>((ABS(V182-F182+Xmax_correction)+1)^2+((ABS(T182-N182)+1)*BG182)^2)^(1/2)</f>
        <v>66.786577393764404</v>
      </c>
      <c r="BL182" s="4">
        <f>((ABS(V182-Y182)+1)^2+((ABS(T182-U182)+1)*BG182)^2)^(1/2)</f>
        <v>1.1513341197500109</v>
      </c>
      <c r="BM182" s="4">
        <f>((ABS(W182-X182)+1)^2+((ABS(T182-U182)+1)*BG182)^2)^(1/2)</f>
        <v>1.1513341197500109</v>
      </c>
      <c r="BN182" s="4">
        <f>((ABS(E182-Xmin_correction-F182+Xmax_correction)+1)^2+((ABS(L182-M182)+1)*BG182)^2)^(1/2)</f>
        <v>58.577578356103935</v>
      </c>
      <c r="BO182" s="4">
        <f>((ABS(E182-Xmin_correction-F182+Xmax_correction)+1)^2+((ABS(K182-N182)+1)*BG182)^2)^(1/2)</f>
        <v>53.023079125728657</v>
      </c>
      <c r="BP182" s="4">
        <f t="shared" si="44"/>
        <v>66.786577393764404</v>
      </c>
      <c r="BQ182" s="4"/>
    </row>
    <row r="183" spans="1:69" x14ac:dyDescent="0.25">
      <c r="A183" s="10">
        <v>2016</v>
      </c>
      <c r="B183" s="47">
        <v>0</v>
      </c>
      <c r="C183" s="10">
        <v>20</v>
      </c>
      <c r="D183" s="10">
        <v>93</v>
      </c>
      <c r="E183" s="10">
        <v>25</v>
      </c>
      <c r="F183" s="10">
        <v>61</v>
      </c>
      <c r="G183" s="10">
        <v>44</v>
      </c>
      <c r="H183" s="10">
        <v>48</v>
      </c>
      <c r="I183" s="10">
        <v>37</v>
      </c>
      <c r="J183" s="10">
        <v>42</v>
      </c>
      <c r="K183" s="47">
        <v>0</v>
      </c>
      <c r="L183" s="10">
        <v>67</v>
      </c>
      <c r="M183" s="47">
        <v>0</v>
      </c>
      <c r="N183" s="10">
        <v>52</v>
      </c>
      <c r="O183" s="47">
        <v>0</v>
      </c>
      <c r="P183" s="47">
        <v>0</v>
      </c>
      <c r="Q183" s="10">
        <v>7496</v>
      </c>
      <c r="R183" s="10">
        <v>3</v>
      </c>
      <c r="S183" s="10">
        <v>45</v>
      </c>
      <c r="AF183" s="8"/>
      <c r="AG183" s="2">
        <f>Q183*0.000001</f>
        <v>7.4960000000000001E-3</v>
      </c>
      <c r="AH183" s="3">
        <f t="shared" si="30"/>
        <v>2.0043581805763071</v>
      </c>
      <c r="AI183" s="3">
        <f t="shared" si="31"/>
        <v>2.077818980576307</v>
      </c>
      <c r="AJ183" s="2">
        <f>(1+D183-C183)*LineDuration</f>
        <v>2.0423999999999998E-2</v>
      </c>
      <c r="AK183" s="3">
        <f t="shared" si="32"/>
        <v>2.2779741805763072</v>
      </c>
      <c r="AM183" s="7">
        <f>D183-C183+1</f>
        <v>74</v>
      </c>
      <c r="AN183" s="4">
        <f t="shared" si="38"/>
        <v>44.481359761690484</v>
      </c>
      <c r="AO183" s="32">
        <f t="shared" si="39"/>
        <v>1.6636182076369979</v>
      </c>
      <c r="AP183" s="1">
        <f>ABS(J183+I183-H183-G183)/2</f>
        <v>6.5</v>
      </c>
      <c r="AQ183" s="4">
        <f t="shared" si="40"/>
        <v>44.953769210700649</v>
      </c>
      <c r="AS183" s="4">
        <f>1+(F183-3)-(E183-8)</f>
        <v>42</v>
      </c>
      <c r="AT183" s="4">
        <f>ABS(N183-L183)</f>
        <v>15</v>
      </c>
      <c r="AU183" s="4">
        <f>AN183/(1+D183-C183)*ABS(N183-L183)</f>
        <v>9.0164918435859089</v>
      </c>
      <c r="AV183" s="4">
        <f t="shared" si="41"/>
        <v>42.956921737543659</v>
      </c>
      <c r="AX183" s="4">
        <f t="shared" si="42"/>
        <v>44.953769210700649</v>
      </c>
      <c r="AZ183" s="24">
        <f t="shared" si="33"/>
        <v>3</v>
      </c>
      <c r="BA183" s="1">
        <f t="shared" si="34"/>
        <v>1.2799999999999999E-2</v>
      </c>
      <c r="BB183" s="1">
        <f t="shared" si="35"/>
        <v>2.0659941229449719</v>
      </c>
      <c r="BC183" s="1">
        <f t="shared" si="36"/>
        <v>6.2893818743535472E-3</v>
      </c>
      <c r="BD183" s="1">
        <f>BC183+LineDuration*(U183-T183+1)</f>
        <v>6.5653818743535474E-3</v>
      </c>
      <c r="BE183" s="1">
        <f t="shared" si="37"/>
        <v>1.3370587640332781E-2</v>
      </c>
      <c r="BF183" s="1">
        <f t="shared" si="43"/>
        <v>0.57058764033278242</v>
      </c>
      <c r="BG183" s="1">
        <f>BF183/(U183-T183+1)</f>
        <v>0.57058764033278242</v>
      </c>
      <c r="BH183" s="4">
        <f>((ABS(X183-F183+Xmax_correction)+1)^2+((ABS(U183-M183)+1)*BG183)^2)^(1/2)</f>
        <v>59.002759005450756</v>
      </c>
      <c r="BI183" s="4">
        <f>((ABS(E183-Xmin_correction-W183)+1)^2+((ABS(L183-T183)+1)*BG183)^2)^(1/2)</f>
        <v>44.118441274705781</v>
      </c>
      <c r="BJ183" s="4">
        <f>((ABS(E183-Xmin_correction-Y183)+1)^2+((ABS(K183-U183)+1)*BG183)^2)^(1/2)</f>
        <v>21.007750242596195</v>
      </c>
      <c r="BK183" s="4">
        <f>((ABS(V183-F183+Xmax_correction)+1)^2+((ABS(T183-N183)+1)*BG183)^2)^(1/2)</f>
        <v>66.298769574851065</v>
      </c>
      <c r="BL183" s="4">
        <f>((ABS(V183-Y183)+1)^2+((ABS(T183-U183)+1)*BG183)^2)^(1/2)</f>
        <v>1.1513341197500109</v>
      </c>
      <c r="BM183" s="4">
        <f>((ABS(W183-X183)+1)^2+((ABS(T183-U183)+1)*BG183)^2)^(1/2)</f>
        <v>1.1513341197500109</v>
      </c>
      <c r="BN183" s="4">
        <f>((ABS(E183-Xmin_correction-F183+Xmax_correction)+1)^2+((ABS(L183-M183)+1)*BG183)^2)^(1/2)</f>
        <v>55.013060817497355</v>
      </c>
      <c r="BO183" s="4">
        <f>((ABS(E183-Xmin_correction-F183+Xmax_correction)+1)^2+((ABS(K183-N183)+1)*BG183)^2)^(1/2)</f>
        <v>49.351057203865416</v>
      </c>
      <c r="BP183" s="4">
        <f t="shared" si="44"/>
        <v>66.298769574851065</v>
      </c>
      <c r="BQ183" s="4"/>
    </row>
    <row r="184" spans="1:69" s="36" customFormat="1" x14ac:dyDescent="0.25">
      <c r="A184" s="44">
        <v>2093</v>
      </c>
      <c r="B184" s="47">
        <v>0</v>
      </c>
      <c r="C184" s="44">
        <v>22</v>
      </c>
      <c r="D184" s="44">
        <v>96</v>
      </c>
      <c r="E184" s="44">
        <v>39</v>
      </c>
      <c r="F184" s="44">
        <v>75</v>
      </c>
      <c r="G184" s="44">
        <v>56</v>
      </c>
      <c r="H184" s="44">
        <v>58</v>
      </c>
      <c r="I184" s="44">
        <v>54</v>
      </c>
      <c r="J184" s="44">
        <v>57</v>
      </c>
      <c r="K184" s="47">
        <v>0</v>
      </c>
      <c r="L184" s="44">
        <v>66</v>
      </c>
      <c r="M184" s="47">
        <v>0</v>
      </c>
      <c r="N184" s="44">
        <v>62</v>
      </c>
      <c r="O184" s="47">
        <v>0</v>
      </c>
      <c r="P184" s="47">
        <v>0</v>
      </c>
      <c r="Q184" s="44">
        <v>7476</v>
      </c>
      <c r="R184" s="44">
        <v>3</v>
      </c>
      <c r="S184" s="44">
        <v>45</v>
      </c>
      <c r="U184" s="39"/>
      <c r="V184" s="39"/>
      <c r="AD184" s="53"/>
      <c r="AG184" s="37">
        <f>Q184*0.000001</f>
        <v>7.476E-3</v>
      </c>
      <c r="AH184" s="38">
        <f t="shared" si="30"/>
        <v>2.0099165566613162</v>
      </c>
      <c r="AI184" s="38">
        <f t="shared" si="31"/>
        <v>2.0831813566613162</v>
      </c>
      <c r="AJ184" s="37">
        <f>(1+D184-C184)*LineDuration</f>
        <v>2.07E-2</v>
      </c>
      <c r="AK184" s="38">
        <f t="shared" si="32"/>
        <v>2.286041356661316</v>
      </c>
      <c r="AL184" s="48"/>
      <c r="AM184" s="39">
        <f>D184-C184+1</f>
        <v>75</v>
      </c>
      <c r="AN184" s="40">
        <f t="shared" si="38"/>
        <v>45.221455082889236</v>
      </c>
      <c r="AO184" s="41">
        <f t="shared" si="39"/>
        <v>1.6585047929689083</v>
      </c>
      <c r="AP184" s="39">
        <f>ABS(J184+I184-H184-G184)/2</f>
        <v>1.5</v>
      </c>
      <c r="AQ184" s="40">
        <f t="shared" si="40"/>
        <v>45.246325815625831</v>
      </c>
      <c r="AR184" s="48"/>
      <c r="AS184" s="40">
        <f>1+(F184-3)-(E184-8)</f>
        <v>42</v>
      </c>
      <c r="AT184" s="40">
        <f>ABS(N184-L184)</f>
        <v>4</v>
      </c>
      <c r="AU184" s="40">
        <f>AN184/(1+D184-C184)*ABS(N184-L184)</f>
        <v>2.4118109377540926</v>
      </c>
      <c r="AV184" s="40">
        <f t="shared" si="41"/>
        <v>42.069191007190405</v>
      </c>
      <c r="AW184" s="48"/>
      <c r="AX184" s="40">
        <f t="shared" si="42"/>
        <v>45.246325815625831</v>
      </c>
      <c r="AY184" s="48"/>
      <c r="AZ184" s="42">
        <f t="shared" si="33"/>
        <v>0</v>
      </c>
      <c r="BA184" s="39">
        <f t="shared" si="34"/>
        <v>1.2799999999999999E-2</v>
      </c>
      <c r="BB184" s="39">
        <f t="shared" si="35"/>
        <v>2.0713871112714015</v>
      </c>
      <c r="BC184" s="39">
        <f t="shared" si="36"/>
        <v>6.2725055724576857E-3</v>
      </c>
      <c r="BD184" s="39">
        <f>BC184+LineDuration*(U184-T184+1)</f>
        <v>6.5485055724576859E-3</v>
      </c>
      <c r="BE184" s="39">
        <f t="shared" si="37"/>
        <v>1.3372076105110889E-2</v>
      </c>
      <c r="BF184" s="39">
        <f t="shared" si="43"/>
        <v>0.57207610511089002</v>
      </c>
      <c r="BG184" s="39">
        <f>BF184/(U184-T184+1)</f>
        <v>0.57207610511089002</v>
      </c>
      <c r="BH184" s="4">
        <f>((ABS(X184-F184+Xmax_correction)+1)^2+((ABS(U184-M184)+1)*BG184)^2)^(1/2)</f>
        <v>73.002241548256848</v>
      </c>
      <c r="BI184" s="40">
        <f>((ABS(E184-Xmin_correction-W184)+1)^2+((ABS(L184-T184)+1)*BG184)^2)^(1/2)</f>
        <v>51.904911457437052</v>
      </c>
      <c r="BJ184" s="4">
        <f>((ABS(E184-Xmin_correction-Y184)+1)^2+((ABS(K184-U184)+1)*BG184)^2)^(1/2)</f>
        <v>35.004674988778838</v>
      </c>
      <c r="BK184" s="4">
        <f>((ABS(V184-F184+Xmax_correction)+1)^2+((ABS(T184-N184)+1)*BG184)^2)^(1/2)</f>
        <v>81.412154356608085</v>
      </c>
      <c r="BL184" s="40">
        <f>((ABS(V184-Y184)+1)^2+((ABS(T184-U184)+1)*BG184)^2)^(1/2)</f>
        <v>1.1520725107556582</v>
      </c>
      <c r="BM184" s="40">
        <f>((ABS(W184-X184)+1)^2+((ABS(T184-U184)+1)*BG184)^2)^(1/2)</f>
        <v>1.1520725107556582</v>
      </c>
      <c r="BN184" s="4">
        <f>((ABS(E184-Xmin_correction-F184+Xmax_correction)+1)^2+((ABS(L184-M184)+1)*BG184)^2)^(1/2)</f>
        <v>54.681988199080507</v>
      </c>
      <c r="BO184" s="4">
        <f>((ABS(E184-Xmin_correction-F184+Xmax_correction)+1)^2+((ABS(K184-N184)+1)*BG184)^2)^(1/2)</f>
        <v>53.103096679799947</v>
      </c>
      <c r="BP184" s="40">
        <f t="shared" si="44"/>
        <v>81.412154356608085</v>
      </c>
      <c r="BQ184" s="4"/>
    </row>
    <row r="185" spans="1:69" s="36" customFormat="1" x14ac:dyDescent="0.25">
      <c r="A185" s="44">
        <v>2054</v>
      </c>
      <c r="B185" s="47">
        <v>0</v>
      </c>
      <c r="C185" s="44">
        <v>20</v>
      </c>
      <c r="D185" s="44">
        <v>94</v>
      </c>
      <c r="E185" s="44">
        <v>29</v>
      </c>
      <c r="F185" s="44">
        <v>64</v>
      </c>
      <c r="G185" s="44">
        <v>49</v>
      </c>
      <c r="H185" s="44">
        <v>51</v>
      </c>
      <c r="I185" s="44">
        <v>42</v>
      </c>
      <c r="J185" s="44">
        <v>45</v>
      </c>
      <c r="K185" s="47">
        <v>0</v>
      </c>
      <c r="L185" s="44">
        <v>72</v>
      </c>
      <c r="M185" s="47">
        <v>0</v>
      </c>
      <c r="N185" s="44">
        <v>65</v>
      </c>
      <c r="O185" s="47">
        <v>0</v>
      </c>
      <c r="P185" s="47">
        <v>0</v>
      </c>
      <c r="Q185" s="44">
        <v>7476</v>
      </c>
      <c r="R185" s="44">
        <v>3</v>
      </c>
      <c r="S185" s="44">
        <v>45</v>
      </c>
      <c r="U185" s="39"/>
      <c r="V185" s="39"/>
      <c r="AD185" s="53"/>
      <c r="AG185" s="37">
        <f>Q185*0.000001</f>
        <v>7.476E-3</v>
      </c>
      <c r="AH185" s="38">
        <f t="shared" si="30"/>
        <v>2.0099165566613162</v>
      </c>
      <c r="AI185" s="38">
        <f t="shared" si="31"/>
        <v>2.0831813566613162</v>
      </c>
      <c r="AJ185" s="37">
        <f>(1+D185-C185)*LineDuration</f>
        <v>2.07E-2</v>
      </c>
      <c r="AK185" s="38">
        <f t="shared" si="32"/>
        <v>2.286041356661316</v>
      </c>
      <c r="AL185" s="48"/>
      <c r="AM185" s="39">
        <f>D185-C185+1</f>
        <v>75</v>
      </c>
      <c r="AN185" s="40">
        <f t="shared" si="38"/>
        <v>45.221455082889236</v>
      </c>
      <c r="AO185" s="41">
        <f t="shared" si="39"/>
        <v>1.6585047929689083</v>
      </c>
      <c r="AP185" s="39">
        <f>ABS(J185+I185-H185-G185)/2</f>
        <v>6.5</v>
      </c>
      <c r="AQ185" s="40">
        <f t="shared" si="40"/>
        <v>45.686212360117672</v>
      </c>
      <c r="AR185" s="48"/>
      <c r="AS185" s="40">
        <f>1+(F185-3)-(E185-8)</f>
        <v>41</v>
      </c>
      <c r="AT185" s="40">
        <f>ABS(N185-L185)</f>
        <v>7</v>
      </c>
      <c r="AU185" s="40">
        <f>AN185/(1+D185-C185)*ABS(N185-L185)</f>
        <v>4.2206691410696617</v>
      </c>
      <c r="AV185" s="40">
        <f t="shared" si="41"/>
        <v>41.21667196655229</v>
      </c>
      <c r="AW185" s="48"/>
      <c r="AX185" s="40">
        <f t="shared" si="42"/>
        <v>45.686212360117672</v>
      </c>
      <c r="AY185" s="48"/>
      <c r="AZ185" s="42">
        <f t="shared" si="33"/>
        <v>1</v>
      </c>
      <c r="BA185" s="39">
        <f t="shared" si="34"/>
        <v>1.2799999999999999E-2</v>
      </c>
      <c r="BB185" s="39">
        <f t="shared" si="35"/>
        <v>2.0713871112714015</v>
      </c>
      <c r="BC185" s="39">
        <f t="shared" si="36"/>
        <v>6.2725055724576857E-3</v>
      </c>
      <c r="BD185" s="39">
        <f>BC185+LineDuration*(U185-T185+1)</f>
        <v>6.5485055724576859E-3</v>
      </c>
      <c r="BE185" s="39">
        <f t="shared" si="37"/>
        <v>1.3372076105110889E-2</v>
      </c>
      <c r="BF185" s="39">
        <f t="shared" si="43"/>
        <v>0.57207610511089002</v>
      </c>
      <c r="BG185" s="39">
        <f>BF185/(U185-T185+1)</f>
        <v>0.57207610511089002</v>
      </c>
      <c r="BH185" s="4">
        <f>((ABS(X185-F185+Xmax_correction)+1)^2+((ABS(U185-M185)+1)*BG185)^2)^(1/2)</f>
        <v>62.002639226649364</v>
      </c>
      <c r="BI185" s="40">
        <f>((ABS(E185-Xmin_correction-W185)+1)^2+((ABS(L185-T185)+1)*BG185)^2)^(1/2)</f>
        <v>48.672656926009402</v>
      </c>
      <c r="BJ185" s="4">
        <f>((ABS(E185-Xmin_correction-Y185)+1)^2+((ABS(K185-U185)+1)*BG185)^2)^(1/2)</f>
        <v>25.006544564774213</v>
      </c>
      <c r="BK185" s="4">
        <f>((ABS(V185-F185+Xmax_correction)+1)^2+((ABS(T185-N185)+1)*BG185)^2)^(1/2)</f>
        <v>72.591960857172154</v>
      </c>
      <c r="BL185" s="40">
        <f>((ABS(V185-Y185)+1)^2+((ABS(T185-U185)+1)*BG185)^2)^(1/2)</f>
        <v>1.1520725107556582</v>
      </c>
      <c r="BM185" s="40">
        <f>((ABS(W185-X185)+1)^2+((ABS(T185-U185)+1)*BG185)^2)^(1/2)</f>
        <v>1.1520725107556582</v>
      </c>
      <c r="BN185" s="4">
        <f>((ABS(E185-Xmin_correction-F185+Xmax_correction)+1)^2+((ABS(L185-M185)+1)*BG185)^2)^(1/2)</f>
        <v>56.462620663913668</v>
      </c>
      <c r="BO185" s="4">
        <f>((ABS(E185-Xmin_correction-F185+Xmax_correction)+1)^2+((ABS(K185-N185)+1)*BG185)^2)^(1/2)</f>
        <v>53.568580166821796</v>
      </c>
      <c r="BP185" s="40">
        <f t="shared" si="44"/>
        <v>72.591960857172154</v>
      </c>
      <c r="BQ185" s="4"/>
    </row>
    <row r="186" spans="1:69" s="36" customFormat="1" x14ac:dyDescent="0.25">
      <c r="A186" s="44">
        <v>2095</v>
      </c>
      <c r="B186" s="47">
        <v>0</v>
      </c>
      <c r="C186" s="44">
        <v>20</v>
      </c>
      <c r="D186" s="44">
        <v>94</v>
      </c>
      <c r="E186" s="44">
        <v>18</v>
      </c>
      <c r="F186" s="44">
        <v>55</v>
      </c>
      <c r="G186" s="44">
        <v>41</v>
      </c>
      <c r="H186" s="44">
        <v>43</v>
      </c>
      <c r="I186" s="44">
        <v>29</v>
      </c>
      <c r="J186" s="44">
        <v>33</v>
      </c>
      <c r="K186" s="47">
        <v>0</v>
      </c>
      <c r="L186" s="44">
        <v>77</v>
      </c>
      <c r="M186" s="47">
        <v>0</v>
      </c>
      <c r="N186" s="44">
        <v>57</v>
      </c>
      <c r="O186" s="47">
        <v>0</v>
      </c>
      <c r="P186" s="47">
        <v>0</v>
      </c>
      <c r="Q186" s="44">
        <v>7476</v>
      </c>
      <c r="R186" s="44">
        <v>3</v>
      </c>
      <c r="S186" s="44">
        <v>45</v>
      </c>
      <c r="U186" s="39"/>
      <c r="V186" s="39"/>
      <c r="AD186" s="53"/>
      <c r="AG186" s="37">
        <f>Q186*0.000001</f>
        <v>7.476E-3</v>
      </c>
      <c r="AH186" s="38">
        <f t="shared" si="30"/>
        <v>2.0099165566613162</v>
      </c>
      <c r="AI186" s="38">
        <f t="shared" si="31"/>
        <v>2.0831813566613162</v>
      </c>
      <c r="AJ186" s="37">
        <f>(1+D186-C186)*LineDuration</f>
        <v>2.07E-2</v>
      </c>
      <c r="AK186" s="38">
        <f t="shared" si="32"/>
        <v>2.286041356661316</v>
      </c>
      <c r="AL186" s="48"/>
      <c r="AM186" s="39">
        <f>D186-C186+1</f>
        <v>75</v>
      </c>
      <c r="AN186" s="40">
        <f t="shared" si="38"/>
        <v>45.221455082889236</v>
      </c>
      <c r="AO186" s="41">
        <f t="shared" si="39"/>
        <v>1.6585047929689083</v>
      </c>
      <c r="AP186" s="39">
        <f>ABS(J186+I186-H186-G186)/2</f>
        <v>11</v>
      </c>
      <c r="AQ186" s="40">
        <f t="shared" si="40"/>
        <v>46.54009024286232</v>
      </c>
      <c r="AR186" s="48"/>
      <c r="AS186" s="40">
        <f>1+(F186-3)-(E186-8)</f>
        <v>43</v>
      </c>
      <c r="AT186" s="40">
        <f>ABS(N186-L186)</f>
        <v>20</v>
      </c>
      <c r="AU186" s="40">
        <f>AN186/(1+D186-C186)*ABS(N186-L186)</f>
        <v>12.059054688770463</v>
      </c>
      <c r="AV186" s="40">
        <f t="shared" si="41"/>
        <v>44.658938634799156</v>
      </c>
      <c r="AW186" s="48"/>
      <c r="AX186" s="40">
        <f t="shared" si="42"/>
        <v>46.54009024286232</v>
      </c>
      <c r="AY186" s="48"/>
      <c r="AZ186" s="42">
        <f t="shared" si="33"/>
        <v>2</v>
      </c>
      <c r="BA186" s="39">
        <f t="shared" si="34"/>
        <v>1.2799999999999999E-2</v>
      </c>
      <c r="BB186" s="39">
        <f t="shared" si="35"/>
        <v>2.0713871112714015</v>
      </c>
      <c r="BC186" s="39">
        <f t="shared" si="36"/>
        <v>6.2725055724576857E-3</v>
      </c>
      <c r="BD186" s="39">
        <f>BC186+LineDuration*(U186-T186+1)</f>
        <v>6.5485055724576859E-3</v>
      </c>
      <c r="BE186" s="39">
        <f t="shared" si="37"/>
        <v>1.3372076105110889E-2</v>
      </c>
      <c r="BF186" s="39">
        <f t="shared" si="43"/>
        <v>0.57207610511089002</v>
      </c>
      <c r="BG186" s="39">
        <f>BF186/(U186-T186+1)</f>
        <v>0.57207610511089002</v>
      </c>
      <c r="BH186" s="4">
        <f>((ABS(X186-F186+Xmax_correction)+1)^2+((ABS(U186-M186)+1)*BG186)^2)^(1/2)</f>
        <v>53.003087373001577</v>
      </c>
      <c r="BI186" s="40">
        <f>((ABS(E186-Xmin_correction-W186)+1)^2+((ABS(L186-T186)+1)*BG186)^2)^(1/2)</f>
        <v>46.766624745819961</v>
      </c>
      <c r="BJ186" s="4">
        <f>((ABS(E186-Xmin_correction-Y186)+1)^2+((ABS(K186-U186)+1)*BG186)^2)^(1/2)</f>
        <v>14.011683377454647</v>
      </c>
      <c r="BK186" s="4">
        <f>((ABS(V186-F186+Xmax_correction)+1)^2+((ABS(T186-N186)+1)*BG186)^2)^(1/2)</f>
        <v>62.529512069187604</v>
      </c>
      <c r="BL186" s="40">
        <f>((ABS(V186-Y186)+1)^2+((ABS(T186-U186)+1)*BG186)^2)^(1/2)</f>
        <v>1.1520725107556582</v>
      </c>
      <c r="BM186" s="40">
        <f>((ABS(W186-X186)+1)^2+((ABS(T186-U186)+1)*BG186)^2)^(1/2)</f>
        <v>1.1520725107556582</v>
      </c>
      <c r="BN186" s="4">
        <f>((ABS(E186-Xmin_correction-F186+Xmax_correction)+1)^2+((ABS(L186-M186)+1)*BG186)^2)^(1/2)</f>
        <v>59.925930865663986</v>
      </c>
      <c r="BO186" s="4">
        <f>((ABS(E186-Xmin_correction-F186+Xmax_correction)+1)^2+((ABS(K186-N186)+1)*BG186)^2)^(1/2)</f>
        <v>51.97056743591201</v>
      </c>
      <c r="BP186" s="40">
        <f t="shared" si="44"/>
        <v>62.529512069187604</v>
      </c>
      <c r="BQ186" s="4"/>
    </row>
    <row r="187" spans="1:69" s="36" customFormat="1" x14ac:dyDescent="0.25">
      <c r="A187" s="44">
        <v>1984</v>
      </c>
      <c r="B187" s="47">
        <v>0</v>
      </c>
      <c r="C187" s="44">
        <v>20</v>
      </c>
      <c r="D187" s="44">
        <v>94</v>
      </c>
      <c r="E187" s="44">
        <v>21</v>
      </c>
      <c r="F187" s="44">
        <v>56</v>
      </c>
      <c r="G187" s="44">
        <v>40</v>
      </c>
      <c r="H187" s="44">
        <v>43</v>
      </c>
      <c r="I187" s="44">
        <v>33</v>
      </c>
      <c r="J187" s="44">
        <v>35</v>
      </c>
      <c r="K187" s="47">
        <v>0</v>
      </c>
      <c r="L187" s="44">
        <v>76</v>
      </c>
      <c r="M187" s="47">
        <v>0</v>
      </c>
      <c r="N187" s="44">
        <v>58</v>
      </c>
      <c r="O187" s="47">
        <v>0</v>
      </c>
      <c r="P187" s="47">
        <v>0</v>
      </c>
      <c r="Q187" s="44">
        <v>7476</v>
      </c>
      <c r="R187" s="44">
        <v>3</v>
      </c>
      <c r="S187" s="44">
        <v>45</v>
      </c>
      <c r="U187" s="39"/>
      <c r="V187" s="39"/>
      <c r="AD187" s="53"/>
      <c r="AG187" s="37">
        <f>Q187*0.000001</f>
        <v>7.476E-3</v>
      </c>
      <c r="AH187" s="38">
        <f t="shared" si="30"/>
        <v>2.0099165566613162</v>
      </c>
      <c r="AI187" s="38">
        <f t="shared" si="31"/>
        <v>2.0831813566613162</v>
      </c>
      <c r="AJ187" s="37">
        <f>(1+D187-C187)*LineDuration</f>
        <v>2.07E-2</v>
      </c>
      <c r="AK187" s="38">
        <f t="shared" si="32"/>
        <v>2.286041356661316</v>
      </c>
      <c r="AL187" s="48"/>
      <c r="AM187" s="39">
        <f>D187-C187+1</f>
        <v>75</v>
      </c>
      <c r="AN187" s="40">
        <f t="shared" si="38"/>
        <v>45.221455082889236</v>
      </c>
      <c r="AO187" s="41">
        <f t="shared" si="39"/>
        <v>1.6585047929689083</v>
      </c>
      <c r="AP187" s="39">
        <f>ABS(J187+I187-H187-G187)/2</f>
        <v>7.5</v>
      </c>
      <c r="AQ187" s="40">
        <f t="shared" si="40"/>
        <v>45.839175383221814</v>
      </c>
      <c r="AR187" s="48"/>
      <c r="AS187" s="40">
        <f>1+(F187-3)-(E187-8)</f>
        <v>41</v>
      </c>
      <c r="AT187" s="40">
        <f>ABS(N187-L187)</f>
        <v>18</v>
      </c>
      <c r="AU187" s="40">
        <f>AN187/(1+D187-C187)*ABS(N187-L187)</f>
        <v>10.853149219893417</v>
      </c>
      <c r="AV187" s="40">
        <f t="shared" si="41"/>
        <v>42.412154484172021</v>
      </c>
      <c r="AW187" s="48"/>
      <c r="AX187" s="40">
        <f t="shared" si="42"/>
        <v>45.839175383221814</v>
      </c>
      <c r="AY187" s="48"/>
      <c r="AZ187" s="42">
        <f t="shared" si="33"/>
        <v>3</v>
      </c>
      <c r="BA187" s="39">
        <f t="shared" si="34"/>
        <v>1.2799999999999999E-2</v>
      </c>
      <c r="BB187" s="39">
        <f t="shared" si="35"/>
        <v>2.0713871112714015</v>
      </c>
      <c r="BC187" s="39">
        <f t="shared" si="36"/>
        <v>6.2725055724576857E-3</v>
      </c>
      <c r="BD187" s="39">
        <f>BC187+LineDuration*(U187-T187+1)</f>
        <v>6.5485055724576859E-3</v>
      </c>
      <c r="BE187" s="39">
        <f t="shared" si="37"/>
        <v>1.3372076105110889E-2</v>
      </c>
      <c r="BF187" s="39">
        <f t="shared" si="43"/>
        <v>0.57207610511089002</v>
      </c>
      <c r="BG187" s="39">
        <f>BF187/(U187-T187+1)</f>
        <v>0.57207610511089002</v>
      </c>
      <c r="BH187" s="4">
        <f>((ABS(X187-F187+Xmax_correction)+1)^2+((ABS(U187-M187)+1)*BG187)^2)^(1/2)</f>
        <v>54.00303020266584</v>
      </c>
      <c r="BI187" s="40">
        <f>((ABS(E187-Xmin_correction-W187)+1)^2+((ABS(L187-T187)+1)*BG187)^2)^(1/2)</f>
        <v>47.21641848192553</v>
      </c>
      <c r="BJ187" s="4">
        <f>((ABS(E187-Xmin_correction-Y187)+1)^2+((ABS(K187-U187)+1)*BG187)^2)^(1/2)</f>
        <v>17.009622896173767</v>
      </c>
      <c r="BK187" s="4">
        <f>((ABS(V187-F187+Xmax_correction)+1)^2+((ABS(T187-N187)+1)*BG187)^2)^(1/2)</f>
        <v>63.680692480572347</v>
      </c>
      <c r="BL187" s="40">
        <f>((ABS(V187-Y187)+1)^2+((ABS(T187-U187)+1)*BG187)^2)^(1/2)</f>
        <v>1.1520725107556582</v>
      </c>
      <c r="BM187" s="40">
        <f>((ABS(W187-X187)+1)^2+((ABS(T187-U187)+1)*BG187)^2)^(1/2)</f>
        <v>1.1520725107556582</v>
      </c>
      <c r="BN187" s="4">
        <f>((ABS(E187-Xmin_correction-F187+Xmax_correction)+1)^2+((ABS(L187-M187)+1)*BG187)^2)^(1/2)</f>
        <v>58.175511809182382</v>
      </c>
      <c r="BO187" s="4">
        <f>((ABS(E187-Xmin_correction-F187+Xmax_correction)+1)^2+((ABS(K187-N187)+1)*BG187)^2)^(1/2)</f>
        <v>50.825491584491573</v>
      </c>
      <c r="BP187" s="40">
        <f t="shared" si="44"/>
        <v>63.680692480572347</v>
      </c>
      <c r="BQ187" s="4"/>
    </row>
    <row r="188" spans="1:69" x14ac:dyDescent="0.25">
      <c r="A188" s="10">
        <v>2134</v>
      </c>
      <c r="B188" s="47">
        <v>0</v>
      </c>
      <c r="C188" s="10">
        <v>23</v>
      </c>
      <c r="D188" s="10">
        <v>97</v>
      </c>
      <c r="E188" s="10">
        <v>43</v>
      </c>
      <c r="F188" s="10">
        <v>80</v>
      </c>
      <c r="G188" s="10">
        <v>59</v>
      </c>
      <c r="H188" s="10">
        <v>63</v>
      </c>
      <c r="I188" s="10">
        <v>60</v>
      </c>
      <c r="J188" s="10">
        <v>61</v>
      </c>
      <c r="K188" s="47">
        <v>0</v>
      </c>
      <c r="L188" s="10">
        <v>69</v>
      </c>
      <c r="M188" s="47">
        <v>0</v>
      </c>
      <c r="N188" s="10">
        <v>63</v>
      </c>
      <c r="O188" s="47">
        <v>0</v>
      </c>
      <c r="P188" s="47">
        <v>0</v>
      </c>
      <c r="Q188" s="10">
        <v>7509</v>
      </c>
      <c r="R188" s="10">
        <v>3</v>
      </c>
      <c r="S188" s="10">
        <v>44</v>
      </c>
      <c r="AG188" s="2">
        <f>Q188*0.000001</f>
        <v>7.509E-3</v>
      </c>
      <c r="AH188" s="3">
        <f t="shared" si="30"/>
        <v>2.000760834079105</v>
      </c>
      <c r="AI188" s="3">
        <f t="shared" si="31"/>
        <v>2.0743490340791051</v>
      </c>
      <c r="AJ188" s="2">
        <f>(1+D188-C188)*LineDuration</f>
        <v>2.07E-2</v>
      </c>
      <c r="AK188" s="3">
        <f t="shared" si="32"/>
        <v>2.2772090340791049</v>
      </c>
      <c r="AM188" s="7">
        <f>D188-C188+1</f>
        <v>75</v>
      </c>
      <c r="AN188" s="4">
        <f t="shared" si="38"/>
        <v>45.038626005437479</v>
      </c>
      <c r="AO188" s="32">
        <f t="shared" si="39"/>
        <v>1.6652373007770109</v>
      </c>
      <c r="AP188" s="1">
        <f>ABS(J188+I188-H188-G188)/2</f>
        <v>0.5</v>
      </c>
      <c r="AQ188" s="4">
        <f t="shared" si="40"/>
        <v>45.041401315430555</v>
      </c>
      <c r="AS188" s="4">
        <f>1+(F188-3)-(E188-8)</f>
        <v>43</v>
      </c>
      <c r="AT188" s="4">
        <f>ABS(N188-L188)</f>
        <v>6</v>
      </c>
      <c r="AU188" s="4">
        <f>AN188/(1+D188-C188)*ABS(N188-L188)</f>
        <v>3.6030900804349981</v>
      </c>
      <c r="AV188" s="4">
        <f t="shared" si="41"/>
        <v>43.150692440883596</v>
      </c>
      <c r="AX188" s="4">
        <f t="shared" si="42"/>
        <v>45.041401315430555</v>
      </c>
      <c r="AZ188" s="24">
        <f t="shared" si="33"/>
        <v>0</v>
      </c>
      <c r="BA188" s="1">
        <f t="shared" si="34"/>
        <v>1.2799999999999999E-2</v>
      </c>
      <c r="BB188" s="1">
        <f t="shared" si="35"/>
        <v>2.0625042824646247</v>
      </c>
      <c r="BC188" s="1">
        <f t="shared" si="36"/>
        <v>6.3003518760734387E-3</v>
      </c>
      <c r="BD188" s="1">
        <f>BC188+LineDuration*(U188-T188+1)</f>
        <v>6.5763518760734389E-3</v>
      </c>
      <c r="BE188" s="1">
        <f t="shared" si="37"/>
        <v>1.336962444436026E-2</v>
      </c>
      <c r="BF188" s="1">
        <f t="shared" si="43"/>
        <v>0.56962444436026161</v>
      </c>
      <c r="BG188" s="1">
        <f>BF188/(U188-T188+1)</f>
        <v>0.56962444436026161</v>
      </c>
      <c r="BH188" s="4">
        <f>((ABS(X188-F188+Xmax_correction)+1)^2+((ABS(U188-M188)+1)*BG188)^2)^(1/2)</f>
        <v>78.002079921035516</v>
      </c>
      <c r="BI188" s="4">
        <f>((ABS(E188-Xmin_correction-W188)+1)^2+((ABS(L188-T188)+1)*BG188)^2)^(1/2)</f>
        <v>55.775557704987676</v>
      </c>
      <c r="BJ188" s="4">
        <f>((ABS(E188-Xmin_correction-Y188)+1)^2+((ABS(K188-U188)+1)*BG188)^2)^(1/2)</f>
        <v>39.004159675701423</v>
      </c>
      <c r="BK188" s="4">
        <f>((ABS(V188-F188+Xmax_correction)+1)^2+((ABS(T188-N188)+1)*BG188)^2)^(1/2)</f>
        <v>86.098997341326623</v>
      </c>
      <c r="BL188" s="4">
        <f>((ABS(V188-Y188)+1)^2+((ABS(T188-U188)+1)*BG188)^2)^(1/2)</f>
        <v>1.1508570752325142</v>
      </c>
      <c r="BM188" s="4">
        <f>((ABS(W188-X188)+1)^2+((ABS(T188-U188)+1)*BG188)^2)^(1/2)</f>
        <v>1.1508570752325142</v>
      </c>
      <c r="BN188" s="4">
        <f>((ABS(E188-Xmin_correction-F188+Xmax_correction)+1)^2+((ABS(L188-M188)+1)*BG188)^2)^(1/2)</f>
        <v>56.479313357214345</v>
      </c>
      <c r="BO188" s="4">
        <f>((ABS(E188-Xmin_correction-F188+Xmax_correction)+1)^2+((ABS(K188-N188)+1)*BG188)^2)^(1/2)</f>
        <v>54.120581511858958</v>
      </c>
      <c r="BP188" s="4">
        <f t="shared" si="44"/>
        <v>86.098997341326623</v>
      </c>
      <c r="BQ188" s="4"/>
    </row>
    <row r="189" spans="1:69" x14ac:dyDescent="0.25">
      <c r="A189" s="10">
        <v>2050</v>
      </c>
      <c r="B189" s="47">
        <v>0</v>
      </c>
      <c r="C189" s="10">
        <v>21</v>
      </c>
      <c r="D189" s="10">
        <v>95</v>
      </c>
      <c r="E189" s="10">
        <v>29</v>
      </c>
      <c r="F189" s="10">
        <v>64</v>
      </c>
      <c r="G189" s="10">
        <v>48</v>
      </c>
      <c r="H189" s="10">
        <v>52</v>
      </c>
      <c r="I189" s="10">
        <v>43</v>
      </c>
      <c r="J189" s="10">
        <v>44</v>
      </c>
      <c r="K189" s="47">
        <v>0</v>
      </c>
      <c r="L189" s="10">
        <v>73</v>
      </c>
      <c r="M189" s="47">
        <v>0</v>
      </c>
      <c r="N189" s="10">
        <v>65</v>
      </c>
      <c r="O189" s="47">
        <v>0</v>
      </c>
      <c r="P189" s="47">
        <v>0</v>
      </c>
      <c r="Q189" s="10">
        <v>7509</v>
      </c>
      <c r="R189" s="10">
        <v>3</v>
      </c>
      <c r="S189" s="10">
        <v>44</v>
      </c>
      <c r="AG189" s="2">
        <f>Q189*0.000001</f>
        <v>7.509E-3</v>
      </c>
      <c r="AH189" s="3">
        <f t="shared" si="30"/>
        <v>2.000760834079105</v>
      </c>
      <c r="AI189" s="3">
        <f t="shared" si="31"/>
        <v>2.0743490340791051</v>
      </c>
      <c r="AJ189" s="2">
        <f>(1+D189-C189)*LineDuration</f>
        <v>2.07E-2</v>
      </c>
      <c r="AK189" s="3">
        <f t="shared" si="32"/>
        <v>2.2772090340791049</v>
      </c>
      <c r="AM189" s="7">
        <f>D189-C189+1</f>
        <v>75</v>
      </c>
      <c r="AN189" s="4">
        <f t="shared" si="38"/>
        <v>45.038626005437479</v>
      </c>
      <c r="AO189" s="32">
        <f t="shared" si="39"/>
        <v>1.6652373007770109</v>
      </c>
      <c r="AP189" s="1">
        <f>ABS(J189+I189-H189-G189)/2</f>
        <v>6.5</v>
      </c>
      <c r="AQ189" s="4">
        <f t="shared" si="40"/>
        <v>45.505250603174019</v>
      </c>
      <c r="AS189" s="4">
        <f>1+(F189-3)-(E189-8)</f>
        <v>41</v>
      </c>
      <c r="AT189" s="4">
        <f>ABS(N189-L189)</f>
        <v>8</v>
      </c>
      <c r="AU189" s="4">
        <f>AN189/(1+D189-C189)*ABS(N189-L189)</f>
        <v>4.8041201072466642</v>
      </c>
      <c r="AV189" s="4">
        <f t="shared" si="41"/>
        <v>41.280498664682476</v>
      </c>
      <c r="AX189" s="4">
        <f t="shared" si="42"/>
        <v>45.505250603174019</v>
      </c>
      <c r="AZ189" s="24">
        <f t="shared" si="33"/>
        <v>1</v>
      </c>
      <c r="BA189" s="1">
        <f t="shared" si="34"/>
        <v>1.2799999999999999E-2</v>
      </c>
      <c r="BB189" s="1">
        <f t="shared" si="35"/>
        <v>2.0625042824646247</v>
      </c>
      <c r="BC189" s="1">
        <f t="shared" si="36"/>
        <v>6.3003518760734387E-3</v>
      </c>
      <c r="BD189" s="1">
        <f>BC189+LineDuration*(U189-T189+1)</f>
        <v>6.5763518760734389E-3</v>
      </c>
      <c r="BE189" s="1">
        <f t="shared" si="37"/>
        <v>1.336962444436026E-2</v>
      </c>
      <c r="BF189" s="1">
        <f t="shared" si="43"/>
        <v>0.56962444436026161</v>
      </c>
      <c r="BG189" s="1">
        <f>BF189/(U189-T189+1)</f>
        <v>0.56962444436026161</v>
      </c>
      <c r="BH189" s="4">
        <f>((ABS(X189-F189+Xmax_correction)+1)^2+((ABS(U189-M189)+1)*BG189)^2)^(1/2)</f>
        <v>62.002616654522029</v>
      </c>
      <c r="BI189" s="4">
        <f>((ABS(E189-Xmin_correction-W189)+1)^2+((ABS(L189-T189)+1)*BG189)^2)^(1/2)</f>
        <v>49.008251485717651</v>
      </c>
      <c r="BJ189" s="4">
        <f>((ABS(E189-Xmin_correction-Y189)+1)^2+((ABS(K189-U189)+1)*BG189)^2)^(1/2)</f>
        <v>25.006488598114146</v>
      </c>
      <c r="BK189" s="4">
        <f>((ABS(V189-F189+Xmax_correction)+1)^2+((ABS(T189-N189)+1)*BG189)^2)^(1/2)</f>
        <v>72.507931050065693</v>
      </c>
      <c r="BL189" s="4">
        <f>((ABS(V189-Y189)+1)^2+((ABS(T189-U189)+1)*BG189)^2)^(1/2)</f>
        <v>1.1508570752325142</v>
      </c>
      <c r="BM189" s="4">
        <f>((ABS(W189-X189)+1)^2+((ABS(T189-U189)+1)*BG189)^2)^(1/2)</f>
        <v>1.1508570752325142</v>
      </c>
      <c r="BN189" s="4">
        <f>((ABS(E189-Xmin_correction-F189+Xmax_correction)+1)^2+((ABS(L189-M189)+1)*BG189)^2)^(1/2)</f>
        <v>56.752169242129824</v>
      </c>
      <c r="BO189" s="4">
        <f>((ABS(E189-Xmin_correction-F189+Xmax_correction)+1)^2+((ABS(K189-N189)+1)*BG189)^2)^(1/2)</f>
        <v>53.454654289042793</v>
      </c>
      <c r="BP189" s="4">
        <f t="shared" si="44"/>
        <v>72.507931050065693</v>
      </c>
      <c r="BQ189" s="4"/>
    </row>
    <row r="190" spans="1:69" x14ac:dyDescent="0.25">
      <c r="A190" s="10">
        <v>2086</v>
      </c>
      <c r="B190" s="47">
        <v>0</v>
      </c>
      <c r="C190" s="10">
        <v>21</v>
      </c>
      <c r="D190" s="10">
        <v>94</v>
      </c>
      <c r="E190" s="10">
        <v>22</v>
      </c>
      <c r="F190" s="10">
        <v>59</v>
      </c>
      <c r="G190" s="10">
        <v>43</v>
      </c>
      <c r="H190" s="10">
        <v>48</v>
      </c>
      <c r="I190" s="10">
        <v>33</v>
      </c>
      <c r="J190" s="10">
        <v>39</v>
      </c>
      <c r="K190" s="47">
        <v>0</v>
      </c>
      <c r="L190" s="10">
        <v>73</v>
      </c>
      <c r="M190" s="47">
        <v>0</v>
      </c>
      <c r="N190" s="10">
        <v>61</v>
      </c>
      <c r="O190" s="47">
        <v>0</v>
      </c>
      <c r="P190" s="47">
        <v>0</v>
      </c>
      <c r="Q190" s="10">
        <v>7509</v>
      </c>
      <c r="R190" s="10">
        <v>3</v>
      </c>
      <c r="S190" s="10">
        <v>44</v>
      </c>
      <c r="AG190" s="2">
        <f>Q190*0.000001</f>
        <v>7.509E-3</v>
      </c>
      <c r="AH190" s="3">
        <f t="shared" si="30"/>
        <v>2.000760834079105</v>
      </c>
      <c r="AI190" s="3">
        <f t="shared" si="31"/>
        <v>2.0743490340791051</v>
      </c>
      <c r="AJ190" s="2">
        <f>(1+D190-C190)*LineDuration</f>
        <v>2.0423999999999998E-2</v>
      </c>
      <c r="AK190" s="3">
        <f t="shared" si="32"/>
        <v>2.2745042340791053</v>
      </c>
      <c r="AM190" s="7">
        <f>D190-C190+1</f>
        <v>74</v>
      </c>
      <c r="AN190" s="4">
        <f t="shared" si="38"/>
        <v>44.410489574431637</v>
      </c>
      <c r="AO190" s="32">
        <f t="shared" si="39"/>
        <v>1.6662730068754719</v>
      </c>
      <c r="AP190" s="1">
        <f>ABS(J190+I190-H190-G190)/2</f>
        <v>9.5</v>
      </c>
      <c r="AQ190" s="4">
        <f t="shared" si="40"/>
        <v>45.415213136576831</v>
      </c>
      <c r="AS190" s="4">
        <f>1+(F190-3)-(E190-8)</f>
        <v>43</v>
      </c>
      <c r="AT190" s="4">
        <f>ABS(N190-L190)</f>
        <v>12</v>
      </c>
      <c r="AU190" s="4">
        <f>AN190/(1+D190-C190)*ABS(N190-L190)</f>
        <v>7.2017010120699947</v>
      </c>
      <c r="AV190" s="4">
        <f t="shared" si="41"/>
        <v>43.598904773712491</v>
      </c>
      <c r="AX190" s="4">
        <f t="shared" si="42"/>
        <v>45.415213136576831</v>
      </c>
      <c r="AZ190" s="24">
        <f t="shared" si="33"/>
        <v>2</v>
      </c>
      <c r="BA190" s="1">
        <f t="shared" si="34"/>
        <v>1.2799999999999999E-2</v>
      </c>
      <c r="BB190" s="1">
        <f t="shared" si="35"/>
        <v>2.0625042824646247</v>
      </c>
      <c r="BC190" s="1">
        <f t="shared" si="36"/>
        <v>6.3003518760734387E-3</v>
      </c>
      <c r="BD190" s="1">
        <f>BC190+LineDuration*(U190-T190+1)</f>
        <v>6.5763518760734389E-3</v>
      </c>
      <c r="BE190" s="1">
        <f t="shared" si="37"/>
        <v>1.336962444436026E-2</v>
      </c>
      <c r="BF190" s="1">
        <f t="shared" si="43"/>
        <v>0.56962444436026161</v>
      </c>
      <c r="BG190" s="1">
        <f>BF190/(U190-T190+1)</f>
        <v>0.56962444436026161</v>
      </c>
      <c r="BH190" s="4">
        <f>((ABS(X190-F190+Xmax_correction)+1)^2+((ABS(U190-M190)+1)*BG190)^2)^(1/2)</f>
        <v>57.002846174621951</v>
      </c>
      <c r="BI190" s="4">
        <f>((ABS(E190-Xmin_correction-W190)+1)^2+((ABS(L190-T190)+1)*BG190)^2)^(1/2)</f>
        <v>45.834579889940592</v>
      </c>
      <c r="BJ190" s="4">
        <f>((ABS(E190-Xmin_correction-Y190)+1)^2+((ABS(K190-U190)+1)*BG190)^2)^(1/2)</f>
        <v>18.009010855891358</v>
      </c>
      <c r="BK190" s="4">
        <f>((ABS(V190-F190+Xmax_correction)+1)^2+((ABS(T190-N190)+1)*BG190)^2)^(1/2)</f>
        <v>67.054234745192346</v>
      </c>
      <c r="BL190" s="4">
        <f>((ABS(V190-Y190)+1)^2+((ABS(T190-U190)+1)*BG190)^2)^(1/2)</f>
        <v>1.1508570752325142</v>
      </c>
      <c r="BM190" s="4">
        <f>((ABS(W190-X190)+1)^2+((ABS(T190-U190)+1)*BG190)^2)^(1/2)</f>
        <v>1.1508570752325142</v>
      </c>
      <c r="BN190" s="4">
        <f>((ABS(E190-Xmin_correction-F190+Xmax_correction)+1)^2+((ABS(L190-M190)+1)*BG190)^2)^(1/2)</f>
        <v>58.110315036896388</v>
      </c>
      <c r="BO190" s="4">
        <f>((ABS(E190-Xmin_correction-F190+Xmax_correction)+1)^2+((ABS(K190-N190)+1)*BG190)^2)^(1/2)</f>
        <v>53.35982006400846</v>
      </c>
      <c r="BP190" s="4">
        <f t="shared" si="44"/>
        <v>67.054234745192346</v>
      </c>
      <c r="BQ190" s="4"/>
    </row>
    <row r="191" spans="1:69" x14ac:dyDescent="0.25">
      <c r="A191" s="10">
        <v>2002</v>
      </c>
      <c r="B191" s="47">
        <v>0</v>
      </c>
      <c r="C191" s="10">
        <v>20</v>
      </c>
      <c r="D191" s="10">
        <v>94</v>
      </c>
      <c r="E191" s="10">
        <v>27</v>
      </c>
      <c r="F191" s="10">
        <v>62</v>
      </c>
      <c r="G191" s="10">
        <v>46</v>
      </c>
      <c r="H191" s="10">
        <v>47</v>
      </c>
      <c r="I191" s="10">
        <v>38</v>
      </c>
      <c r="J191" s="10">
        <v>42</v>
      </c>
      <c r="K191" s="47">
        <v>0</v>
      </c>
      <c r="L191" s="10">
        <v>74</v>
      </c>
      <c r="M191" s="47">
        <v>0</v>
      </c>
      <c r="N191" s="10">
        <v>54</v>
      </c>
      <c r="O191" s="47">
        <v>0</v>
      </c>
      <c r="P191" s="47">
        <v>0</v>
      </c>
      <c r="Q191" s="10">
        <v>7509</v>
      </c>
      <c r="R191" s="10">
        <v>3</v>
      </c>
      <c r="S191" s="10">
        <v>44</v>
      </c>
      <c r="AF191" s="8"/>
      <c r="AG191" s="2">
        <f>Q191*0.000001</f>
        <v>7.509E-3</v>
      </c>
      <c r="AH191" s="3">
        <f t="shared" si="30"/>
        <v>2.000760834079105</v>
      </c>
      <c r="AI191" s="3">
        <f t="shared" si="31"/>
        <v>2.0743490340791051</v>
      </c>
      <c r="AJ191" s="2">
        <f>(1+D191-C191)*LineDuration</f>
        <v>2.07E-2</v>
      </c>
      <c r="AK191" s="3">
        <f t="shared" si="32"/>
        <v>2.2772090340791049</v>
      </c>
      <c r="AM191" s="7">
        <f>D191-C191+1</f>
        <v>75</v>
      </c>
      <c r="AN191" s="4">
        <f t="shared" si="38"/>
        <v>45.038626005437479</v>
      </c>
      <c r="AO191" s="32">
        <f t="shared" si="39"/>
        <v>1.6652373007770109</v>
      </c>
      <c r="AP191" s="1">
        <f>ABS(J191+I191-H191-G191)/2</f>
        <v>6.5</v>
      </c>
      <c r="AQ191" s="4">
        <f t="shared" si="40"/>
        <v>45.505250603174019</v>
      </c>
      <c r="AS191" s="4">
        <f>1+(F191-3)-(E191-8)</f>
        <v>41</v>
      </c>
      <c r="AT191" s="4">
        <f>ABS(N191-L191)</f>
        <v>20</v>
      </c>
      <c r="AU191" s="4">
        <f>AN191/(1+D191-C191)*ABS(N191-L191)</f>
        <v>12.01030026811666</v>
      </c>
      <c r="AV191" s="4">
        <f t="shared" si="41"/>
        <v>42.722913202757169</v>
      </c>
      <c r="AX191" s="4">
        <f t="shared" si="42"/>
        <v>45.505250603174019</v>
      </c>
      <c r="AZ191" s="24">
        <f t="shared" si="33"/>
        <v>3</v>
      </c>
      <c r="BA191" s="1">
        <f t="shared" si="34"/>
        <v>1.2799999999999999E-2</v>
      </c>
      <c r="BB191" s="1">
        <f t="shared" si="35"/>
        <v>2.0625042824646247</v>
      </c>
      <c r="BC191" s="1">
        <f t="shared" si="36"/>
        <v>6.3003518760734387E-3</v>
      </c>
      <c r="BD191" s="1">
        <f>BC191+LineDuration*(U191-T191+1)</f>
        <v>6.5763518760734389E-3</v>
      </c>
      <c r="BE191" s="1">
        <f t="shared" si="37"/>
        <v>1.336962444436026E-2</v>
      </c>
      <c r="BF191" s="1">
        <f t="shared" si="43"/>
        <v>0.56962444436026161</v>
      </c>
      <c r="BG191" s="1">
        <f>BF191/(U191-T191+1)</f>
        <v>0.56962444436026161</v>
      </c>
      <c r="BH191" s="4">
        <f>((ABS(X191-F191+Xmax_correction)+1)^2+((ABS(U191-M191)+1)*BG191)^2)^(1/2)</f>
        <v>60.002703872472388</v>
      </c>
      <c r="BI191" s="4">
        <f>((ABS(E191-Xmin_correction-W191)+1)^2+((ABS(L191-T191)+1)*BG191)^2)^(1/2)</f>
        <v>48.519635641888783</v>
      </c>
      <c r="BJ191" s="4">
        <f>((ABS(E191-Xmin_correction-Y191)+1)^2+((ABS(K191-U191)+1)*BG191)^2)^(1/2)</f>
        <v>23.007052657991913</v>
      </c>
      <c r="BK191" s="4">
        <f>((ABS(V191-F191+Xmax_correction)+1)^2+((ABS(T191-N191)+1)*BG191)^2)^(1/2)</f>
        <v>67.686984147829548</v>
      </c>
      <c r="BL191" s="4">
        <f>((ABS(V191-Y191)+1)^2+((ABS(T191-U191)+1)*BG191)^2)^(1/2)</f>
        <v>1.1508570752325142</v>
      </c>
      <c r="BM191" s="4">
        <f>((ABS(W191-X191)+1)^2+((ABS(T191-U191)+1)*BG191)^2)^(1/2)</f>
        <v>1.1508570752325142</v>
      </c>
      <c r="BN191" s="4">
        <f>((ABS(E191-Xmin_correction-F191+Xmax_correction)+1)^2+((ABS(L191-M191)+1)*BG191)^2)^(1/2)</f>
        <v>57.176525277614104</v>
      </c>
      <c r="BO191" s="4">
        <f>((ABS(E191-Xmin_correction-F191+Xmax_correction)+1)^2+((ABS(K191-N191)+1)*BG191)^2)^(1/2)</f>
        <v>49.249647948269931</v>
      </c>
      <c r="BP191" s="4">
        <f t="shared" si="44"/>
        <v>67.686984147829548</v>
      </c>
      <c r="BQ191" s="4"/>
    </row>
    <row r="192" spans="1:69" s="36" customFormat="1" x14ac:dyDescent="0.25">
      <c r="A192" s="44">
        <v>2088</v>
      </c>
      <c r="B192" s="47">
        <v>0</v>
      </c>
      <c r="C192" s="44">
        <v>23</v>
      </c>
      <c r="D192" s="44">
        <v>96</v>
      </c>
      <c r="E192" s="44">
        <v>40</v>
      </c>
      <c r="F192" s="44">
        <v>76</v>
      </c>
      <c r="G192" s="44">
        <v>56</v>
      </c>
      <c r="H192" s="44">
        <v>61</v>
      </c>
      <c r="I192" s="44">
        <v>55</v>
      </c>
      <c r="J192" s="44">
        <v>59</v>
      </c>
      <c r="K192" s="47">
        <v>0</v>
      </c>
      <c r="L192" s="44">
        <v>68</v>
      </c>
      <c r="M192" s="47">
        <v>0</v>
      </c>
      <c r="N192" s="44">
        <v>63</v>
      </c>
      <c r="O192" s="47">
        <v>0</v>
      </c>
      <c r="P192" s="47">
        <v>0</v>
      </c>
      <c r="Q192" s="44">
        <v>7538</v>
      </c>
      <c r="R192" s="44">
        <v>3</v>
      </c>
      <c r="S192" s="44">
        <v>44</v>
      </c>
      <c r="U192" s="39"/>
      <c r="V192" s="39"/>
      <c r="AD192" s="53"/>
      <c r="AG192" s="37">
        <f>Q192*0.000001</f>
        <v>7.5379999999999996E-3</v>
      </c>
      <c r="AH192" s="38">
        <f t="shared" si="30"/>
        <v>1.9927799050676573</v>
      </c>
      <c r="AI192" s="38">
        <f t="shared" si="31"/>
        <v>2.0666523050676573</v>
      </c>
      <c r="AJ192" s="37">
        <f>(1+D192-C192)*LineDuration</f>
        <v>2.0423999999999998E-2</v>
      </c>
      <c r="AK192" s="38">
        <f t="shared" si="32"/>
        <v>2.2668075050676575</v>
      </c>
      <c r="AL192" s="48"/>
      <c r="AM192" s="39">
        <f>D192-C192+1</f>
        <v>74</v>
      </c>
      <c r="AN192" s="40">
        <f t="shared" si="38"/>
        <v>44.253291581101834</v>
      </c>
      <c r="AO192" s="41">
        <f t="shared" si="39"/>
        <v>1.6721919964841974</v>
      </c>
      <c r="AP192" s="39">
        <f>ABS(J192+I192-H192-G192)/2</f>
        <v>1.5</v>
      </c>
      <c r="AQ192" s="40">
        <f t="shared" si="40"/>
        <v>44.278706121137034</v>
      </c>
      <c r="AR192" s="48"/>
      <c r="AS192" s="40">
        <f>1+(F192-3)-(E192-8)</f>
        <v>42</v>
      </c>
      <c r="AT192" s="40">
        <f>ABS(N192-L192)</f>
        <v>5</v>
      </c>
      <c r="AU192" s="40">
        <f>AN192/(1+D192-C192)*ABS(N192-L192)</f>
        <v>2.9900872689933671</v>
      </c>
      <c r="AV192" s="40">
        <f t="shared" si="41"/>
        <v>42.106301450925329</v>
      </c>
      <c r="AW192" s="48"/>
      <c r="AX192" s="40">
        <f t="shared" si="42"/>
        <v>44.278706121137034</v>
      </c>
      <c r="AY192" s="48"/>
      <c r="AZ192" s="42">
        <f t="shared" si="33"/>
        <v>0</v>
      </c>
      <c r="BA192" s="39">
        <f t="shared" si="34"/>
        <v>1.2799999999999999E-2</v>
      </c>
      <c r="BB192" s="39">
        <f t="shared" si="35"/>
        <v>2.0547631858784752</v>
      </c>
      <c r="BC192" s="39">
        <f t="shared" si="36"/>
        <v>6.3248245725324309E-3</v>
      </c>
      <c r="BD192" s="39">
        <f>BC192+LineDuration*(U192-T192+1)</f>
        <v>6.6008245725324311E-3</v>
      </c>
      <c r="BE192" s="39">
        <f t="shared" si="37"/>
        <v>1.3367487901702443E-2</v>
      </c>
      <c r="BF192" s="39">
        <f t="shared" si="43"/>
        <v>0.56748790170244379</v>
      </c>
      <c r="BG192" s="39">
        <f>BF192/(U192-T192+1)</f>
        <v>0.56748790170244379</v>
      </c>
      <c r="BH192" s="4">
        <f>((ABS(X192-F192+Xmax_correction)+1)^2+((ABS(U192-M192)+1)*BG192)^2)^(1/2)</f>
        <v>74.002175930972314</v>
      </c>
      <c r="BI192" s="40">
        <f>((ABS(E192-Xmin_correction-W192)+1)^2+((ABS(L192-T192)+1)*BG192)^2)^(1/2)</f>
        <v>53.190642325064253</v>
      </c>
      <c r="BJ192" s="4">
        <f>((ABS(E192-Xmin_correction-Y192)+1)^2+((ABS(K192-U192)+1)*BG192)^2)^(1/2)</f>
        <v>36.004472534930692</v>
      </c>
      <c r="BK192" s="4">
        <f>((ABS(V192-F192+Xmax_correction)+1)^2+((ABS(T192-N192)+1)*BG192)^2)^(1/2)</f>
        <v>82.432312572789797</v>
      </c>
      <c r="BL192" s="40">
        <f>((ABS(V192-Y192)+1)^2+((ABS(T192-U192)+1)*BG192)^2)^(1/2)</f>
        <v>1.1498010778298315</v>
      </c>
      <c r="BM192" s="40">
        <f>((ABS(W192-X192)+1)^2+((ABS(T192-U192)+1)*BG192)^2)^(1/2)</f>
        <v>1.1498010778298315</v>
      </c>
      <c r="BN192" s="4">
        <f>((ABS(E192-Xmin_correction-F192+Xmax_correction)+1)^2+((ABS(L192-M192)+1)*BG192)^2)^(1/2)</f>
        <v>55.265218998506796</v>
      </c>
      <c r="BO192" s="4">
        <f>((ABS(E192-Xmin_correction-F192+Xmax_correction)+1)^2+((ABS(K192-N192)+1)*BG192)^2)^(1/2)</f>
        <v>53.292458716952815</v>
      </c>
      <c r="BP192" s="40">
        <f t="shared" si="44"/>
        <v>82.432312572789797</v>
      </c>
      <c r="BQ192" s="4"/>
    </row>
    <row r="193" spans="1:69" s="36" customFormat="1" x14ac:dyDescent="0.25">
      <c r="A193" s="44">
        <v>2045</v>
      </c>
      <c r="B193" s="47">
        <v>0</v>
      </c>
      <c r="C193" s="44">
        <v>21</v>
      </c>
      <c r="D193" s="44">
        <v>94</v>
      </c>
      <c r="E193" s="44">
        <v>32</v>
      </c>
      <c r="F193" s="44">
        <v>67</v>
      </c>
      <c r="G193" s="44">
        <v>50</v>
      </c>
      <c r="H193" s="44">
        <v>54</v>
      </c>
      <c r="I193" s="44">
        <v>44</v>
      </c>
      <c r="J193" s="44">
        <v>48</v>
      </c>
      <c r="K193" s="47">
        <v>0</v>
      </c>
      <c r="L193" s="44">
        <v>75</v>
      </c>
      <c r="M193" s="47">
        <v>0</v>
      </c>
      <c r="N193" s="44">
        <v>61</v>
      </c>
      <c r="O193" s="47">
        <v>0</v>
      </c>
      <c r="P193" s="47">
        <v>0</v>
      </c>
      <c r="Q193" s="44">
        <v>7538</v>
      </c>
      <c r="R193" s="44">
        <v>3</v>
      </c>
      <c r="S193" s="44">
        <v>44</v>
      </c>
      <c r="U193" s="39"/>
      <c r="V193" s="39"/>
      <c r="AD193" s="53"/>
      <c r="AG193" s="37">
        <f>Q193*0.000001</f>
        <v>7.5379999999999996E-3</v>
      </c>
      <c r="AH193" s="38">
        <f t="shared" si="30"/>
        <v>1.9927799050676573</v>
      </c>
      <c r="AI193" s="38">
        <f t="shared" si="31"/>
        <v>2.0666523050676573</v>
      </c>
      <c r="AJ193" s="37">
        <f>(1+D193-C193)*LineDuration</f>
        <v>2.0423999999999998E-2</v>
      </c>
      <c r="AK193" s="38">
        <f t="shared" si="32"/>
        <v>2.2668075050676575</v>
      </c>
      <c r="AL193" s="48"/>
      <c r="AM193" s="39">
        <f>D193-C193+1</f>
        <v>74</v>
      </c>
      <c r="AN193" s="40">
        <f t="shared" si="38"/>
        <v>44.253291581101834</v>
      </c>
      <c r="AO193" s="41">
        <f t="shared" si="39"/>
        <v>1.6721919964841974</v>
      </c>
      <c r="AP193" s="39">
        <f>ABS(J193+I193-H193-G193)/2</f>
        <v>6</v>
      </c>
      <c r="AQ193" s="40">
        <f t="shared" si="40"/>
        <v>44.658188675337229</v>
      </c>
      <c r="AR193" s="48"/>
      <c r="AS193" s="40">
        <f>1+(F193-3)-(E193-8)</f>
        <v>41</v>
      </c>
      <c r="AT193" s="40">
        <f>ABS(N193-L193)</f>
        <v>14</v>
      </c>
      <c r="AU193" s="40">
        <f>AN193/(1+D193-C193)*ABS(N193-L193)</f>
        <v>8.3722443531814275</v>
      </c>
      <c r="AV193" s="40">
        <f t="shared" si="41"/>
        <v>41.846080766415611</v>
      </c>
      <c r="AW193" s="48"/>
      <c r="AX193" s="40">
        <f t="shared" si="42"/>
        <v>44.658188675337229</v>
      </c>
      <c r="AY193" s="48"/>
      <c r="AZ193" s="42">
        <f t="shared" si="33"/>
        <v>1</v>
      </c>
      <c r="BA193" s="39">
        <f t="shared" si="34"/>
        <v>1.2799999999999999E-2</v>
      </c>
      <c r="BB193" s="39">
        <f t="shared" si="35"/>
        <v>2.0547631858784752</v>
      </c>
      <c r="BC193" s="39">
        <f t="shared" si="36"/>
        <v>6.3248245725324309E-3</v>
      </c>
      <c r="BD193" s="39">
        <f>BC193+LineDuration*(U193-T193+1)</f>
        <v>6.6008245725324311E-3</v>
      </c>
      <c r="BE193" s="39">
        <f t="shared" si="37"/>
        <v>1.3367487901702443E-2</v>
      </c>
      <c r="BF193" s="39">
        <f t="shared" si="43"/>
        <v>0.56748790170244379</v>
      </c>
      <c r="BG193" s="39">
        <f>BF193/(U193-T193+1)</f>
        <v>0.56748790170244379</v>
      </c>
      <c r="BH193" s="4">
        <f>((ABS(X193-F193+Xmax_correction)+1)^2+((ABS(U193-M193)+1)*BG193)^2)^(1/2)</f>
        <v>65.002477202938792</v>
      </c>
      <c r="BI193" s="40">
        <f>((ABS(E193-Xmin_correction-W193)+1)^2+((ABS(L193-T193)+1)*BG193)^2)^(1/2)</f>
        <v>51.420983920090819</v>
      </c>
      <c r="BJ193" s="4">
        <f>((ABS(E193-Xmin_correction-Y193)+1)^2+((ABS(K193-U193)+1)*BG193)^2)^(1/2)</f>
        <v>28.005750168823877</v>
      </c>
      <c r="BK193" s="4">
        <f>((ABS(V193-F193+Xmax_correction)+1)^2+((ABS(T193-N193)+1)*BG193)^2)^(1/2)</f>
        <v>73.911646182562478</v>
      </c>
      <c r="BL193" s="40">
        <f>((ABS(V193-Y193)+1)^2+((ABS(T193-U193)+1)*BG193)^2)^(1/2)</f>
        <v>1.1498010778298315</v>
      </c>
      <c r="BM193" s="40">
        <f>((ABS(W193-X193)+1)^2+((ABS(T193-U193)+1)*BG193)^2)^(1/2)</f>
        <v>1.1498010778298315</v>
      </c>
      <c r="BN193" s="4">
        <f>((ABS(E193-Xmin_correction-F193+Xmax_correction)+1)^2+((ABS(L193-M193)+1)*BG193)^2)^(1/2)</f>
        <v>57.481454290146822</v>
      </c>
      <c r="BO193" s="4">
        <f>((ABS(E193-Xmin_correction-F193+Xmax_correction)+1)^2+((ABS(K193-N193)+1)*BG193)^2)^(1/2)</f>
        <v>51.787367585312751</v>
      </c>
      <c r="BP193" s="40">
        <f t="shared" si="44"/>
        <v>73.911646182562478</v>
      </c>
      <c r="BQ193" s="4"/>
    </row>
    <row r="194" spans="1:69" s="36" customFormat="1" x14ac:dyDescent="0.25">
      <c r="A194" s="44">
        <v>2085</v>
      </c>
      <c r="B194" s="47">
        <v>0</v>
      </c>
      <c r="C194" s="44">
        <v>20</v>
      </c>
      <c r="D194" s="44">
        <v>94</v>
      </c>
      <c r="E194" s="44">
        <v>22</v>
      </c>
      <c r="F194" s="44">
        <v>59</v>
      </c>
      <c r="G194" s="44">
        <v>45</v>
      </c>
      <c r="H194" s="44">
        <v>47</v>
      </c>
      <c r="I194" s="44">
        <v>35</v>
      </c>
      <c r="J194" s="44">
        <v>39</v>
      </c>
      <c r="K194" s="47">
        <v>0</v>
      </c>
      <c r="L194" s="44">
        <v>70</v>
      </c>
      <c r="M194" s="47">
        <v>0</v>
      </c>
      <c r="N194" s="44">
        <v>63</v>
      </c>
      <c r="O194" s="47">
        <v>0</v>
      </c>
      <c r="P194" s="47">
        <v>0</v>
      </c>
      <c r="Q194" s="44">
        <v>7538</v>
      </c>
      <c r="R194" s="44">
        <v>3</v>
      </c>
      <c r="S194" s="44">
        <v>44</v>
      </c>
      <c r="U194" s="39"/>
      <c r="V194" s="39"/>
      <c r="AD194" s="53"/>
      <c r="AG194" s="37">
        <f>Q194*0.000001</f>
        <v>7.5379999999999996E-3</v>
      </c>
      <c r="AH194" s="38">
        <f t="shared" si="30"/>
        <v>1.9927799050676573</v>
      </c>
      <c r="AI194" s="38">
        <f t="shared" si="31"/>
        <v>2.0666523050676573</v>
      </c>
      <c r="AJ194" s="37">
        <f>(1+D194-C194)*LineDuration</f>
        <v>2.07E-2</v>
      </c>
      <c r="AK194" s="38">
        <f t="shared" si="32"/>
        <v>2.2695123050676571</v>
      </c>
      <c r="AL194" s="48"/>
      <c r="AM194" s="39">
        <f>D194-C194+1</f>
        <v>75</v>
      </c>
      <c r="AN194" s="40">
        <f t="shared" si="38"/>
        <v>44.879303714900502</v>
      </c>
      <c r="AO194" s="41">
        <f t="shared" si="39"/>
        <v>1.6711489214815747</v>
      </c>
      <c r="AP194" s="39">
        <f>ABS(J194+I194-H194-G194)/2</f>
        <v>9</v>
      </c>
      <c r="AQ194" s="40">
        <f t="shared" si="40"/>
        <v>45.77282929789552</v>
      </c>
      <c r="AR194" s="48"/>
      <c r="AS194" s="40">
        <f>1+(F194-3)-(E194-8)</f>
        <v>43</v>
      </c>
      <c r="AT194" s="40">
        <f>ABS(N194-L194)</f>
        <v>7</v>
      </c>
      <c r="AU194" s="40">
        <f>AN194/(1+D194-C194)*ABS(N194-L194)</f>
        <v>4.1887350133907137</v>
      </c>
      <c r="AV194" s="40">
        <f t="shared" si="41"/>
        <v>43.203535746653948</v>
      </c>
      <c r="AW194" s="48"/>
      <c r="AX194" s="40">
        <f t="shared" si="42"/>
        <v>45.77282929789552</v>
      </c>
      <c r="AY194" s="48"/>
      <c r="AZ194" s="42">
        <f t="shared" si="33"/>
        <v>2</v>
      </c>
      <c r="BA194" s="39">
        <f t="shared" si="34"/>
        <v>1.2799999999999999E-2</v>
      </c>
      <c r="BB194" s="39">
        <f t="shared" si="35"/>
        <v>2.0547631858784752</v>
      </c>
      <c r="BC194" s="39">
        <f t="shared" si="36"/>
        <v>6.3248245725324309E-3</v>
      </c>
      <c r="BD194" s="39">
        <f>BC194+LineDuration*(U194-T194+1)</f>
        <v>6.6008245725324311E-3</v>
      </c>
      <c r="BE194" s="39">
        <f t="shared" si="37"/>
        <v>1.3367487901702443E-2</v>
      </c>
      <c r="BF194" s="39">
        <f t="shared" si="43"/>
        <v>0.56748790170244379</v>
      </c>
      <c r="BG194" s="39">
        <f>BF194/(U194-T194+1)</f>
        <v>0.56748790170244379</v>
      </c>
      <c r="BH194" s="4">
        <f>((ABS(X194-F194+Xmax_correction)+1)^2+((ABS(U194-M194)+1)*BG194)^2)^(1/2)</f>
        <v>57.002824864374738</v>
      </c>
      <c r="BI194" s="40">
        <f>((ABS(E194-Xmin_correction-W194)+1)^2+((ABS(L194-T194)+1)*BG194)^2)^(1/2)</f>
        <v>44.129540402715918</v>
      </c>
      <c r="BJ194" s="4">
        <f>((ABS(E194-Xmin_correction-Y194)+1)^2+((ABS(K194-U194)+1)*BG194)^2)^(1/2)</f>
        <v>18.008943403725237</v>
      </c>
      <c r="BK194" s="4">
        <f>((ABS(V194-F194+Xmax_correction)+1)^2+((ABS(T194-N194)+1)*BG194)^2)^(1/2)</f>
        <v>67.587618363855071</v>
      </c>
      <c r="BL194" s="40">
        <f>((ABS(V194-Y194)+1)^2+((ABS(T194-U194)+1)*BG194)^2)^(1/2)</f>
        <v>1.1498010778298315</v>
      </c>
      <c r="BM194" s="40">
        <f>((ABS(W194-X194)+1)^2+((ABS(T194-U194)+1)*BG194)^2)^(1/2)</f>
        <v>1.1498010778298315</v>
      </c>
      <c r="BN194" s="4">
        <f>((ABS(E194-Xmin_correction-F194+Xmax_correction)+1)^2+((ABS(L194-M194)+1)*BG194)^2)^(1/2)</f>
        <v>56.775138363150965</v>
      </c>
      <c r="BO194" s="4">
        <f>((ABS(E194-Xmin_correction-F194+Xmax_correction)+1)^2+((ABS(K194-N194)+1)*BG194)^2)^(1/2)</f>
        <v>54.028567962681741</v>
      </c>
      <c r="BP194" s="40">
        <f t="shared" si="44"/>
        <v>67.587618363855071</v>
      </c>
      <c r="BQ194" s="4"/>
    </row>
    <row r="195" spans="1:69" s="36" customFormat="1" x14ac:dyDescent="0.25">
      <c r="A195" s="44">
        <v>2036</v>
      </c>
      <c r="B195" s="47">
        <v>0</v>
      </c>
      <c r="C195" s="44">
        <v>20</v>
      </c>
      <c r="D195" s="44">
        <v>94</v>
      </c>
      <c r="E195" s="44">
        <v>24</v>
      </c>
      <c r="F195" s="44">
        <v>60</v>
      </c>
      <c r="G195" s="44">
        <v>44</v>
      </c>
      <c r="H195" s="44">
        <v>46</v>
      </c>
      <c r="I195" s="44">
        <v>37</v>
      </c>
      <c r="J195" s="44">
        <v>40</v>
      </c>
      <c r="K195" s="47">
        <v>0</v>
      </c>
      <c r="L195" s="44">
        <v>70</v>
      </c>
      <c r="M195" s="47">
        <v>0</v>
      </c>
      <c r="N195" s="44">
        <v>62</v>
      </c>
      <c r="O195" s="47">
        <v>0</v>
      </c>
      <c r="P195" s="47">
        <v>0</v>
      </c>
      <c r="Q195" s="44">
        <v>7538</v>
      </c>
      <c r="R195" s="44">
        <v>3</v>
      </c>
      <c r="S195" s="44">
        <v>44</v>
      </c>
      <c r="U195" s="39"/>
      <c r="V195" s="39"/>
      <c r="AD195" s="53"/>
      <c r="AG195" s="37">
        <f>Q195*0.000001</f>
        <v>7.5379999999999996E-3</v>
      </c>
      <c r="AH195" s="38">
        <f t="shared" si="30"/>
        <v>1.9927799050676573</v>
      </c>
      <c r="AI195" s="38">
        <f t="shared" si="31"/>
        <v>2.0666523050676573</v>
      </c>
      <c r="AJ195" s="37">
        <f>(1+D195-C195)*LineDuration</f>
        <v>2.07E-2</v>
      </c>
      <c r="AK195" s="38">
        <f t="shared" si="32"/>
        <v>2.2695123050676571</v>
      </c>
      <c r="AL195" s="48"/>
      <c r="AM195" s="39">
        <f>D195-C195+1</f>
        <v>75</v>
      </c>
      <c r="AN195" s="40">
        <f t="shared" si="38"/>
        <v>44.879303714900502</v>
      </c>
      <c r="AO195" s="41">
        <f t="shared" si="39"/>
        <v>1.6711489214815747</v>
      </c>
      <c r="AP195" s="39">
        <f>ABS(J195+I195-H195-G195)/2</f>
        <v>6.5</v>
      </c>
      <c r="AQ195" s="40">
        <f t="shared" si="40"/>
        <v>45.347567762056237</v>
      </c>
      <c r="AR195" s="48"/>
      <c r="AS195" s="40">
        <f>1+(F195-3)-(E195-8)</f>
        <v>42</v>
      </c>
      <c r="AT195" s="40">
        <f>ABS(N195-L195)</f>
        <v>8</v>
      </c>
      <c r="AU195" s="40">
        <f>AN195/(1+D195-C195)*ABS(N195-L195)</f>
        <v>4.7871257295893868</v>
      </c>
      <c r="AV195" s="40">
        <f t="shared" si="41"/>
        <v>42.271935994828731</v>
      </c>
      <c r="AW195" s="48"/>
      <c r="AX195" s="40">
        <f t="shared" si="42"/>
        <v>45.347567762056237</v>
      </c>
      <c r="AY195" s="48"/>
      <c r="AZ195" s="42">
        <f t="shared" si="33"/>
        <v>3</v>
      </c>
      <c r="BA195" s="39">
        <f t="shared" si="34"/>
        <v>1.2799999999999999E-2</v>
      </c>
      <c r="BB195" s="39">
        <f t="shared" si="35"/>
        <v>2.0547631858784752</v>
      </c>
      <c r="BC195" s="39">
        <f t="shared" si="36"/>
        <v>6.3248245725324309E-3</v>
      </c>
      <c r="BD195" s="39">
        <f>BC195+LineDuration*(U195-T195+1)</f>
        <v>6.6008245725324311E-3</v>
      </c>
      <c r="BE195" s="39">
        <f t="shared" si="37"/>
        <v>1.3367487901702443E-2</v>
      </c>
      <c r="BF195" s="39">
        <f t="shared" si="43"/>
        <v>0.56748790170244379</v>
      </c>
      <c r="BG195" s="39">
        <f>BF195/(U195-T195+1)</f>
        <v>0.56748790170244379</v>
      </c>
      <c r="BH195" s="4">
        <f>((ABS(X195-F195+Xmax_correction)+1)^2+((ABS(U195-M195)+1)*BG195)^2)^(1/2)</f>
        <v>58.002776162168125</v>
      </c>
      <c r="BI195" s="40">
        <f>((ABS(E195-Xmin_correction-W195)+1)^2+((ABS(L195-T195)+1)*BG195)^2)^(1/2)</f>
        <v>44.982400293391819</v>
      </c>
      <c r="BJ195" s="4">
        <f>((ABS(E195-Xmin_correction-Y195)+1)^2+((ABS(K195-U195)+1)*BG195)^2)^(1/2)</f>
        <v>20.008049443126101</v>
      </c>
      <c r="BK195" s="4">
        <f>((ABS(V195-F195+Xmax_correction)+1)^2+((ABS(T195-N195)+1)*BG195)^2)^(1/2)</f>
        <v>68.133594916448033</v>
      </c>
      <c r="BL195" s="40">
        <f>((ABS(V195-Y195)+1)^2+((ABS(T195-U195)+1)*BG195)^2)^(1/2)</f>
        <v>1.1498010778298315</v>
      </c>
      <c r="BM195" s="40">
        <f>((ABS(W195-X195)+1)^2+((ABS(T195-U195)+1)*BG195)^2)^(1/2)</f>
        <v>1.1498010778298315</v>
      </c>
      <c r="BN195" s="4">
        <f>((ABS(E195-Xmin_correction-F195+Xmax_correction)+1)^2+((ABS(L195-M195)+1)*BG195)^2)^(1/2)</f>
        <v>56.075095507318899</v>
      </c>
      <c r="BO195" s="4">
        <f>((ABS(E195-Xmin_correction-F195+Xmax_correction)+1)^2+((ABS(K195-N195)+1)*BG195)^2)^(1/2)</f>
        <v>52.907341231993811</v>
      </c>
      <c r="BP195" s="40">
        <f t="shared" si="44"/>
        <v>68.133594916448033</v>
      </c>
      <c r="BQ195" s="4"/>
    </row>
    <row r="196" spans="1:69" x14ac:dyDescent="0.25">
      <c r="A196" s="10">
        <v>2138</v>
      </c>
      <c r="B196" s="47">
        <v>0</v>
      </c>
      <c r="C196" s="10">
        <v>22</v>
      </c>
      <c r="D196" s="10">
        <v>96</v>
      </c>
      <c r="E196" s="10">
        <v>45</v>
      </c>
      <c r="F196" s="10">
        <v>82</v>
      </c>
      <c r="G196" s="10">
        <v>63</v>
      </c>
      <c r="H196" s="10">
        <v>65</v>
      </c>
      <c r="I196" s="10">
        <v>62</v>
      </c>
      <c r="J196" s="10">
        <v>65</v>
      </c>
      <c r="K196" s="47">
        <v>0</v>
      </c>
      <c r="L196" s="10">
        <v>63</v>
      </c>
      <c r="M196" s="47">
        <v>0</v>
      </c>
      <c r="N196" s="10">
        <v>65</v>
      </c>
      <c r="O196" s="47">
        <v>0</v>
      </c>
      <c r="P196" s="47">
        <v>0</v>
      </c>
      <c r="Q196" s="10">
        <v>7487</v>
      </c>
      <c r="R196" s="10">
        <v>3</v>
      </c>
      <c r="S196" s="10">
        <v>45</v>
      </c>
      <c r="AG196" s="2">
        <f>Q196*0.000001</f>
        <v>7.4869999999999997E-3</v>
      </c>
      <c r="AH196" s="3">
        <f t="shared" ref="AH196:AH259" si="45">H_1 / AG196 - G_ * AG196 / 2</f>
        <v>2.0068558397088285</v>
      </c>
      <c r="AI196" s="3">
        <f t="shared" ref="AI196:AI259" si="46">AH196 + G_ * AG196</f>
        <v>2.0802284397088284</v>
      </c>
      <c r="AJ196" s="2">
        <f>(1+D196-C196)*LineDuration</f>
        <v>2.07E-2</v>
      </c>
      <c r="AK196" s="3">
        <f t="shared" ref="AK196:AK259" si="47">AI196 + G_ * AJ196</f>
        <v>2.2830884397088282</v>
      </c>
      <c r="AM196" s="7">
        <f>D196-C196+1</f>
        <v>75</v>
      </c>
      <c r="AN196" s="4">
        <f t="shared" si="38"/>
        <v>45.160329701972742</v>
      </c>
      <c r="AO196" s="32">
        <f t="shared" si="39"/>
        <v>1.6607496113280982</v>
      </c>
      <c r="AP196" s="1">
        <f>ABS(J196+I196-H196-G196)/2</f>
        <v>0.5</v>
      </c>
      <c r="AQ196" s="4">
        <f t="shared" si="40"/>
        <v>45.163097533172824</v>
      </c>
      <c r="AS196" s="4">
        <f>1+(F196-3)-(E196-8)</f>
        <v>43</v>
      </c>
      <c r="AT196" s="4">
        <f>ABS(N196-L196)</f>
        <v>2</v>
      </c>
      <c r="AU196" s="4">
        <f>AN196/(1+D196-C196)*ABS(N196-L196)</f>
        <v>1.2042754587192732</v>
      </c>
      <c r="AV196" s="4">
        <f t="shared" si="41"/>
        <v>43.016860408222186</v>
      </c>
      <c r="AX196" s="4">
        <f t="shared" si="42"/>
        <v>45.163097533172824</v>
      </c>
      <c r="AZ196" s="24">
        <f t="shared" ref="AZ196:AZ259" si="48">MOD(ROW(),4)</f>
        <v>0</v>
      </c>
      <c r="BA196" s="1">
        <f t="shared" ref="BA196:BA259" si="49">H_1-d_</f>
        <v>1.2799999999999999E-2</v>
      </c>
      <c r="BB196" s="1">
        <f t="shared" ref="BB196:BB259" si="50">(AH196^2+2*G_*BA196)^(1/2)</f>
        <v>2.0684173566699315</v>
      </c>
      <c r="BC196" s="1">
        <f t="shared" ref="BC196:BC259" si="51">(BB196-AH196)/G_</f>
        <v>6.2817874450105107E-3</v>
      </c>
      <c r="BD196" s="1">
        <f>BC196+LineDuration*(U196-T196+1)</f>
        <v>6.5577874450105109E-3</v>
      </c>
      <c r="BE196" s="1">
        <f t="shared" ref="BE196:BE259" si="52">AH196*BD196+0.5*G_*BD196^2</f>
        <v>1.3371256452840876E-2</v>
      </c>
      <c r="BF196" s="1">
        <f t="shared" si="43"/>
        <v>0.57125645284087678</v>
      </c>
      <c r="BG196" s="1">
        <f>BF196/(U196-T196+1)</f>
        <v>0.57125645284087678</v>
      </c>
      <c r="BH196" s="4">
        <f>((ABS(X196-F196+Xmax_correction)+1)^2+((ABS(U196-M196)+1)*BG196)^2)^(1/2)</f>
        <v>80.002039561094392</v>
      </c>
      <c r="BI196" s="4">
        <f>((ABS(E196-Xmin_correction-W196)+1)^2+((ABS(L196-T196)+1)*BG196)^2)^(1/2)</f>
        <v>54.93326676432914</v>
      </c>
      <c r="BJ196" s="4">
        <f>((ABS(E196-Xmin_correction-Y196)+1)^2+((ABS(K196-U196)+1)*BG196)^2)^(1/2)</f>
        <v>41.003979489007065</v>
      </c>
      <c r="BK196" s="4">
        <f>((ABS(V196-F196+Xmax_correction)+1)^2+((ABS(T196-N196)+1)*BG196)^2)^(1/2)</f>
        <v>88.439304726338491</v>
      </c>
      <c r="BL196" s="4">
        <f>((ABS(V196-Y196)+1)^2+((ABS(T196-U196)+1)*BG196)^2)^(1/2)</f>
        <v>1.151665721862182</v>
      </c>
      <c r="BM196" s="4">
        <f>((ABS(W196-X196)+1)^2+((ABS(T196-U196)+1)*BG196)^2)^(1/2)</f>
        <v>1.151665721862182</v>
      </c>
      <c r="BN196" s="4">
        <f>((ABS(E196-Xmin_correction-F196+Xmax_correction)+1)^2+((ABS(L196-M196)+1)*BG196)^2)^(1/2)</f>
        <v>54.190993692687975</v>
      </c>
      <c r="BO196" s="4">
        <f>((ABS(E196-Xmin_correction-F196+Xmax_correction)+1)^2+((ABS(K196-N196)+1)*BG196)^2)^(1/2)</f>
        <v>54.968269214867561</v>
      </c>
      <c r="BP196" s="4">
        <f t="shared" si="44"/>
        <v>88.439304726338491</v>
      </c>
      <c r="BQ196" s="4"/>
    </row>
    <row r="197" spans="1:69" x14ac:dyDescent="0.25">
      <c r="A197" s="10">
        <v>2039</v>
      </c>
      <c r="B197" s="47">
        <v>0</v>
      </c>
      <c r="C197" s="10">
        <v>20</v>
      </c>
      <c r="D197" s="10">
        <v>94</v>
      </c>
      <c r="E197" s="10">
        <v>29</v>
      </c>
      <c r="F197" s="10">
        <v>64</v>
      </c>
      <c r="G197" s="10">
        <v>49</v>
      </c>
      <c r="H197" s="10">
        <v>50</v>
      </c>
      <c r="I197" s="10">
        <v>42</v>
      </c>
      <c r="J197" s="10">
        <v>45</v>
      </c>
      <c r="K197" s="47">
        <v>0</v>
      </c>
      <c r="L197" s="10">
        <v>72</v>
      </c>
      <c r="M197" s="47">
        <v>0</v>
      </c>
      <c r="N197" s="10">
        <v>64</v>
      </c>
      <c r="O197" s="47">
        <v>0</v>
      </c>
      <c r="P197" s="47">
        <v>0</v>
      </c>
      <c r="Q197" s="10">
        <v>7487</v>
      </c>
      <c r="R197" s="10">
        <v>3</v>
      </c>
      <c r="S197" s="10">
        <v>45</v>
      </c>
      <c r="AG197" s="2">
        <f>Q197*0.000001</f>
        <v>7.4869999999999997E-3</v>
      </c>
      <c r="AH197" s="3">
        <f t="shared" si="45"/>
        <v>2.0068558397088285</v>
      </c>
      <c r="AI197" s="3">
        <f t="shared" si="46"/>
        <v>2.0802284397088284</v>
      </c>
      <c r="AJ197" s="2">
        <f>(1+D197-C197)*LineDuration</f>
        <v>2.07E-2</v>
      </c>
      <c r="AK197" s="3">
        <f t="shared" si="47"/>
        <v>2.2830884397088282</v>
      </c>
      <c r="AM197" s="7">
        <f>D197-C197+1</f>
        <v>75</v>
      </c>
      <c r="AN197" s="4">
        <f t="shared" ref="AN197:AN261" si="53">1000*(AK197+AI197)*AJ197/2</f>
        <v>45.160329701972742</v>
      </c>
      <c r="AO197" s="32">
        <f t="shared" ref="AO197:AO260" si="54">AM197/AN197</f>
        <v>1.6607496113280982</v>
      </c>
      <c r="AP197" s="1">
        <f>ABS(J197+I197-H197-G197)/2</f>
        <v>6</v>
      </c>
      <c r="AQ197" s="4">
        <f t="shared" ref="AQ197:AQ261" si="55">SQRT(AN197^2+AP197^2)</f>
        <v>45.557166053112674</v>
      </c>
      <c r="AS197" s="4">
        <f>1+(F197-3)-(E197-8)</f>
        <v>41</v>
      </c>
      <c r="AT197" s="4">
        <f>ABS(N197-L197)</f>
        <v>8</v>
      </c>
      <c r="AU197" s="4">
        <f>AN197/(1+D197-C197)*ABS(N197-L197)</f>
        <v>4.8171018348770929</v>
      </c>
      <c r="AV197" s="4">
        <f t="shared" ref="AV197:AV261" si="56">SQRT(AS197^2+AU197^2)</f>
        <v>41.282011458837324</v>
      </c>
      <c r="AX197" s="4">
        <f t="shared" ref="AX197:AX261" si="57">MAX(AQ197,AV197)</f>
        <v>45.557166053112674</v>
      </c>
      <c r="AZ197" s="24">
        <f t="shared" si="48"/>
        <v>1</v>
      </c>
      <c r="BA197" s="1">
        <f t="shared" si="49"/>
        <v>1.2799999999999999E-2</v>
      </c>
      <c r="BB197" s="1">
        <f t="shared" si="50"/>
        <v>2.0684173566699315</v>
      </c>
      <c r="BC197" s="1">
        <f t="shared" si="51"/>
        <v>6.2817874450105107E-3</v>
      </c>
      <c r="BD197" s="1">
        <f>BC197+LineDuration*(U197-T197+1)</f>
        <v>6.5577874450105109E-3</v>
      </c>
      <c r="BE197" s="1">
        <f t="shared" si="52"/>
        <v>1.3371256452840876E-2</v>
      </c>
      <c r="BF197" s="1">
        <f t="shared" ref="BF197:BF260" si="58">(BE197-BA197)*1000</f>
        <v>0.57125645284087678</v>
      </c>
      <c r="BG197" s="1">
        <f>BF197/(U197-T197+1)</f>
        <v>0.57125645284087678</v>
      </c>
      <c r="BH197" s="4">
        <f>((ABS(X197-F197+Xmax_correction)+1)^2+((ABS(U197-M197)+1)*BG197)^2)^(1/2)</f>
        <v>62.002631669429263</v>
      </c>
      <c r="BI197" s="4">
        <f>((ABS(E197-Xmin_correction-W197)+1)^2+((ABS(L197-T197)+1)*BG197)^2)^(1/2)</f>
        <v>48.62132802739827</v>
      </c>
      <c r="BJ197" s="4">
        <f>((ABS(E197-Xmin_correction-Y197)+1)^2+((ABS(K197-U197)+1)*BG197)^2)^(1/2)</f>
        <v>25.006525826969895</v>
      </c>
      <c r="BK197" s="4">
        <f>((ABS(V197-F197+Xmax_correction)+1)^2+((ABS(T197-N197)+1)*BG197)^2)^(1/2)</f>
        <v>72.268671462845091</v>
      </c>
      <c r="BL197" s="4">
        <f>((ABS(V197-Y197)+1)^2+((ABS(T197-U197)+1)*BG197)^2)^(1/2)</f>
        <v>1.151665721862182</v>
      </c>
      <c r="BM197" s="4">
        <f>((ABS(W197-X197)+1)^2+((ABS(T197-U197)+1)*BG197)^2)^(1/2)</f>
        <v>1.151665721862182</v>
      </c>
      <c r="BN197" s="4">
        <f>((ABS(E197-Xmin_correction-F197+Xmax_correction)+1)^2+((ABS(L197-M197)+1)*BG197)^2)^(1/2)</f>
        <v>56.418379444537969</v>
      </c>
      <c r="BO197" s="4">
        <f>((ABS(E197-Xmin_correction-F197+Xmax_correction)+1)^2+((ABS(K197-N197)+1)*BG197)^2)^(1/2)</f>
        <v>53.129660972046871</v>
      </c>
      <c r="BP197" s="4">
        <f t="shared" ref="BP197:BP260" si="59">MAX(BH197:BO197)</f>
        <v>72.268671462845091</v>
      </c>
      <c r="BQ197" s="4"/>
    </row>
    <row r="198" spans="1:69" x14ac:dyDescent="0.25">
      <c r="A198" s="10">
        <v>2070</v>
      </c>
      <c r="B198" s="47">
        <v>0</v>
      </c>
      <c r="C198" s="10">
        <v>20</v>
      </c>
      <c r="D198" s="10">
        <v>94</v>
      </c>
      <c r="E198" s="10">
        <v>25</v>
      </c>
      <c r="F198" s="10">
        <v>61</v>
      </c>
      <c r="G198" s="10">
        <v>47</v>
      </c>
      <c r="H198" s="10">
        <v>48</v>
      </c>
      <c r="I198" s="10">
        <v>38</v>
      </c>
      <c r="J198" s="10">
        <v>40</v>
      </c>
      <c r="K198" s="47">
        <v>0</v>
      </c>
      <c r="L198" s="10">
        <v>75</v>
      </c>
      <c r="M198" s="47">
        <v>0</v>
      </c>
      <c r="N198" s="10">
        <v>60</v>
      </c>
      <c r="O198" s="47">
        <v>0</v>
      </c>
      <c r="P198" s="47">
        <v>0</v>
      </c>
      <c r="Q198" s="10">
        <v>7487</v>
      </c>
      <c r="R198" s="10">
        <v>3</v>
      </c>
      <c r="S198" s="10">
        <v>45</v>
      </c>
      <c r="AG198" s="2">
        <f>Q198*0.000001</f>
        <v>7.4869999999999997E-3</v>
      </c>
      <c r="AH198" s="3">
        <f t="shared" si="45"/>
        <v>2.0068558397088285</v>
      </c>
      <c r="AI198" s="3">
        <f t="shared" si="46"/>
        <v>2.0802284397088284</v>
      </c>
      <c r="AJ198" s="2">
        <f>(1+D198-C198)*LineDuration</f>
        <v>2.07E-2</v>
      </c>
      <c r="AK198" s="3">
        <f t="shared" si="47"/>
        <v>2.2830884397088282</v>
      </c>
      <c r="AM198" s="7">
        <f>D198-C198+1</f>
        <v>75</v>
      </c>
      <c r="AN198" s="4">
        <f t="shared" si="53"/>
        <v>45.160329701972742</v>
      </c>
      <c r="AO198" s="32">
        <f t="shared" si="54"/>
        <v>1.6607496113280982</v>
      </c>
      <c r="AP198" s="1">
        <f>ABS(J198+I198-H198-G198)/2</f>
        <v>8.5</v>
      </c>
      <c r="AQ198" s="4">
        <f t="shared" si="55"/>
        <v>45.95329562491554</v>
      </c>
      <c r="AS198" s="4">
        <f>1+(F198-3)-(E198-8)</f>
        <v>42</v>
      </c>
      <c r="AT198" s="4">
        <f>ABS(N198-L198)</f>
        <v>15</v>
      </c>
      <c r="AU198" s="4">
        <f>AN198/(1+D198-C198)*ABS(N198-L198)</f>
        <v>9.0320659403945491</v>
      </c>
      <c r="AV198" s="4">
        <f t="shared" si="56"/>
        <v>42.960193378890132</v>
      </c>
      <c r="AX198" s="4">
        <f t="shared" si="57"/>
        <v>45.95329562491554</v>
      </c>
      <c r="AZ198" s="24">
        <f t="shared" si="48"/>
        <v>2</v>
      </c>
      <c r="BA198" s="1">
        <f t="shared" si="49"/>
        <v>1.2799999999999999E-2</v>
      </c>
      <c r="BB198" s="1">
        <f t="shared" si="50"/>
        <v>2.0684173566699315</v>
      </c>
      <c r="BC198" s="1">
        <f t="shared" si="51"/>
        <v>6.2817874450105107E-3</v>
      </c>
      <c r="BD198" s="1">
        <f>BC198+LineDuration*(U198-T198+1)</f>
        <v>6.5577874450105109E-3</v>
      </c>
      <c r="BE198" s="1">
        <f t="shared" si="52"/>
        <v>1.3371256452840876E-2</v>
      </c>
      <c r="BF198" s="1">
        <f t="shared" si="58"/>
        <v>0.57125645284087678</v>
      </c>
      <c r="BG198" s="1">
        <f>BF198/(U198-T198+1)</f>
        <v>0.57125645284087678</v>
      </c>
      <c r="BH198" s="4">
        <f>((ABS(X198-F198+Xmax_correction)+1)^2+((ABS(U198-M198)+1)*BG198)^2)^(1/2)</f>
        <v>59.002765477008893</v>
      </c>
      <c r="BI198" s="4">
        <f>((ABS(E198-Xmin_correction-W198)+1)^2+((ABS(L198-T198)+1)*BG198)^2)^(1/2)</f>
        <v>48.227635314762018</v>
      </c>
      <c r="BJ198" s="4">
        <f>((ABS(E198-Xmin_correction-Y198)+1)^2+((ABS(K198-U198)+1)*BG198)^2)^(1/2)</f>
        <v>21.007768418728162</v>
      </c>
      <c r="BK198" s="4">
        <f>((ABS(V198-F198+Xmax_correction)+1)^2+((ABS(T198-N198)+1)*BG198)^2)^(1/2)</f>
        <v>68.522175766745903</v>
      </c>
      <c r="BL198" s="4">
        <f>((ABS(V198-Y198)+1)^2+((ABS(T198-U198)+1)*BG198)^2)^(1/2)</f>
        <v>1.151665721862182</v>
      </c>
      <c r="BM198" s="4">
        <f>((ABS(W198-X198)+1)^2+((ABS(T198-U198)+1)*BG198)^2)^(1/2)</f>
        <v>1.151665721862182</v>
      </c>
      <c r="BN198" s="4">
        <f>((ABS(E198-Xmin_correction-F198+Xmax_correction)+1)^2+((ABS(L198-M198)+1)*BG198)^2)^(1/2)</f>
        <v>58.360130295036875</v>
      </c>
      <c r="BO198" s="4">
        <f>((ABS(E198-Xmin_correction-F198+Xmax_correction)+1)^2+((ABS(K198-N198)+1)*BG198)^2)^(1/2)</f>
        <v>52.299986346162846</v>
      </c>
      <c r="BP198" s="4">
        <f t="shared" si="59"/>
        <v>68.522175766745903</v>
      </c>
      <c r="BQ198" s="4"/>
    </row>
    <row r="199" spans="1:69" x14ac:dyDescent="0.25">
      <c r="A199" s="10">
        <v>2013</v>
      </c>
      <c r="B199" s="47">
        <v>0</v>
      </c>
      <c r="C199" s="10">
        <v>20</v>
      </c>
      <c r="D199" s="10">
        <v>94</v>
      </c>
      <c r="E199" s="10">
        <v>30</v>
      </c>
      <c r="F199" s="10">
        <v>65</v>
      </c>
      <c r="G199" s="10">
        <v>49</v>
      </c>
      <c r="H199" s="10">
        <v>52</v>
      </c>
      <c r="I199" s="10">
        <v>43</v>
      </c>
      <c r="J199" s="10">
        <v>44</v>
      </c>
      <c r="K199" s="47">
        <v>0</v>
      </c>
      <c r="L199" s="10">
        <v>68</v>
      </c>
      <c r="M199" s="47">
        <v>0</v>
      </c>
      <c r="N199" s="10">
        <v>60</v>
      </c>
      <c r="O199" s="47">
        <v>0</v>
      </c>
      <c r="P199" s="47">
        <v>0</v>
      </c>
      <c r="Q199" s="10">
        <v>7487</v>
      </c>
      <c r="R199" s="10">
        <v>3</v>
      </c>
      <c r="S199" s="10">
        <v>45</v>
      </c>
      <c r="AF199" s="8"/>
      <c r="AG199" s="2">
        <f>Q199*0.000001</f>
        <v>7.4869999999999997E-3</v>
      </c>
      <c r="AH199" s="3">
        <f t="shared" si="45"/>
        <v>2.0068558397088285</v>
      </c>
      <c r="AI199" s="3">
        <f t="shared" si="46"/>
        <v>2.0802284397088284</v>
      </c>
      <c r="AJ199" s="2">
        <f>(1+D199-C199)*LineDuration</f>
        <v>2.07E-2</v>
      </c>
      <c r="AK199" s="3">
        <f t="shared" si="47"/>
        <v>2.2830884397088282</v>
      </c>
      <c r="AM199" s="7">
        <f>D199-C199+1</f>
        <v>75</v>
      </c>
      <c r="AN199" s="4">
        <f t="shared" si="53"/>
        <v>45.160329701972742</v>
      </c>
      <c r="AO199" s="32">
        <f t="shared" si="54"/>
        <v>1.6607496113280982</v>
      </c>
      <c r="AP199" s="1">
        <f>ABS(J199+I199-H199-G199)/2</f>
        <v>7</v>
      </c>
      <c r="AQ199" s="4">
        <f t="shared" si="55"/>
        <v>45.699621210584247</v>
      </c>
      <c r="AS199" s="4">
        <f>1+(F199-3)-(E199-8)</f>
        <v>41</v>
      </c>
      <c r="AT199" s="4">
        <f>ABS(N199-L199)</f>
        <v>8</v>
      </c>
      <c r="AU199" s="4">
        <f>AN199/(1+D199-C199)*ABS(N199-L199)</f>
        <v>4.8171018348770929</v>
      </c>
      <c r="AV199" s="4">
        <f t="shared" si="56"/>
        <v>41.282011458837324</v>
      </c>
      <c r="AX199" s="4">
        <f t="shared" si="57"/>
        <v>45.699621210584247</v>
      </c>
      <c r="AZ199" s="24">
        <f t="shared" si="48"/>
        <v>3</v>
      </c>
      <c r="BA199" s="1">
        <f t="shared" si="49"/>
        <v>1.2799999999999999E-2</v>
      </c>
      <c r="BB199" s="1">
        <f t="shared" si="50"/>
        <v>2.0684173566699315</v>
      </c>
      <c r="BC199" s="1">
        <f t="shared" si="51"/>
        <v>6.2817874450105107E-3</v>
      </c>
      <c r="BD199" s="1">
        <f>BC199+LineDuration*(U199-T199+1)</f>
        <v>6.5577874450105109E-3</v>
      </c>
      <c r="BE199" s="1">
        <f t="shared" si="52"/>
        <v>1.3371256452840876E-2</v>
      </c>
      <c r="BF199" s="1">
        <f t="shared" si="58"/>
        <v>0.57125645284087678</v>
      </c>
      <c r="BG199" s="1">
        <f>BF199/(U199-T199+1)</f>
        <v>0.57125645284087678</v>
      </c>
      <c r="BH199" s="4">
        <f>((ABS(X199-F199+Xmax_correction)+1)^2+((ABS(U199-M199)+1)*BG199)^2)^(1/2)</f>
        <v>63.002589898629665</v>
      </c>
      <c r="BI199" s="4">
        <f>((ABS(E199-Xmin_correction-W199)+1)^2+((ABS(L199-T199)+1)*BG199)^2)^(1/2)</f>
        <v>47.219443708261267</v>
      </c>
      <c r="BJ199" s="4">
        <f>((ABS(E199-Xmin_correction-Y199)+1)^2+((ABS(K199-U199)+1)*BG199)^2)^(1/2)</f>
        <v>26.006274895396157</v>
      </c>
      <c r="BK199" s="4">
        <f>((ABS(V199-F199+Xmax_correction)+1)^2+((ABS(T199-N199)+1)*BG199)^2)^(1/2)</f>
        <v>71.995059356936565</v>
      </c>
      <c r="BL199" s="4">
        <f>((ABS(V199-Y199)+1)^2+((ABS(T199-U199)+1)*BG199)^2)^(1/2)</f>
        <v>1.151665721862182</v>
      </c>
      <c r="BM199" s="4">
        <f>((ABS(W199-X199)+1)^2+((ABS(T199-U199)+1)*BG199)^2)^(1/2)</f>
        <v>1.151665721862182</v>
      </c>
      <c r="BN199" s="4">
        <f>((ABS(E199-Xmin_correction-F199+Xmax_correction)+1)^2+((ABS(L199-M199)+1)*BG199)^2)^(1/2)</f>
        <v>54.751035278957552</v>
      </c>
      <c r="BO199" s="4">
        <f>((ABS(E199-Xmin_correction-F199+Xmax_correction)+1)^2+((ABS(K199-N199)+1)*BG199)^2)^(1/2)</f>
        <v>51.558593578653984</v>
      </c>
      <c r="BP199" s="4">
        <f t="shared" si="59"/>
        <v>71.995059356936565</v>
      </c>
      <c r="BQ199" s="4"/>
    </row>
    <row r="200" spans="1:69" s="36" customFormat="1" x14ac:dyDescent="0.25">
      <c r="A200" s="44">
        <v>2154</v>
      </c>
      <c r="B200" s="47">
        <v>0</v>
      </c>
      <c r="C200" s="44">
        <v>22</v>
      </c>
      <c r="D200" s="44">
        <v>96</v>
      </c>
      <c r="E200" s="44">
        <v>46</v>
      </c>
      <c r="F200" s="44">
        <v>83</v>
      </c>
      <c r="G200" s="44">
        <v>63</v>
      </c>
      <c r="H200" s="44">
        <v>66</v>
      </c>
      <c r="I200" s="44">
        <v>63</v>
      </c>
      <c r="J200" s="44">
        <v>66</v>
      </c>
      <c r="K200" s="47">
        <v>0</v>
      </c>
      <c r="L200" s="44">
        <v>62</v>
      </c>
      <c r="M200" s="47">
        <v>0</v>
      </c>
      <c r="N200" s="44">
        <v>68</v>
      </c>
      <c r="O200" s="47">
        <v>0</v>
      </c>
      <c r="P200" s="47">
        <v>0</v>
      </c>
      <c r="Q200" s="44">
        <v>7550</v>
      </c>
      <c r="R200" s="44">
        <v>3</v>
      </c>
      <c r="S200" s="44">
        <v>46</v>
      </c>
      <c r="U200" s="39"/>
      <c r="V200" s="39"/>
      <c r="AD200" s="53"/>
      <c r="AG200" s="37">
        <f>Q200*0.000001</f>
        <v>7.5499999999999994E-3</v>
      </c>
      <c r="AH200" s="38">
        <f t="shared" si="45"/>
        <v>1.9894950662251656</v>
      </c>
      <c r="AI200" s="38">
        <f t="shared" si="46"/>
        <v>2.0634850662251658</v>
      </c>
      <c r="AJ200" s="37">
        <f>(1+D200-C200)*LineDuration</f>
        <v>2.07E-2</v>
      </c>
      <c r="AK200" s="38">
        <f t="shared" si="47"/>
        <v>2.2663450662251656</v>
      </c>
      <c r="AL200" s="48"/>
      <c r="AM200" s="39">
        <f>D200-C200+1</f>
        <v>75</v>
      </c>
      <c r="AN200" s="40">
        <f t="shared" si="53"/>
        <v>44.813741870860923</v>
      </c>
      <c r="AO200" s="41">
        <f t="shared" si="54"/>
        <v>1.6735937877298075</v>
      </c>
      <c r="AP200" s="39">
        <f>ABS(J200+I200-H200-G200)/2</f>
        <v>0</v>
      </c>
      <c r="AQ200" s="40">
        <f t="shared" si="55"/>
        <v>44.813741870860923</v>
      </c>
      <c r="AR200" s="48"/>
      <c r="AS200" s="40">
        <f>1+(F200-3)-(E200-8)</f>
        <v>43</v>
      </c>
      <c r="AT200" s="40">
        <f>ABS(N200-L200)</f>
        <v>6</v>
      </c>
      <c r="AU200" s="40">
        <f>AN200/(1+D200-C200)*ABS(N200-L200)</f>
        <v>3.5850993496688739</v>
      </c>
      <c r="AV200" s="40">
        <f t="shared" si="56"/>
        <v>43.149193936237047</v>
      </c>
      <c r="AW200" s="48"/>
      <c r="AX200" s="40">
        <f t="shared" si="57"/>
        <v>44.813741870860923</v>
      </c>
      <c r="AY200" s="48"/>
      <c r="AZ200" s="42">
        <f t="shared" si="48"/>
        <v>0</v>
      </c>
      <c r="BA200" s="39">
        <f t="shared" si="49"/>
        <v>1.2799999999999999E-2</v>
      </c>
      <c r="BB200" s="39">
        <f t="shared" si="50"/>
        <v>2.0515775926184894</v>
      </c>
      <c r="BC200" s="39">
        <f t="shared" si="51"/>
        <v>6.3349516727881413E-3</v>
      </c>
      <c r="BD200" s="39">
        <f>BC200+LineDuration*(U200-T200+1)</f>
        <v>6.6109516727881415E-3</v>
      </c>
      <c r="BE200" s="39">
        <f t="shared" si="52"/>
        <v>1.3366608677962721E-2</v>
      </c>
      <c r="BF200" s="39">
        <f t="shared" si="58"/>
        <v>0.56660867796272207</v>
      </c>
      <c r="BG200" s="39">
        <f>BF200/(U200-T200+1)</f>
        <v>0.56660867796272207</v>
      </c>
      <c r="BH200" s="4">
        <f>((ABS(X200-F200+Xmax_correction)+1)^2+((ABS(U200-M200)+1)*BG200)^2)^(1/2)</f>
        <v>81.001981737448517</v>
      </c>
      <c r="BI200" s="40">
        <f>((ABS(E200-Xmin_correction-W200)+1)^2+((ABS(L200-T200)+1)*BG200)^2)^(1/2)</f>
        <v>55.120133967166957</v>
      </c>
      <c r="BJ200" s="4">
        <f>((ABS(E200-Xmin_correction-Y200)+1)^2+((ABS(K200-U200)+1)*BG200)^2)^(1/2)</f>
        <v>42.003821795093153</v>
      </c>
      <c r="BK200" s="4">
        <f>((ABS(V200-F200+Xmax_correction)+1)^2+((ABS(T200-N200)+1)*BG200)^2)^(1/2)</f>
        <v>89.941631742819865</v>
      </c>
      <c r="BL200" s="40">
        <f>((ABS(V200-Y200)+1)^2+((ABS(T200-U200)+1)*BG200)^2)^(1/2)</f>
        <v>1.1493673885849831</v>
      </c>
      <c r="BM200" s="40">
        <f>((ABS(W200-X200)+1)^2+((ABS(T200-U200)+1)*BG200)^2)^(1/2)</f>
        <v>1.1493673885849831</v>
      </c>
      <c r="BN200" s="4">
        <f>((ABS(E200-Xmin_correction-F200+Xmax_correction)+1)^2+((ABS(L200-M200)+1)*BG200)^2)^(1/2)</f>
        <v>53.611837951691534</v>
      </c>
      <c r="BO200" s="4">
        <f>((ABS(E200-Xmin_correction-F200+Xmax_correction)+1)^2+((ABS(K200-N200)+1)*BG200)^2)^(1/2)</f>
        <v>55.93296988861777</v>
      </c>
      <c r="BP200" s="40">
        <f t="shared" si="59"/>
        <v>89.941631742819865</v>
      </c>
      <c r="BQ200" s="4"/>
    </row>
    <row r="201" spans="1:69" s="36" customFormat="1" x14ac:dyDescent="0.25">
      <c r="A201" s="44">
        <v>2029</v>
      </c>
      <c r="B201" s="47">
        <v>0</v>
      </c>
      <c r="C201" s="44">
        <v>20</v>
      </c>
      <c r="D201" s="44">
        <v>94</v>
      </c>
      <c r="E201" s="44">
        <v>26</v>
      </c>
      <c r="F201" s="44">
        <v>61</v>
      </c>
      <c r="G201" s="44">
        <v>45</v>
      </c>
      <c r="H201" s="44">
        <v>47</v>
      </c>
      <c r="I201" s="44">
        <v>39</v>
      </c>
      <c r="J201" s="44">
        <v>41</v>
      </c>
      <c r="K201" s="47">
        <v>0</v>
      </c>
      <c r="L201" s="44">
        <v>71</v>
      </c>
      <c r="M201" s="47">
        <v>0</v>
      </c>
      <c r="N201" s="44">
        <v>61</v>
      </c>
      <c r="O201" s="47">
        <v>0</v>
      </c>
      <c r="P201" s="47">
        <v>0</v>
      </c>
      <c r="Q201" s="44">
        <v>7550</v>
      </c>
      <c r="R201" s="44">
        <v>3</v>
      </c>
      <c r="S201" s="44">
        <v>46</v>
      </c>
      <c r="U201" s="39"/>
      <c r="V201" s="39"/>
      <c r="AD201" s="53"/>
      <c r="AG201" s="37">
        <f>Q201*0.000001</f>
        <v>7.5499999999999994E-3</v>
      </c>
      <c r="AH201" s="38">
        <f t="shared" si="45"/>
        <v>1.9894950662251656</v>
      </c>
      <c r="AI201" s="38">
        <f t="shared" si="46"/>
        <v>2.0634850662251658</v>
      </c>
      <c r="AJ201" s="37">
        <f>(1+D201-C201)*LineDuration</f>
        <v>2.07E-2</v>
      </c>
      <c r="AK201" s="38">
        <f t="shared" si="47"/>
        <v>2.2663450662251656</v>
      </c>
      <c r="AL201" s="48"/>
      <c r="AM201" s="39">
        <f>D201-C201+1</f>
        <v>75</v>
      </c>
      <c r="AN201" s="40">
        <f t="shared" si="53"/>
        <v>44.813741870860923</v>
      </c>
      <c r="AO201" s="41">
        <f t="shared" si="54"/>
        <v>1.6735937877298075</v>
      </c>
      <c r="AP201" s="39">
        <f>ABS(J201+I201-H201-G201)/2</f>
        <v>6</v>
      </c>
      <c r="AQ201" s="40">
        <f t="shared" si="55"/>
        <v>45.213620298181759</v>
      </c>
      <c r="AR201" s="48"/>
      <c r="AS201" s="40">
        <f>1+(F201-3)-(E201-8)</f>
        <v>41</v>
      </c>
      <c r="AT201" s="40">
        <f>ABS(N201-L201)</f>
        <v>10</v>
      </c>
      <c r="AU201" s="40">
        <f>AN201/(1+D201-C201)*ABS(N201-L201)</f>
        <v>5.9751655827814565</v>
      </c>
      <c r="AV201" s="40">
        <f t="shared" si="56"/>
        <v>41.433109993598791</v>
      </c>
      <c r="AW201" s="48"/>
      <c r="AX201" s="40">
        <f t="shared" si="57"/>
        <v>45.213620298181759</v>
      </c>
      <c r="AY201" s="48"/>
      <c r="AZ201" s="42">
        <f t="shared" si="48"/>
        <v>1</v>
      </c>
      <c r="BA201" s="39">
        <f t="shared" si="49"/>
        <v>1.2799999999999999E-2</v>
      </c>
      <c r="BB201" s="39">
        <f t="shared" si="50"/>
        <v>2.0515775926184894</v>
      </c>
      <c r="BC201" s="39">
        <f t="shared" si="51"/>
        <v>6.3349516727881413E-3</v>
      </c>
      <c r="BD201" s="39">
        <f>BC201+LineDuration*(U201-T201+1)</f>
        <v>6.6109516727881415E-3</v>
      </c>
      <c r="BE201" s="39">
        <f t="shared" si="52"/>
        <v>1.3366608677962721E-2</v>
      </c>
      <c r="BF201" s="39">
        <f t="shared" si="58"/>
        <v>0.56660867796272207</v>
      </c>
      <c r="BG201" s="39">
        <f>BF201/(U201-T201+1)</f>
        <v>0.56660867796272207</v>
      </c>
      <c r="BH201" s="4">
        <f>((ABS(X201-F201+Xmax_correction)+1)^2+((ABS(U201-M201)+1)*BG201)^2)^(1/2)</f>
        <v>59.002720660948704</v>
      </c>
      <c r="BI201" s="40">
        <f>((ABS(E201-Xmin_correction-W201)+1)^2+((ABS(L201-T201)+1)*BG201)^2)^(1/2)</f>
        <v>46.349749969107371</v>
      </c>
      <c r="BJ201" s="4">
        <f>((ABS(E201-Xmin_correction-Y201)+1)^2+((ABS(K201-U201)+1)*BG201)^2)^(1/2)</f>
        <v>22.007295276656389</v>
      </c>
      <c r="BK201" s="4">
        <f>((ABS(V201-F201+Xmax_correction)+1)^2+((ABS(T201-N201)+1)*BG201)^2)^(1/2)</f>
        <v>68.666574796734977</v>
      </c>
      <c r="BL201" s="40">
        <f>((ABS(V201-Y201)+1)^2+((ABS(T201-U201)+1)*BG201)^2)^(1/2)</f>
        <v>1.1493673885849831</v>
      </c>
      <c r="BM201" s="40">
        <f>((ABS(W201-X201)+1)^2+((ABS(T201-U201)+1)*BG201)^2)^(1/2)</f>
        <v>1.1493673885849831</v>
      </c>
      <c r="BN201" s="4">
        <f>((ABS(E201-Xmin_correction-F201+Xmax_correction)+1)^2+((ABS(L201-M201)+1)*BG201)^2)^(1/2)</f>
        <v>55.752123925450306</v>
      </c>
      <c r="BO201" s="4">
        <f>((ABS(E201-Xmin_correction-F201+Xmax_correction)+1)^2+((ABS(K201-N201)+1)*BG201)^2)^(1/2)</f>
        <v>51.750347769996665</v>
      </c>
      <c r="BP201" s="40">
        <f t="shared" si="59"/>
        <v>68.666574796734977</v>
      </c>
      <c r="BQ201" s="4"/>
    </row>
    <row r="202" spans="1:69" s="36" customFormat="1" x14ac:dyDescent="0.25">
      <c r="A202" s="44">
        <v>2069</v>
      </c>
      <c r="B202" s="47">
        <v>0</v>
      </c>
      <c r="C202" s="44">
        <v>20</v>
      </c>
      <c r="D202" s="44">
        <v>94</v>
      </c>
      <c r="E202" s="44">
        <v>21</v>
      </c>
      <c r="F202" s="44">
        <v>58</v>
      </c>
      <c r="G202" s="44">
        <v>43</v>
      </c>
      <c r="H202" s="44">
        <v>46</v>
      </c>
      <c r="I202" s="44">
        <v>33</v>
      </c>
      <c r="J202" s="44">
        <v>36</v>
      </c>
      <c r="K202" s="47">
        <v>0</v>
      </c>
      <c r="L202" s="44">
        <v>78</v>
      </c>
      <c r="M202" s="47">
        <v>0</v>
      </c>
      <c r="N202" s="44">
        <v>51</v>
      </c>
      <c r="O202" s="47">
        <v>0</v>
      </c>
      <c r="P202" s="47">
        <v>0</v>
      </c>
      <c r="Q202" s="44">
        <v>7550</v>
      </c>
      <c r="R202" s="44">
        <v>3</v>
      </c>
      <c r="S202" s="44">
        <v>46</v>
      </c>
      <c r="U202" s="39"/>
      <c r="V202" s="39"/>
      <c r="AD202" s="53"/>
      <c r="AG202" s="37">
        <f>Q202*0.000001</f>
        <v>7.5499999999999994E-3</v>
      </c>
      <c r="AH202" s="38">
        <f t="shared" si="45"/>
        <v>1.9894950662251656</v>
      </c>
      <c r="AI202" s="38">
        <f t="shared" si="46"/>
        <v>2.0634850662251658</v>
      </c>
      <c r="AJ202" s="37">
        <f>(1+D202-C202)*LineDuration</f>
        <v>2.07E-2</v>
      </c>
      <c r="AK202" s="38">
        <f t="shared" si="47"/>
        <v>2.2663450662251656</v>
      </c>
      <c r="AL202" s="48"/>
      <c r="AM202" s="39">
        <f>D202-C202+1</f>
        <v>75</v>
      </c>
      <c r="AN202" s="40">
        <f t="shared" si="53"/>
        <v>44.813741870860923</v>
      </c>
      <c r="AO202" s="41">
        <f t="shared" si="54"/>
        <v>1.6735937877298075</v>
      </c>
      <c r="AP202" s="39">
        <f>ABS(J202+I202-H202-G202)/2</f>
        <v>10</v>
      </c>
      <c r="AQ202" s="40">
        <f t="shared" si="55"/>
        <v>45.915917288758955</v>
      </c>
      <c r="AR202" s="48"/>
      <c r="AS202" s="40">
        <f>1+(F202-3)-(E202-8)</f>
        <v>43</v>
      </c>
      <c r="AT202" s="40">
        <f>ABS(N202-L202)</f>
        <v>27</v>
      </c>
      <c r="AU202" s="40">
        <f>AN202/(1+D202-C202)*ABS(N202-L202)</f>
        <v>16.132947073509932</v>
      </c>
      <c r="AV202" s="40">
        <f t="shared" si="56"/>
        <v>45.926811137685931</v>
      </c>
      <c r="AW202" s="48"/>
      <c r="AX202" s="40">
        <f t="shared" si="57"/>
        <v>45.926811137685931</v>
      </c>
      <c r="AY202" s="48"/>
      <c r="AZ202" s="42">
        <f t="shared" si="48"/>
        <v>2</v>
      </c>
      <c r="BA202" s="39">
        <f t="shared" si="49"/>
        <v>1.2799999999999999E-2</v>
      </c>
      <c r="BB202" s="39">
        <f t="shared" si="50"/>
        <v>2.0515775926184894</v>
      </c>
      <c r="BC202" s="39">
        <f t="shared" si="51"/>
        <v>6.3349516727881413E-3</v>
      </c>
      <c r="BD202" s="39">
        <f>BC202+LineDuration*(U202-T202+1)</f>
        <v>6.6109516727881415E-3</v>
      </c>
      <c r="BE202" s="39">
        <f t="shared" si="52"/>
        <v>1.3366608677962721E-2</v>
      </c>
      <c r="BF202" s="39">
        <f t="shared" si="58"/>
        <v>0.56660867796272207</v>
      </c>
      <c r="BG202" s="39">
        <f>BF202/(U202-T202+1)</f>
        <v>0.56660867796272207</v>
      </c>
      <c r="BH202" s="4">
        <f>((ABS(X202-F202+Xmax_correction)+1)^2+((ABS(U202-M202)+1)*BG202)^2)^(1/2)</f>
        <v>56.002866403372096</v>
      </c>
      <c r="BI202" s="40">
        <f>((ABS(E202-Xmin_correction-W202)+1)^2+((ABS(L202-T202)+1)*BG202)^2)^(1/2)</f>
        <v>47.88156538372742</v>
      </c>
      <c r="BJ202" s="4">
        <f>((ABS(E202-Xmin_correction-Y202)+1)^2+((ABS(K202-U202)+1)*BG202)^2)^(1/2)</f>
        <v>17.009439890659028</v>
      </c>
      <c r="BK202" s="4">
        <f>((ABS(V202-F202+Xmax_correction)+1)^2+((ABS(T202-N202)+1)*BG202)^2)^(1/2)</f>
        <v>63.278011546041512</v>
      </c>
      <c r="BL202" s="40">
        <f>((ABS(V202-Y202)+1)^2+((ABS(T202-U202)+1)*BG202)^2)^(1/2)</f>
        <v>1.1493673885849831</v>
      </c>
      <c r="BM202" s="40">
        <f>((ABS(W202-X202)+1)^2+((ABS(T202-U202)+1)*BG202)^2)^(1/2)</f>
        <v>1.1493673885849831</v>
      </c>
      <c r="BN202" s="4">
        <f>((ABS(E202-Xmin_correction-F202+Xmax_correction)+1)^2+((ABS(L202-M202)+1)*BG202)^2)^(1/2)</f>
        <v>60.030361514788197</v>
      </c>
      <c r="BO202" s="4">
        <f>((ABS(E202-Xmin_correction-F202+Xmax_correction)+1)^2+((ABS(K202-N202)+1)*BG202)^2)^(1/2)</f>
        <v>49.680043732075788</v>
      </c>
      <c r="BP202" s="40">
        <f t="shared" si="59"/>
        <v>63.278011546041512</v>
      </c>
      <c r="BQ202" s="4"/>
    </row>
    <row r="203" spans="1:69" s="36" customFormat="1" x14ac:dyDescent="0.25">
      <c r="A203" s="44">
        <v>2000</v>
      </c>
      <c r="B203" s="47">
        <v>0</v>
      </c>
      <c r="C203" s="44">
        <v>20</v>
      </c>
      <c r="D203" s="44">
        <v>94</v>
      </c>
      <c r="E203" s="44">
        <v>28</v>
      </c>
      <c r="F203" s="44">
        <v>62</v>
      </c>
      <c r="G203" s="44">
        <v>46</v>
      </c>
      <c r="H203" s="44">
        <v>50</v>
      </c>
      <c r="I203" s="44">
        <v>41</v>
      </c>
      <c r="J203" s="44">
        <v>42</v>
      </c>
      <c r="K203" s="47">
        <v>0</v>
      </c>
      <c r="L203" s="44">
        <v>72</v>
      </c>
      <c r="M203" s="47">
        <v>0</v>
      </c>
      <c r="N203" s="44">
        <v>64</v>
      </c>
      <c r="O203" s="47">
        <v>0</v>
      </c>
      <c r="P203" s="47">
        <v>0</v>
      </c>
      <c r="Q203" s="44">
        <v>7550</v>
      </c>
      <c r="R203" s="44">
        <v>3</v>
      </c>
      <c r="S203" s="44">
        <v>46</v>
      </c>
      <c r="U203" s="39"/>
      <c r="V203" s="39"/>
      <c r="AD203" s="53"/>
      <c r="AG203" s="37">
        <f>Q203*0.000001</f>
        <v>7.5499999999999994E-3</v>
      </c>
      <c r="AH203" s="38">
        <f t="shared" si="45"/>
        <v>1.9894950662251656</v>
      </c>
      <c r="AI203" s="38">
        <f t="shared" si="46"/>
        <v>2.0634850662251658</v>
      </c>
      <c r="AJ203" s="37">
        <f>(1+D203-C203)*LineDuration</f>
        <v>2.07E-2</v>
      </c>
      <c r="AK203" s="38">
        <f t="shared" si="47"/>
        <v>2.2663450662251656</v>
      </c>
      <c r="AL203" s="48"/>
      <c r="AM203" s="39">
        <f>D203-C203+1</f>
        <v>75</v>
      </c>
      <c r="AN203" s="40">
        <f t="shared" si="53"/>
        <v>44.813741870860923</v>
      </c>
      <c r="AO203" s="41">
        <f t="shared" si="54"/>
        <v>1.6735937877298075</v>
      </c>
      <c r="AP203" s="39">
        <f>ABS(J203+I203-H203-G203)/2</f>
        <v>6.5</v>
      </c>
      <c r="AQ203" s="40">
        <f t="shared" si="55"/>
        <v>45.282683892059147</v>
      </c>
      <c r="AR203" s="48"/>
      <c r="AS203" s="40">
        <f>1+(F203-3)-(E203-8)</f>
        <v>40</v>
      </c>
      <c r="AT203" s="40">
        <f>ABS(N203-L203)</f>
        <v>8</v>
      </c>
      <c r="AU203" s="40">
        <f>AN203/(1+D203-C203)*ABS(N203-L203)</f>
        <v>4.7801324662251652</v>
      </c>
      <c r="AV203" s="40">
        <f t="shared" si="56"/>
        <v>40.284608306332828</v>
      </c>
      <c r="AW203" s="48"/>
      <c r="AX203" s="40">
        <f t="shared" si="57"/>
        <v>45.282683892059147</v>
      </c>
      <c r="AY203" s="48"/>
      <c r="AZ203" s="42">
        <f t="shared" si="48"/>
        <v>3</v>
      </c>
      <c r="BA203" s="39">
        <f t="shared" si="49"/>
        <v>1.2799999999999999E-2</v>
      </c>
      <c r="BB203" s="39">
        <f t="shared" si="50"/>
        <v>2.0515775926184894</v>
      </c>
      <c r="BC203" s="39">
        <f t="shared" si="51"/>
        <v>6.3349516727881413E-3</v>
      </c>
      <c r="BD203" s="39">
        <f>BC203+LineDuration*(U203-T203+1)</f>
        <v>6.6109516727881415E-3</v>
      </c>
      <c r="BE203" s="39">
        <f t="shared" si="52"/>
        <v>1.3366608677962721E-2</v>
      </c>
      <c r="BF203" s="39">
        <f t="shared" si="58"/>
        <v>0.56660867796272207</v>
      </c>
      <c r="BG203" s="39">
        <f>BF203/(U203-T203+1)</f>
        <v>0.56660867796272207</v>
      </c>
      <c r="BH203" s="4">
        <f>((ABS(X203-F203+Xmax_correction)+1)^2+((ABS(U203-M203)+1)*BG203)^2)^(1/2)</f>
        <v>60.002675318638438</v>
      </c>
      <c r="BI203" s="40">
        <f>((ABS(E203-Xmin_correction-W203)+1)^2+((ABS(L203-T203)+1)*BG203)^2)^(1/2)</f>
        <v>47.821029937888781</v>
      </c>
      <c r="BJ203" s="4">
        <f>((ABS(E203-Xmin_correction-Y203)+1)^2+((ABS(K203-U203)+1)*BG203)^2)^(1/2)</f>
        <v>24.006687513981237</v>
      </c>
      <c r="BK203" s="4">
        <f>((ABS(V203-F203+Xmax_correction)+1)^2+((ABS(T203-N203)+1)*BG203)^2)^(1/2)</f>
        <v>70.401823764784339</v>
      </c>
      <c r="BL203" s="40">
        <f>((ABS(V203-Y203)+1)^2+((ABS(T203-U203)+1)*BG203)^2)^(1/2)</f>
        <v>1.1493673885849831</v>
      </c>
      <c r="BM203" s="40">
        <f>((ABS(W203-X203)+1)^2+((ABS(T203-U203)+1)*BG203)^2)^(1/2)</f>
        <v>1.1493673885849831</v>
      </c>
      <c r="BN203" s="4">
        <f>((ABS(E203-Xmin_correction-F203+Xmax_correction)+1)^2+((ABS(L203-M203)+1)*BG203)^2)^(1/2)</f>
        <v>55.496404426957746</v>
      </c>
      <c r="BO203" s="4">
        <f>((ABS(E203-Xmin_correction-F203+Xmax_correction)+1)^2+((ABS(K203-N203)+1)*BG203)^2)^(1/2)</f>
        <v>52.205524510417035</v>
      </c>
      <c r="BP203" s="40">
        <f t="shared" si="59"/>
        <v>70.401823764784339</v>
      </c>
      <c r="BQ203" s="4"/>
    </row>
    <row r="204" spans="1:69" x14ac:dyDescent="0.25">
      <c r="A204" s="10">
        <v>2151</v>
      </c>
      <c r="B204" s="47">
        <v>0</v>
      </c>
      <c r="C204" s="10">
        <v>23</v>
      </c>
      <c r="D204" s="10">
        <v>96</v>
      </c>
      <c r="E204" s="10">
        <v>46</v>
      </c>
      <c r="F204" s="10">
        <v>83</v>
      </c>
      <c r="G204" s="10">
        <v>62</v>
      </c>
      <c r="H204" s="10">
        <v>67</v>
      </c>
      <c r="I204" s="10">
        <v>61</v>
      </c>
      <c r="J204" s="10">
        <v>67</v>
      </c>
      <c r="K204" s="47">
        <v>0</v>
      </c>
      <c r="L204" s="10">
        <v>69</v>
      </c>
      <c r="M204" s="47">
        <v>0</v>
      </c>
      <c r="N204" s="10">
        <v>65</v>
      </c>
      <c r="O204" s="47">
        <v>0</v>
      </c>
      <c r="P204" s="47">
        <v>0</v>
      </c>
      <c r="Q204" s="10">
        <v>7553</v>
      </c>
      <c r="R204" s="10">
        <v>3</v>
      </c>
      <c r="S204" s="10">
        <v>44</v>
      </c>
      <c r="AG204" s="2">
        <f>Q204*0.000001</f>
        <v>7.5529999999999998E-3</v>
      </c>
      <c r="AH204" s="3">
        <f t="shared" si="45"/>
        <v>1.9886754582152788</v>
      </c>
      <c r="AI204" s="3">
        <f t="shared" si="46"/>
        <v>2.0626948582152789</v>
      </c>
      <c r="AJ204" s="2">
        <f>(1+D204-C204)*LineDuration</f>
        <v>2.0423999999999998E-2</v>
      </c>
      <c r="AK204" s="3">
        <f t="shared" si="47"/>
        <v>2.2628500582152791</v>
      </c>
      <c r="AM204" s="7">
        <f>D204-C204+1</f>
        <v>74</v>
      </c>
      <c r="AN204" s="4">
        <f t="shared" si="53"/>
        <v>44.172464686588853</v>
      </c>
      <c r="AO204" s="32">
        <f t="shared" si="54"/>
        <v>1.6752517778901987</v>
      </c>
      <c r="AP204" s="1">
        <f>ABS(J204+I204-H204-G204)/2</f>
        <v>0.5</v>
      </c>
      <c r="AQ204" s="4">
        <f t="shared" si="55"/>
        <v>44.17529441314386</v>
      </c>
      <c r="AS204" s="4">
        <f>1+(F204-3)-(E204-8)</f>
        <v>43</v>
      </c>
      <c r="AT204" s="4">
        <f>ABS(N204-L204)</f>
        <v>4</v>
      </c>
      <c r="AU204" s="4">
        <f>AN204/(1+D204-C204)*ABS(N204-L204)</f>
        <v>2.3877007938696679</v>
      </c>
      <c r="AV204" s="4">
        <f t="shared" si="56"/>
        <v>43.066241014059329</v>
      </c>
      <c r="AX204" s="4">
        <f t="shared" si="57"/>
        <v>44.17529441314386</v>
      </c>
      <c r="AZ204" s="24">
        <f t="shared" si="48"/>
        <v>0</v>
      </c>
      <c r="BA204" s="1">
        <f t="shared" si="49"/>
        <v>1.2799999999999999E-2</v>
      </c>
      <c r="BB204" s="1">
        <f t="shared" si="50"/>
        <v>2.0507827964237824</v>
      </c>
      <c r="BC204" s="1">
        <f t="shared" si="51"/>
        <v>6.3374834906636283E-3</v>
      </c>
      <c r="BD204" s="1">
        <f>BC204+LineDuration*(U204-T204+1)</f>
        <v>6.6134834906636285E-3</v>
      </c>
      <c r="BE204" s="1">
        <f t="shared" si="52"/>
        <v>1.3366389314212947E-2</v>
      </c>
      <c r="BF204" s="1">
        <f t="shared" si="58"/>
        <v>0.5663893142129478</v>
      </c>
      <c r="BG204" s="1">
        <f>BF204/(U204-T204+1)</f>
        <v>0.5663893142129478</v>
      </c>
      <c r="BH204" s="4">
        <f>((ABS(X204-F204+Xmax_correction)+1)^2+((ABS(U204-M204)+1)*BG204)^2)^(1/2)</f>
        <v>81.001980203296597</v>
      </c>
      <c r="BI204" s="4">
        <f>((ABS(E204-Xmin_correction-W204)+1)^2+((ABS(L204-T204)+1)*BG204)^2)^(1/2)</f>
        <v>57.757290368814964</v>
      </c>
      <c r="BJ204" s="4">
        <f>((ABS(E204-Xmin_correction-Y204)+1)^2+((ABS(K204-U204)+1)*BG204)^2)^(1/2)</f>
        <v>42.003818836568357</v>
      </c>
      <c r="BK204" s="4">
        <f>((ABS(V204-F204+Xmax_correction)+1)^2+((ABS(T204-N204)+1)*BG204)^2)^(1/2)</f>
        <v>89.209815051310898</v>
      </c>
      <c r="BL204" s="4">
        <f>((ABS(V204-Y204)+1)^2+((ABS(T204-U204)+1)*BG204)^2)^(1/2)</f>
        <v>1.1492592637236445</v>
      </c>
      <c r="BM204" s="4">
        <f>((ABS(W204-X204)+1)^2+((ABS(T204-U204)+1)*BG204)^2)^(1/2)</f>
        <v>1.1492592637236445</v>
      </c>
      <c r="BN204" s="4">
        <f>((ABS(E204-Xmin_correction-F204+Xmax_correction)+1)^2+((ABS(L204-M204)+1)*BG204)^2)^(1/2)</f>
        <v>56.319664334472073</v>
      </c>
      <c r="BO204" s="4">
        <f>((ABS(E204-Xmin_correction-F204+Xmax_correction)+1)^2+((ABS(K204-N204)+1)*BG204)^2)^(1/2)</f>
        <v>54.748434694419302</v>
      </c>
      <c r="BP204" s="4">
        <f t="shared" si="59"/>
        <v>89.209815051310898</v>
      </c>
      <c r="BQ204" s="4"/>
    </row>
    <row r="205" spans="1:69" x14ac:dyDescent="0.25">
      <c r="A205" s="10">
        <v>2039</v>
      </c>
      <c r="B205" s="47">
        <v>0</v>
      </c>
      <c r="C205" s="10">
        <v>21</v>
      </c>
      <c r="D205" s="10">
        <v>94</v>
      </c>
      <c r="E205" s="10">
        <v>28</v>
      </c>
      <c r="F205" s="10">
        <v>64</v>
      </c>
      <c r="G205" s="10">
        <v>47</v>
      </c>
      <c r="H205" s="10">
        <v>51</v>
      </c>
      <c r="I205" s="10">
        <v>40</v>
      </c>
      <c r="J205" s="10">
        <v>45</v>
      </c>
      <c r="K205" s="47">
        <v>0</v>
      </c>
      <c r="L205" s="10">
        <v>67</v>
      </c>
      <c r="M205" s="47">
        <v>0</v>
      </c>
      <c r="N205" s="10">
        <v>57</v>
      </c>
      <c r="O205" s="47">
        <v>0</v>
      </c>
      <c r="P205" s="47">
        <v>0</v>
      </c>
      <c r="Q205" s="10">
        <v>7553</v>
      </c>
      <c r="R205" s="10">
        <v>3</v>
      </c>
      <c r="S205" s="10">
        <v>44</v>
      </c>
      <c r="AG205" s="2">
        <f>Q205*0.000001</f>
        <v>7.5529999999999998E-3</v>
      </c>
      <c r="AH205" s="3">
        <f t="shared" si="45"/>
        <v>1.9886754582152788</v>
      </c>
      <c r="AI205" s="3">
        <f t="shared" si="46"/>
        <v>2.0626948582152789</v>
      </c>
      <c r="AJ205" s="2">
        <f>(1+D205-C205)*LineDuration</f>
        <v>2.0423999999999998E-2</v>
      </c>
      <c r="AK205" s="3">
        <f t="shared" si="47"/>
        <v>2.2628500582152791</v>
      </c>
      <c r="AM205" s="7">
        <f>D205-C205+1</f>
        <v>74</v>
      </c>
      <c r="AN205" s="4">
        <f t="shared" si="53"/>
        <v>44.172464686588853</v>
      </c>
      <c r="AO205" s="32">
        <f t="shared" si="54"/>
        <v>1.6752517778901987</v>
      </c>
      <c r="AP205" s="1">
        <f>ABS(J205+I205-H205-G205)/2</f>
        <v>6.5</v>
      </c>
      <c r="AQ205" s="4">
        <f t="shared" si="55"/>
        <v>44.648142587211161</v>
      </c>
      <c r="AS205" s="4">
        <f>1+(F205-3)-(E205-8)</f>
        <v>42</v>
      </c>
      <c r="AT205" s="4">
        <f>ABS(N205-L205)</f>
        <v>10</v>
      </c>
      <c r="AU205" s="4">
        <f>AN205/(1+D205-C205)*ABS(N205-L205)</f>
        <v>5.9692519846741696</v>
      </c>
      <c r="AV205" s="4">
        <f t="shared" si="56"/>
        <v>42.422069365561796</v>
      </c>
      <c r="AX205" s="4">
        <f t="shared" si="57"/>
        <v>44.648142587211161</v>
      </c>
      <c r="AZ205" s="24">
        <f t="shared" si="48"/>
        <v>1</v>
      </c>
      <c r="BA205" s="1">
        <f t="shared" si="49"/>
        <v>1.2799999999999999E-2</v>
      </c>
      <c r="BB205" s="1">
        <f t="shared" si="50"/>
        <v>2.0507827964237824</v>
      </c>
      <c r="BC205" s="1">
        <f t="shared" si="51"/>
        <v>6.3374834906636283E-3</v>
      </c>
      <c r="BD205" s="1">
        <f>BC205+LineDuration*(U205-T205+1)</f>
        <v>6.6134834906636285E-3</v>
      </c>
      <c r="BE205" s="1">
        <f t="shared" si="52"/>
        <v>1.3366389314212947E-2</v>
      </c>
      <c r="BF205" s="1">
        <f t="shared" si="58"/>
        <v>0.5663893142129478</v>
      </c>
      <c r="BG205" s="1">
        <f>BF205/(U205-T205+1)</f>
        <v>0.5663893142129478</v>
      </c>
      <c r="BH205" s="4">
        <f>((ABS(X205-F205+Xmax_correction)+1)^2+((ABS(U205-M205)+1)*BG205)^2)^(1/2)</f>
        <v>62.002587017440284</v>
      </c>
      <c r="BI205" s="4">
        <f>((ABS(E205-Xmin_correction-W205)+1)^2+((ABS(L205-T205)+1)*BG205)^2)^(1/2)</f>
        <v>45.380223211188941</v>
      </c>
      <c r="BJ205" s="4">
        <f>((ABS(E205-Xmin_correction-Y205)+1)^2+((ABS(K205-U205)+1)*BG205)^2)^(1/2)</f>
        <v>24.006682337533743</v>
      </c>
      <c r="BK205" s="4">
        <f>((ABS(V205-F205+Xmax_correction)+1)^2+((ABS(T205-N205)+1)*BG205)^2)^(1/2)</f>
        <v>70.165237982041489</v>
      </c>
      <c r="BL205" s="4">
        <f>((ABS(V205-Y205)+1)^2+((ABS(T205-U205)+1)*BG205)^2)^(1/2)</f>
        <v>1.1492592637236445</v>
      </c>
      <c r="BM205" s="4">
        <f>((ABS(W205-X205)+1)^2+((ABS(T205-U205)+1)*BG205)^2)^(1/2)</f>
        <v>1.1492592637236445</v>
      </c>
      <c r="BN205" s="4">
        <f>((ABS(E205-Xmin_correction-F205+Xmax_correction)+1)^2+((ABS(L205-M205)+1)*BG205)^2)^(1/2)</f>
        <v>54.812084969442019</v>
      </c>
      <c r="BO205" s="4">
        <f>((ABS(E205-Xmin_correction-F205+Xmax_correction)+1)^2+((ABS(K205-N205)+1)*BG205)^2)^(1/2)</f>
        <v>50.991770130840905</v>
      </c>
      <c r="BP205" s="4">
        <f t="shared" si="59"/>
        <v>70.165237982041489</v>
      </c>
      <c r="BQ205" s="4"/>
    </row>
    <row r="206" spans="1:69" x14ac:dyDescent="0.25">
      <c r="A206" s="10">
        <v>2064</v>
      </c>
      <c r="B206" s="47">
        <v>0</v>
      </c>
      <c r="C206" s="10">
        <v>21</v>
      </c>
      <c r="D206" s="10">
        <v>94</v>
      </c>
      <c r="E206" s="10">
        <v>24</v>
      </c>
      <c r="F206" s="10">
        <v>61</v>
      </c>
      <c r="G206" s="10">
        <v>45</v>
      </c>
      <c r="H206" s="10">
        <v>49</v>
      </c>
      <c r="I206" s="10">
        <v>36</v>
      </c>
      <c r="J206" s="10">
        <v>41</v>
      </c>
      <c r="K206" s="47">
        <v>0</v>
      </c>
      <c r="L206" s="10">
        <v>68</v>
      </c>
      <c r="M206" s="47">
        <v>0</v>
      </c>
      <c r="N206" s="10">
        <v>55</v>
      </c>
      <c r="O206" s="47">
        <v>0</v>
      </c>
      <c r="P206" s="47">
        <v>0</v>
      </c>
      <c r="Q206" s="10">
        <v>7553</v>
      </c>
      <c r="R206" s="10">
        <v>3</v>
      </c>
      <c r="S206" s="10">
        <v>44</v>
      </c>
      <c r="AG206" s="2">
        <f>Q206*0.000001</f>
        <v>7.5529999999999998E-3</v>
      </c>
      <c r="AH206" s="3">
        <f t="shared" si="45"/>
        <v>1.9886754582152788</v>
      </c>
      <c r="AI206" s="3">
        <f t="shared" si="46"/>
        <v>2.0626948582152789</v>
      </c>
      <c r="AJ206" s="2">
        <f>(1+D206-C206)*LineDuration</f>
        <v>2.0423999999999998E-2</v>
      </c>
      <c r="AK206" s="3">
        <f t="shared" si="47"/>
        <v>2.2628500582152791</v>
      </c>
      <c r="AM206" s="7">
        <f>D206-C206+1</f>
        <v>74</v>
      </c>
      <c r="AN206" s="4">
        <f t="shared" si="53"/>
        <v>44.172464686588853</v>
      </c>
      <c r="AO206" s="32">
        <f t="shared" si="54"/>
        <v>1.6752517778901987</v>
      </c>
      <c r="AP206" s="1">
        <f>ABS(J206+I206-H206-G206)/2</f>
        <v>8.5</v>
      </c>
      <c r="AQ206" s="4">
        <f t="shared" si="55"/>
        <v>44.982848247837076</v>
      </c>
      <c r="AS206" s="4">
        <f>1+(F206-3)-(E206-8)</f>
        <v>43</v>
      </c>
      <c r="AT206" s="4">
        <f>ABS(N206-L206)</f>
        <v>13</v>
      </c>
      <c r="AU206" s="4">
        <f>AN206/(1+D206-C206)*ABS(N206-L206)</f>
        <v>7.7600275800764207</v>
      </c>
      <c r="AV206" s="4">
        <f t="shared" si="56"/>
        <v>43.694599529501886</v>
      </c>
      <c r="AX206" s="4">
        <f t="shared" si="57"/>
        <v>44.982848247837076</v>
      </c>
      <c r="AZ206" s="24">
        <f t="shared" si="48"/>
        <v>2</v>
      </c>
      <c r="BA206" s="1">
        <f t="shared" si="49"/>
        <v>1.2799999999999999E-2</v>
      </c>
      <c r="BB206" s="1">
        <f t="shared" si="50"/>
        <v>2.0507827964237824</v>
      </c>
      <c r="BC206" s="1">
        <f t="shared" si="51"/>
        <v>6.3374834906636283E-3</v>
      </c>
      <c r="BD206" s="1">
        <f>BC206+LineDuration*(U206-T206+1)</f>
        <v>6.6134834906636285E-3</v>
      </c>
      <c r="BE206" s="1">
        <f t="shared" si="52"/>
        <v>1.3366389314212947E-2</v>
      </c>
      <c r="BF206" s="1">
        <f t="shared" si="58"/>
        <v>0.5663893142129478</v>
      </c>
      <c r="BG206" s="1">
        <f>BF206/(U206-T206+1)</f>
        <v>0.5663893142129478</v>
      </c>
      <c r="BH206" s="4">
        <f>((ABS(X206-F206+Xmax_correction)+1)^2+((ABS(U206-M206)+1)*BG206)^2)^(1/2)</f>
        <v>59.002718554785716</v>
      </c>
      <c r="BI206" s="4">
        <f>((ABS(E206-Xmin_correction-W206)+1)^2+((ABS(L206-T206)+1)*BG206)^2)^(1/2)</f>
        <v>43.901182533813532</v>
      </c>
      <c r="BJ206" s="4">
        <f>((ABS(E206-Xmin_correction-Y206)+1)^2+((ABS(K206-U206)+1)*BG206)^2)^(1/2)</f>
        <v>20.008018314047362</v>
      </c>
      <c r="BK206" s="4">
        <f>((ABS(V206-F206+Xmax_correction)+1)^2+((ABS(T206-N206)+1)*BG206)^2)^(1/2)</f>
        <v>66.98521432434525</v>
      </c>
      <c r="BL206" s="4">
        <f>((ABS(V206-Y206)+1)^2+((ABS(T206-U206)+1)*BG206)^2)^(1/2)</f>
        <v>1.1492592637236445</v>
      </c>
      <c r="BM206" s="4">
        <f>((ABS(W206-X206)+1)^2+((ABS(T206-U206)+1)*BG206)^2)^(1/2)</f>
        <v>1.1492592637236445</v>
      </c>
      <c r="BN206" s="4">
        <f>((ABS(E206-Xmin_correction-F206+Xmax_correction)+1)^2+((ABS(L206-M206)+1)*BG206)^2)^(1/2)</f>
        <v>55.922391113642611</v>
      </c>
      <c r="BO206" s="4">
        <f>((ABS(E206-Xmin_correction-F206+Xmax_correction)+1)^2+((ABS(K206-N206)+1)*BG206)^2)^(1/2)</f>
        <v>51.049181561298973</v>
      </c>
      <c r="BP206" s="4">
        <f t="shared" si="59"/>
        <v>66.98521432434525</v>
      </c>
      <c r="BQ206" s="4"/>
    </row>
    <row r="207" spans="1:69" x14ac:dyDescent="0.25">
      <c r="A207" s="10">
        <v>2009</v>
      </c>
      <c r="B207" s="47">
        <v>0</v>
      </c>
      <c r="C207" s="10">
        <v>21</v>
      </c>
      <c r="D207" s="10">
        <v>94</v>
      </c>
      <c r="E207" s="10">
        <v>30</v>
      </c>
      <c r="F207" s="10">
        <v>65</v>
      </c>
      <c r="G207" s="10">
        <v>47</v>
      </c>
      <c r="H207" s="10">
        <v>52</v>
      </c>
      <c r="I207" s="10">
        <v>42</v>
      </c>
      <c r="J207" s="10">
        <v>46</v>
      </c>
      <c r="K207" s="47">
        <v>0</v>
      </c>
      <c r="L207" s="10">
        <v>69</v>
      </c>
      <c r="M207" s="47">
        <v>0</v>
      </c>
      <c r="N207" s="10">
        <v>59</v>
      </c>
      <c r="O207" s="47">
        <v>0</v>
      </c>
      <c r="P207" s="47">
        <v>0</v>
      </c>
      <c r="Q207" s="10">
        <v>7553</v>
      </c>
      <c r="R207" s="10">
        <v>3</v>
      </c>
      <c r="S207" s="10">
        <v>44</v>
      </c>
      <c r="AF207" s="8"/>
      <c r="AG207" s="2">
        <f>Q207*0.000001</f>
        <v>7.5529999999999998E-3</v>
      </c>
      <c r="AH207" s="3">
        <f t="shared" si="45"/>
        <v>1.9886754582152788</v>
      </c>
      <c r="AI207" s="3">
        <f t="shared" si="46"/>
        <v>2.0626948582152789</v>
      </c>
      <c r="AJ207" s="2">
        <f>(1+D207-C207)*LineDuration</f>
        <v>2.0423999999999998E-2</v>
      </c>
      <c r="AK207" s="3">
        <f t="shared" si="47"/>
        <v>2.2628500582152791</v>
      </c>
      <c r="AM207" s="7">
        <f>D207-C207+1</f>
        <v>74</v>
      </c>
      <c r="AN207" s="4">
        <f t="shared" si="53"/>
        <v>44.172464686588853</v>
      </c>
      <c r="AO207" s="32">
        <f t="shared" si="54"/>
        <v>1.6752517778901987</v>
      </c>
      <c r="AP207" s="1">
        <f>ABS(J207+I207-H207-G207)/2</f>
        <v>5.5</v>
      </c>
      <c r="AQ207" s="4">
        <f t="shared" si="55"/>
        <v>44.513555648677844</v>
      </c>
      <c r="AS207" s="4">
        <f>1+(F207-3)-(E207-8)</f>
        <v>41</v>
      </c>
      <c r="AT207" s="4">
        <f>ABS(N207-L207)</f>
        <v>10</v>
      </c>
      <c r="AU207" s="4">
        <f>AN207/(1+D207-C207)*ABS(N207-L207)</f>
        <v>5.9692519846741696</v>
      </c>
      <c r="AV207" s="4">
        <f t="shared" si="56"/>
        <v>41.432257593046224</v>
      </c>
      <c r="AX207" s="4">
        <f t="shared" si="57"/>
        <v>44.513555648677844</v>
      </c>
      <c r="AZ207" s="24">
        <f t="shared" si="48"/>
        <v>3</v>
      </c>
      <c r="BA207" s="1">
        <f t="shared" si="49"/>
        <v>1.2799999999999999E-2</v>
      </c>
      <c r="BB207" s="1">
        <f t="shared" si="50"/>
        <v>2.0507827964237824</v>
      </c>
      <c r="BC207" s="1">
        <f t="shared" si="51"/>
        <v>6.3374834906636283E-3</v>
      </c>
      <c r="BD207" s="1">
        <f>BC207+LineDuration*(U207-T207+1)</f>
        <v>6.6134834906636285E-3</v>
      </c>
      <c r="BE207" s="1">
        <f t="shared" si="52"/>
        <v>1.3366389314212947E-2</v>
      </c>
      <c r="BF207" s="1">
        <f t="shared" si="58"/>
        <v>0.5663893142129478</v>
      </c>
      <c r="BG207" s="1">
        <f>BF207/(U207-T207+1)</f>
        <v>0.5663893142129478</v>
      </c>
      <c r="BH207" s="4">
        <f>((ABS(X207-F207+Xmax_correction)+1)^2+((ABS(U207-M207)+1)*BG207)^2)^(1/2)</f>
        <v>63.002545955344175</v>
      </c>
      <c r="BI207" s="4">
        <f>((ABS(E207-Xmin_correction-W207)+1)^2+((ABS(L207-T207)+1)*BG207)^2)^(1/2)</f>
        <v>47.412072204741335</v>
      </c>
      <c r="BJ207" s="4">
        <f>((ABS(E207-Xmin_correction-Y207)+1)^2+((ABS(K207-U207)+1)*BG207)^2)^(1/2)</f>
        <v>26.00616843856962</v>
      </c>
      <c r="BK207" s="4">
        <f>((ABS(V207-F207+Xmax_correction)+1)^2+((ABS(T207-N207)+1)*BG207)^2)^(1/2)</f>
        <v>71.581203391090085</v>
      </c>
      <c r="BL207" s="4">
        <f>((ABS(V207-Y207)+1)^2+((ABS(T207-U207)+1)*BG207)^2)^(1/2)</f>
        <v>1.1492592637236445</v>
      </c>
      <c r="BM207" s="4">
        <f>((ABS(W207-X207)+1)^2+((ABS(T207-U207)+1)*BG207)^2)^(1/2)</f>
        <v>1.1492592637236445</v>
      </c>
      <c r="BN207" s="4">
        <f>((ABS(E207-Xmin_correction-F207+Xmax_correction)+1)^2+((ABS(L207-M207)+1)*BG207)^2)^(1/2)</f>
        <v>54.917252214104863</v>
      </c>
      <c r="BO207" s="4">
        <f>((ABS(E207-Xmin_correction-F207+Xmax_correction)+1)^2+((ABS(K207-N207)+1)*BG207)^2)^(1/2)</f>
        <v>50.979100412979115</v>
      </c>
      <c r="BP207" s="4">
        <f t="shared" si="59"/>
        <v>71.581203391090085</v>
      </c>
      <c r="BQ207" s="4"/>
    </row>
    <row r="208" spans="1:69" s="36" customFormat="1" x14ac:dyDescent="0.25">
      <c r="A208" s="44">
        <v>2147</v>
      </c>
      <c r="B208" s="47">
        <v>0</v>
      </c>
      <c r="C208" s="44">
        <v>22</v>
      </c>
      <c r="D208" s="44">
        <v>96</v>
      </c>
      <c r="E208" s="44">
        <v>47</v>
      </c>
      <c r="F208" s="44">
        <v>83</v>
      </c>
      <c r="G208" s="44">
        <v>64</v>
      </c>
      <c r="H208" s="44">
        <v>67</v>
      </c>
      <c r="I208" s="44">
        <v>62</v>
      </c>
      <c r="J208" s="44">
        <v>67</v>
      </c>
      <c r="K208" s="47">
        <v>0</v>
      </c>
      <c r="L208" s="44">
        <v>74</v>
      </c>
      <c r="M208" s="47">
        <v>0</v>
      </c>
      <c r="N208" s="44">
        <v>69</v>
      </c>
      <c r="O208" s="47">
        <v>0</v>
      </c>
      <c r="P208" s="47">
        <v>0</v>
      </c>
      <c r="Q208" s="44">
        <v>7559</v>
      </c>
      <c r="R208" s="44">
        <v>3</v>
      </c>
      <c r="S208" s="44">
        <v>44</v>
      </c>
      <c r="U208" s="39"/>
      <c r="V208" s="39"/>
      <c r="AD208" s="53"/>
      <c r="AG208" s="37">
        <f>Q208*0.000001</f>
        <v>7.5589999999999997E-3</v>
      </c>
      <c r="AH208" s="38">
        <f t="shared" si="45"/>
        <v>1.9870381588966792</v>
      </c>
      <c r="AI208" s="38">
        <f t="shared" si="46"/>
        <v>2.0611163588966792</v>
      </c>
      <c r="AJ208" s="37">
        <f>(1+D208-C208)*LineDuration</f>
        <v>2.07E-2</v>
      </c>
      <c r="AK208" s="38">
        <f t="shared" si="47"/>
        <v>2.263976358896679</v>
      </c>
      <c r="AL208" s="48"/>
      <c r="AM208" s="39">
        <f>D208-C208+1</f>
        <v>75</v>
      </c>
      <c r="AN208" s="40">
        <f t="shared" si="53"/>
        <v>44.764709629161267</v>
      </c>
      <c r="AO208" s="41">
        <f t="shared" si="54"/>
        <v>1.6754269294118782</v>
      </c>
      <c r="AP208" s="39">
        <f>ABS(J208+I208-H208-G208)/2</f>
        <v>1</v>
      </c>
      <c r="AQ208" s="40">
        <f t="shared" si="55"/>
        <v>44.775877748885321</v>
      </c>
      <c r="AR208" s="48"/>
      <c r="AS208" s="40">
        <f>1+(F208-3)-(E208-8)</f>
        <v>42</v>
      </c>
      <c r="AT208" s="40">
        <f>ABS(N208-L208)</f>
        <v>5</v>
      </c>
      <c r="AU208" s="40">
        <f>AN208/(1+D208-C208)*ABS(N208-L208)</f>
        <v>2.9843139752774177</v>
      </c>
      <c r="AV208" s="40">
        <f t="shared" si="56"/>
        <v>42.105891866852033</v>
      </c>
      <c r="AW208" s="48"/>
      <c r="AX208" s="40">
        <f t="shared" si="57"/>
        <v>44.775877748885321</v>
      </c>
      <c r="AY208" s="48"/>
      <c r="AZ208" s="42">
        <f t="shared" si="48"/>
        <v>0</v>
      </c>
      <c r="BA208" s="39">
        <f t="shared" si="49"/>
        <v>1.2799999999999999E-2</v>
      </c>
      <c r="BB208" s="39">
        <f t="shared" si="50"/>
        <v>2.0491951212394355</v>
      </c>
      <c r="BC208" s="39">
        <f t="shared" si="51"/>
        <v>6.3425471778322702E-3</v>
      </c>
      <c r="BD208" s="39">
        <f>BC208+LineDuration*(U208-T208+1)</f>
        <v>6.6185471778322704E-3</v>
      </c>
      <c r="BE208" s="39">
        <f t="shared" si="52"/>
        <v>1.3365951115862085E-2</v>
      </c>
      <c r="BF208" s="39">
        <f t="shared" si="58"/>
        <v>0.5659511158620858</v>
      </c>
      <c r="BG208" s="39">
        <f>BF208/(U208-T208+1)</f>
        <v>0.5659511158620858</v>
      </c>
      <c r="BH208" s="4">
        <f>((ABS(X208-F208+Xmax_correction)+1)^2+((ABS(U208-M208)+1)*BG208)^2)^(1/2)</f>
        <v>81.001977140471979</v>
      </c>
      <c r="BI208" s="40">
        <f>((ABS(E208-Xmin_correction-W208)+1)^2+((ABS(L208-T208)+1)*BG208)^2)^(1/2)</f>
        <v>60.420950370659206</v>
      </c>
      <c r="BJ208" s="4">
        <f>((ABS(E208-Xmin_correction-Y208)+1)^2+((ABS(K208-U208)+1)*BG208)^2)^(1/2)</f>
        <v>43.003724265062736</v>
      </c>
      <c r="BK208" s="4">
        <f>((ABS(V208-F208+Xmax_correction)+1)^2+((ABS(T208-N208)+1)*BG208)^2)^(1/2)</f>
        <v>90.169136965888427</v>
      </c>
      <c r="BL208" s="40">
        <f>((ABS(V208-Y208)+1)^2+((ABS(T208-U208)+1)*BG208)^2)^(1/2)</f>
        <v>1.1490433697409075</v>
      </c>
      <c r="BM208" s="40">
        <f>((ABS(W208-X208)+1)^2+((ABS(T208-U208)+1)*BG208)^2)^(1/2)</f>
        <v>1.1490433697409075</v>
      </c>
      <c r="BN208" s="4">
        <f>((ABS(E208-Xmin_correction-F208+Xmax_correction)+1)^2+((ABS(L208-M208)+1)*BG208)^2)^(1/2)</f>
        <v>57.642790040851274</v>
      </c>
      <c r="BO208" s="4">
        <f>((ABS(E208-Xmin_correction-F208+Xmax_correction)+1)^2+((ABS(K208-N208)+1)*BG208)^2)^(1/2)</f>
        <v>55.592025158048941</v>
      </c>
      <c r="BP208" s="40">
        <f t="shared" si="59"/>
        <v>90.169136965888427</v>
      </c>
      <c r="BQ208" s="4"/>
    </row>
    <row r="209" spans="1:69" s="36" customFormat="1" x14ac:dyDescent="0.25">
      <c r="A209" s="44">
        <v>2047</v>
      </c>
      <c r="B209" s="47">
        <v>0</v>
      </c>
      <c r="C209" s="44">
        <v>20</v>
      </c>
      <c r="D209" s="44">
        <v>94</v>
      </c>
      <c r="E209" s="44">
        <v>29</v>
      </c>
      <c r="F209" s="44">
        <v>64</v>
      </c>
      <c r="G209" s="44">
        <v>49</v>
      </c>
      <c r="H209" s="44">
        <v>50</v>
      </c>
      <c r="I209" s="44">
        <v>42</v>
      </c>
      <c r="J209" s="44">
        <v>45</v>
      </c>
      <c r="K209" s="47">
        <v>0</v>
      </c>
      <c r="L209" s="44">
        <v>73</v>
      </c>
      <c r="M209" s="47">
        <v>0</v>
      </c>
      <c r="N209" s="44">
        <v>63</v>
      </c>
      <c r="O209" s="47">
        <v>0</v>
      </c>
      <c r="P209" s="47">
        <v>0</v>
      </c>
      <c r="Q209" s="44">
        <v>7559</v>
      </c>
      <c r="R209" s="44">
        <v>3</v>
      </c>
      <c r="S209" s="44">
        <v>44</v>
      </c>
      <c r="U209" s="39"/>
      <c r="V209" s="39"/>
      <c r="AD209" s="53"/>
      <c r="AG209" s="37">
        <f>Q209*0.000001</f>
        <v>7.5589999999999997E-3</v>
      </c>
      <c r="AH209" s="38">
        <f t="shared" si="45"/>
        <v>1.9870381588966792</v>
      </c>
      <c r="AI209" s="38">
        <f t="shared" si="46"/>
        <v>2.0611163588966792</v>
      </c>
      <c r="AJ209" s="37">
        <f>(1+D209-C209)*LineDuration</f>
        <v>2.07E-2</v>
      </c>
      <c r="AK209" s="38">
        <f t="shared" si="47"/>
        <v>2.263976358896679</v>
      </c>
      <c r="AL209" s="48"/>
      <c r="AM209" s="39">
        <f>D209-C209+1</f>
        <v>75</v>
      </c>
      <c r="AN209" s="40">
        <f t="shared" si="53"/>
        <v>44.764709629161267</v>
      </c>
      <c r="AO209" s="41">
        <f t="shared" si="54"/>
        <v>1.6754269294118782</v>
      </c>
      <c r="AP209" s="39">
        <f>ABS(J209+I209-H209-G209)/2</f>
        <v>6</v>
      </c>
      <c r="AQ209" s="40">
        <f t="shared" si="55"/>
        <v>45.165022176271798</v>
      </c>
      <c r="AR209" s="48"/>
      <c r="AS209" s="40">
        <f>1+(F209-3)-(E209-8)</f>
        <v>41</v>
      </c>
      <c r="AT209" s="40">
        <f>ABS(N209-L209)</f>
        <v>10</v>
      </c>
      <c r="AU209" s="40">
        <f>AN209/(1+D209-C209)*ABS(N209-L209)</f>
        <v>5.9686279505548354</v>
      </c>
      <c r="AV209" s="40">
        <f t="shared" si="56"/>
        <v>41.432167691446516</v>
      </c>
      <c r="AW209" s="48"/>
      <c r="AX209" s="40">
        <f t="shared" si="57"/>
        <v>45.165022176271798</v>
      </c>
      <c r="AY209" s="48"/>
      <c r="AZ209" s="42">
        <f t="shared" si="48"/>
        <v>1</v>
      </c>
      <c r="BA209" s="39">
        <f t="shared" si="49"/>
        <v>1.2799999999999999E-2</v>
      </c>
      <c r="BB209" s="39">
        <f t="shared" si="50"/>
        <v>2.0491951212394355</v>
      </c>
      <c r="BC209" s="39">
        <f t="shared" si="51"/>
        <v>6.3425471778322702E-3</v>
      </c>
      <c r="BD209" s="39">
        <f>BC209+LineDuration*(U209-T209+1)</f>
        <v>6.6185471778322704E-3</v>
      </c>
      <c r="BE209" s="39">
        <f t="shared" si="52"/>
        <v>1.3365951115862085E-2</v>
      </c>
      <c r="BF209" s="39">
        <f t="shared" si="58"/>
        <v>0.5659511158620858</v>
      </c>
      <c r="BG209" s="39">
        <f>BF209/(U209-T209+1)</f>
        <v>0.5659511158620858</v>
      </c>
      <c r="BH209" s="4">
        <f>((ABS(X209-F209+Xmax_correction)+1)^2+((ABS(U209-M209)+1)*BG209)^2)^(1/2)</f>
        <v>62.002583016077203</v>
      </c>
      <c r="BI209" s="40">
        <f>((ABS(E209-Xmin_correction-W209)+1)^2+((ABS(L209-T209)+1)*BG209)^2)^(1/2)</f>
        <v>48.77464960947826</v>
      </c>
      <c r="BJ209" s="4">
        <f>((ABS(E209-Xmin_correction-Y209)+1)^2+((ABS(K209-U209)+1)*BG209)^2)^(1/2)</f>
        <v>25.00640519278102</v>
      </c>
      <c r="BK209" s="4">
        <f>((ABS(V209-F209+Xmax_correction)+1)^2+((ABS(T209-N209)+1)*BG209)^2)^(1/2)</f>
        <v>71.804954745995985</v>
      </c>
      <c r="BL209" s="40">
        <f>((ABS(V209-Y209)+1)^2+((ABS(T209-U209)+1)*BG209)^2)^(1/2)</f>
        <v>1.1490433697409075</v>
      </c>
      <c r="BM209" s="40">
        <f>((ABS(W209-X209)+1)^2+((ABS(T209-U209)+1)*BG209)^2)^(1/2)</f>
        <v>1.1490433697409075</v>
      </c>
      <c r="BN209" s="4">
        <f>((ABS(E209-Xmin_correction-F209+Xmax_correction)+1)^2+((ABS(L209-M209)+1)*BG209)^2)^(1/2)</f>
        <v>56.550565377610305</v>
      </c>
      <c r="BO209" s="4">
        <f>((ABS(E209-Xmin_correction-F209+Xmax_correction)+1)^2+((ABS(K209-N209)+1)*BG209)^2)^(1/2)</f>
        <v>52.497157314225426</v>
      </c>
      <c r="BP209" s="40">
        <f t="shared" si="59"/>
        <v>71.804954745995985</v>
      </c>
      <c r="BQ209" s="4"/>
    </row>
    <row r="210" spans="1:69" s="36" customFormat="1" x14ac:dyDescent="0.25">
      <c r="A210" s="44">
        <v>2062</v>
      </c>
      <c r="B210" s="47">
        <v>0</v>
      </c>
      <c r="C210" s="44">
        <v>20</v>
      </c>
      <c r="D210" s="44">
        <v>94</v>
      </c>
      <c r="E210" s="44">
        <v>26</v>
      </c>
      <c r="F210" s="44">
        <v>62</v>
      </c>
      <c r="G210" s="44">
        <v>47</v>
      </c>
      <c r="H210" s="44">
        <v>49</v>
      </c>
      <c r="I210" s="44">
        <v>38</v>
      </c>
      <c r="J210" s="44">
        <v>42</v>
      </c>
      <c r="K210" s="47">
        <v>0</v>
      </c>
      <c r="L210" s="44">
        <v>74</v>
      </c>
      <c r="M210" s="47">
        <v>0</v>
      </c>
      <c r="N210" s="44">
        <v>53</v>
      </c>
      <c r="O210" s="47">
        <v>0</v>
      </c>
      <c r="P210" s="47">
        <v>0</v>
      </c>
      <c r="Q210" s="44">
        <v>7559</v>
      </c>
      <c r="R210" s="44">
        <v>3</v>
      </c>
      <c r="S210" s="44">
        <v>44</v>
      </c>
      <c r="U210" s="39"/>
      <c r="V210" s="39"/>
      <c r="AD210" s="53"/>
      <c r="AG210" s="37">
        <f>Q210*0.000001</f>
        <v>7.5589999999999997E-3</v>
      </c>
      <c r="AH210" s="38">
        <f t="shared" si="45"/>
        <v>1.9870381588966792</v>
      </c>
      <c r="AI210" s="38">
        <f t="shared" si="46"/>
        <v>2.0611163588966792</v>
      </c>
      <c r="AJ210" s="37">
        <f>(1+D210-C210)*LineDuration</f>
        <v>2.07E-2</v>
      </c>
      <c r="AK210" s="38">
        <f t="shared" si="47"/>
        <v>2.263976358896679</v>
      </c>
      <c r="AL210" s="48"/>
      <c r="AM210" s="39">
        <f>D210-C210+1</f>
        <v>75</v>
      </c>
      <c r="AN210" s="40">
        <f t="shared" si="53"/>
        <v>44.764709629161267</v>
      </c>
      <c r="AO210" s="41">
        <f t="shared" si="54"/>
        <v>1.6754269294118782</v>
      </c>
      <c r="AP210" s="39">
        <f>ABS(J210+I210-H210-G210)/2</f>
        <v>8</v>
      </c>
      <c r="AQ210" s="40">
        <f t="shared" si="55"/>
        <v>45.473940099612257</v>
      </c>
      <c r="AR210" s="48"/>
      <c r="AS210" s="40">
        <f>1+(F210-3)-(E210-8)</f>
        <v>42</v>
      </c>
      <c r="AT210" s="40">
        <f>ABS(N210-L210)</f>
        <v>21</v>
      </c>
      <c r="AU210" s="40">
        <f>AN210/(1+D210-C210)*ABS(N210-L210)</f>
        <v>12.534118696165155</v>
      </c>
      <c r="AV210" s="40">
        <f t="shared" si="56"/>
        <v>43.83040190882987</v>
      </c>
      <c r="AW210" s="48"/>
      <c r="AX210" s="40">
        <f t="shared" si="57"/>
        <v>45.473940099612257</v>
      </c>
      <c r="AY210" s="48"/>
      <c r="AZ210" s="42">
        <f t="shared" si="48"/>
        <v>2</v>
      </c>
      <c r="BA210" s="39">
        <f t="shared" si="49"/>
        <v>1.2799999999999999E-2</v>
      </c>
      <c r="BB210" s="39">
        <f t="shared" si="50"/>
        <v>2.0491951212394355</v>
      </c>
      <c r="BC210" s="39">
        <f t="shared" si="51"/>
        <v>6.3425471778322702E-3</v>
      </c>
      <c r="BD210" s="39">
        <f>BC210+LineDuration*(U210-T210+1)</f>
        <v>6.6185471778322704E-3</v>
      </c>
      <c r="BE210" s="39">
        <f t="shared" si="52"/>
        <v>1.3365951115862085E-2</v>
      </c>
      <c r="BF210" s="39">
        <f t="shared" si="58"/>
        <v>0.5659511158620858</v>
      </c>
      <c r="BG210" s="39">
        <f>BF210/(U210-T210+1)</f>
        <v>0.5659511158620858</v>
      </c>
      <c r="BH210" s="4">
        <f>((ABS(X210-F210+Xmax_correction)+1)^2+((ABS(U210-M210)+1)*BG210)^2)^(1/2)</f>
        <v>60.002669112844849</v>
      </c>
      <c r="BI210" s="40">
        <f>((ABS(E210-Xmin_correction-W210)+1)^2+((ABS(L210-T210)+1)*BG210)^2)^(1/2)</f>
        <v>47.808903393548597</v>
      </c>
      <c r="BJ210" s="4">
        <f>((ABS(E210-Xmin_correction-Y210)+1)^2+((ABS(K210-U210)+1)*BG210)^2)^(1/2)</f>
        <v>22.007278356615238</v>
      </c>
      <c r="BK210" s="4">
        <f>((ABS(V210-F210+Xmax_correction)+1)^2+((ABS(T210-N210)+1)*BG210)^2)^(1/2)</f>
        <v>67.334959276224382</v>
      </c>
      <c r="BL210" s="40">
        <f>((ABS(V210-Y210)+1)^2+((ABS(T210-U210)+1)*BG210)^2)^(1/2)</f>
        <v>1.1490433697409075</v>
      </c>
      <c r="BM210" s="40">
        <f>((ABS(W210-X210)+1)^2+((ABS(T210-U210)+1)*BG210)^2)^(1/2)</f>
        <v>1.1490433697409075</v>
      </c>
      <c r="BN210" s="4">
        <f>((ABS(E210-Xmin_correction-F210+Xmax_correction)+1)^2+((ABS(L210-M210)+1)*BG210)^2)^(1/2)</f>
        <v>57.642790040851274</v>
      </c>
      <c r="BO210" s="4">
        <f>((ABS(E210-Xmin_correction-F210+Xmax_correction)+1)^2+((ABS(K210-N210)+1)*BG210)^2)^(1/2)</f>
        <v>49.547923677292424</v>
      </c>
      <c r="BP210" s="40">
        <f t="shared" si="59"/>
        <v>67.334959276224382</v>
      </c>
      <c r="BQ210" s="4"/>
    </row>
    <row r="211" spans="1:69" s="36" customFormat="1" x14ac:dyDescent="0.25">
      <c r="A211" s="44">
        <v>2024</v>
      </c>
      <c r="B211" s="47">
        <v>0</v>
      </c>
      <c r="C211" s="44">
        <v>20</v>
      </c>
      <c r="D211" s="44">
        <v>94</v>
      </c>
      <c r="E211" s="44">
        <v>31</v>
      </c>
      <c r="F211" s="44">
        <v>66</v>
      </c>
      <c r="G211" s="44">
        <v>50</v>
      </c>
      <c r="H211" s="44">
        <v>53</v>
      </c>
      <c r="I211" s="44">
        <v>44</v>
      </c>
      <c r="J211" s="44">
        <v>46</v>
      </c>
      <c r="K211" s="47">
        <v>0</v>
      </c>
      <c r="L211" s="44">
        <v>69</v>
      </c>
      <c r="M211" s="47">
        <v>0</v>
      </c>
      <c r="N211" s="44">
        <v>58</v>
      </c>
      <c r="O211" s="47">
        <v>0</v>
      </c>
      <c r="P211" s="47">
        <v>0</v>
      </c>
      <c r="Q211" s="44">
        <v>7559</v>
      </c>
      <c r="R211" s="44">
        <v>3</v>
      </c>
      <c r="S211" s="44">
        <v>44</v>
      </c>
      <c r="U211" s="39"/>
      <c r="V211" s="39"/>
      <c r="AD211" s="53"/>
      <c r="AG211" s="37">
        <f>Q211*0.000001</f>
        <v>7.5589999999999997E-3</v>
      </c>
      <c r="AH211" s="38">
        <f t="shared" si="45"/>
        <v>1.9870381588966792</v>
      </c>
      <c r="AI211" s="38">
        <f t="shared" si="46"/>
        <v>2.0611163588966792</v>
      </c>
      <c r="AJ211" s="37">
        <f>(1+D211-C211)*LineDuration</f>
        <v>2.07E-2</v>
      </c>
      <c r="AK211" s="38">
        <f t="shared" si="47"/>
        <v>2.263976358896679</v>
      </c>
      <c r="AL211" s="48"/>
      <c r="AM211" s="39">
        <f>D211-C211+1</f>
        <v>75</v>
      </c>
      <c r="AN211" s="40">
        <f t="shared" si="53"/>
        <v>44.764709629161267</v>
      </c>
      <c r="AO211" s="41">
        <f t="shared" si="54"/>
        <v>1.6754269294118782</v>
      </c>
      <c r="AP211" s="39">
        <f>ABS(J211+I211-H211-G211)/2</f>
        <v>6.5</v>
      </c>
      <c r="AQ211" s="40">
        <f t="shared" si="55"/>
        <v>45.234159969906848</v>
      </c>
      <c r="AR211" s="48"/>
      <c r="AS211" s="40">
        <f>1+(F211-3)-(E211-8)</f>
        <v>41</v>
      </c>
      <c r="AT211" s="40">
        <f>ABS(N211-L211)</f>
        <v>11</v>
      </c>
      <c r="AU211" s="40">
        <f>AN211/(1+D211-C211)*ABS(N211-L211)</f>
        <v>6.5654907456103189</v>
      </c>
      <c r="AV211" s="40">
        <f t="shared" si="56"/>
        <v>41.522351435470206</v>
      </c>
      <c r="AW211" s="48"/>
      <c r="AX211" s="40">
        <f t="shared" si="57"/>
        <v>45.234159969906848</v>
      </c>
      <c r="AY211" s="48"/>
      <c r="AZ211" s="42">
        <f t="shared" si="48"/>
        <v>3</v>
      </c>
      <c r="BA211" s="39">
        <f t="shared" si="49"/>
        <v>1.2799999999999999E-2</v>
      </c>
      <c r="BB211" s="39">
        <f t="shared" si="50"/>
        <v>2.0491951212394355</v>
      </c>
      <c r="BC211" s="39">
        <f t="shared" si="51"/>
        <v>6.3425471778322702E-3</v>
      </c>
      <c r="BD211" s="39">
        <f>BC211+LineDuration*(U211-T211+1)</f>
        <v>6.6185471778322704E-3</v>
      </c>
      <c r="BE211" s="39">
        <f t="shared" si="52"/>
        <v>1.3365951115862085E-2</v>
      </c>
      <c r="BF211" s="39">
        <f t="shared" si="58"/>
        <v>0.5659511158620858</v>
      </c>
      <c r="BG211" s="39">
        <f>BF211/(U211-T211+1)</f>
        <v>0.5659511158620858</v>
      </c>
      <c r="BH211" s="4">
        <f>((ABS(X211-F211+Xmax_correction)+1)^2+((ABS(U211-M211)+1)*BG211)^2)^(1/2)</f>
        <v>64.002502300031566</v>
      </c>
      <c r="BI211" s="40">
        <f>((ABS(E211-Xmin_correction-W211)+1)^2+((ABS(L211-T211)+1)*BG211)^2)^(1/2)</f>
        <v>47.942395238172509</v>
      </c>
      <c r="BJ211" s="4">
        <f>((ABS(E211-Xmin_correction-Y211)+1)^2+((ABS(K211-U211)+1)*BG211)^2)^(1/2)</f>
        <v>27.005930842419513</v>
      </c>
      <c r="BK211" s="4">
        <f>((ABS(V211-F211+Xmax_correction)+1)^2+((ABS(T211-N211)+1)*BG211)^2)^(1/2)</f>
        <v>72.187025266068588</v>
      </c>
      <c r="BL211" s="40">
        <f>((ABS(V211-Y211)+1)^2+((ABS(T211-U211)+1)*BG211)^2)^(1/2)</f>
        <v>1.1490433697409075</v>
      </c>
      <c r="BM211" s="40">
        <f>((ABS(W211-X211)+1)^2+((ABS(T211-U211)+1)*BG211)^2)^(1/2)</f>
        <v>1.1490433697409075</v>
      </c>
      <c r="BN211" s="4">
        <f>((ABS(E211-Xmin_correction-F211+Xmax_correction)+1)^2+((ABS(L211-M211)+1)*BG211)^2)^(1/2)</f>
        <v>54.895111450594086</v>
      </c>
      <c r="BO211" s="4">
        <f>((ABS(E211-Xmin_correction-F211+Xmax_correction)+1)^2+((ABS(K211-N211)+1)*BG211)^2)^(1/2)</f>
        <v>50.586229517172207</v>
      </c>
      <c r="BP211" s="40">
        <f t="shared" si="59"/>
        <v>72.187025266068588</v>
      </c>
      <c r="BQ211" s="4"/>
    </row>
    <row r="212" spans="1:69" x14ac:dyDescent="0.25">
      <c r="A212" s="10">
        <v>2145</v>
      </c>
      <c r="B212" s="47">
        <v>0</v>
      </c>
      <c r="C212" s="10">
        <v>23</v>
      </c>
      <c r="D212" s="10">
        <v>96</v>
      </c>
      <c r="E212" s="10">
        <v>49</v>
      </c>
      <c r="F212" s="10">
        <v>86</v>
      </c>
      <c r="G212" s="10">
        <v>65</v>
      </c>
      <c r="H212" s="10">
        <v>70</v>
      </c>
      <c r="I212" s="10">
        <v>64</v>
      </c>
      <c r="J212" s="10">
        <v>69</v>
      </c>
      <c r="K212" s="47">
        <v>0</v>
      </c>
      <c r="L212" s="10">
        <v>69</v>
      </c>
      <c r="M212" s="47">
        <v>0</v>
      </c>
      <c r="N212" s="10">
        <v>66</v>
      </c>
      <c r="O212" s="47">
        <v>0</v>
      </c>
      <c r="P212" s="47">
        <v>0</v>
      </c>
      <c r="Q212" s="10">
        <v>7516</v>
      </c>
      <c r="R212" s="10">
        <v>3</v>
      </c>
      <c r="S212" s="10">
        <v>44</v>
      </c>
      <c r="AG212" s="2">
        <f>Q212*0.000001</f>
        <v>7.5159999999999992E-3</v>
      </c>
      <c r="AH212" s="3">
        <f t="shared" si="45"/>
        <v>1.9988288645023951</v>
      </c>
      <c r="AI212" s="3">
        <f t="shared" si="46"/>
        <v>2.0724856645023952</v>
      </c>
      <c r="AJ212" s="2">
        <f>(1+D212-C212)*LineDuration</f>
        <v>2.0423999999999998E-2</v>
      </c>
      <c r="AK212" s="3">
        <f t="shared" si="47"/>
        <v>2.2726408645023954</v>
      </c>
      <c r="AM212" s="7">
        <f>D212-C212+1</f>
        <v>74</v>
      </c>
      <c r="AN212" s="4">
        <f t="shared" si="53"/>
        <v>44.372432114196911</v>
      </c>
      <c r="AO212" s="32">
        <f t="shared" si="54"/>
        <v>1.667702140138579</v>
      </c>
      <c r="AP212" s="1">
        <f>ABS(J212+I212-H212-G212)/2</f>
        <v>1</v>
      </c>
      <c r="AQ212" s="4">
        <f t="shared" si="55"/>
        <v>44.38369894149217</v>
      </c>
      <c r="AS212" s="4">
        <f>1+(F212-3)-(E212-8)</f>
        <v>43</v>
      </c>
      <c r="AT212" s="4">
        <f>ABS(N212-L212)</f>
        <v>3</v>
      </c>
      <c r="AU212" s="4">
        <f>AN212/(1+D212-C212)*ABS(N212-L212)</f>
        <v>1.798882383007983</v>
      </c>
      <c r="AV212" s="4">
        <f t="shared" si="56"/>
        <v>43.03761120029661</v>
      </c>
      <c r="AX212" s="4">
        <f t="shared" si="57"/>
        <v>44.38369894149217</v>
      </c>
      <c r="AZ212" s="24">
        <f t="shared" si="48"/>
        <v>0</v>
      </c>
      <c r="BA212" s="1">
        <f t="shared" si="49"/>
        <v>1.2799999999999999E-2</v>
      </c>
      <c r="BB212" s="1">
        <f t="shared" si="50"/>
        <v>2.0606302020420681</v>
      </c>
      <c r="BC212" s="1">
        <f t="shared" si="51"/>
        <v>6.3062589326197032E-3</v>
      </c>
      <c r="BD212" s="1">
        <f>BC212+LineDuration*(U212-T212+1)</f>
        <v>6.5822589326197034E-3</v>
      </c>
      <c r="BE212" s="1">
        <f t="shared" si="52"/>
        <v>1.3369107198163642E-2</v>
      </c>
      <c r="BF212" s="1">
        <f t="shared" si="58"/>
        <v>0.56910719816364275</v>
      </c>
      <c r="BG212" s="1">
        <f>BF212/(U212-T212+1)</f>
        <v>0.56910719816364275</v>
      </c>
      <c r="BH212" s="4">
        <f>((ABS(X212-F212+Xmax_correction)+1)^2+((ABS(U212-M212)+1)*BG212)^2)^(1/2)</f>
        <v>84.00192785289515</v>
      </c>
      <c r="BI212" s="4">
        <f>((ABS(E212-Xmin_correction-W212)+1)^2+((ABS(L212-T212)+1)*BG212)^2)^(1/2)</f>
        <v>60.100139057311601</v>
      </c>
      <c r="BJ212" s="4">
        <f>((ABS(E212-Xmin_correction-Y212)+1)^2+((ABS(K212-U212)+1)*BG212)^2)^(1/2)</f>
        <v>45.003598556148837</v>
      </c>
      <c r="BK212" s="4">
        <f>((ABS(V212-F212+Xmax_correction)+1)^2+((ABS(T212-N212)+1)*BG212)^2)^(1/2)</f>
        <v>92.249177776685386</v>
      </c>
      <c r="BL212" s="4">
        <f>((ABS(V212-Y212)+1)^2+((ABS(T212-U212)+1)*BG212)^2)^(1/2)</f>
        <v>1.1506011485313543</v>
      </c>
      <c r="BM212" s="4">
        <f>((ABS(W212-X212)+1)^2+((ABS(T212-U212)+1)*BG212)^2)^(1/2)</f>
        <v>1.1506011485313543</v>
      </c>
      <c r="BN212" s="4">
        <f>((ABS(E212-Xmin_correction-F212+Xmax_correction)+1)^2+((ABS(L212-M212)+1)*BG212)^2)^(1/2)</f>
        <v>56.453757312584528</v>
      </c>
      <c r="BO212" s="4">
        <f>((ABS(E212-Xmin_correction-F212+Xmax_correction)+1)^2+((ABS(K212-N212)+1)*BG212)^2)^(1/2)</f>
        <v>55.262200467177422</v>
      </c>
      <c r="BP212" s="4">
        <f t="shared" si="59"/>
        <v>92.249177776685386</v>
      </c>
      <c r="BQ212" s="4"/>
    </row>
    <row r="213" spans="1:69" x14ac:dyDescent="0.25">
      <c r="A213" s="10">
        <v>2020</v>
      </c>
      <c r="B213" s="47">
        <v>0</v>
      </c>
      <c r="C213" s="10">
        <v>21</v>
      </c>
      <c r="D213" s="10">
        <v>94</v>
      </c>
      <c r="E213" s="10">
        <v>26</v>
      </c>
      <c r="F213" s="10">
        <v>61</v>
      </c>
      <c r="G213" s="10">
        <v>45</v>
      </c>
      <c r="H213" s="10">
        <v>48</v>
      </c>
      <c r="I213" s="10">
        <v>38</v>
      </c>
      <c r="J213" s="10">
        <v>42</v>
      </c>
      <c r="K213" s="47">
        <v>0</v>
      </c>
      <c r="L213" s="10">
        <v>72</v>
      </c>
      <c r="M213" s="47">
        <v>0</v>
      </c>
      <c r="N213" s="10">
        <v>61</v>
      </c>
      <c r="O213" s="47">
        <v>0</v>
      </c>
      <c r="P213" s="47">
        <v>0</v>
      </c>
      <c r="Q213" s="10">
        <v>7516</v>
      </c>
      <c r="R213" s="10">
        <v>3</v>
      </c>
      <c r="S213" s="10">
        <v>44</v>
      </c>
      <c r="AG213" s="2">
        <f>Q213*0.000001</f>
        <v>7.5159999999999992E-3</v>
      </c>
      <c r="AH213" s="3">
        <f t="shared" si="45"/>
        <v>1.9988288645023951</v>
      </c>
      <c r="AI213" s="3">
        <f t="shared" si="46"/>
        <v>2.0724856645023952</v>
      </c>
      <c r="AJ213" s="2">
        <f>(1+D213-C213)*LineDuration</f>
        <v>2.0423999999999998E-2</v>
      </c>
      <c r="AK213" s="3">
        <f t="shared" si="47"/>
        <v>2.2726408645023954</v>
      </c>
      <c r="AM213" s="7">
        <f>D213-C213+1</f>
        <v>74</v>
      </c>
      <c r="AN213" s="4">
        <f t="shared" si="53"/>
        <v>44.372432114196911</v>
      </c>
      <c r="AO213" s="32">
        <f t="shared" si="54"/>
        <v>1.667702140138579</v>
      </c>
      <c r="AP213" s="1">
        <f>ABS(J213+I213-H213-G213)/2</f>
        <v>6.5</v>
      </c>
      <c r="AQ213" s="4">
        <f t="shared" si="55"/>
        <v>44.84598902609924</v>
      </c>
      <c r="AS213" s="4">
        <f>1+(F213-3)-(E213-8)</f>
        <v>41</v>
      </c>
      <c r="AT213" s="4">
        <f>ABS(N213-L213)</f>
        <v>11</v>
      </c>
      <c r="AU213" s="4">
        <f>AN213/(1+D213-C213)*ABS(N213-L213)</f>
        <v>6.5959020710292702</v>
      </c>
      <c r="AV213" s="4">
        <f t="shared" si="56"/>
        <v>41.527170914120894</v>
      </c>
      <c r="AX213" s="4">
        <f t="shared" si="57"/>
        <v>44.84598902609924</v>
      </c>
      <c r="AZ213" s="24">
        <f t="shared" si="48"/>
        <v>1</v>
      </c>
      <c r="BA213" s="1">
        <f t="shared" si="49"/>
        <v>1.2799999999999999E-2</v>
      </c>
      <c r="BB213" s="1">
        <f t="shared" si="50"/>
        <v>2.0606302020420681</v>
      </c>
      <c r="BC213" s="1">
        <f t="shared" si="51"/>
        <v>6.3062589326197032E-3</v>
      </c>
      <c r="BD213" s="1">
        <f>BC213+LineDuration*(U213-T213+1)</f>
        <v>6.5822589326197034E-3</v>
      </c>
      <c r="BE213" s="1">
        <f t="shared" si="52"/>
        <v>1.3369107198163642E-2</v>
      </c>
      <c r="BF213" s="1">
        <f t="shared" si="58"/>
        <v>0.56910719816364275</v>
      </c>
      <c r="BG213" s="1">
        <f>BF213/(U213-T213+1)</f>
        <v>0.56910719816364275</v>
      </c>
      <c r="BH213" s="4">
        <f>((ABS(X213-F213+Xmax_correction)+1)^2+((ABS(U213-M213)+1)*BG213)^2)^(1/2)</f>
        <v>59.002744707369352</v>
      </c>
      <c r="BI213" s="4">
        <f>((ABS(E213-Xmin_correction-W213)+1)^2+((ABS(L213-T213)+1)*BG213)^2)^(1/2)</f>
        <v>47.010344850850736</v>
      </c>
      <c r="BJ213" s="4">
        <f>((ABS(E213-Xmin_correction-Y213)+1)^2+((ABS(K213-U213)+1)*BG213)^2)^(1/2)</f>
        <v>22.007359746298548</v>
      </c>
      <c r="BK213" s="4">
        <f>((ABS(V213-F213+Xmax_correction)+1)^2+((ABS(T213-N213)+1)*BG213)^2)^(1/2)</f>
        <v>68.745954524891317</v>
      </c>
      <c r="BL213" s="4">
        <f>((ABS(V213-Y213)+1)^2+((ABS(T213-U213)+1)*BG213)^2)^(1/2)</f>
        <v>1.1506011485313543</v>
      </c>
      <c r="BM213" s="4">
        <f>((ABS(W213-X213)+1)^2+((ABS(T213-U213)+1)*BG213)^2)^(1/2)</f>
        <v>1.1506011485313543</v>
      </c>
      <c r="BN213" s="4">
        <f>((ABS(E213-Xmin_correction-F213+Xmax_correction)+1)^2+((ABS(L213-M213)+1)*BG213)^2)^(1/2)</f>
        <v>56.302509029313327</v>
      </c>
      <c r="BO213" s="4">
        <f>((ABS(E213-Xmin_correction-F213+Xmax_correction)+1)^2+((ABS(K213-N213)+1)*BG213)^2)^(1/2)</f>
        <v>51.855629043898659</v>
      </c>
      <c r="BP213" s="4">
        <f t="shared" si="59"/>
        <v>68.745954524891317</v>
      </c>
      <c r="BQ213" s="4"/>
    </row>
    <row r="214" spans="1:69" x14ac:dyDescent="0.25">
      <c r="A214" s="10">
        <v>2062</v>
      </c>
      <c r="B214" s="47">
        <v>0</v>
      </c>
      <c r="C214" s="10">
        <v>21</v>
      </c>
      <c r="D214" s="10">
        <v>94</v>
      </c>
      <c r="E214" s="10">
        <v>23</v>
      </c>
      <c r="F214" s="10">
        <v>60</v>
      </c>
      <c r="G214" s="10">
        <v>45</v>
      </c>
      <c r="H214" s="10">
        <v>48</v>
      </c>
      <c r="I214" s="10">
        <v>35</v>
      </c>
      <c r="J214" s="10">
        <v>40</v>
      </c>
      <c r="K214" s="47">
        <v>0</v>
      </c>
      <c r="L214" s="10">
        <v>70</v>
      </c>
      <c r="M214" s="47">
        <v>0</v>
      </c>
      <c r="N214" s="10">
        <v>55</v>
      </c>
      <c r="O214" s="47">
        <v>0</v>
      </c>
      <c r="P214" s="47">
        <v>0</v>
      </c>
      <c r="Q214" s="10">
        <v>7516</v>
      </c>
      <c r="R214" s="10">
        <v>3</v>
      </c>
      <c r="S214" s="10">
        <v>44</v>
      </c>
      <c r="AG214" s="2">
        <f>Q214*0.000001</f>
        <v>7.5159999999999992E-3</v>
      </c>
      <c r="AH214" s="3">
        <f t="shared" si="45"/>
        <v>1.9988288645023951</v>
      </c>
      <c r="AI214" s="3">
        <f t="shared" si="46"/>
        <v>2.0724856645023952</v>
      </c>
      <c r="AJ214" s="2">
        <f>(1+D214-C214)*LineDuration</f>
        <v>2.0423999999999998E-2</v>
      </c>
      <c r="AK214" s="3">
        <f t="shared" si="47"/>
        <v>2.2726408645023954</v>
      </c>
      <c r="AM214" s="7">
        <f>D214-C214+1</f>
        <v>74</v>
      </c>
      <c r="AN214" s="4">
        <f t="shared" si="53"/>
        <v>44.372432114196911</v>
      </c>
      <c r="AO214" s="32">
        <f t="shared" si="54"/>
        <v>1.667702140138579</v>
      </c>
      <c r="AP214" s="1">
        <f>ABS(J214+I214-H214-G214)/2</f>
        <v>9</v>
      </c>
      <c r="AQ214" s="4">
        <f t="shared" si="55"/>
        <v>45.275961963596238</v>
      </c>
      <c r="AS214" s="4">
        <f>1+(F214-3)-(E214-8)</f>
        <v>43</v>
      </c>
      <c r="AT214" s="4">
        <f>ABS(N214-L214)</f>
        <v>15</v>
      </c>
      <c r="AU214" s="4">
        <f>AN214/(1+D214-C214)*ABS(N214-L214)</f>
        <v>8.9944119150399136</v>
      </c>
      <c r="AV214" s="4">
        <f t="shared" si="56"/>
        <v>43.930620820760225</v>
      </c>
      <c r="AX214" s="4">
        <f t="shared" si="57"/>
        <v>45.275961963596238</v>
      </c>
      <c r="AZ214" s="24">
        <f t="shared" si="48"/>
        <v>2</v>
      </c>
      <c r="BA214" s="1">
        <f t="shared" si="49"/>
        <v>1.2799999999999999E-2</v>
      </c>
      <c r="BB214" s="1">
        <f t="shared" si="50"/>
        <v>2.0606302020420681</v>
      </c>
      <c r="BC214" s="1">
        <f t="shared" si="51"/>
        <v>6.3062589326197032E-3</v>
      </c>
      <c r="BD214" s="1">
        <f>BC214+LineDuration*(U214-T214+1)</f>
        <v>6.5822589326197034E-3</v>
      </c>
      <c r="BE214" s="1">
        <f t="shared" si="52"/>
        <v>1.3369107198163642E-2</v>
      </c>
      <c r="BF214" s="1">
        <f t="shared" si="58"/>
        <v>0.56910719816364275</v>
      </c>
      <c r="BG214" s="1">
        <f>BF214/(U214-T214+1)</f>
        <v>0.56910719816364275</v>
      </c>
      <c r="BH214" s="4">
        <f>((ABS(X214-F214+Xmax_correction)+1)^2+((ABS(U214-M214)+1)*BG214)^2)^(1/2)</f>
        <v>58.00279202765158</v>
      </c>
      <c r="BI214" s="4">
        <f>((ABS(E214-Xmin_correction-W214)+1)^2+((ABS(L214-T214)+1)*BG214)^2)^(1/2)</f>
        <v>44.650803107351017</v>
      </c>
      <c r="BJ214" s="4">
        <f>((ABS(E214-Xmin_correction-Y214)+1)^2+((ABS(K214-U214)+1)*BG214)^2)^(1/2)</f>
        <v>19.008521326052737</v>
      </c>
      <c r="BK214" s="4">
        <f>((ABS(V214-F214+Xmax_correction)+1)^2+((ABS(T214-N214)+1)*BG214)^2)^(1/2)</f>
        <v>66.179279970495614</v>
      </c>
      <c r="BL214" s="4">
        <f>((ABS(V214-Y214)+1)^2+((ABS(T214-U214)+1)*BG214)^2)^(1/2)</f>
        <v>1.1506011485313543</v>
      </c>
      <c r="BM214" s="4">
        <f>((ABS(W214-X214)+1)^2+((ABS(T214-U214)+1)*BG214)^2)^(1/2)</f>
        <v>1.1506011485313543</v>
      </c>
      <c r="BN214" s="4">
        <f>((ABS(E214-Xmin_correction-F214+Xmax_correction)+1)^2+((ABS(L214-M214)+1)*BG214)^2)^(1/2)</f>
        <v>56.856786913537661</v>
      </c>
      <c r="BO214" s="4">
        <f>((ABS(E214-Xmin_correction-F214+Xmax_correction)+1)^2+((ABS(K214-N214)+1)*BG214)^2)^(1/2)</f>
        <v>51.143886217349994</v>
      </c>
      <c r="BP214" s="4">
        <f t="shared" si="59"/>
        <v>66.179279970495614</v>
      </c>
      <c r="BQ214" s="4"/>
    </row>
    <row r="215" spans="1:69" x14ac:dyDescent="0.25">
      <c r="A215" s="10">
        <v>2006</v>
      </c>
      <c r="B215" s="47">
        <v>0</v>
      </c>
      <c r="C215" s="10">
        <v>21</v>
      </c>
      <c r="D215" s="10">
        <v>94</v>
      </c>
      <c r="E215" s="10">
        <v>31</v>
      </c>
      <c r="F215" s="10">
        <v>66</v>
      </c>
      <c r="G215" s="10">
        <v>49</v>
      </c>
      <c r="H215" s="10">
        <v>54</v>
      </c>
      <c r="I215" s="10">
        <v>44</v>
      </c>
      <c r="J215" s="10">
        <v>47</v>
      </c>
      <c r="K215" s="47">
        <v>0</v>
      </c>
      <c r="L215" s="10">
        <v>68</v>
      </c>
      <c r="M215" s="47">
        <v>0</v>
      </c>
      <c r="N215" s="10">
        <v>58</v>
      </c>
      <c r="O215" s="47">
        <v>0</v>
      </c>
      <c r="P215" s="47">
        <v>0</v>
      </c>
      <c r="Q215" s="10">
        <v>7516</v>
      </c>
      <c r="R215" s="10">
        <v>3</v>
      </c>
      <c r="S215" s="10">
        <v>44</v>
      </c>
      <c r="AF215" s="8"/>
      <c r="AG215" s="2">
        <f>Q215*0.000001</f>
        <v>7.5159999999999992E-3</v>
      </c>
      <c r="AH215" s="3">
        <f t="shared" si="45"/>
        <v>1.9988288645023951</v>
      </c>
      <c r="AI215" s="3">
        <f t="shared" si="46"/>
        <v>2.0724856645023952</v>
      </c>
      <c r="AJ215" s="2">
        <f>(1+D215-C215)*LineDuration</f>
        <v>2.0423999999999998E-2</v>
      </c>
      <c r="AK215" s="3">
        <f t="shared" si="47"/>
        <v>2.2726408645023954</v>
      </c>
      <c r="AM215" s="7">
        <f>D215-C215+1</f>
        <v>74</v>
      </c>
      <c r="AN215" s="4">
        <f t="shared" si="53"/>
        <v>44.372432114196911</v>
      </c>
      <c r="AO215" s="32">
        <f t="shared" si="54"/>
        <v>1.667702140138579</v>
      </c>
      <c r="AP215" s="1">
        <f>ABS(J215+I215-H215-G215)/2</f>
        <v>6</v>
      </c>
      <c r="AQ215" s="4">
        <f t="shared" si="55"/>
        <v>44.776251872270564</v>
      </c>
      <c r="AS215" s="4">
        <f>1+(F215-3)-(E215-8)</f>
        <v>41</v>
      </c>
      <c r="AT215" s="4">
        <f>ABS(N215-L215)</f>
        <v>10</v>
      </c>
      <c r="AU215" s="4">
        <f>AN215/(1+D215-C215)*ABS(N215-L215)</f>
        <v>5.9962746100266093</v>
      </c>
      <c r="AV215" s="4">
        <f t="shared" si="56"/>
        <v>41.436159440745108</v>
      </c>
      <c r="AX215" s="4">
        <f t="shared" si="57"/>
        <v>44.776251872270564</v>
      </c>
      <c r="AZ215" s="24">
        <f t="shared" si="48"/>
        <v>3</v>
      </c>
      <c r="BA215" s="1">
        <f t="shared" si="49"/>
        <v>1.2799999999999999E-2</v>
      </c>
      <c r="BB215" s="1">
        <f t="shared" si="50"/>
        <v>2.0606302020420681</v>
      </c>
      <c r="BC215" s="1">
        <f t="shared" si="51"/>
        <v>6.3062589326197032E-3</v>
      </c>
      <c r="BD215" s="1">
        <f>BC215+LineDuration*(U215-T215+1)</f>
        <v>6.5822589326197034E-3</v>
      </c>
      <c r="BE215" s="1">
        <f t="shared" si="52"/>
        <v>1.3369107198163642E-2</v>
      </c>
      <c r="BF215" s="1">
        <f t="shared" si="58"/>
        <v>0.56910719816364275</v>
      </c>
      <c r="BG215" s="1">
        <f>BF215/(U215-T215+1)</f>
        <v>0.56910719816364275</v>
      </c>
      <c r="BH215" s="4">
        <f>((ABS(X215-F215+Xmax_correction)+1)^2+((ABS(U215-M215)+1)*BG215)^2)^(1/2)</f>
        <v>64.002530285942612</v>
      </c>
      <c r="BI215" s="4">
        <f>((ABS(E215-Xmin_correction-W215)+1)^2+((ABS(L215-T215)+1)*BG215)^2)^(1/2)</f>
        <v>47.655083435987805</v>
      </c>
      <c r="BJ215" s="4">
        <f>((ABS(E215-Xmin_correction-Y215)+1)^2+((ABS(K215-U215)+1)*BG215)^2)^(1/2)</f>
        <v>27.005997167351584</v>
      </c>
      <c r="BK215" s="4">
        <f>((ABS(V215-F215+Xmax_correction)+1)^2+((ABS(T215-N215)+1)*BG215)^2)^(1/2)</f>
        <v>72.273347324230244</v>
      </c>
      <c r="BL215" s="4">
        <f>((ABS(V215-Y215)+1)^2+((ABS(T215-U215)+1)*BG215)^2)^(1/2)</f>
        <v>1.1506011485313543</v>
      </c>
      <c r="BM215" s="4">
        <f>((ABS(W215-X215)+1)^2+((ABS(T215-U215)+1)*BG215)^2)^(1/2)</f>
        <v>1.1506011485313543</v>
      </c>
      <c r="BN215" s="4">
        <f>((ABS(E215-Xmin_correction-F215+Xmax_correction)+1)^2+((ABS(L215-M215)+1)*BG215)^2)^(1/2)</f>
        <v>54.644368212021256</v>
      </c>
      <c r="BO215" s="4">
        <f>((ABS(E215-Xmin_correction-F215+Xmax_correction)+1)^2+((ABS(K215-N215)+1)*BG215)^2)^(1/2)</f>
        <v>50.709335762252095</v>
      </c>
      <c r="BP215" s="4">
        <f t="shared" si="59"/>
        <v>72.273347324230244</v>
      </c>
      <c r="BQ215" s="4"/>
    </row>
    <row r="216" spans="1:69" s="36" customFormat="1" x14ac:dyDescent="0.25">
      <c r="A216" s="44">
        <v>2150</v>
      </c>
      <c r="B216" s="47">
        <v>0</v>
      </c>
      <c r="C216" s="44">
        <v>22</v>
      </c>
      <c r="D216" s="44">
        <v>96</v>
      </c>
      <c r="E216" s="44">
        <v>46</v>
      </c>
      <c r="F216" s="44">
        <v>83</v>
      </c>
      <c r="G216" s="44">
        <v>63</v>
      </c>
      <c r="H216" s="44">
        <v>66</v>
      </c>
      <c r="I216" s="44">
        <v>63</v>
      </c>
      <c r="J216" s="44">
        <v>65</v>
      </c>
      <c r="K216" s="47">
        <v>0</v>
      </c>
      <c r="L216" s="44">
        <v>68</v>
      </c>
      <c r="M216" s="47">
        <v>0</v>
      </c>
      <c r="N216" s="44">
        <v>64</v>
      </c>
      <c r="O216" s="47">
        <v>0</v>
      </c>
      <c r="P216" s="47">
        <v>0</v>
      </c>
      <c r="Q216" s="44">
        <v>7548</v>
      </c>
      <c r="R216" s="44">
        <v>3</v>
      </c>
      <c r="S216" s="44">
        <v>45</v>
      </c>
      <c r="U216" s="39"/>
      <c r="V216" s="39"/>
      <c r="AD216" s="53"/>
      <c r="AG216" s="37">
        <f>Q216*0.000001</f>
        <v>7.548E-3</v>
      </c>
      <c r="AH216" s="38">
        <f t="shared" si="45"/>
        <v>1.9900418270270268</v>
      </c>
      <c r="AI216" s="38">
        <f t="shared" si="46"/>
        <v>2.0640122270270269</v>
      </c>
      <c r="AJ216" s="37">
        <f>(1+D216-C216)*LineDuration</f>
        <v>2.07E-2</v>
      </c>
      <c r="AK216" s="38">
        <f t="shared" si="47"/>
        <v>2.2668722270270267</v>
      </c>
      <c r="AL216" s="48"/>
      <c r="AM216" s="39">
        <f>D216-C216+1</f>
        <v>75</v>
      </c>
      <c r="AN216" s="40">
        <f t="shared" si="53"/>
        <v>44.824654099459458</v>
      </c>
      <c r="AO216" s="41">
        <f t="shared" si="54"/>
        <v>1.6731863637717268</v>
      </c>
      <c r="AP216" s="39">
        <f>ABS(J216+I216-H216-G216)/2</f>
        <v>0.5</v>
      </c>
      <c r="AQ216" s="40">
        <f t="shared" si="55"/>
        <v>44.827442656660523</v>
      </c>
      <c r="AR216" s="48"/>
      <c r="AS216" s="40">
        <f>1+(F216-3)-(E216-8)</f>
        <v>43</v>
      </c>
      <c r="AT216" s="40">
        <f>ABS(N216-L216)</f>
        <v>4</v>
      </c>
      <c r="AU216" s="40">
        <f>AN216/(1+D216-C216)*ABS(N216-L216)</f>
        <v>2.3906482186378377</v>
      </c>
      <c r="AV216" s="40">
        <f t="shared" si="56"/>
        <v>43.066404527256232</v>
      </c>
      <c r="AW216" s="48"/>
      <c r="AX216" s="40">
        <f t="shared" si="57"/>
        <v>44.827442656660523</v>
      </c>
      <c r="AY216" s="48"/>
      <c r="AZ216" s="42">
        <f t="shared" si="48"/>
        <v>0</v>
      </c>
      <c r="BA216" s="39">
        <f t="shared" si="49"/>
        <v>1.2799999999999999E-2</v>
      </c>
      <c r="BB216" s="39">
        <f t="shared" si="50"/>
        <v>2.0521078123035026</v>
      </c>
      <c r="BC216" s="39">
        <f t="shared" si="51"/>
        <v>6.3332638037220173E-3</v>
      </c>
      <c r="BD216" s="39">
        <f>BC216+LineDuration*(U216-T216+1)</f>
        <v>6.6092638037220175E-3</v>
      </c>
      <c r="BE216" s="39">
        <f t="shared" si="52"/>
        <v>1.3366755018595791E-2</v>
      </c>
      <c r="BF216" s="39">
        <f t="shared" si="58"/>
        <v>0.56675501859579192</v>
      </c>
      <c r="BG216" s="39">
        <f>BF216/(U216-T216+1)</f>
        <v>0.56675501859579192</v>
      </c>
      <c r="BH216" s="4">
        <f>((ABS(X216-F216+Xmax_correction)+1)^2+((ABS(U216-M216)+1)*BG216)^2)^(1/2)</f>
        <v>81.001982761233094</v>
      </c>
      <c r="BI216" s="40">
        <f>((ABS(E216-Xmin_correction-W216)+1)^2+((ABS(L216-T216)+1)*BG216)^2)^(1/2)</f>
        <v>57.387165520731564</v>
      </c>
      <c r="BJ216" s="4">
        <f>((ABS(E216-Xmin_correction-Y216)+1)^2+((ABS(K216-U216)+1)*BG216)^2)^(1/2)</f>
        <v>42.003823769403468</v>
      </c>
      <c r="BK216" s="4">
        <f>((ABS(V216-F216+Xmax_correction)+1)^2+((ABS(T216-N216)+1)*BG216)^2)^(1/2)</f>
        <v>88.983804908041307</v>
      </c>
      <c r="BL216" s="40">
        <f>((ABS(V216-Y216)+1)^2+((ABS(T216-U216)+1)*BG216)^2)^(1/2)</f>
        <v>1.1494395378198528</v>
      </c>
      <c r="BM216" s="40">
        <f>((ABS(W216-X216)+1)^2+((ABS(T216-U216)+1)*BG216)^2)^(1/2)</f>
        <v>1.1494395378198528</v>
      </c>
      <c r="BN216" s="4">
        <f>((ABS(E216-Xmin_correction-F216+Xmax_correction)+1)^2+((ABS(L216-M216)+1)*BG216)^2)^(1/2)</f>
        <v>55.940028302672872</v>
      </c>
      <c r="BO216" s="4">
        <f>((ABS(E216-Xmin_correction-F216+Xmax_correction)+1)^2+((ABS(K216-N216)+1)*BG216)^2)^(1/2)</f>
        <v>54.379385210871568</v>
      </c>
      <c r="BP216" s="40">
        <f t="shared" si="59"/>
        <v>88.983804908041307</v>
      </c>
      <c r="BQ216" s="4"/>
    </row>
    <row r="217" spans="1:69" s="36" customFormat="1" x14ac:dyDescent="0.25">
      <c r="A217" s="44">
        <v>2032</v>
      </c>
      <c r="B217" s="47">
        <v>0</v>
      </c>
      <c r="C217" s="44">
        <v>20</v>
      </c>
      <c r="D217" s="44">
        <v>94</v>
      </c>
      <c r="E217" s="44">
        <v>25</v>
      </c>
      <c r="F217" s="44">
        <v>61</v>
      </c>
      <c r="G217" s="44">
        <v>45</v>
      </c>
      <c r="H217" s="44">
        <v>47</v>
      </c>
      <c r="I217" s="44">
        <v>39</v>
      </c>
      <c r="J217" s="44">
        <v>41</v>
      </c>
      <c r="K217" s="47">
        <v>0</v>
      </c>
      <c r="L217" s="44">
        <v>66</v>
      </c>
      <c r="M217" s="47">
        <v>0</v>
      </c>
      <c r="N217" s="44">
        <v>59</v>
      </c>
      <c r="O217" s="47">
        <v>0</v>
      </c>
      <c r="P217" s="47">
        <v>0</v>
      </c>
      <c r="Q217" s="44">
        <v>7548</v>
      </c>
      <c r="R217" s="44">
        <v>3</v>
      </c>
      <c r="S217" s="44">
        <v>45</v>
      </c>
      <c r="U217" s="39"/>
      <c r="V217" s="39"/>
      <c r="AD217" s="53"/>
      <c r="AG217" s="37">
        <f>Q217*0.000001</f>
        <v>7.548E-3</v>
      </c>
      <c r="AH217" s="38">
        <f t="shared" si="45"/>
        <v>1.9900418270270268</v>
      </c>
      <c r="AI217" s="38">
        <f t="shared" si="46"/>
        <v>2.0640122270270269</v>
      </c>
      <c r="AJ217" s="37">
        <f>(1+D217-C217)*LineDuration</f>
        <v>2.07E-2</v>
      </c>
      <c r="AK217" s="38">
        <f t="shared" si="47"/>
        <v>2.2668722270270267</v>
      </c>
      <c r="AL217" s="48"/>
      <c r="AM217" s="39">
        <f>D217-C217+1</f>
        <v>75</v>
      </c>
      <c r="AN217" s="40">
        <f t="shared" si="53"/>
        <v>44.824654099459458</v>
      </c>
      <c r="AO217" s="41">
        <f t="shared" si="54"/>
        <v>1.6731863637717268</v>
      </c>
      <c r="AP217" s="39">
        <f>ABS(J217+I217-H217-G217)/2</f>
        <v>6</v>
      </c>
      <c r="AQ217" s="40">
        <f t="shared" si="55"/>
        <v>45.224436040001514</v>
      </c>
      <c r="AR217" s="48"/>
      <c r="AS217" s="40">
        <f>1+(F217-3)-(E217-8)</f>
        <v>42</v>
      </c>
      <c r="AT217" s="40">
        <f>ABS(N217-L217)</f>
        <v>7</v>
      </c>
      <c r="AU217" s="40">
        <f>AN217/(1+D217-C217)*ABS(N217-L217)</f>
        <v>4.1836343826162157</v>
      </c>
      <c r="AV217" s="40">
        <f t="shared" si="56"/>
        <v>42.207852310291841</v>
      </c>
      <c r="AW217" s="48"/>
      <c r="AX217" s="40">
        <f t="shared" si="57"/>
        <v>45.224436040001514</v>
      </c>
      <c r="AY217" s="48"/>
      <c r="AZ217" s="42">
        <f t="shared" si="48"/>
        <v>1</v>
      </c>
      <c r="BA217" s="39">
        <f t="shared" si="49"/>
        <v>1.2799999999999999E-2</v>
      </c>
      <c r="BB217" s="39">
        <f t="shared" si="50"/>
        <v>2.0521078123035026</v>
      </c>
      <c r="BC217" s="39">
        <f t="shared" si="51"/>
        <v>6.3332638037220173E-3</v>
      </c>
      <c r="BD217" s="39">
        <f>BC217+LineDuration*(U217-T217+1)</f>
        <v>6.6092638037220175E-3</v>
      </c>
      <c r="BE217" s="39">
        <f t="shared" si="52"/>
        <v>1.3366755018595791E-2</v>
      </c>
      <c r="BF217" s="39">
        <f t="shared" si="58"/>
        <v>0.56675501859579192</v>
      </c>
      <c r="BG217" s="39">
        <f>BF217/(U217-T217+1)</f>
        <v>0.56675501859579192</v>
      </c>
      <c r="BH217" s="4">
        <f>((ABS(X217-F217+Xmax_correction)+1)^2+((ABS(U217-M217)+1)*BG217)^2)^(1/2)</f>
        <v>59.002722066453032</v>
      </c>
      <c r="BI217" s="40">
        <f>((ABS(E217-Xmin_correction-W217)+1)^2+((ABS(L217-T217)+1)*BG217)^2)^(1/2)</f>
        <v>43.392595061873003</v>
      </c>
      <c r="BJ217" s="4">
        <f>((ABS(E217-Xmin_correction-Y217)+1)^2+((ABS(K217-U217)+1)*BG217)^2)^(1/2)</f>
        <v>21.007646494814775</v>
      </c>
      <c r="BK217" s="4">
        <f>((ABS(V217-F217+Xmax_correction)+1)^2+((ABS(T217-N217)+1)*BG217)^2)^(1/2)</f>
        <v>68.098168139625159</v>
      </c>
      <c r="BL217" s="40">
        <f>((ABS(V217-Y217)+1)^2+((ABS(T217-U217)+1)*BG217)^2)^(1/2)</f>
        <v>1.1494395378198528</v>
      </c>
      <c r="BM217" s="40">
        <f>((ABS(W217-X217)+1)^2+((ABS(T217-U217)+1)*BG217)^2)^(1/2)</f>
        <v>1.1494395378198528</v>
      </c>
      <c r="BN217" s="4">
        <f>((ABS(E217-Xmin_correction-F217+Xmax_correction)+1)^2+((ABS(L217-M217)+1)*BG217)^2)^(1/2)</f>
        <v>54.432686009452858</v>
      </c>
      <c r="BO217" s="4">
        <f>((ABS(E217-Xmin_correction-F217+Xmax_correction)+1)^2+((ABS(K217-N217)+1)*BG217)^2)^(1/2)</f>
        <v>51.743216985153317</v>
      </c>
      <c r="BP217" s="40">
        <f t="shared" si="59"/>
        <v>68.098168139625159</v>
      </c>
      <c r="BQ217" s="4"/>
    </row>
    <row r="218" spans="1:69" s="36" customFormat="1" x14ac:dyDescent="0.25">
      <c r="A218" s="44">
        <v>2061</v>
      </c>
      <c r="B218" s="47">
        <v>0</v>
      </c>
      <c r="C218" s="44">
        <v>20</v>
      </c>
      <c r="D218" s="44">
        <v>94</v>
      </c>
      <c r="E218" s="44">
        <v>20</v>
      </c>
      <c r="F218" s="44">
        <v>56</v>
      </c>
      <c r="G218" s="44">
        <v>42</v>
      </c>
      <c r="H218" s="44">
        <v>45</v>
      </c>
      <c r="I218" s="44">
        <v>32</v>
      </c>
      <c r="J218" s="44">
        <v>35</v>
      </c>
      <c r="K218" s="47">
        <v>0</v>
      </c>
      <c r="L218" s="44">
        <v>75</v>
      </c>
      <c r="M218" s="47">
        <v>0</v>
      </c>
      <c r="N218" s="44">
        <v>58</v>
      </c>
      <c r="O218" s="47">
        <v>0</v>
      </c>
      <c r="P218" s="47">
        <v>0</v>
      </c>
      <c r="Q218" s="44">
        <v>7548</v>
      </c>
      <c r="R218" s="44">
        <v>3</v>
      </c>
      <c r="S218" s="44">
        <v>45</v>
      </c>
      <c r="U218" s="39"/>
      <c r="V218" s="39"/>
      <c r="AD218" s="53"/>
      <c r="AG218" s="37">
        <f>Q218*0.000001</f>
        <v>7.548E-3</v>
      </c>
      <c r="AH218" s="38">
        <f t="shared" si="45"/>
        <v>1.9900418270270268</v>
      </c>
      <c r="AI218" s="38">
        <f t="shared" si="46"/>
        <v>2.0640122270270269</v>
      </c>
      <c r="AJ218" s="37">
        <f>(1+D218-C218)*LineDuration</f>
        <v>2.07E-2</v>
      </c>
      <c r="AK218" s="38">
        <f t="shared" si="47"/>
        <v>2.2668722270270267</v>
      </c>
      <c r="AL218" s="48"/>
      <c r="AM218" s="39">
        <f>D218-C218+1</f>
        <v>75</v>
      </c>
      <c r="AN218" s="40">
        <f t="shared" si="53"/>
        <v>44.824654099459458</v>
      </c>
      <c r="AO218" s="41">
        <f t="shared" si="54"/>
        <v>1.6731863637717268</v>
      </c>
      <c r="AP218" s="39">
        <f>ABS(J218+I218-H218-G218)/2</f>
        <v>10</v>
      </c>
      <c r="AQ218" s="40">
        <f t="shared" si="55"/>
        <v>45.926567639397867</v>
      </c>
      <c r="AR218" s="48"/>
      <c r="AS218" s="40">
        <f>1+(F218-3)-(E218-8)</f>
        <v>42</v>
      </c>
      <c r="AT218" s="40">
        <f>ABS(N218-L218)</f>
        <v>17</v>
      </c>
      <c r="AU218" s="40">
        <f>AN218/(1+D218-C218)*ABS(N218-L218)</f>
        <v>10.16025492921081</v>
      </c>
      <c r="AV218" s="40">
        <f t="shared" si="56"/>
        <v>43.211465842141394</v>
      </c>
      <c r="AW218" s="48"/>
      <c r="AX218" s="40">
        <f t="shared" si="57"/>
        <v>45.926567639397867</v>
      </c>
      <c r="AY218" s="48"/>
      <c r="AZ218" s="42">
        <f t="shared" si="48"/>
        <v>2</v>
      </c>
      <c r="BA218" s="39">
        <f t="shared" si="49"/>
        <v>1.2799999999999999E-2</v>
      </c>
      <c r="BB218" s="39">
        <f t="shared" si="50"/>
        <v>2.0521078123035026</v>
      </c>
      <c r="BC218" s="39">
        <f t="shared" si="51"/>
        <v>6.3332638037220173E-3</v>
      </c>
      <c r="BD218" s="39">
        <f>BC218+LineDuration*(U218-T218+1)</f>
        <v>6.6092638037220175E-3</v>
      </c>
      <c r="BE218" s="39">
        <f t="shared" si="52"/>
        <v>1.3366755018595791E-2</v>
      </c>
      <c r="BF218" s="39">
        <f t="shared" si="58"/>
        <v>0.56675501859579192</v>
      </c>
      <c r="BG218" s="39">
        <f>BF218/(U218-T218+1)</f>
        <v>0.56675501859579192</v>
      </c>
      <c r="BH218" s="4">
        <f>((ABS(X218-F218+Xmax_correction)+1)^2+((ABS(U218-M218)+1)*BG218)^2)^(1/2)</f>
        <v>54.002974096350506</v>
      </c>
      <c r="BI218" s="40">
        <f>((ABS(E218-Xmin_correction-W218)+1)^2+((ABS(L218-T218)+1)*BG218)^2)^(1/2)</f>
        <v>45.949060777930072</v>
      </c>
      <c r="BJ218" s="4">
        <f>((ABS(E218-Xmin_correction-Y218)+1)^2+((ABS(K218-U218)+1)*BG218)^2)^(1/2)</f>
        <v>16.010034704868804</v>
      </c>
      <c r="BK218" s="4">
        <f>((ABS(V218-F218+Xmax_correction)+1)^2+((ABS(T218-N218)+1)*BG218)^2)^(1/2)</f>
        <v>63.514851531679902</v>
      </c>
      <c r="BL218" s="40">
        <f>((ABS(V218-Y218)+1)^2+((ABS(T218-U218)+1)*BG218)^2)^(1/2)</f>
        <v>1.1494395378198528</v>
      </c>
      <c r="BM218" s="40">
        <f>((ABS(W218-X218)+1)^2+((ABS(T218-U218)+1)*BG218)^2)^(1/2)</f>
        <v>1.1494395378198528</v>
      </c>
      <c r="BN218" s="4">
        <f>((ABS(E218-Xmin_correction-F218+Xmax_correction)+1)^2+((ABS(L218-M218)+1)*BG218)^2)^(1/2)</f>
        <v>58.106077017588369</v>
      </c>
      <c r="BO218" s="4">
        <f>((ABS(E218-Xmin_correction-F218+Xmax_correction)+1)^2+((ABS(K218-N218)+1)*BG218)^2)^(1/2)</f>
        <v>51.37252539141268</v>
      </c>
      <c r="BP218" s="40">
        <f t="shared" si="59"/>
        <v>63.514851531679902</v>
      </c>
      <c r="BQ218" s="4"/>
    </row>
    <row r="219" spans="1:69" s="36" customFormat="1" x14ac:dyDescent="0.25">
      <c r="A219" s="44">
        <v>2007</v>
      </c>
      <c r="B219" s="47">
        <v>0</v>
      </c>
      <c r="C219" s="44">
        <v>20</v>
      </c>
      <c r="D219" s="44">
        <v>94</v>
      </c>
      <c r="E219" s="44">
        <v>27</v>
      </c>
      <c r="F219" s="44">
        <v>62</v>
      </c>
      <c r="G219" s="44">
        <v>46</v>
      </c>
      <c r="H219" s="44">
        <v>49</v>
      </c>
      <c r="I219" s="44">
        <v>40</v>
      </c>
      <c r="J219" s="44">
        <v>41</v>
      </c>
      <c r="K219" s="47">
        <v>0</v>
      </c>
      <c r="L219" s="44">
        <v>72</v>
      </c>
      <c r="M219" s="47">
        <v>0</v>
      </c>
      <c r="N219" s="44">
        <v>60</v>
      </c>
      <c r="O219" s="47">
        <v>0</v>
      </c>
      <c r="P219" s="47">
        <v>0</v>
      </c>
      <c r="Q219" s="44">
        <v>7548</v>
      </c>
      <c r="R219" s="44">
        <v>3</v>
      </c>
      <c r="S219" s="44">
        <v>45</v>
      </c>
      <c r="U219" s="39"/>
      <c r="V219" s="39"/>
      <c r="AD219" s="53"/>
      <c r="AG219" s="37">
        <f>Q219*0.000001</f>
        <v>7.548E-3</v>
      </c>
      <c r="AH219" s="38">
        <f t="shared" si="45"/>
        <v>1.9900418270270268</v>
      </c>
      <c r="AI219" s="38">
        <f t="shared" si="46"/>
        <v>2.0640122270270269</v>
      </c>
      <c r="AJ219" s="37">
        <f>(1+D219-C219)*LineDuration</f>
        <v>2.07E-2</v>
      </c>
      <c r="AK219" s="38">
        <f t="shared" si="47"/>
        <v>2.2668722270270267</v>
      </c>
      <c r="AL219" s="48"/>
      <c r="AM219" s="39">
        <f>D219-C219+1</f>
        <v>75</v>
      </c>
      <c r="AN219" s="40">
        <f t="shared" si="53"/>
        <v>44.824654099459458</v>
      </c>
      <c r="AO219" s="41">
        <f t="shared" si="54"/>
        <v>1.6731863637717268</v>
      </c>
      <c r="AP219" s="39">
        <f>ABS(J219+I219-H219-G219)/2</f>
        <v>7</v>
      </c>
      <c r="AQ219" s="40">
        <f t="shared" si="55"/>
        <v>45.367935980559963</v>
      </c>
      <c r="AR219" s="48"/>
      <c r="AS219" s="40">
        <f>1+(F219-3)-(E219-8)</f>
        <v>41</v>
      </c>
      <c r="AT219" s="40">
        <f>ABS(N219-L219)</f>
        <v>12</v>
      </c>
      <c r="AU219" s="40">
        <f>AN219/(1+D219-C219)*ABS(N219-L219)</f>
        <v>7.1719446559135136</v>
      </c>
      <c r="AV219" s="40">
        <f t="shared" si="56"/>
        <v>41.622551461287024</v>
      </c>
      <c r="AW219" s="48"/>
      <c r="AX219" s="40">
        <f t="shared" si="57"/>
        <v>45.367935980559963</v>
      </c>
      <c r="AY219" s="48"/>
      <c r="AZ219" s="42">
        <f t="shared" si="48"/>
        <v>3</v>
      </c>
      <c r="BA219" s="39">
        <f t="shared" si="49"/>
        <v>1.2799999999999999E-2</v>
      </c>
      <c r="BB219" s="39">
        <f t="shared" si="50"/>
        <v>2.0521078123035026</v>
      </c>
      <c r="BC219" s="39">
        <f t="shared" si="51"/>
        <v>6.3332638037220173E-3</v>
      </c>
      <c r="BD219" s="39">
        <f>BC219+LineDuration*(U219-T219+1)</f>
        <v>6.6092638037220175E-3</v>
      </c>
      <c r="BE219" s="39">
        <f t="shared" si="52"/>
        <v>1.3366755018595791E-2</v>
      </c>
      <c r="BF219" s="39">
        <f t="shared" si="58"/>
        <v>0.56675501859579192</v>
      </c>
      <c r="BG219" s="39">
        <f>BF219/(U219-T219+1)</f>
        <v>0.56675501859579192</v>
      </c>
      <c r="BH219" s="4">
        <f>((ABS(X219-F219+Xmax_correction)+1)^2+((ABS(U219-M219)+1)*BG219)^2)^(1/2)</f>
        <v>60.00267670071981</v>
      </c>
      <c r="BI219" s="40">
        <f>((ABS(E219-Xmin_correction-W219)+1)^2+((ABS(L219-T219)+1)*BG219)^2)^(1/2)</f>
        <v>47.336399917300838</v>
      </c>
      <c r="BJ219" s="4">
        <f>((ABS(E219-Xmin_correction-Y219)+1)^2+((ABS(K219-U219)+1)*BG219)^2)^(1/2)</f>
        <v>23.006981793601337</v>
      </c>
      <c r="BK219" s="4">
        <f>((ABS(V219-F219+Xmax_correction)+1)^2+((ABS(T219-N219)+1)*BG219)^2)^(1/2)</f>
        <v>69.247578046861577</v>
      </c>
      <c r="BL219" s="40">
        <f>((ABS(V219-Y219)+1)^2+((ABS(T219-U219)+1)*BG219)^2)^(1/2)</f>
        <v>1.1494395378198528</v>
      </c>
      <c r="BM219" s="40">
        <f>((ABS(W219-X219)+1)^2+((ABS(T219-U219)+1)*BG219)^2)^(1/2)</f>
        <v>1.1494395378198528</v>
      </c>
      <c r="BN219" s="4">
        <f>((ABS(E219-Xmin_correction-F219+Xmax_correction)+1)^2+((ABS(L219-M219)+1)*BG219)^2)^(1/2)</f>
        <v>56.175926847099184</v>
      </c>
      <c r="BO219" s="4">
        <f>((ABS(E219-Xmin_correction-F219+Xmax_correction)+1)^2+((ABS(K219-N219)+1)*BG219)^2)^(1/2)</f>
        <v>51.373408153987455</v>
      </c>
      <c r="BP219" s="40">
        <f t="shared" si="59"/>
        <v>69.247578046861577</v>
      </c>
      <c r="BQ219" s="4"/>
    </row>
    <row r="220" spans="1:69" x14ac:dyDescent="0.25">
      <c r="A220" s="10">
        <v>2144</v>
      </c>
      <c r="B220" s="47">
        <v>0</v>
      </c>
      <c r="C220" s="10">
        <v>22</v>
      </c>
      <c r="D220" s="10">
        <v>96</v>
      </c>
      <c r="E220" s="10">
        <v>46</v>
      </c>
      <c r="F220" s="10">
        <v>83</v>
      </c>
      <c r="G220" s="10">
        <v>64</v>
      </c>
      <c r="H220" s="10">
        <v>65</v>
      </c>
      <c r="I220" s="10">
        <v>62</v>
      </c>
      <c r="J220" s="10">
        <v>67</v>
      </c>
      <c r="K220" s="47">
        <v>0</v>
      </c>
      <c r="L220" s="10">
        <v>66</v>
      </c>
      <c r="M220" s="47">
        <v>0</v>
      </c>
      <c r="N220" s="10">
        <v>66</v>
      </c>
      <c r="O220" s="47">
        <v>0</v>
      </c>
      <c r="P220" s="47">
        <v>0</v>
      </c>
      <c r="Q220" s="10">
        <v>7550</v>
      </c>
      <c r="R220" s="10">
        <v>3</v>
      </c>
      <c r="S220" s="10">
        <v>45</v>
      </c>
      <c r="AG220" s="2">
        <f>Q220*0.000001</f>
        <v>7.5499999999999994E-3</v>
      </c>
      <c r="AH220" s="3">
        <f t="shared" si="45"/>
        <v>1.9894950662251656</v>
      </c>
      <c r="AI220" s="3">
        <f t="shared" si="46"/>
        <v>2.0634850662251658</v>
      </c>
      <c r="AJ220" s="2">
        <f>(1+D220-C220)*LineDuration</f>
        <v>2.07E-2</v>
      </c>
      <c r="AK220" s="3">
        <f t="shared" si="47"/>
        <v>2.2663450662251656</v>
      </c>
      <c r="AM220" s="7">
        <f>D220-C220+1</f>
        <v>75</v>
      </c>
      <c r="AN220" s="4">
        <f t="shared" si="53"/>
        <v>44.813741870860923</v>
      </c>
      <c r="AO220" s="32">
        <f t="shared" si="54"/>
        <v>1.6735937877298075</v>
      </c>
      <c r="AP220" s="1">
        <f>ABS(J220+I220-H220-G220)/2</f>
        <v>0</v>
      </c>
      <c r="AQ220" s="4">
        <f t="shared" si="55"/>
        <v>44.813741870860923</v>
      </c>
      <c r="AS220" s="4">
        <f>1+(F220-3)-(E220-8)</f>
        <v>43</v>
      </c>
      <c r="AT220" s="4">
        <f>ABS(N220-L220)</f>
        <v>0</v>
      </c>
      <c r="AU220" s="4">
        <f>AN220/(1+D220-C220)*ABS(N220-L220)</f>
        <v>0</v>
      </c>
      <c r="AV220" s="4">
        <f t="shared" si="56"/>
        <v>43</v>
      </c>
      <c r="AX220" s="4">
        <f t="shared" si="57"/>
        <v>44.813741870860923</v>
      </c>
      <c r="AZ220" s="24">
        <f t="shared" si="48"/>
        <v>0</v>
      </c>
      <c r="BA220" s="1">
        <f t="shared" si="49"/>
        <v>1.2799999999999999E-2</v>
      </c>
      <c r="BB220" s="1">
        <f t="shared" si="50"/>
        <v>2.0515775926184894</v>
      </c>
      <c r="BC220" s="1">
        <f t="shared" si="51"/>
        <v>6.3349516727881413E-3</v>
      </c>
      <c r="BD220" s="1">
        <f>BC220+LineDuration*(U220-T220+1)</f>
        <v>6.6109516727881415E-3</v>
      </c>
      <c r="BE220" s="1">
        <f t="shared" si="52"/>
        <v>1.3366608677962721E-2</v>
      </c>
      <c r="BF220" s="1">
        <f t="shared" si="58"/>
        <v>0.56660867796272207</v>
      </c>
      <c r="BG220" s="1">
        <f>BF220/(U220-T220+1)</f>
        <v>0.56660867796272207</v>
      </c>
      <c r="BH220" s="4">
        <f>((ABS(X220-F220+Xmax_correction)+1)^2+((ABS(U220-M220)+1)*BG220)^2)^(1/2)</f>
        <v>81.001981737448517</v>
      </c>
      <c r="BI220" s="4">
        <f>((ABS(E220-Xmin_correction-W220)+1)^2+((ABS(L220-T220)+1)*BG220)^2)^(1/2)</f>
        <v>56.614245322256281</v>
      </c>
      <c r="BJ220" s="4">
        <f>((ABS(E220-Xmin_correction-Y220)+1)^2+((ABS(K220-U220)+1)*BG220)^2)^(1/2)</f>
        <v>42.003821795093153</v>
      </c>
      <c r="BK220" s="4">
        <f>((ABS(V220-F220+Xmax_correction)+1)^2+((ABS(T220-N220)+1)*BG220)^2)^(1/2)</f>
        <v>89.454864447991966</v>
      </c>
      <c r="BL220" s="4">
        <f>((ABS(V220-Y220)+1)^2+((ABS(T220-U220)+1)*BG220)^2)^(1/2)</f>
        <v>1.1493673885849831</v>
      </c>
      <c r="BM220" s="4">
        <f>((ABS(W220-X220)+1)^2+((ABS(T220-U220)+1)*BG220)^2)^(1/2)</f>
        <v>1.1493673885849831</v>
      </c>
      <c r="BN220" s="4">
        <f>((ABS(E220-Xmin_correction-F220+Xmax_correction)+1)^2+((ABS(L220-M220)+1)*BG220)^2)^(1/2)</f>
        <v>55.146829223524875</v>
      </c>
      <c r="BO220" s="4">
        <f>((ABS(E220-Xmin_correction-F220+Xmax_correction)+1)^2+((ABS(K220-N220)+1)*BG220)^2)^(1/2)</f>
        <v>55.146829223524875</v>
      </c>
      <c r="BP220" s="4">
        <f t="shared" si="59"/>
        <v>89.454864447991966</v>
      </c>
      <c r="BQ220" s="4"/>
    </row>
    <row r="221" spans="1:69" x14ac:dyDescent="0.25">
      <c r="A221" s="10">
        <v>2034</v>
      </c>
      <c r="B221" s="47">
        <v>0</v>
      </c>
      <c r="C221" s="10">
        <v>20</v>
      </c>
      <c r="D221" s="10">
        <v>94</v>
      </c>
      <c r="E221" s="10">
        <v>24</v>
      </c>
      <c r="F221" s="10">
        <v>60</v>
      </c>
      <c r="G221" s="10">
        <v>45</v>
      </c>
      <c r="H221" s="10">
        <v>46</v>
      </c>
      <c r="I221" s="10">
        <v>37</v>
      </c>
      <c r="J221" s="10">
        <v>41</v>
      </c>
      <c r="K221" s="47">
        <v>0</v>
      </c>
      <c r="L221" s="10">
        <v>67</v>
      </c>
      <c r="M221" s="47">
        <v>0</v>
      </c>
      <c r="N221" s="10">
        <v>60</v>
      </c>
      <c r="O221" s="47">
        <v>0</v>
      </c>
      <c r="P221" s="47">
        <v>0</v>
      </c>
      <c r="Q221" s="10">
        <v>7550</v>
      </c>
      <c r="R221" s="10">
        <v>3</v>
      </c>
      <c r="S221" s="10">
        <v>45</v>
      </c>
      <c r="AG221" s="2">
        <f>Q221*0.000001</f>
        <v>7.5499999999999994E-3</v>
      </c>
      <c r="AH221" s="3">
        <f t="shared" si="45"/>
        <v>1.9894950662251656</v>
      </c>
      <c r="AI221" s="3">
        <f t="shared" si="46"/>
        <v>2.0634850662251658</v>
      </c>
      <c r="AJ221" s="2">
        <f>(1+D221-C221)*LineDuration</f>
        <v>2.07E-2</v>
      </c>
      <c r="AK221" s="3">
        <f t="shared" si="47"/>
        <v>2.2663450662251656</v>
      </c>
      <c r="AM221" s="7">
        <f>D221-C221+1</f>
        <v>75</v>
      </c>
      <c r="AN221" s="4">
        <f t="shared" si="53"/>
        <v>44.813741870860923</v>
      </c>
      <c r="AO221" s="32">
        <f t="shared" si="54"/>
        <v>1.6735937877298075</v>
      </c>
      <c r="AP221" s="1">
        <f>ABS(J221+I221-H221-G221)/2</f>
        <v>6.5</v>
      </c>
      <c r="AQ221" s="4">
        <f t="shared" si="55"/>
        <v>45.282683892059147</v>
      </c>
      <c r="AS221" s="4">
        <f>1+(F221-3)-(E221-8)</f>
        <v>42</v>
      </c>
      <c r="AT221" s="4">
        <f>ABS(N221-L221)</f>
        <v>7</v>
      </c>
      <c r="AU221" s="4">
        <f>AN221/(1+D221-C221)*ABS(N221-L221)</f>
        <v>4.1826159079470191</v>
      </c>
      <c r="AV221" s="4">
        <f t="shared" si="56"/>
        <v>42.207751371441375</v>
      </c>
      <c r="AX221" s="4">
        <f t="shared" si="57"/>
        <v>45.282683892059147</v>
      </c>
      <c r="AZ221" s="24">
        <f t="shared" si="48"/>
        <v>1</v>
      </c>
      <c r="BA221" s="1">
        <f t="shared" si="49"/>
        <v>1.2799999999999999E-2</v>
      </c>
      <c r="BB221" s="1">
        <f t="shared" si="50"/>
        <v>2.0515775926184894</v>
      </c>
      <c r="BC221" s="1">
        <f t="shared" si="51"/>
        <v>6.3349516727881413E-3</v>
      </c>
      <c r="BD221" s="1">
        <f>BC221+LineDuration*(U221-T221+1)</f>
        <v>6.6109516727881415E-3</v>
      </c>
      <c r="BE221" s="1">
        <f t="shared" si="52"/>
        <v>1.3366608677962721E-2</v>
      </c>
      <c r="BF221" s="1">
        <f t="shared" si="58"/>
        <v>0.56660867796272207</v>
      </c>
      <c r="BG221" s="1">
        <f>BF221/(U221-T221+1)</f>
        <v>0.56660867796272207</v>
      </c>
      <c r="BH221" s="4">
        <f>((ABS(X221-F221+Xmax_correction)+1)^2+((ABS(U221-M221)+1)*BG221)^2)^(1/2)</f>
        <v>58.002767566676873</v>
      </c>
      <c r="BI221" s="4">
        <f>((ABS(E221-Xmin_correction-W221)+1)^2+((ABS(L221-T221)+1)*BG221)^2)^(1/2)</f>
        <v>43.410988258629601</v>
      </c>
      <c r="BJ221" s="4">
        <f>((ABS(E221-Xmin_correction-Y221)+1)^2+((ABS(K221-U221)+1)*BG221)^2)^(1/2)</f>
        <v>20.008024525023519</v>
      </c>
      <c r="BK221" s="4">
        <f>((ABS(V221-F221+Xmax_correction)+1)^2+((ABS(T221-N221)+1)*BG221)^2)^(1/2)</f>
        <v>67.517478558227069</v>
      </c>
      <c r="BL221" s="4">
        <f>((ABS(V221-Y221)+1)^2+((ABS(T221-U221)+1)*BG221)^2)^(1/2)</f>
        <v>1.1493673885849831</v>
      </c>
      <c r="BM221" s="4">
        <f>((ABS(W221-X221)+1)^2+((ABS(T221-U221)+1)*BG221)^2)^(1/2)</f>
        <v>1.1493673885849831</v>
      </c>
      <c r="BN221" s="4">
        <f>((ABS(E221-Xmin_correction-F221+Xmax_correction)+1)^2+((ABS(L221-M221)+1)*BG221)^2)^(1/2)</f>
        <v>54.822567448003355</v>
      </c>
      <c r="BO221" s="4">
        <f>((ABS(E221-Xmin_correction-F221+Xmax_correction)+1)^2+((ABS(K221-N221)+1)*BG221)^2)^(1/2)</f>
        <v>52.111514186988003</v>
      </c>
      <c r="BP221" s="4">
        <f t="shared" si="59"/>
        <v>67.517478558227069</v>
      </c>
      <c r="BQ221" s="4"/>
    </row>
    <row r="222" spans="1:69" x14ac:dyDescent="0.25">
      <c r="A222" s="10">
        <v>2082</v>
      </c>
      <c r="B222" s="47">
        <v>0</v>
      </c>
      <c r="C222" s="10">
        <v>20</v>
      </c>
      <c r="D222" s="10">
        <v>94</v>
      </c>
      <c r="E222" s="10">
        <v>18</v>
      </c>
      <c r="F222" s="10">
        <v>55</v>
      </c>
      <c r="G222" s="10">
        <v>42</v>
      </c>
      <c r="H222" s="10">
        <v>43</v>
      </c>
      <c r="I222" s="10">
        <v>30</v>
      </c>
      <c r="J222" s="10">
        <v>35</v>
      </c>
      <c r="K222" s="47">
        <v>0</v>
      </c>
      <c r="L222" s="10">
        <v>70</v>
      </c>
      <c r="M222" s="47">
        <v>0</v>
      </c>
      <c r="N222" s="10">
        <v>63</v>
      </c>
      <c r="O222" s="47">
        <v>0</v>
      </c>
      <c r="P222" s="47">
        <v>0</v>
      </c>
      <c r="Q222" s="10">
        <v>7550</v>
      </c>
      <c r="R222" s="10">
        <v>3</v>
      </c>
      <c r="S222" s="10">
        <v>45</v>
      </c>
      <c r="AG222" s="2">
        <f>Q222*0.000001</f>
        <v>7.5499999999999994E-3</v>
      </c>
      <c r="AH222" s="3">
        <f t="shared" si="45"/>
        <v>1.9894950662251656</v>
      </c>
      <c r="AI222" s="3">
        <f t="shared" si="46"/>
        <v>2.0634850662251658</v>
      </c>
      <c r="AJ222" s="2">
        <f>(1+D222-C222)*LineDuration</f>
        <v>2.07E-2</v>
      </c>
      <c r="AK222" s="3">
        <f t="shared" si="47"/>
        <v>2.2663450662251656</v>
      </c>
      <c r="AM222" s="7">
        <f>D222-C222+1</f>
        <v>75</v>
      </c>
      <c r="AN222" s="4">
        <f t="shared" si="53"/>
        <v>44.813741870860923</v>
      </c>
      <c r="AO222" s="32">
        <f t="shared" si="54"/>
        <v>1.6735937877298075</v>
      </c>
      <c r="AP222" s="1">
        <f>ABS(J222+I222-H222-G222)/2</f>
        <v>10</v>
      </c>
      <c r="AQ222" s="4">
        <f t="shared" si="55"/>
        <v>45.915917288758955</v>
      </c>
      <c r="AS222" s="4">
        <f>1+(F222-3)-(E222-8)</f>
        <v>43</v>
      </c>
      <c r="AT222" s="4">
        <f>ABS(N222-L222)</f>
        <v>7</v>
      </c>
      <c r="AU222" s="4">
        <f>AN222/(1+D222-C222)*ABS(N222-L222)</f>
        <v>4.1826159079470191</v>
      </c>
      <c r="AV222" s="4">
        <f t="shared" si="56"/>
        <v>43.20294290709154</v>
      </c>
      <c r="AX222" s="4">
        <f t="shared" si="57"/>
        <v>45.915917288758955</v>
      </c>
      <c r="AZ222" s="24">
        <f t="shared" si="48"/>
        <v>2</v>
      </c>
      <c r="BA222" s="1">
        <f t="shared" si="49"/>
        <v>1.2799999999999999E-2</v>
      </c>
      <c r="BB222" s="1">
        <f t="shared" si="50"/>
        <v>2.0515775926184894</v>
      </c>
      <c r="BC222" s="1">
        <f t="shared" si="51"/>
        <v>6.3349516727881413E-3</v>
      </c>
      <c r="BD222" s="1">
        <f>BC222+LineDuration*(U222-T222+1)</f>
        <v>6.6109516727881415E-3</v>
      </c>
      <c r="BE222" s="1">
        <f t="shared" si="52"/>
        <v>1.3366608677962721E-2</v>
      </c>
      <c r="BF222" s="1">
        <f t="shared" si="58"/>
        <v>0.56660867796272207</v>
      </c>
      <c r="BG222" s="1">
        <f>BF222/(U222-T222+1)</f>
        <v>0.56660867796272207</v>
      </c>
      <c r="BH222" s="4">
        <f>((ABS(X222-F222+Xmax_correction)+1)^2+((ABS(U222-M222)+1)*BG222)^2)^(1/2)</f>
        <v>53.003028643596799</v>
      </c>
      <c r="BI222" s="4">
        <f>((ABS(E222-Xmin_correction-W222)+1)^2+((ABS(L222-T222)+1)*BG222)^2)^(1/2)</f>
        <v>42.595655070264712</v>
      </c>
      <c r="BJ222" s="4">
        <f>((ABS(E222-Xmin_correction-Y222)+1)^2+((ABS(K222-U222)+1)*BG222)^2)^(1/2)</f>
        <v>14.011461215517198</v>
      </c>
      <c r="BK222" s="4">
        <f>((ABS(V222-F222+Xmax_correction)+1)^2+((ABS(T222-N222)+1)*BG222)^2)^(1/2)</f>
        <v>64.21839248680358</v>
      </c>
      <c r="BL222" s="4">
        <f>((ABS(V222-Y222)+1)^2+((ABS(T222-U222)+1)*BG222)^2)^(1/2)</f>
        <v>1.1493673885849831</v>
      </c>
      <c r="BM222" s="4">
        <f>((ABS(W222-X222)+1)^2+((ABS(T222-U222)+1)*BG222)^2)^(1/2)</f>
        <v>1.1493673885849831</v>
      </c>
      <c r="BN222" s="4">
        <f>((ABS(E222-Xmin_correction-F222+Xmax_correction)+1)^2+((ABS(L222-M222)+1)*BG222)^2)^(1/2)</f>
        <v>56.730854311079852</v>
      </c>
      <c r="BO222" s="4">
        <f>((ABS(E222-Xmin_correction-F222+Xmax_correction)+1)^2+((ABS(K222-N222)+1)*BG222)^2)^(1/2)</f>
        <v>53.990757853443306</v>
      </c>
      <c r="BP222" s="4">
        <f t="shared" si="59"/>
        <v>64.21839248680358</v>
      </c>
      <c r="BQ222" s="4"/>
    </row>
    <row r="223" spans="1:69" x14ac:dyDescent="0.25">
      <c r="A223" s="10">
        <v>1998</v>
      </c>
      <c r="B223" s="47">
        <v>0</v>
      </c>
      <c r="C223" s="10">
        <v>20</v>
      </c>
      <c r="D223" s="10">
        <v>94</v>
      </c>
      <c r="E223" s="10">
        <v>27</v>
      </c>
      <c r="F223" s="10">
        <v>62</v>
      </c>
      <c r="G223" s="10">
        <v>46</v>
      </c>
      <c r="H223" s="10">
        <v>47</v>
      </c>
      <c r="I223" s="10">
        <v>39</v>
      </c>
      <c r="J223" s="10">
        <v>42</v>
      </c>
      <c r="K223" s="47">
        <v>0</v>
      </c>
      <c r="L223" s="10">
        <v>75</v>
      </c>
      <c r="M223" s="47">
        <v>0</v>
      </c>
      <c r="N223" s="10">
        <v>54</v>
      </c>
      <c r="O223" s="47">
        <v>0</v>
      </c>
      <c r="P223" s="47">
        <v>0</v>
      </c>
      <c r="Q223" s="10">
        <v>7550</v>
      </c>
      <c r="R223" s="10">
        <v>3</v>
      </c>
      <c r="S223" s="10">
        <v>45</v>
      </c>
      <c r="AF223" s="8"/>
      <c r="AG223" s="2">
        <f>Q223*0.000001</f>
        <v>7.5499999999999994E-3</v>
      </c>
      <c r="AH223" s="3">
        <f t="shared" si="45"/>
        <v>1.9894950662251656</v>
      </c>
      <c r="AI223" s="3">
        <f t="shared" si="46"/>
        <v>2.0634850662251658</v>
      </c>
      <c r="AJ223" s="2">
        <f>(1+D223-C223)*LineDuration</f>
        <v>2.07E-2</v>
      </c>
      <c r="AK223" s="3">
        <f t="shared" si="47"/>
        <v>2.2663450662251656</v>
      </c>
      <c r="AM223" s="7">
        <f>D223-C223+1</f>
        <v>75</v>
      </c>
      <c r="AN223" s="4">
        <f t="shared" si="53"/>
        <v>44.813741870860923</v>
      </c>
      <c r="AO223" s="32">
        <f t="shared" si="54"/>
        <v>1.6735937877298075</v>
      </c>
      <c r="AP223" s="1">
        <f>ABS(J223+I223-H223-G223)/2</f>
        <v>6</v>
      </c>
      <c r="AQ223" s="4">
        <f t="shared" si="55"/>
        <v>45.213620298181759</v>
      </c>
      <c r="AS223" s="4">
        <f>1+(F223-3)-(E223-8)</f>
        <v>41</v>
      </c>
      <c r="AT223" s="4">
        <f>ABS(N223-L223)</f>
        <v>21</v>
      </c>
      <c r="AU223" s="4">
        <f>AN223/(1+D223-C223)*ABS(N223-L223)</f>
        <v>12.547847723841059</v>
      </c>
      <c r="AV223" s="4">
        <f t="shared" si="56"/>
        <v>42.877132395960238</v>
      </c>
      <c r="AX223" s="4">
        <f t="shared" si="57"/>
        <v>45.213620298181759</v>
      </c>
      <c r="AZ223" s="24">
        <f t="shared" si="48"/>
        <v>3</v>
      </c>
      <c r="BA223" s="1">
        <f t="shared" si="49"/>
        <v>1.2799999999999999E-2</v>
      </c>
      <c r="BB223" s="1">
        <f t="shared" si="50"/>
        <v>2.0515775926184894</v>
      </c>
      <c r="BC223" s="1">
        <f t="shared" si="51"/>
        <v>6.3349516727881413E-3</v>
      </c>
      <c r="BD223" s="1">
        <f>BC223+LineDuration*(U223-T223+1)</f>
        <v>6.6109516727881415E-3</v>
      </c>
      <c r="BE223" s="1">
        <f t="shared" si="52"/>
        <v>1.3366608677962721E-2</v>
      </c>
      <c r="BF223" s="1">
        <f t="shared" si="58"/>
        <v>0.56660867796272207</v>
      </c>
      <c r="BG223" s="1">
        <f>BF223/(U223-T223+1)</f>
        <v>0.56660867796272207</v>
      </c>
      <c r="BH223" s="4">
        <f>((ABS(X223-F223+Xmax_correction)+1)^2+((ABS(U223-M223)+1)*BG223)^2)^(1/2)</f>
        <v>60.002675318638438</v>
      </c>
      <c r="BI223" s="4">
        <f>((ABS(E223-Xmin_correction-W223)+1)^2+((ABS(L223-T223)+1)*BG223)^2)^(1/2)</f>
        <v>48.819649685478346</v>
      </c>
      <c r="BJ223" s="4">
        <f>((ABS(E223-Xmin_correction-Y223)+1)^2+((ABS(K223-U223)+1)*BG223)^2)^(1/2)</f>
        <v>23.006978189104771</v>
      </c>
      <c r="BK223" s="4">
        <f>((ABS(V223-F223+Xmax_correction)+1)^2+((ABS(T223-N223)+1)*BG223)^2)^(1/2)</f>
        <v>67.610371369166117</v>
      </c>
      <c r="BL223" s="4">
        <f>((ABS(V223-Y223)+1)^2+((ABS(T223-U223)+1)*BG223)^2)^(1/2)</f>
        <v>1.1493673885849831</v>
      </c>
      <c r="BM223" s="4">
        <f>((ABS(W223-X223)+1)^2+((ABS(T223-U223)+1)*BG223)^2)^(1/2)</f>
        <v>1.1493673885849831</v>
      </c>
      <c r="BN223" s="4">
        <f>((ABS(E223-Xmin_correction-F223+Xmax_correction)+1)^2+((ABS(L223-M223)+1)*BG223)^2)^(1/2)</f>
        <v>57.431334612847245</v>
      </c>
      <c r="BO223" s="4">
        <f>((ABS(E223-Xmin_correction-F223+Xmax_correction)+1)^2+((ABS(K223-N223)+1)*BG223)^2)^(1/2)</f>
        <v>49.144300958265319</v>
      </c>
      <c r="BP223" s="4">
        <f t="shared" si="59"/>
        <v>67.610371369166117</v>
      </c>
      <c r="BQ223" s="4"/>
    </row>
    <row r="224" spans="1:69" s="36" customFormat="1" x14ac:dyDescent="0.25">
      <c r="A224" s="44">
        <v>2100</v>
      </c>
      <c r="B224" s="47">
        <v>0</v>
      </c>
      <c r="C224" s="44">
        <v>23</v>
      </c>
      <c r="D224" s="44">
        <v>96</v>
      </c>
      <c r="E224" s="44">
        <v>43</v>
      </c>
      <c r="F224" s="44">
        <v>79</v>
      </c>
      <c r="G224" s="44">
        <v>58</v>
      </c>
      <c r="H224" s="44">
        <v>63</v>
      </c>
      <c r="I224" s="44">
        <v>59</v>
      </c>
      <c r="J224" s="44">
        <v>62</v>
      </c>
      <c r="K224" s="47">
        <v>0</v>
      </c>
      <c r="L224" s="44">
        <v>69</v>
      </c>
      <c r="M224" s="47">
        <v>0</v>
      </c>
      <c r="N224" s="44">
        <v>67</v>
      </c>
      <c r="O224" s="47">
        <v>0</v>
      </c>
      <c r="P224" s="47">
        <v>0</v>
      </c>
      <c r="Q224" s="44">
        <v>7446</v>
      </c>
      <c r="R224" s="44">
        <v>3</v>
      </c>
      <c r="S224" s="44">
        <v>45</v>
      </c>
      <c r="U224" s="39"/>
      <c r="V224" s="39"/>
      <c r="AD224" s="53"/>
      <c r="AG224" s="37">
        <f>Q224*0.000001</f>
        <v>7.4459999999999995E-3</v>
      </c>
      <c r="AH224" s="38">
        <f t="shared" si="45"/>
        <v>2.0183091205479453</v>
      </c>
      <c r="AI224" s="38">
        <f t="shared" si="46"/>
        <v>2.0912799205479455</v>
      </c>
      <c r="AJ224" s="37">
        <f>(1+D224-C224)*LineDuration</f>
        <v>2.0423999999999998E-2</v>
      </c>
      <c r="AK224" s="38">
        <f t="shared" si="47"/>
        <v>2.2914351205479457</v>
      </c>
      <c r="AL224" s="48"/>
      <c r="AM224" s="39">
        <f>D224-C224+1</f>
        <v>74</v>
      </c>
      <c r="AN224" s="40">
        <f t="shared" si="53"/>
        <v>44.756285999671235</v>
      </c>
      <c r="AO224" s="41">
        <f t="shared" si="54"/>
        <v>1.6533990331669517</v>
      </c>
      <c r="AP224" s="39">
        <f>ABS(J224+I224-H224-G224)/2</f>
        <v>0</v>
      </c>
      <c r="AQ224" s="40">
        <f t="shared" si="55"/>
        <v>44.756285999671235</v>
      </c>
      <c r="AR224" s="48"/>
      <c r="AS224" s="40">
        <f>1+(F224-3)-(E224-8)</f>
        <v>42</v>
      </c>
      <c r="AT224" s="40">
        <f>ABS(N224-L224)</f>
        <v>2</v>
      </c>
      <c r="AU224" s="40">
        <f>AN224/(1+D224-C224)*ABS(N224-L224)</f>
        <v>1.2096293513424659</v>
      </c>
      <c r="AV224" s="40">
        <f t="shared" si="56"/>
        <v>42.017415474629438</v>
      </c>
      <c r="AW224" s="48"/>
      <c r="AX224" s="40">
        <f t="shared" si="57"/>
        <v>44.756285999671235</v>
      </c>
      <c r="AY224" s="48"/>
      <c r="AZ224" s="42">
        <f t="shared" si="48"/>
        <v>0</v>
      </c>
      <c r="BA224" s="39">
        <f t="shared" si="49"/>
        <v>1.2799999999999999E-2</v>
      </c>
      <c r="BB224" s="39">
        <f t="shared" si="50"/>
        <v>2.0795316073786951</v>
      </c>
      <c r="BC224" s="39">
        <f t="shared" si="51"/>
        <v>6.2471925337499812E-3</v>
      </c>
      <c r="BD224" s="39">
        <f>BC224+LineDuration*(U224-T224+1)</f>
        <v>6.5231925337499814E-3</v>
      </c>
      <c r="BE224" s="39">
        <f t="shared" si="52"/>
        <v>1.3374323986036468E-2</v>
      </c>
      <c r="BF224" s="39">
        <f t="shared" si="58"/>
        <v>0.57432398603646928</v>
      </c>
      <c r="BG224" s="39">
        <f>BF224/(U224-T224+1)</f>
        <v>0.57432398603646928</v>
      </c>
      <c r="BH224" s="4">
        <f>((ABS(X224-F224+Xmax_correction)+1)^2+((ABS(U224-M224)+1)*BG224)^2)^(1/2)</f>
        <v>77.002141840606853</v>
      </c>
      <c r="BI224" s="40">
        <f>((ABS(E224-Xmin_correction-W224)+1)^2+((ABS(L224-T224)+1)*BG224)^2)^(1/2)</f>
        <v>56.011207812279956</v>
      </c>
      <c r="BJ224" s="4">
        <f>((ABS(E224-Xmin_correction-Y224)+1)^2+((ABS(K224-U224)+1)*BG224)^2)^(1/2)</f>
        <v>39.00422859179421</v>
      </c>
      <c r="BK224" s="4">
        <f>((ABS(V224-F224+Xmax_correction)+1)^2+((ABS(T224-N224)+1)*BG224)^2)^(1/2)</f>
        <v>86.337809453864708</v>
      </c>
      <c r="BL224" s="40">
        <f>((ABS(V224-Y224)+1)^2+((ABS(T224-U224)+1)*BG224)^2)^(1/2)</f>
        <v>1.1531903749757966</v>
      </c>
      <c r="BM224" s="40">
        <f>((ABS(W224-X224)+1)^2+((ABS(T224-U224)+1)*BG224)^2)^(1/2)</f>
        <v>1.1531903749757966</v>
      </c>
      <c r="BN224" s="4">
        <f>((ABS(E224-Xmin_correction-F224+Xmax_correction)+1)^2+((ABS(L224-M224)+1)*BG224)^2)^(1/2)</f>
        <v>56.011207812279956</v>
      </c>
      <c r="BO224" s="4">
        <f>((ABS(E224-Xmin_correction-F224+Xmax_correction)+1)^2+((ABS(K224-N224)+1)*BG224)^2)^(1/2)</f>
        <v>55.192547878240312</v>
      </c>
      <c r="BP224" s="40">
        <f t="shared" si="59"/>
        <v>86.337809453864708</v>
      </c>
      <c r="BQ224" s="4"/>
    </row>
    <row r="225" spans="1:69" s="36" customFormat="1" x14ac:dyDescent="0.25">
      <c r="A225" s="44">
        <v>2035</v>
      </c>
      <c r="B225" s="47">
        <v>0</v>
      </c>
      <c r="C225" s="44">
        <v>21</v>
      </c>
      <c r="D225" s="44">
        <v>94</v>
      </c>
      <c r="E225" s="44">
        <v>31</v>
      </c>
      <c r="F225" s="44">
        <v>67</v>
      </c>
      <c r="G225" s="44">
        <v>50</v>
      </c>
      <c r="H225" s="44">
        <v>54</v>
      </c>
      <c r="I225" s="44">
        <v>44</v>
      </c>
      <c r="J225" s="44">
        <v>47</v>
      </c>
      <c r="K225" s="47">
        <v>0</v>
      </c>
      <c r="L225" s="44">
        <v>66</v>
      </c>
      <c r="M225" s="47">
        <v>0</v>
      </c>
      <c r="N225" s="44">
        <v>60</v>
      </c>
      <c r="O225" s="47">
        <v>0</v>
      </c>
      <c r="P225" s="47">
        <v>0</v>
      </c>
      <c r="Q225" s="44">
        <v>7446</v>
      </c>
      <c r="R225" s="44">
        <v>3</v>
      </c>
      <c r="S225" s="44">
        <v>45</v>
      </c>
      <c r="U225" s="39"/>
      <c r="V225" s="39"/>
      <c r="AD225" s="53"/>
      <c r="AG225" s="37">
        <f>Q225*0.000001</f>
        <v>7.4459999999999995E-3</v>
      </c>
      <c r="AH225" s="38">
        <f t="shared" si="45"/>
        <v>2.0183091205479453</v>
      </c>
      <c r="AI225" s="38">
        <f t="shared" si="46"/>
        <v>2.0912799205479455</v>
      </c>
      <c r="AJ225" s="37">
        <f>(1+D225-C225)*LineDuration</f>
        <v>2.0423999999999998E-2</v>
      </c>
      <c r="AK225" s="38">
        <f t="shared" si="47"/>
        <v>2.2914351205479457</v>
      </c>
      <c r="AL225" s="48"/>
      <c r="AM225" s="39">
        <f>D225-C225+1</f>
        <v>74</v>
      </c>
      <c r="AN225" s="40">
        <f t="shared" si="53"/>
        <v>44.756285999671235</v>
      </c>
      <c r="AO225" s="41">
        <f t="shared" si="54"/>
        <v>1.6533990331669517</v>
      </c>
      <c r="AP225" s="39">
        <f>ABS(J225+I225-H225-G225)/2</f>
        <v>6.5</v>
      </c>
      <c r="AQ225" s="40">
        <f t="shared" si="55"/>
        <v>45.225823778946996</v>
      </c>
      <c r="AR225" s="48"/>
      <c r="AS225" s="40">
        <f>1+(F225-3)-(E225-8)</f>
        <v>42</v>
      </c>
      <c r="AT225" s="40">
        <f>ABS(N225-L225)</f>
        <v>6</v>
      </c>
      <c r="AU225" s="40">
        <f>AN225/(1+D225-C225)*ABS(N225-L225)</f>
        <v>3.6288880540273976</v>
      </c>
      <c r="AV225" s="40">
        <f t="shared" si="56"/>
        <v>42.156480267079495</v>
      </c>
      <c r="AW225" s="48"/>
      <c r="AX225" s="40">
        <f t="shared" si="57"/>
        <v>45.225823778946996</v>
      </c>
      <c r="AY225" s="48"/>
      <c r="AZ225" s="42">
        <f t="shared" si="48"/>
        <v>1</v>
      </c>
      <c r="BA225" s="39">
        <f t="shared" si="49"/>
        <v>1.2799999999999999E-2</v>
      </c>
      <c r="BB225" s="39">
        <f t="shared" si="50"/>
        <v>2.0795316073786951</v>
      </c>
      <c r="BC225" s="39">
        <f t="shared" si="51"/>
        <v>6.2471925337499812E-3</v>
      </c>
      <c r="BD225" s="39">
        <f>BC225+LineDuration*(U225-T225+1)</f>
        <v>6.5231925337499814E-3</v>
      </c>
      <c r="BE225" s="39">
        <f t="shared" si="52"/>
        <v>1.3374323986036468E-2</v>
      </c>
      <c r="BF225" s="39">
        <f t="shared" si="58"/>
        <v>0.57432398603646928</v>
      </c>
      <c r="BG225" s="39">
        <f>BF225/(U225-T225+1)</f>
        <v>0.57432398603646928</v>
      </c>
      <c r="BH225" s="4">
        <f>((ABS(X225-F225+Xmax_correction)+1)^2+((ABS(U225-M225)+1)*BG225)^2)^(1/2)</f>
        <v>65.002537243102566</v>
      </c>
      <c r="BI225" s="40">
        <f>((ABS(E225-Xmin_correction-W225)+1)^2+((ABS(L225-T225)+1)*BG225)^2)^(1/2)</f>
        <v>47.007317044959905</v>
      </c>
      <c r="BJ225" s="4">
        <f>((ABS(E225-Xmin_correction-Y225)+1)^2+((ABS(K225-U225)+1)*BG225)^2)^(1/2)</f>
        <v>27.006107606260787</v>
      </c>
      <c r="BK225" s="4">
        <f>((ABS(V225-F225+Xmax_correction)+1)^2+((ABS(T225-N225)+1)*BG225)^2)^(1/2)</f>
        <v>73.84012838779401</v>
      </c>
      <c r="BL225" s="40">
        <f>((ABS(V225-Y225)+1)^2+((ABS(T225-U225)+1)*BG225)^2)^(1/2)</f>
        <v>1.1531903749757966</v>
      </c>
      <c r="BM225" s="40">
        <f>((ABS(W225-X225)+1)^2+((ABS(T225-U225)+1)*BG225)^2)^(1/2)</f>
        <v>1.1531903749757966</v>
      </c>
      <c r="BN225" s="4">
        <f>((ABS(E225-Xmin_correction-F225+Xmax_correction)+1)^2+((ABS(L225-M225)+1)*BG225)^2)^(1/2)</f>
        <v>54.787661528535587</v>
      </c>
      <c r="BO225" s="4">
        <f>((ABS(E225-Xmin_correction-F225+Xmax_correction)+1)^2+((ABS(K225-N225)+1)*BG225)^2)^(1/2)</f>
        <v>52.424846784000259</v>
      </c>
      <c r="BP225" s="40">
        <f t="shared" si="59"/>
        <v>73.84012838779401</v>
      </c>
      <c r="BQ225" s="4"/>
    </row>
    <row r="226" spans="1:69" s="36" customFormat="1" x14ac:dyDescent="0.25">
      <c r="A226" s="44">
        <v>2058</v>
      </c>
      <c r="B226" s="47">
        <v>0</v>
      </c>
      <c r="C226" s="44">
        <v>20</v>
      </c>
      <c r="D226" s="44">
        <v>94</v>
      </c>
      <c r="E226" s="44">
        <v>25</v>
      </c>
      <c r="F226" s="44">
        <v>61</v>
      </c>
      <c r="G226" s="44">
        <v>47</v>
      </c>
      <c r="H226" s="44">
        <v>48</v>
      </c>
      <c r="I226" s="44">
        <v>38</v>
      </c>
      <c r="J226" s="44">
        <v>41</v>
      </c>
      <c r="K226" s="47">
        <v>0</v>
      </c>
      <c r="L226" s="44">
        <v>73</v>
      </c>
      <c r="M226" s="47">
        <v>0</v>
      </c>
      <c r="N226" s="44">
        <v>63</v>
      </c>
      <c r="O226" s="47">
        <v>0</v>
      </c>
      <c r="P226" s="47">
        <v>0</v>
      </c>
      <c r="Q226" s="44">
        <v>7446</v>
      </c>
      <c r="R226" s="44">
        <v>3</v>
      </c>
      <c r="S226" s="44">
        <v>45</v>
      </c>
      <c r="U226" s="39"/>
      <c r="V226" s="39"/>
      <c r="AD226" s="53"/>
      <c r="AG226" s="37">
        <f>Q226*0.000001</f>
        <v>7.4459999999999995E-3</v>
      </c>
      <c r="AH226" s="38">
        <f t="shared" si="45"/>
        <v>2.0183091205479453</v>
      </c>
      <c r="AI226" s="38">
        <f t="shared" si="46"/>
        <v>2.0912799205479455</v>
      </c>
      <c r="AJ226" s="37">
        <f>(1+D226-C226)*LineDuration</f>
        <v>2.07E-2</v>
      </c>
      <c r="AK226" s="38">
        <f t="shared" si="47"/>
        <v>2.2941399205479454</v>
      </c>
      <c r="AL226" s="48"/>
      <c r="AM226" s="39">
        <f>D226-C226+1</f>
        <v>75</v>
      </c>
      <c r="AN226" s="40">
        <f t="shared" si="53"/>
        <v>45.389095355342469</v>
      </c>
      <c r="AO226" s="41">
        <f t="shared" si="54"/>
        <v>1.6523792645092279</v>
      </c>
      <c r="AP226" s="39">
        <f>ABS(J226+I226-H226-G226)/2</f>
        <v>8</v>
      </c>
      <c r="AQ226" s="40">
        <f t="shared" si="55"/>
        <v>46.08871854560909</v>
      </c>
      <c r="AR226" s="48"/>
      <c r="AS226" s="40">
        <f>1+(F226-3)-(E226-8)</f>
        <v>42</v>
      </c>
      <c r="AT226" s="40">
        <f>ABS(N226-L226)</f>
        <v>10</v>
      </c>
      <c r="AU226" s="40">
        <f>AN226/(1+D226-C226)*ABS(N226-L226)</f>
        <v>6.0518793807123297</v>
      </c>
      <c r="AV226" s="40">
        <f t="shared" si="56"/>
        <v>42.433774803082166</v>
      </c>
      <c r="AW226" s="48"/>
      <c r="AX226" s="40">
        <f t="shared" si="57"/>
        <v>46.08871854560909</v>
      </c>
      <c r="AY226" s="48"/>
      <c r="AZ226" s="42">
        <f t="shared" si="48"/>
        <v>2</v>
      </c>
      <c r="BA226" s="39">
        <f t="shared" si="49"/>
        <v>1.2799999999999999E-2</v>
      </c>
      <c r="BB226" s="39">
        <f t="shared" si="50"/>
        <v>2.0795316073786951</v>
      </c>
      <c r="BC226" s="39">
        <f t="shared" si="51"/>
        <v>6.2471925337499812E-3</v>
      </c>
      <c r="BD226" s="39">
        <f>BC226+LineDuration*(U226-T226+1)</f>
        <v>6.5231925337499814E-3</v>
      </c>
      <c r="BE226" s="39">
        <f t="shared" si="52"/>
        <v>1.3374323986036468E-2</v>
      </c>
      <c r="BF226" s="39">
        <f t="shared" si="58"/>
        <v>0.57432398603646928</v>
      </c>
      <c r="BG226" s="39">
        <f>BF226/(U226-T226+1)</f>
        <v>0.57432398603646928</v>
      </c>
      <c r="BH226" s="4">
        <f>((ABS(X226-F226+Xmax_correction)+1)^2+((ABS(U226-M226)+1)*BG226)^2)^(1/2)</f>
        <v>59.002795256165079</v>
      </c>
      <c r="BI226" s="40">
        <f>((ABS(E226-Xmin_correction-W226)+1)^2+((ABS(L226-T226)+1)*BG226)^2)^(1/2)</f>
        <v>47.405146051563001</v>
      </c>
      <c r="BJ226" s="4">
        <f>((ABS(E226-Xmin_correction-Y226)+1)^2+((ABS(K226-U226)+1)*BG226)^2)^(1/2)</f>
        <v>21.007852056812872</v>
      </c>
      <c r="BK226" s="4">
        <f>((ABS(V226-F226+Xmax_correction)+1)^2+((ABS(T226-N226)+1)*BG226)^2)^(1/2)</f>
        <v>69.51300292518809</v>
      </c>
      <c r="BL226" s="40">
        <f>((ABS(V226-Y226)+1)^2+((ABS(T226-U226)+1)*BG226)^2)^(1/2)</f>
        <v>1.1531903749757966</v>
      </c>
      <c r="BM226" s="40">
        <f>((ABS(W226-X226)+1)^2+((ABS(T226-U226)+1)*BG226)^2)^(1/2)</f>
        <v>1.1531903749757966</v>
      </c>
      <c r="BN226" s="4">
        <f>((ABS(E226-Xmin_correction-F226+Xmax_correction)+1)^2+((ABS(L226-M226)+1)*BG226)^2)^(1/2)</f>
        <v>57.682301203835642</v>
      </c>
      <c r="BO226" s="4">
        <f>((ABS(E226-Xmin_correction-F226+Xmax_correction)+1)^2+((ABS(K226-N226)+1)*BG226)^2)^(1/2)</f>
        <v>53.591581201502244</v>
      </c>
      <c r="BP226" s="40">
        <f t="shared" si="59"/>
        <v>69.51300292518809</v>
      </c>
      <c r="BQ226" s="4"/>
    </row>
    <row r="227" spans="1:69" s="36" customFormat="1" x14ac:dyDescent="0.25">
      <c r="A227" s="44">
        <v>1997</v>
      </c>
      <c r="B227" s="47">
        <v>0</v>
      </c>
      <c r="C227" s="44">
        <v>20</v>
      </c>
      <c r="D227" s="44">
        <v>94</v>
      </c>
      <c r="E227" s="44">
        <v>28</v>
      </c>
      <c r="F227" s="44">
        <v>63</v>
      </c>
      <c r="G227" s="44">
        <v>47</v>
      </c>
      <c r="H227" s="44">
        <v>49</v>
      </c>
      <c r="I227" s="44">
        <v>41</v>
      </c>
      <c r="J227" s="44">
        <v>43</v>
      </c>
      <c r="K227" s="47">
        <v>0</v>
      </c>
      <c r="L227" s="44">
        <v>69</v>
      </c>
      <c r="M227" s="47">
        <v>0</v>
      </c>
      <c r="N227" s="44">
        <v>56</v>
      </c>
      <c r="O227" s="47">
        <v>0</v>
      </c>
      <c r="P227" s="47">
        <v>0</v>
      </c>
      <c r="Q227" s="44">
        <v>7446</v>
      </c>
      <c r="R227" s="44">
        <v>3</v>
      </c>
      <c r="S227" s="44">
        <v>45</v>
      </c>
      <c r="U227" s="39"/>
      <c r="V227" s="39"/>
      <c r="AD227" s="53"/>
      <c r="AG227" s="37">
        <f>Q227*0.000001</f>
        <v>7.4459999999999995E-3</v>
      </c>
      <c r="AH227" s="38">
        <f t="shared" si="45"/>
        <v>2.0183091205479453</v>
      </c>
      <c r="AI227" s="38">
        <f t="shared" si="46"/>
        <v>2.0912799205479455</v>
      </c>
      <c r="AJ227" s="37">
        <f>(1+D227-C227)*LineDuration</f>
        <v>2.07E-2</v>
      </c>
      <c r="AK227" s="38">
        <f t="shared" si="47"/>
        <v>2.2941399205479454</v>
      </c>
      <c r="AL227" s="48"/>
      <c r="AM227" s="39">
        <f>D227-C227+1</f>
        <v>75</v>
      </c>
      <c r="AN227" s="40">
        <f t="shared" si="53"/>
        <v>45.389095355342469</v>
      </c>
      <c r="AO227" s="41">
        <f t="shared" si="54"/>
        <v>1.6523792645092279</v>
      </c>
      <c r="AP227" s="39">
        <f>ABS(J227+I227-H227-G227)/2</f>
        <v>6</v>
      </c>
      <c r="AQ227" s="40">
        <f t="shared" si="55"/>
        <v>45.783948903260537</v>
      </c>
      <c r="AR227" s="48"/>
      <c r="AS227" s="40">
        <f>1+(F227-3)-(E227-8)</f>
        <v>41</v>
      </c>
      <c r="AT227" s="40">
        <f>ABS(N227-L227)</f>
        <v>13</v>
      </c>
      <c r="AU227" s="40">
        <f>AN227/(1+D227-C227)*ABS(N227-L227)</f>
        <v>7.8674431949260279</v>
      </c>
      <c r="AV227" s="40">
        <f t="shared" si="56"/>
        <v>41.748013874020259</v>
      </c>
      <c r="AW227" s="48"/>
      <c r="AX227" s="40">
        <f t="shared" si="57"/>
        <v>45.783948903260537</v>
      </c>
      <c r="AY227" s="48"/>
      <c r="AZ227" s="42">
        <f t="shared" si="48"/>
        <v>3</v>
      </c>
      <c r="BA227" s="39">
        <f t="shared" si="49"/>
        <v>1.2799999999999999E-2</v>
      </c>
      <c r="BB227" s="39">
        <f t="shared" si="50"/>
        <v>2.0795316073786951</v>
      </c>
      <c r="BC227" s="39">
        <f t="shared" si="51"/>
        <v>6.2471925337499812E-3</v>
      </c>
      <c r="BD227" s="39">
        <f>BC227+LineDuration*(U227-T227+1)</f>
        <v>6.5231925337499814E-3</v>
      </c>
      <c r="BE227" s="39">
        <f t="shared" si="52"/>
        <v>1.3374323986036468E-2</v>
      </c>
      <c r="BF227" s="39">
        <f t="shared" si="58"/>
        <v>0.57432398603646928</v>
      </c>
      <c r="BG227" s="39">
        <f>BF227/(U227-T227+1)</f>
        <v>0.57432398603646928</v>
      </c>
      <c r="BH227" s="4">
        <f>((ABS(X227-F227+Xmax_correction)+1)^2+((ABS(U227-M227)+1)*BG227)^2)^(1/2)</f>
        <v>61.002703612552587</v>
      </c>
      <c r="BI227" s="40">
        <f>((ABS(E227-Xmin_correction-W227)+1)^2+((ABS(L227-T227)+1)*BG227)^2)^(1/2)</f>
        <v>46.821527106560836</v>
      </c>
      <c r="BJ227" s="4">
        <f>((ABS(E227-Xmin_correction-Y227)+1)^2+((ABS(K227-U227)+1)*BG227)^2)^(1/2)</f>
        <v>24.006870850673913</v>
      </c>
      <c r="BK227" s="4">
        <f>((ABS(V227-F227+Xmax_correction)+1)^2+((ABS(T227-N227)+1)*BG227)^2)^(1/2)</f>
        <v>69.229157766101153</v>
      </c>
      <c r="BL227" s="40">
        <f>((ABS(V227-Y227)+1)^2+((ABS(T227-U227)+1)*BG227)^2)^(1/2)</f>
        <v>1.1531903749757966</v>
      </c>
      <c r="BM227" s="40">
        <f>((ABS(W227-X227)+1)^2+((ABS(T227-U227)+1)*BG227)^2)^(1/2)</f>
        <v>1.1531903749757966</v>
      </c>
      <c r="BN227" s="4">
        <f>((ABS(E227-Xmin_correction-F227+Xmax_correction)+1)^2+((ABS(L227-M227)+1)*BG227)^2)^(1/2)</f>
        <v>55.319575202548428</v>
      </c>
      <c r="BO227" s="4">
        <f>((ABS(E227-Xmin_correction-F227+Xmax_correction)+1)^2+((ABS(K227-N227)+1)*BG227)^2)^(1/2)</f>
        <v>50.156517871595945</v>
      </c>
      <c r="BP227" s="40">
        <f t="shared" si="59"/>
        <v>69.229157766101153</v>
      </c>
      <c r="BQ227" s="4"/>
    </row>
    <row r="228" spans="1:69" x14ac:dyDescent="0.25">
      <c r="A228" s="10">
        <v>2113</v>
      </c>
      <c r="B228" s="47">
        <v>0</v>
      </c>
      <c r="C228" s="10">
        <v>22</v>
      </c>
      <c r="D228" s="10">
        <v>96</v>
      </c>
      <c r="E228" s="10">
        <v>44</v>
      </c>
      <c r="F228" s="10">
        <v>80</v>
      </c>
      <c r="G228" s="10">
        <v>61</v>
      </c>
      <c r="H228" s="10">
        <v>64</v>
      </c>
      <c r="I228" s="10">
        <v>61</v>
      </c>
      <c r="J228" s="10">
        <v>62</v>
      </c>
      <c r="K228" s="47">
        <v>0</v>
      </c>
      <c r="L228" s="10">
        <v>62</v>
      </c>
      <c r="M228" s="47">
        <v>0</v>
      </c>
      <c r="N228" s="10">
        <v>71</v>
      </c>
      <c r="O228" s="47">
        <v>0</v>
      </c>
      <c r="P228" s="47">
        <v>0</v>
      </c>
      <c r="Q228" s="10">
        <v>7493</v>
      </c>
      <c r="R228" s="10">
        <v>3</v>
      </c>
      <c r="S228" s="10">
        <v>45</v>
      </c>
      <c r="AG228" s="2">
        <f>Q228*0.000001</f>
        <v>7.4929999999999997E-3</v>
      </c>
      <c r="AH228" s="3">
        <f t="shared" si="45"/>
        <v>2.005190078726812</v>
      </c>
      <c r="AI228" s="3">
        <f t="shared" si="46"/>
        <v>2.078621478726812</v>
      </c>
      <c r="AJ228" s="2">
        <f>(1+D228-C228)*LineDuration</f>
        <v>2.07E-2</v>
      </c>
      <c r="AK228" s="3">
        <f t="shared" si="47"/>
        <v>2.2814814787268118</v>
      </c>
      <c r="AM228" s="7">
        <f>D228-C228+1</f>
        <v>75</v>
      </c>
      <c r="AN228" s="4">
        <f t="shared" si="53"/>
        <v>45.127065609645001</v>
      </c>
      <c r="AO228" s="32">
        <f t="shared" si="54"/>
        <v>1.6619737841755495</v>
      </c>
      <c r="AP228" s="1">
        <f>ABS(J228+I228-H228-G228)/2</f>
        <v>1</v>
      </c>
      <c r="AQ228" s="4">
        <f t="shared" si="55"/>
        <v>45.138144075019348</v>
      </c>
      <c r="AS228" s="4">
        <f>1+(F228-3)-(E228-8)</f>
        <v>42</v>
      </c>
      <c r="AT228" s="4">
        <f>ABS(N228-L228)</f>
        <v>9</v>
      </c>
      <c r="AU228" s="4">
        <f>AN228/(1+D228-C228)*ABS(N228-L228)</f>
        <v>5.4152478731573996</v>
      </c>
      <c r="AV228" s="4">
        <f t="shared" si="56"/>
        <v>42.347667108445727</v>
      </c>
      <c r="AX228" s="4">
        <f t="shared" si="57"/>
        <v>45.138144075019348</v>
      </c>
      <c r="AZ228" s="24">
        <f t="shared" si="48"/>
        <v>0</v>
      </c>
      <c r="BA228" s="1">
        <f t="shared" si="49"/>
        <v>1.2799999999999999E-2</v>
      </c>
      <c r="BB228" s="1">
        <f t="shared" si="50"/>
        <v>2.0668012124595916</v>
      </c>
      <c r="BC228" s="1">
        <f t="shared" si="51"/>
        <v>6.2868503808958774E-3</v>
      </c>
      <c r="BD228" s="1">
        <f>BC228+LineDuration*(U228-T228+1)</f>
        <v>6.5628503808958776E-3</v>
      </c>
      <c r="BE228" s="1">
        <f t="shared" si="52"/>
        <v>1.3370810397038815E-2</v>
      </c>
      <c r="BF228" s="1">
        <f t="shared" si="58"/>
        <v>0.57081039703881653</v>
      </c>
      <c r="BG228" s="1">
        <f>BF228/(U228-T228+1)</f>
        <v>0.57081039703881653</v>
      </c>
      <c r="BH228" s="4">
        <f>((ABS(X228-F228+Xmax_correction)+1)^2+((ABS(U228-M228)+1)*BG228)^2)^(1/2)</f>
        <v>78.002088590686895</v>
      </c>
      <c r="BI228" s="4">
        <f>((ABS(E228-Xmin_correction-W228)+1)^2+((ABS(L228-T228)+1)*BG228)^2)^(1/2)</f>
        <v>53.788451155243813</v>
      </c>
      <c r="BJ228" s="4">
        <f>((ABS(E228-Xmin_correction-Y228)+1)^2+((ABS(K228-U228)+1)*BG228)^2)^(1/2)</f>
        <v>40.004072599041308</v>
      </c>
      <c r="BK228" s="4">
        <f>((ABS(V228-F228+Xmax_correction)+1)^2+((ABS(T228-N228)+1)*BG228)^2)^(1/2)</f>
        <v>88.165039877276172</v>
      </c>
      <c r="BL228" s="4">
        <f>((ABS(V228-Y228)+1)^2+((ABS(T228-U228)+1)*BG228)^2)^(1/2)</f>
        <v>1.1514445316069772</v>
      </c>
      <c r="BM228" s="4">
        <f>((ABS(W228-X228)+1)^2+((ABS(T228-U228)+1)*BG228)^2)^(1/2)</f>
        <v>1.1514445316069772</v>
      </c>
      <c r="BN228" s="4">
        <f>((ABS(E228-Xmin_correction-F228+Xmax_correction)+1)^2+((ABS(L228-M228)+1)*BG228)^2)^(1/2)</f>
        <v>53.049010147975892</v>
      </c>
      <c r="BO228" s="4">
        <f>((ABS(E228-Xmin_correction-F228+Xmax_correction)+1)^2+((ABS(K228-N228)+1)*BG228)^2)^(1/2)</f>
        <v>56.657517211414209</v>
      </c>
      <c r="BP228" s="4">
        <f t="shared" si="59"/>
        <v>88.165039877276172</v>
      </c>
      <c r="BQ228" s="4"/>
    </row>
    <row r="229" spans="1:69" x14ac:dyDescent="0.25">
      <c r="A229" s="10">
        <v>2036</v>
      </c>
      <c r="B229" s="47">
        <v>0</v>
      </c>
      <c r="C229" s="10">
        <v>20</v>
      </c>
      <c r="D229" s="10">
        <v>94</v>
      </c>
      <c r="E229" s="10">
        <v>31</v>
      </c>
      <c r="F229" s="10">
        <v>66</v>
      </c>
      <c r="G229" s="10">
        <v>50</v>
      </c>
      <c r="H229" s="10">
        <v>53</v>
      </c>
      <c r="I229" s="10">
        <v>45</v>
      </c>
      <c r="J229" s="10">
        <v>46</v>
      </c>
      <c r="K229" s="47">
        <v>0</v>
      </c>
      <c r="L229" s="10">
        <v>70</v>
      </c>
      <c r="M229" s="47">
        <v>0</v>
      </c>
      <c r="N229" s="10">
        <v>62</v>
      </c>
      <c r="O229" s="47">
        <v>0</v>
      </c>
      <c r="P229" s="47">
        <v>0</v>
      </c>
      <c r="Q229" s="10">
        <v>7493</v>
      </c>
      <c r="R229" s="10">
        <v>3</v>
      </c>
      <c r="S229" s="10">
        <v>45</v>
      </c>
      <c r="AG229" s="2">
        <f>Q229*0.000001</f>
        <v>7.4929999999999997E-3</v>
      </c>
      <c r="AH229" s="3">
        <f t="shared" si="45"/>
        <v>2.005190078726812</v>
      </c>
      <c r="AI229" s="3">
        <f t="shared" si="46"/>
        <v>2.078621478726812</v>
      </c>
      <c r="AJ229" s="2">
        <f>(1+D229-C229)*LineDuration</f>
        <v>2.07E-2</v>
      </c>
      <c r="AK229" s="3">
        <f t="shared" si="47"/>
        <v>2.2814814787268118</v>
      </c>
      <c r="AM229" s="7">
        <f>D229-C229+1</f>
        <v>75</v>
      </c>
      <c r="AN229" s="4">
        <f t="shared" si="53"/>
        <v>45.127065609645001</v>
      </c>
      <c r="AO229" s="32">
        <f t="shared" si="54"/>
        <v>1.6619737841755495</v>
      </c>
      <c r="AP229" s="1">
        <f>ABS(J229+I229-H229-G229)/2</f>
        <v>6</v>
      </c>
      <c r="AQ229" s="4">
        <f t="shared" si="55"/>
        <v>45.524191926240761</v>
      </c>
      <c r="AS229" s="4">
        <f>1+(F229-3)-(E229-8)</f>
        <v>41</v>
      </c>
      <c r="AT229" s="4">
        <f>ABS(N229-L229)</f>
        <v>8</v>
      </c>
      <c r="AU229" s="4">
        <f>AN229/(1+D229-C229)*ABS(N229-L229)</f>
        <v>4.8135536650287998</v>
      </c>
      <c r="AV229" s="4">
        <f t="shared" si="56"/>
        <v>41.281597581563048</v>
      </c>
      <c r="AX229" s="4">
        <f t="shared" si="57"/>
        <v>45.524191926240761</v>
      </c>
      <c r="AZ229" s="24">
        <f t="shared" si="48"/>
        <v>1</v>
      </c>
      <c r="BA229" s="1">
        <f t="shared" si="49"/>
        <v>1.2799999999999999E-2</v>
      </c>
      <c r="BB229" s="1">
        <f t="shared" si="50"/>
        <v>2.0668012124595916</v>
      </c>
      <c r="BC229" s="1">
        <f t="shared" si="51"/>
        <v>6.2868503808958774E-3</v>
      </c>
      <c r="BD229" s="1">
        <f>BC229+LineDuration*(U229-T229+1)</f>
        <v>6.5628503808958776E-3</v>
      </c>
      <c r="BE229" s="1">
        <f t="shared" si="52"/>
        <v>1.3370810397038815E-2</v>
      </c>
      <c r="BF229" s="1">
        <f t="shared" si="58"/>
        <v>0.57081039703881653</v>
      </c>
      <c r="BG229" s="1">
        <f>BF229/(U229-T229+1)</f>
        <v>0.57081039703881653</v>
      </c>
      <c r="BH229" s="4">
        <f>((ABS(X229-F229+Xmax_correction)+1)^2+((ABS(U229-M229)+1)*BG229)^2)^(1/2)</f>
        <v>64.002545453359645</v>
      </c>
      <c r="BI229" s="4">
        <f>((ABS(E229-Xmin_correction-W229)+1)^2+((ABS(L229-T229)+1)*BG229)^2)^(1/2)</f>
        <v>48.697857773439367</v>
      </c>
      <c r="BJ229" s="4">
        <f>((ABS(E229-Xmin_correction-Y229)+1)^2+((ABS(K229-U229)+1)*BG229)^2)^(1/2)</f>
        <v>27.00603311316506</v>
      </c>
      <c r="BK229" s="4">
        <f>((ABS(V229-F229+Xmax_correction)+1)^2+((ABS(T229-N229)+1)*BG229)^2)^(1/2)</f>
        <v>73.411153632673887</v>
      </c>
      <c r="BL229" s="4">
        <f>((ABS(V229-Y229)+1)^2+((ABS(T229-U229)+1)*BG229)^2)^(1/2)</f>
        <v>1.1514445316069772</v>
      </c>
      <c r="BM229" s="4">
        <f>((ABS(W229-X229)+1)^2+((ABS(T229-U229)+1)*BG229)^2)^(1/2)</f>
        <v>1.1514445316069772</v>
      </c>
      <c r="BN229" s="4">
        <f>((ABS(E229-Xmin_correction-F229+Xmax_correction)+1)^2+((ABS(L229-M229)+1)*BG229)^2)^(1/2)</f>
        <v>55.556109940510858</v>
      </c>
      <c r="BO229" s="4">
        <f>((ABS(E229-Xmin_correction-F229+Xmax_correction)+1)^2+((ABS(K229-N229)+1)*BG229)^2)^(1/2)</f>
        <v>52.318232746147395</v>
      </c>
      <c r="BP229" s="4">
        <f t="shared" si="59"/>
        <v>73.411153632673887</v>
      </c>
      <c r="BQ229" s="4"/>
    </row>
    <row r="230" spans="1:69" x14ac:dyDescent="0.25">
      <c r="A230" s="10">
        <v>2061</v>
      </c>
      <c r="B230" s="47">
        <v>0</v>
      </c>
      <c r="C230" s="10">
        <v>20</v>
      </c>
      <c r="D230" s="10">
        <v>94</v>
      </c>
      <c r="E230" s="10">
        <v>26</v>
      </c>
      <c r="F230" s="10">
        <v>62</v>
      </c>
      <c r="G230" s="10">
        <v>47</v>
      </c>
      <c r="H230" s="10">
        <v>50</v>
      </c>
      <c r="I230" s="10">
        <v>40</v>
      </c>
      <c r="J230" s="10">
        <v>41</v>
      </c>
      <c r="K230" s="47">
        <v>0</v>
      </c>
      <c r="L230" s="10">
        <v>72</v>
      </c>
      <c r="M230" s="47">
        <v>0</v>
      </c>
      <c r="N230" s="10">
        <v>57</v>
      </c>
      <c r="O230" s="47">
        <v>0</v>
      </c>
      <c r="P230" s="47">
        <v>0</v>
      </c>
      <c r="Q230" s="10">
        <v>7493</v>
      </c>
      <c r="R230" s="10">
        <v>3</v>
      </c>
      <c r="S230" s="10">
        <v>45</v>
      </c>
      <c r="AG230" s="2">
        <f>Q230*0.000001</f>
        <v>7.4929999999999997E-3</v>
      </c>
      <c r="AH230" s="3">
        <f t="shared" si="45"/>
        <v>2.005190078726812</v>
      </c>
      <c r="AI230" s="3">
        <f t="shared" si="46"/>
        <v>2.078621478726812</v>
      </c>
      <c r="AJ230" s="2">
        <f>(1+D230-C230)*LineDuration</f>
        <v>2.07E-2</v>
      </c>
      <c r="AK230" s="3">
        <f t="shared" si="47"/>
        <v>2.2814814787268118</v>
      </c>
      <c r="AM230" s="7">
        <f>D230-C230+1</f>
        <v>75</v>
      </c>
      <c r="AN230" s="4">
        <f t="shared" si="53"/>
        <v>45.127065609645001</v>
      </c>
      <c r="AO230" s="32">
        <f t="shared" si="54"/>
        <v>1.6619737841755495</v>
      </c>
      <c r="AP230" s="1">
        <f>ABS(J230+I230-H230-G230)/2</f>
        <v>8</v>
      </c>
      <c r="AQ230" s="4">
        <f t="shared" si="55"/>
        <v>45.830688959879325</v>
      </c>
      <c r="AS230" s="4">
        <f>1+(F230-3)-(E230-8)</f>
        <v>42</v>
      </c>
      <c r="AT230" s="4">
        <f>ABS(N230-L230)</f>
        <v>15</v>
      </c>
      <c r="AU230" s="4">
        <f>AN230/(1+D230-C230)*ABS(N230-L230)</f>
        <v>9.0254131219289988</v>
      </c>
      <c r="AV230" s="4">
        <f t="shared" si="56"/>
        <v>42.958795164919231</v>
      </c>
      <c r="AX230" s="4">
        <f t="shared" si="57"/>
        <v>45.830688959879325</v>
      </c>
      <c r="AZ230" s="24">
        <f t="shared" si="48"/>
        <v>2</v>
      </c>
      <c r="BA230" s="1">
        <f t="shared" si="49"/>
        <v>1.2799999999999999E-2</v>
      </c>
      <c r="BB230" s="1">
        <f t="shared" si="50"/>
        <v>2.0668012124595916</v>
      </c>
      <c r="BC230" s="1">
        <f t="shared" si="51"/>
        <v>6.2868503808958774E-3</v>
      </c>
      <c r="BD230" s="1">
        <f>BC230+LineDuration*(U230-T230+1)</f>
        <v>6.5628503808958776E-3</v>
      </c>
      <c r="BE230" s="1">
        <f t="shared" si="52"/>
        <v>1.3370810397038815E-2</v>
      </c>
      <c r="BF230" s="1">
        <f t="shared" si="58"/>
        <v>0.57081039703881653</v>
      </c>
      <c r="BG230" s="1">
        <f>BF230/(U230-T230+1)</f>
        <v>0.57081039703881653</v>
      </c>
      <c r="BH230" s="4">
        <f>((ABS(X230-F230+Xmax_correction)+1)^2+((ABS(U230-M230)+1)*BG230)^2)^(1/2)</f>
        <v>60.00271514281139</v>
      </c>
      <c r="BI230" s="4">
        <f>((ABS(E230-Xmin_correction-W230)+1)^2+((ABS(L230-T230)+1)*BG230)^2)^(1/2)</f>
        <v>47.120259023269391</v>
      </c>
      <c r="BJ230" s="4">
        <f>((ABS(E230-Xmin_correction-Y230)+1)^2+((ABS(K230-U230)+1)*BG230)^2)^(1/2)</f>
        <v>22.0074038566426</v>
      </c>
      <c r="BK230" s="4">
        <f>((ABS(V230-F230+Xmax_correction)+1)^2+((ABS(T230-N230)+1)*BG230)^2)^(1/2)</f>
        <v>68.527904166935116</v>
      </c>
      <c r="BL230" s="4">
        <f>((ABS(V230-Y230)+1)^2+((ABS(T230-U230)+1)*BG230)^2)^(1/2)</f>
        <v>1.1514445316069772</v>
      </c>
      <c r="BM230" s="4">
        <f>((ABS(W230-X230)+1)^2+((ABS(T230-U230)+1)*BG230)^2)^(1/2)</f>
        <v>1.1514445316069772</v>
      </c>
      <c r="BN230" s="4">
        <f>((ABS(E230-Xmin_correction-F230+Xmax_correction)+1)^2+((ABS(L230-M230)+1)*BG230)^2)^(1/2)</f>
        <v>57.072925371142496</v>
      </c>
      <c r="BO230" s="4">
        <f>((ABS(E230-Xmin_correction-F230+Xmax_correction)+1)^2+((ABS(K230-N230)+1)*BG230)^2)^(1/2)</f>
        <v>51.15734208803898</v>
      </c>
      <c r="BP230" s="4">
        <f t="shared" si="59"/>
        <v>68.527904166935116</v>
      </c>
      <c r="BQ230" s="4"/>
    </row>
    <row r="231" spans="1:69" x14ac:dyDescent="0.25">
      <c r="A231" s="10">
        <v>2008</v>
      </c>
      <c r="B231" s="47">
        <v>0</v>
      </c>
      <c r="C231" s="10">
        <v>20</v>
      </c>
      <c r="D231" s="10">
        <v>93</v>
      </c>
      <c r="E231" s="10">
        <v>30</v>
      </c>
      <c r="F231" s="10">
        <v>65</v>
      </c>
      <c r="G231" s="10">
        <v>47</v>
      </c>
      <c r="H231" s="10">
        <v>52</v>
      </c>
      <c r="I231" s="10">
        <v>42</v>
      </c>
      <c r="J231" s="10">
        <v>45</v>
      </c>
      <c r="K231" s="47">
        <v>0</v>
      </c>
      <c r="L231" s="10">
        <v>68</v>
      </c>
      <c r="M231" s="47">
        <v>0</v>
      </c>
      <c r="N231" s="10">
        <v>57</v>
      </c>
      <c r="O231" s="47">
        <v>0</v>
      </c>
      <c r="P231" s="47">
        <v>0</v>
      </c>
      <c r="Q231" s="10">
        <v>7493</v>
      </c>
      <c r="R231" s="10">
        <v>3</v>
      </c>
      <c r="S231" s="10">
        <v>45</v>
      </c>
      <c r="AF231" s="8"/>
      <c r="AG231" s="2">
        <f>Q231*0.000001</f>
        <v>7.4929999999999997E-3</v>
      </c>
      <c r="AH231" s="3">
        <f t="shared" si="45"/>
        <v>2.005190078726812</v>
      </c>
      <c r="AI231" s="3">
        <f t="shared" si="46"/>
        <v>2.078621478726812</v>
      </c>
      <c r="AJ231" s="2">
        <f>(1+D231-C231)*LineDuration</f>
        <v>2.0423999999999998E-2</v>
      </c>
      <c r="AK231" s="3">
        <f t="shared" si="47"/>
        <v>2.2787766787268122</v>
      </c>
      <c r="AM231" s="7">
        <f>D231-C231+1</f>
        <v>74</v>
      </c>
      <c r="AN231" s="4">
        <f t="shared" si="53"/>
        <v>44.497749983916407</v>
      </c>
      <c r="AO231" s="32">
        <f t="shared" si="54"/>
        <v>1.6630054334600537</v>
      </c>
      <c r="AP231" s="1">
        <f>ABS(J231+I231-H231-G231)/2</f>
        <v>6</v>
      </c>
      <c r="AQ231" s="4">
        <f t="shared" si="55"/>
        <v>44.900442688587518</v>
      </c>
      <c r="AS231" s="4">
        <f>1+(F231-3)-(E231-8)</f>
        <v>41</v>
      </c>
      <c r="AT231" s="4">
        <f>ABS(N231-L231)</f>
        <v>11</v>
      </c>
      <c r="AU231" s="4">
        <f>AN231/(1+D231-C231)*ABS(N231-L231)</f>
        <v>6.6145304030146006</v>
      </c>
      <c r="AV231" s="4">
        <f t="shared" si="56"/>
        <v>41.530133788038832</v>
      </c>
      <c r="AX231" s="4">
        <f t="shared" si="57"/>
        <v>44.900442688587518</v>
      </c>
      <c r="AZ231" s="24">
        <f t="shared" si="48"/>
        <v>3</v>
      </c>
      <c r="BA231" s="1">
        <f t="shared" si="49"/>
        <v>1.2799999999999999E-2</v>
      </c>
      <c r="BB231" s="1">
        <f t="shared" si="50"/>
        <v>2.0668012124595916</v>
      </c>
      <c r="BC231" s="1">
        <f t="shared" si="51"/>
        <v>6.2868503808958774E-3</v>
      </c>
      <c r="BD231" s="1">
        <f>BC231+LineDuration*(U231-T231+1)</f>
        <v>6.5628503808958776E-3</v>
      </c>
      <c r="BE231" s="1">
        <f t="shared" si="52"/>
        <v>1.3370810397038815E-2</v>
      </c>
      <c r="BF231" s="1">
        <f t="shared" si="58"/>
        <v>0.57081039703881653</v>
      </c>
      <c r="BG231" s="1">
        <f>BF231/(U231-T231+1)</f>
        <v>0.57081039703881653</v>
      </c>
      <c r="BH231" s="4">
        <f>((ABS(X231-F231+Xmax_correction)+1)^2+((ABS(U231-M231)+1)*BG231)^2)^(1/2)</f>
        <v>63.002585855735852</v>
      </c>
      <c r="BI231" s="4">
        <f>((ABS(E231-Xmin_correction-W231)+1)^2+((ABS(L231-T231)+1)*BG231)^2)^(1/2)</f>
        <v>47.193754767969011</v>
      </c>
      <c r="BJ231" s="4">
        <f>((ABS(E231-Xmin_correction-Y231)+1)^2+((ABS(K231-U231)+1)*BG231)^2)^(1/2)</f>
        <v>26.006265101112994</v>
      </c>
      <c r="BK231" s="4">
        <f>((ABS(V231-F231+Xmax_correction)+1)^2+((ABS(T231-N231)+1)*BG231)^2)^(1/2)</f>
        <v>71.169330821026023</v>
      </c>
      <c r="BL231" s="4">
        <f>((ABS(V231-Y231)+1)^2+((ABS(T231-U231)+1)*BG231)^2)^(1/2)</f>
        <v>1.1514445316069772</v>
      </c>
      <c r="BM231" s="4">
        <f>((ABS(W231-X231)+1)^2+((ABS(T231-U231)+1)*BG231)^2)^(1/2)</f>
        <v>1.1514445316069772</v>
      </c>
      <c r="BN231" s="4">
        <f>((ABS(E231-Xmin_correction-F231+Xmax_correction)+1)^2+((ABS(L231-M231)+1)*BG231)^2)^(1/2)</f>
        <v>54.728881672287052</v>
      </c>
      <c r="BO231" s="4">
        <f>((ABS(E231-Xmin_correction-F231+Xmax_correction)+1)^2+((ABS(K231-N231)+1)*BG231)^2)^(1/2)</f>
        <v>50.399143341059322</v>
      </c>
      <c r="BP231" s="4">
        <f t="shared" si="59"/>
        <v>71.169330821026023</v>
      </c>
      <c r="BQ231" s="4"/>
    </row>
    <row r="232" spans="1:69" s="36" customFormat="1" x14ac:dyDescent="0.25">
      <c r="A232" s="44">
        <v>2097</v>
      </c>
      <c r="B232" s="47">
        <v>0</v>
      </c>
      <c r="C232" s="44">
        <v>22</v>
      </c>
      <c r="D232" s="44">
        <v>96</v>
      </c>
      <c r="E232" s="44">
        <v>37</v>
      </c>
      <c r="F232" s="44">
        <v>73</v>
      </c>
      <c r="G232" s="44">
        <v>55</v>
      </c>
      <c r="H232" s="44">
        <v>56</v>
      </c>
      <c r="I232" s="44">
        <v>52</v>
      </c>
      <c r="J232" s="44">
        <v>55</v>
      </c>
      <c r="K232" s="47">
        <v>0</v>
      </c>
      <c r="L232" s="44">
        <v>71</v>
      </c>
      <c r="M232" s="47">
        <v>0</v>
      </c>
      <c r="N232" s="44">
        <v>64</v>
      </c>
      <c r="O232" s="47">
        <v>0</v>
      </c>
      <c r="P232" s="47">
        <v>0</v>
      </c>
      <c r="Q232" s="44">
        <v>7450</v>
      </c>
      <c r="R232" s="44">
        <v>3</v>
      </c>
      <c r="S232" s="44">
        <v>45</v>
      </c>
      <c r="U232" s="39"/>
      <c r="V232" s="39"/>
      <c r="AD232" s="53"/>
      <c r="AG232" s="37">
        <f>Q232*0.000001</f>
        <v>7.45E-3</v>
      </c>
      <c r="AH232" s="38">
        <f t="shared" si="45"/>
        <v>2.0171862751677851</v>
      </c>
      <c r="AI232" s="38">
        <f t="shared" si="46"/>
        <v>2.0901962751677852</v>
      </c>
      <c r="AJ232" s="37">
        <f>(1+D232-C232)*LineDuration</f>
        <v>2.07E-2</v>
      </c>
      <c r="AK232" s="38">
        <f t="shared" si="47"/>
        <v>2.293056275167785</v>
      </c>
      <c r="AL232" s="48"/>
      <c r="AM232" s="39">
        <f>D232-C232+1</f>
        <v>75</v>
      </c>
      <c r="AN232" s="40">
        <f t="shared" si="53"/>
        <v>45.366663895973147</v>
      </c>
      <c r="AO232" s="41">
        <f t="shared" si="54"/>
        <v>1.6531962802461473</v>
      </c>
      <c r="AP232" s="39">
        <f>ABS(J232+I232-H232-G232)/2</f>
        <v>2</v>
      </c>
      <c r="AQ232" s="40">
        <f t="shared" si="55"/>
        <v>45.410727730902899</v>
      </c>
      <c r="AR232" s="48"/>
      <c r="AS232" s="40">
        <f>1+(F232-3)-(E232-8)</f>
        <v>42</v>
      </c>
      <c r="AT232" s="40">
        <f>ABS(N232-L232)</f>
        <v>7</v>
      </c>
      <c r="AU232" s="40">
        <f>AN232/(1+D232-C232)*ABS(N232-L232)</f>
        <v>4.2342219636241598</v>
      </c>
      <c r="AV232" s="40">
        <f t="shared" si="56"/>
        <v>42.212896555877769</v>
      </c>
      <c r="AW232" s="48"/>
      <c r="AX232" s="40">
        <f t="shared" si="57"/>
        <v>45.410727730902899</v>
      </c>
      <c r="AY232" s="48"/>
      <c r="AZ232" s="42">
        <f t="shared" si="48"/>
        <v>0</v>
      </c>
      <c r="BA232" s="39">
        <f t="shared" si="49"/>
        <v>1.2799999999999999E-2</v>
      </c>
      <c r="BB232" s="39">
        <f t="shared" si="50"/>
        <v>2.0784418367434014</v>
      </c>
      <c r="BC232" s="39">
        <f t="shared" si="51"/>
        <v>6.2505675077159477E-3</v>
      </c>
      <c r="BD232" s="39">
        <f>BC232+LineDuration*(U232-T232+1)</f>
        <v>6.5265675077159479E-3</v>
      </c>
      <c r="BE232" s="39">
        <f t="shared" si="52"/>
        <v>1.3374023209341218E-2</v>
      </c>
      <c r="BF232" s="39">
        <f t="shared" si="58"/>
        <v>0.57402320934121964</v>
      </c>
      <c r="BG232" s="39">
        <f>BF232/(U232-T232+1)</f>
        <v>0.57402320934121964</v>
      </c>
      <c r="BH232" s="4">
        <f>((ABS(X232-F232+Xmax_correction)+1)^2+((ABS(U232-M232)+1)*BG232)^2)^(1/2)</f>
        <v>71.002320403243601</v>
      </c>
      <c r="BI232" s="40">
        <f>((ABS(E232-Xmin_correction-W232)+1)^2+((ABS(L232-T232)+1)*BG232)^2)^(1/2)</f>
        <v>52.888011032431997</v>
      </c>
      <c r="BJ232" s="4">
        <f>((ABS(E232-Xmin_correction-Y232)+1)^2+((ABS(K232-U232)+1)*BG232)^2)^(1/2)</f>
        <v>33.004992086726254</v>
      </c>
      <c r="BK232" s="4">
        <f>((ABS(V232-F232+Xmax_correction)+1)^2+((ABS(T232-N232)+1)*BG232)^2)^(1/2)</f>
        <v>80.206911638234857</v>
      </c>
      <c r="BL232" s="40">
        <f>((ABS(V232-Y232)+1)^2+((ABS(T232-U232)+1)*BG232)^2)^(1/2)</f>
        <v>1.1530406085053526</v>
      </c>
      <c r="BM232" s="40">
        <f>((ABS(W232-X232)+1)^2+((ABS(T232-U232)+1)*BG232)^2)^(1/2)</f>
        <v>1.1530406085053526</v>
      </c>
      <c r="BN232" s="4">
        <f>((ABS(E232-Xmin_correction-F232+Xmax_correction)+1)^2+((ABS(L232-M232)+1)*BG232)^2)^(1/2)</f>
        <v>56.825537489465496</v>
      </c>
      <c r="BO232" s="4">
        <f>((ABS(E232-Xmin_correction-F232+Xmax_correction)+1)^2+((ABS(K232-N232)+1)*BG232)^2)^(1/2)</f>
        <v>53.973592381308222</v>
      </c>
      <c r="BP232" s="40">
        <f t="shared" si="59"/>
        <v>80.206911638234857</v>
      </c>
      <c r="BQ232" s="4"/>
    </row>
    <row r="233" spans="1:69" s="36" customFormat="1" x14ac:dyDescent="0.25">
      <c r="A233" s="44">
        <v>2029</v>
      </c>
      <c r="B233" s="47">
        <v>0</v>
      </c>
      <c r="C233" s="44">
        <v>20</v>
      </c>
      <c r="D233" s="44">
        <v>94</v>
      </c>
      <c r="E233" s="44">
        <v>35</v>
      </c>
      <c r="F233" s="44">
        <v>70</v>
      </c>
      <c r="G233" s="44">
        <v>54</v>
      </c>
      <c r="H233" s="44">
        <v>57</v>
      </c>
      <c r="I233" s="44">
        <v>49</v>
      </c>
      <c r="J233" s="44">
        <v>51</v>
      </c>
      <c r="K233" s="47">
        <v>0</v>
      </c>
      <c r="L233" s="44">
        <v>69</v>
      </c>
      <c r="M233" s="47">
        <v>0</v>
      </c>
      <c r="N233" s="44">
        <v>64</v>
      </c>
      <c r="O233" s="47">
        <v>0</v>
      </c>
      <c r="P233" s="47">
        <v>0</v>
      </c>
      <c r="Q233" s="44">
        <v>7450</v>
      </c>
      <c r="R233" s="44">
        <v>3</v>
      </c>
      <c r="S233" s="44">
        <v>45</v>
      </c>
      <c r="U233" s="39"/>
      <c r="V233" s="39"/>
      <c r="AD233" s="53"/>
      <c r="AG233" s="37">
        <f>Q233*0.000001</f>
        <v>7.45E-3</v>
      </c>
      <c r="AH233" s="38">
        <f t="shared" si="45"/>
        <v>2.0171862751677851</v>
      </c>
      <c r="AI233" s="38">
        <f t="shared" si="46"/>
        <v>2.0901962751677852</v>
      </c>
      <c r="AJ233" s="37">
        <f>(1+D233-C233)*LineDuration</f>
        <v>2.07E-2</v>
      </c>
      <c r="AK233" s="38">
        <f t="shared" si="47"/>
        <v>2.293056275167785</v>
      </c>
      <c r="AL233" s="48"/>
      <c r="AM233" s="39">
        <f>D233-C233+1</f>
        <v>75</v>
      </c>
      <c r="AN233" s="40">
        <f t="shared" si="53"/>
        <v>45.366663895973147</v>
      </c>
      <c r="AO233" s="41">
        <f t="shared" si="54"/>
        <v>1.6531962802461473</v>
      </c>
      <c r="AP233" s="39">
        <f>ABS(J233+I233-H233-G233)/2</f>
        <v>5.5</v>
      </c>
      <c r="AQ233" s="40">
        <f t="shared" si="55"/>
        <v>45.698842360066337</v>
      </c>
      <c r="AR233" s="48"/>
      <c r="AS233" s="40">
        <f>1+(F233-3)-(E233-8)</f>
        <v>41</v>
      </c>
      <c r="AT233" s="40">
        <f>ABS(N233-L233)</f>
        <v>5</v>
      </c>
      <c r="AU233" s="40">
        <f>AN233/(1+D233-C233)*ABS(N233-L233)</f>
        <v>3.0244442597315429</v>
      </c>
      <c r="AV233" s="40">
        <f t="shared" si="56"/>
        <v>41.111400646052225</v>
      </c>
      <c r="AW233" s="48"/>
      <c r="AX233" s="40">
        <f t="shared" si="57"/>
        <v>45.698842360066337</v>
      </c>
      <c r="AY233" s="48"/>
      <c r="AZ233" s="42">
        <f t="shared" si="48"/>
        <v>1</v>
      </c>
      <c r="BA233" s="39">
        <f t="shared" si="49"/>
        <v>1.2799999999999999E-2</v>
      </c>
      <c r="BB233" s="39">
        <f t="shared" si="50"/>
        <v>2.0784418367434014</v>
      </c>
      <c r="BC233" s="39">
        <f t="shared" si="51"/>
        <v>6.2505675077159477E-3</v>
      </c>
      <c r="BD233" s="39">
        <f>BC233+LineDuration*(U233-T233+1)</f>
        <v>6.5265675077159479E-3</v>
      </c>
      <c r="BE233" s="39">
        <f t="shared" si="52"/>
        <v>1.3374023209341218E-2</v>
      </c>
      <c r="BF233" s="39">
        <f t="shared" si="58"/>
        <v>0.57402320934121964</v>
      </c>
      <c r="BG233" s="39">
        <f>BF233/(U233-T233+1)</f>
        <v>0.57402320934121964</v>
      </c>
      <c r="BH233" s="4">
        <f>((ABS(X233-F233+Xmax_correction)+1)^2+((ABS(U233-M233)+1)*BG233)^2)^(1/2)</f>
        <v>68.002422770404749</v>
      </c>
      <c r="BI233" s="40">
        <f>((ABS(E233-Xmin_correction-W233)+1)^2+((ABS(L233-T233)+1)*BG233)^2)^(1/2)</f>
        <v>50.750004530302547</v>
      </c>
      <c r="BJ233" s="4">
        <f>((ABS(E233-Xmin_correction-Y233)+1)^2+((ABS(K233-U233)+1)*BG233)^2)^(1/2)</f>
        <v>31.005314103309168</v>
      </c>
      <c r="BK233" s="4">
        <f>((ABS(V233-F233+Xmax_correction)+1)^2+((ABS(T233-N233)+1)*BG233)^2)^(1/2)</f>
        <v>77.56383612575911</v>
      </c>
      <c r="BL233" s="40">
        <f>((ABS(V233-Y233)+1)^2+((ABS(T233-U233)+1)*BG233)^2)^(1/2)</f>
        <v>1.1530406085053526</v>
      </c>
      <c r="BM233" s="40">
        <f>((ABS(W233-X233)+1)^2+((ABS(T233-U233)+1)*BG233)^2)^(1/2)</f>
        <v>1.1530406085053526</v>
      </c>
      <c r="BN233" s="4">
        <f>((ABS(E233-Xmin_correction-F233+Xmax_correction)+1)^2+((ABS(L233-M233)+1)*BG233)^2)^(1/2)</f>
        <v>55.304276144125858</v>
      </c>
      <c r="BO233" s="4">
        <f>((ABS(E233-Xmin_correction-F233+Xmax_correction)+1)^2+((ABS(K233-N233)+1)*BG233)^2)^(1/2)</f>
        <v>53.255503701904964</v>
      </c>
      <c r="BP233" s="40">
        <f t="shared" si="59"/>
        <v>77.56383612575911</v>
      </c>
      <c r="BQ233" s="4"/>
    </row>
    <row r="234" spans="1:69" s="36" customFormat="1" x14ac:dyDescent="0.25">
      <c r="A234" s="44">
        <v>2071</v>
      </c>
      <c r="B234" s="47">
        <v>0</v>
      </c>
      <c r="C234" s="44">
        <v>20</v>
      </c>
      <c r="D234" s="44">
        <v>94</v>
      </c>
      <c r="E234" s="44">
        <v>24</v>
      </c>
      <c r="F234" s="44">
        <v>61</v>
      </c>
      <c r="G234" s="44">
        <v>46</v>
      </c>
      <c r="H234" s="44">
        <v>48</v>
      </c>
      <c r="I234" s="44">
        <v>37</v>
      </c>
      <c r="J234" s="44">
        <v>39</v>
      </c>
      <c r="K234" s="47">
        <v>0</v>
      </c>
      <c r="L234" s="44">
        <v>69</v>
      </c>
      <c r="M234" s="47">
        <v>0</v>
      </c>
      <c r="N234" s="44">
        <v>53</v>
      </c>
      <c r="O234" s="47">
        <v>0</v>
      </c>
      <c r="P234" s="47">
        <v>0</v>
      </c>
      <c r="Q234" s="44">
        <v>7450</v>
      </c>
      <c r="R234" s="44">
        <v>3</v>
      </c>
      <c r="S234" s="44">
        <v>45</v>
      </c>
      <c r="U234" s="39"/>
      <c r="V234" s="39"/>
      <c r="AD234" s="53"/>
      <c r="AG234" s="37">
        <f>Q234*0.000001</f>
        <v>7.45E-3</v>
      </c>
      <c r="AH234" s="38">
        <f t="shared" si="45"/>
        <v>2.0171862751677851</v>
      </c>
      <c r="AI234" s="38">
        <f t="shared" si="46"/>
        <v>2.0901962751677852</v>
      </c>
      <c r="AJ234" s="37">
        <f>(1+D234-C234)*LineDuration</f>
        <v>2.07E-2</v>
      </c>
      <c r="AK234" s="38">
        <f t="shared" si="47"/>
        <v>2.293056275167785</v>
      </c>
      <c r="AL234" s="48"/>
      <c r="AM234" s="39">
        <f>D234-C234+1</f>
        <v>75</v>
      </c>
      <c r="AN234" s="40">
        <f t="shared" si="53"/>
        <v>45.366663895973147</v>
      </c>
      <c r="AO234" s="41">
        <f t="shared" si="54"/>
        <v>1.6531962802461473</v>
      </c>
      <c r="AP234" s="39">
        <f>ABS(J234+I234-H234-G234)/2</f>
        <v>9</v>
      </c>
      <c r="AQ234" s="40">
        <f t="shared" si="55"/>
        <v>46.250775053507951</v>
      </c>
      <c r="AR234" s="48"/>
      <c r="AS234" s="40">
        <f>1+(F234-3)-(E234-8)</f>
        <v>43</v>
      </c>
      <c r="AT234" s="40">
        <f>ABS(N234-L234)</f>
        <v>16</v>
      </c>
      <c r="AU234" s="40">
        <f>AN234/(1+D234-C234)*ABS(N234-L234)</f>
        <v>9.6782216311409375</v>
      </c>
      <c r="AV234" s="40">
        <f t="shared" si="56"/>
        <v>44.075707299389812</v>
      </c>
      <c r="AW234" s="48"/>
      <c r="AX234" s="40">
        <f t="shared" si="57"/>
        <v>46.250775053507951</v>
      </c>
      <c r="AY234" s="48"/>
      <c r="AZ234" s="42">
        <f t="shared" si="48"/>
        <v>2</v>
      </c>
      <c r="BA234" s="39">
        <f t="shared" si="49"/>
        <v>1.2799999999999999E-2</v>
      </c>
      <c r="BB234" s="39">
        <f t="shared" si="50"/>
        <v>2.0784418367434014</v>
      </c>
      <c r="BC234" s="39">
        <f t="shared" si="51"/>
        <v>6.2505675077159477E-3</v>
      </c>
      <c r="BD234" s="39">
        <f>BC234+LineDuration*(U234-T234+1)</f>
        <v>6.5265675077159479E-3</v>
      </c>
      <c r="BE234" s="39">
        <f t="shared" si="52"/>
        <v>1.3374023209341218E-2</v>
      </c>
      <c r="BF234" s="39">
        <f t="shared" si="58"/>
        <v>0.57402320934121964</v>
      </c>
      <c r="BG234" s="39">
        <f>BF234/(U234-T234+1)</f>
        <v>0.57402320934121964</v>
      </c>
      <c r="BH234" s="4">
        <f>((ABS(X234-F234+Xmax_correction)+1)^2+((ABS(U234-M234)+1)*BG234)^2)^(1/2)</f>
        <v>59.002792329218302</v>
      </c>
      <c r="BI234" s="40">
        <f>((ABS(E234-Xmin_correction-W234)+1)^2+((ABS(L234-T234)+1)*BG234)^2)^(1/2)</f>
        <v>44.883883074281002</v>
      </c>
      <c r="BJ234" s="4">
        <f>((ABS(E234-Xmin_correction-Y234)+1)^2+((ABS(K234-U234)+1)*BG234)^2)^(1/2)</f>
        <v>20.008235870382535</v>
      </c>
      <c r="BK234" s="4">
        <f>((ABS(V234-F234+Xmax_correction)+1)^2+((ABS(T234-N234)+1)*BG234)^2)^(1/2)</f>
        <v>66.6470532913402</v>
      </c>
      <c r="BL234" s="40">
        <f>((ABS(V234-Y234)+1)^2+((ABS(T234-U234)+1)*BG234)^2)^(1/2)</f>
        <v>1.1530406085053526</v>
      </c>
      <c r="BM234" s="40">
        <f>((ABS(W234-X234)+1)^2+((ABS(T234-U234)+1)*BG234)^2)^(1/2)</f>
        <v>1.1530406085053526</v>
      </c>
      <c r="BN234" s="4">
        <f>((ABS(E234-Xmin_correction-F234+Xmax_correction)+1)^2+((ABS(L234-M234)+1)*BG234)^2)^(1/2)</f>
        <v>56.697115974498459</v>
      </c>
      <c r="BO234" s="4">
        <f>((ABS(E234-Xmin_correction-F234+Xmax_correction)+1)^2+((ABS(K234-N234)+1)*BG234)^2)^(1/2)</f>
        <v>50.604641214208208</v>
      </c>
      <c r="BP234" s="40">
        <f t="shared" si="59"/>
        <v>66.6470532913402</v>
      </c>
      <c r="BQ234" s="4"/>
    </row>
    <row r="235" spans="1:69" s="36" customFormat="1" x14ac:dyDescent="0.25">
      <c r="A235" s="44">
        <v>2020</v>
      </c>
      <c r="B235" s="47">
        <v>0</v>
      </c>
      <c r="C235" s="44">
        <v>20</v>
      </c>
      <c r="D235" s="44">
        <v>94</v>
      </c>
      <c r="E235" s="44">
        <v>23</v>
      </c>
      <c r="F235" s="44">
        <v>59</v>
      </c>
      <c r="G235" s="44">
        <v>42</v>
      </c>
      <c r="H235" s="44">
        <v>45</v>
      </c>
      <c r="I235" s="44">
        <v>36</v>
      </c>
      <c r="J235" s="44">
        <v>37</v>
      </c>
      <c r="K235" s="47">
        <v>0</v>
      </c>
      <c r="L235" s="44">
        <v>71</v>
      </c>
      <c r="M235" s="47">
        <v>0</v>
      </c>
      <c r="N235" s="44">
        <v>56</v>
      </c>
      <c r="O235" s="47">
        <v>0</v>
      </c>
      <c r="P235" s="47">
        <v>0</v>
      </c>
      <c r="Q235" s="44">
        <v>7450</v>
      </c>
      <c r="R235" s="44">
        <v>3</v>
      </c>
      <c r="S235" s="44">
        <v>45</v>
      </c>
      <c r="U235" s="39"/>
      <c r="V235" s="39"/>
      <c r="AD235" s="53"/>
      <c r="AG235" s="37">
        <f>Q235*0.000001</f>
        <v>7.45E-3</v>
      </c>
      <c r="AH235" s="38">
        <f t="shared" si="45"/>
        <v>2.0171862751677851</v>
      </c>
      <c r="AI235" s="38">
        <f t="shared" si="46"/>
        <v>2.0901962751677852</v>
      </c>
      <c r="AJ235" s="37">
        <f>(1+D235-C235)*LineDuration</f>
        <v>2.07E-2</v>
      </c>
      <c r="AK235" s="38">
        <f t="shared" si="47"/>
        <v>2.293056275167785</v>
      </c>
      <c r="AL235" s="48"/>
      <c r="AM235" s="39">
        <f>D235-C235+1</f>
        <v>75</v>
      </c>
      <c r="AN235" s="40">
        <f t="shared" si="53"/>
        <v>45.366663895973147</v>
      </c>
      <c r="AO235" s="41">
        <f t="shared" si="54"/>
        <v>1.6531962802461473</v>
      </c>
      <c r="AP235" s="39">
        <f>ABS(J235+I235-H235-G235)/2</f>
        <v>7</v>
      </c>
      <c r="AQ235" s="40">
        <f t="shared" si="55"/>
        <v>45.903531378862276</v>
      </c>
      <c r="AR235" s="48"/>
      <c r="AS235" s="40">
        <f>1+(F235-3)-(E235-8)</f>
        <v>42</v>
      </c>
      <c r="AT235" s="40">
        <f>ABS(N235-L235)</f>
        <v>15</v>
      </c>
      <c r="AU235" s="40">
        <f>AN235/(1+D235-C235)*ABS(N235-L235)</f>
        <v>9.0733327791946294</v>
      </c>
      <c r="AV235" s="40">
        <f t="shared" si="56"/>
        <v>42.968888369633298</v>
      </c>
      <c r="AW235" s="48"/>
      <c r="AX235" s="40">
        <f t="shared" si="57"/>
        <v>45.903531378862276</v>
      </c>
      <c r="AY235" s="48"/>
      <c r="AZ235" s="42">
        <f t="shared" si="48"/>
        <v>3</v>
      </c>
      <c r="BA235" s="39">
        <f t="shared" si="49"/>
        <v>1.2799999999999999E-2</v>
      </c>
      <c r="BB235" s="39">
        <f t="shared" si="50"/>
        <v>2.0784418367434014</v>
      </c>
      <c r="BC235" s="39">
        <f t="shared" si="51"/>
        <v>6.2505675077159477E-3</v>
      </c>
      <c r="BD235" s="39">
        <f>BC235+LineDuration*(U235-T235+1)</f>
        <v>6.5265675077159479E-3</v>
      </c>
      <c r="BE235" s="39">
        <f t="shared" si="52"/>
        <v>1.3374023209341218E-2</v>
      </c>
      <c r="BF235" s="39">
        <f t="shared" si="58"/>
        <v>0.57402320934121964</v>
      </c>
      <c r="BG235" s="39">
        <f>BF235/(U235-T235+1)</f>
        <v>0.57402320934121964</v>
      </c>
      <c r="BH235" s="4">
        <f>((ABS(X235-F235+Xmax_correction)+1)^2+((ABS(U235-M235)+1)*BG235)^2)^(1/2)</f>
        <v>57.002890300798455</v>
      </c>
      <c r="BI235" s="40">
        <f>((ABS(E235-Xmin_correction-W235)+1)^2+((ABS(L235-T235)+1)*BG235)^2)^(1/2)</f>
        <v>45.487819369218485</v>
      </c>
      <c r="BJ235" s="4">
        <f>((ABS(E235-Xmin_correction-Y235)+1)^2+((ABS(K235-U235)+1)*BG235)^2)^(1/2)</f>
        <v>19.008669144494636</v>
      </c>
      <c r="BK235" s="4">
        <f>((ABS(V235-F235+Xmax_correction)+1)^2+((ABS(T235-N235)+1)*BG235)^2)^(1/2)</f>
        <v>65.723314684805089</v>
      </c>
      <c r="BL235" s="40">
        <f>((ABS(V235-Y235)+1)^2+((ABS(T235-U235)+1)*BG235)^2)^(1/2)</f>
        <v>1.1530406085053526</v>
      </c>
      <c r="BM235" s="40">
        <f>((ABS(W235-X235)+1)^2+((ABS(T235-U235)+1)*BG235)^2)^(1/2)</f>
        <v>1.1530406085053526</v>
      </c>
      <c r="BN235" s="4">
        <f>((ABS(E235-Xmin_correction-F235+Xmax_correction)+1)^2+((ABS(L235-M235)+1)*BG235)^2)^(1/2)</f>
        <v>56.825537489465496</v>
      </c>
      <c r="BO235" s="4">
        <f>((ABS(E235-Xmin_correction-F235+Xmax_correction)+1)^2+((ABS(K235-N235)+1)*BG235)^2)^(1/2)</f>
        <v>50.907308838298626</v>
      </c>
      <c r="BP235" s="40">
        <f t="shared" si="59"/>
        <v>65.723314684805089</v>
      </c>
      <c r="BQ235" s="4"/>
    </row>
    <row r="236" spans="1:69" x14ac:dyDescent="0.25">
      <c r="A236" s="10">
        <v>2081</v>
      </c>
      <c r="B236" s="47">
        <v>0</v>
      </c>
      <c r="C236" s="10">
        <v>23</v>
      </c>
      <c r="D236" s="10">
        <v>96</v>
      </c>
      <c r="E236" s="10">
        <v>31</v>
      </c>
      <c r="F236" s="10">
        <v>68</v>
      </c>
      <c r="G236" s="10">
        <v>47</v>
      </c>
      <c r="H236" s="10">
        <v>52</v>
      </c>
      <c r="I236" s="10">
        <v>46</v>
      </c>
      <c r="J236" s="10">
        <v>50</v>
      </c>
      <c r="K236" s="47">
        <v>0</v>
      </c>
      <c r="L236" s="10">
        <v>66</v>
      </c>
      <c r="M236" s="47">
        <v>0</v>
      </c>
      <c r="N236" s="10">
        <v>64</v>
      </c>
      <c r="O236" s="47">
        <v>0</v>
      </c>
      <c r="P236" s="47">
        <v>0</v>
      </c>
      <c r="Q236" s="10">
        <v>7403</v>
      </c>
      <c r="R236" s="10">
        <v>3</v>
      </c>
      <c r="S236" s="10">
        <v>45</v>
      </c>
      <c r="AG236" s="2">
        <f>Q236*0.000001</f>
        <v>7.4029999999999999E-3</v>
      </c>
      <c r="AH236" s="3">
        <f t="shared" si="45"/>
        <v>2.0304550041739837</v>
      </c>
      <c r="AI236" s="3">
        <f t="shared" si="46"/>
        <v>2.1030044041739839</v>
      </c>
      <c r="AJ236" s="2">
        <f>(1+D236-C236)*LineDuration</f>
        <v>2.0423999999999998E-2</v>
      </c>
      <c r="AK236" s="3">
        <f t="shared" si="47"/>
        <v>2.3031596041739841</v>
      </c>
      <c r="AM236" s="7">
        <f>D236-C236+1</f>
        <v>74</v>
      </c>
      <c r="AN236" s="4">
        <f t="shared" si="53"/>
        <v>44.995746853249443</v>
      </c>
      <c r="AO236" s="32">
        <f t="shared" si="54"/>
        <v>1.6445998827699415</v>
      </c>
      <c r="AP236" s="1">
        <f>ABS(J236+I236-H236-G236)/2</f>
        <v>1.5</v>
      </c>
      <c r="AQ236" s="4">
        <f t="shared" si="55"/>
        <v>45.020742273775397</v>
      </c>
      <c r="AS236" s="4">
        <f>1+(F236-3)-(E236-8)</f>
        <v>43</v>
      </c>
      <c r="AT236" s="4">
        <f>ABS(N236-L236)</f>
        <v>2</v>
      </c>
      <c r="AU236" s="4">
        <f>AN236/(1+D236-C236)*ABS(N236-L236)</f>
        <v>1.2161012663040389</v>
      </c>
      <c r="AV236" s="4">
        <f t="shared" si="56"/>
        <v>43.017193101013767</v>
      </c>
      <c r="AX236" s="4">
        <f t="shared" si="57"/>
        <v>45.020742273775397</v>
      </c>
      <c r="AZ236" s="24">
        <f t="shared" si="48"/>
        <v>0</v>
      </c>
      <c r="BA236" s="1">
        <f t="shared" si="49"/>
        <v>1.2799999999999999E-2</v>
      </c>
      <c r="BB236" s="1">
        <f t="shared" si="50"/>
        <v>2.0913219560783012</v>
      </c>
      <c r="BC236" s="1">
        <f t="shared" si="51"/>
        <v>6.2109134596242295E-3</v>
      </c>
      <c r="BD236" s="1">
        <f>BC236+LineDuration*(U236-T236+1)</f>
        <v>6.4869134596242297E-3</v>
      </c>
      <c r="BE236" s="1">
        <f t="shared" si="52"/>
        <v>1.3377578122277592E-2</v>
      </c>
      <c r="BF236" s="1">
        <f t="shared" si="58"/>
        <v>0.57757812227759309</v>
      </c>
      <c r="BG236" s="1">
        <f>BF236/(U236-T236+1)</f>
        <v>0.57757812227759309</v>
      </c>
      <c r="BH236" s="4">
        <f>((ABS(X236-F236+Xmax_correction)+1)^2+((ABS(U236-M236)+1)*BG236)^2)^(1/2)</f>
        <v>66.002527197731865</v>
      </c>
      <c r="BI236" s="4">
        <f>((ABS(E236-Xmin_correction-W236)+1)^2+((ABS(L236-T236)+1)*BG236)^2)^(1/2)</f>
        <v>47.185957992193245</v>
      </c>
      <c r="BJ236" s="4">
        <f>((ABS(E236-Xmin_correction-Y236)+1)^2+((ABS(K236-U236)+1)*BG236)^2)^(1/2)</f>
        <v>27.006177006146828</v>
      </c>
      <c r="BK236" s="4">
        <f>((ABS(V236-F236+Xmax_correction)+1)^2+((ABS(T236-N236)+1)*BG236)^2)^(1/2)</f>
        <v>75.930528504580593</v>
      </c>
      <c r="BL236" s="4">
        <f>((ABS(V236-Y236)+1)^2+((ABS(T236-U236)+1)*BG236)^2)^(1/2)</f>
        <v>1.1548144817821218</v>
      </c>
      <c r="BM236" s="4">
        <f>((ABS(W236-X236)+1)^2+((ABS(T236-U236)+1)*BG236)^2)^(1/2)</f>
        <v>1.1548144817821218</v>
      </c>
      <c r="BN236" s="4">
        <f>((ABS(E236-Xmin_correction-F236+Xmax_correction)+1)^2+((ABS(L236-M236)+1)*BG236)^2)^(1/2)</f>
        <v>55.655319886251895</v>
      </c>
      <c r="BO236" s="4">
        <f>((ABS(E236-Xmin_correction-F236+Xmax_correction)+1)^2+((ABS(K236-N236)+1)*BG236)^2)^(1/2)</f>
        <v>54.85841010259891</v>
      </c>
      <c r="BP236" s="4">
        <f t="shared" si="59"/>
        <v>75.930528504580593</v>
      </c>
      <c r="BQ236" s="4"/>
    </row>
    <row r="237" spans="1:69" x14ac:dyDescent="0.25">
      <c r="A237" s="10">
        <v>2048</v>
      </c>
      <c r="B237" s="47">
        <v>0</v>
      </c>
      <c r="C237" s="10">
        <v>20</v>
      </c>
      <c r="D237" s="10">
        <v>94</v>
      </c>
      <c r="E237" s="10">
        <v>34</v>
      </c>
      <c r="F237" s="10">
        <v>70</v>
      </c>
      <c r="G237" s="10">
        <v>54</v>
      </c>
      <c r="H237" s="10">
        <v>56</v>
      </c>
      <c r="I237" s="10">
        <v>47</v>
      </c>
      <c r="J237" s="10">
        <v>51</v>
      </c>
      <c r="K237" s="47">
        <v>0</v>
      </c>
      <c r="L237" s="10">
        <v>66</v>
      </c>
      <c r="M237" s="47">
        <v>0</v>
      </c>
      <c r="N237" s="10">
        <v>59</v>
      </c>
      <c r="O237" s="47">
        <v>0</v>
      </c>
      <c r="P237" s="47">
        <v>0</v>
      </c>
      <c r="Q237" s="10">
        <v>7403</v>
      </c>
      <c r="R237" s="10">
        <v>3</v>
      </c>
      <c r="S237" s="10">
        <v>45</v>
      </c>
      <c r="AG237" s="2">
        <f>Q237*0.000001</f>
        <v>7.4029999999999999E-3</v>
      </c>
      <c r="AH237" s="3">
        <f t="shared" si="45"/>
        <v>2.0304550041739837</v>
      </c>
      <c r="AI237" s="3">
        <f t="shared" si="46"/>
        <v>2.1030044041739839</v>
      </c>
      <c r="AJ237" s="2">
        <f>(1+D237-C237)*LineDuration</f>
        <v>2.07E-2</v>
      </c>
      <c r="AK237" s="3">
        <f t="shared" si="47"/>
        <v>2.3058644041739838</v>
      </c>
      <c r="AM237" s="7">
        <f>D237-C237+1</f>
        <v>75</v>
      </c>
      <c r="AN237" s="4">
        <f t="shared" si="53"/>
        <v>45.631792166401468</v>
      </c>
      <c r="AO237" s="32">
        <f t="shared" si="54"/>
        <v>1.6435909360409089</v>
      </c>
      <c r="AP237" s="1">
        <f>ABS(J237+I237-H237-G237)/2</f>
        <v>6</v>
      </c>
      <c r="AQ237" s="4">
        <f t="shared" si="55"/>
        <v>46.024563618981311</v>
      </c>
      <c r="AS237" s="4">
        <f>1+(F237-3)-(E237-8)</f>
        <v>42</v>
      </c>
      <c r="AT237" s="4">
        <f>ABS(N237-L237)</f>
        <v>7</v>
      </c>
      <c r="AU237" s="4">
        <f>AN237/(1+D237-C237)*ABS(N237-L237)</f>
        <v>4.2589672688641373</v>
      </c>
      <c r="AV237" s="4">
        <f t="shared" si="56"/>
        <v>42.215385846836178</v>
      </c>
      <c r="AX237" s="4">
        <f t="shared" si="57"/>
        <v>46.024563618981311</v>
      </c>
      <c r="AZ237" s="24">
        <f t="shared" si="48"/>
        <v>1</v>
      </c>
      <c r="BA237" s="1">
        <f t="shared" si="49"/>
        <v>1.2799999999999999E-2</v>
      </c>
      <c r="BB237" s="1">
        <f t="shared" si="50"/>
        <v>2.0913219560783012</v>
      </c>
      <c r="BC237" s="1">
        <f t="shared" si="51"/>
        <v>6.2109134596242295E-3</v>
      </c>
      <c r="BD237" s="1">
        <f>BC237+LineDuration*(U237-T237+1)</f>
        <v>6.4869134596242297E-3</v>
      </c>
      <c r="BE237" s="1">
        <f t="shared" si="52"/>
        <v>1.3377578122277592E-2</v>
      </c>
      <c r="BF237" s="1">
        <f t="shared" si="58"/>
        <v>0.57757812227759309</v>
      </c>
      <c r="BG237" s="1">
        <f>BF237/(U237-T237+1)</f>
        <v>0.57757812227759309</v>
      </c>
      <c r="BH237" s="4">
        <f>((ABS(X237-F237+Xmax_correction)+1)^2+((ABS(U237-M237)+1)*BG237)^2)^(1/2)</f>
        <v>68.002452871108517</v>
      </c>
      <c r="BI237" s="4">
        <f>((ABS(E237-Xmin_correction-W237)+1)^2+((ABS(L237-T237)+1)*BG237)^2)^(1/2)</f>
        <v>48.964422100552007</v>
      </c>
      <c r="BJ237" s="4">
        <f>((ABS(E237-Xmin_correction-Y237)+1)^2+((ABS(K237-U237)+1)*BG237)^2)^(1/2)</f>
        <v>30.005559426335207</v>
      </c>
      <c r="BK237" s="4">
        <f>((ABS(V237-F237+Xmax_correction)+1)^2+((ABS(T237-N237)+1)*BG237)^2)^(1/2)</f>
        <v>76.321342718805454</v>
      </c>
      <c r="BL237" s="4">
        <f>((ABS(V237-Y237)+1)^2+((ABS(T237-U237)+1)*BG237)^2)^(1/2)</f>
        <v>1.1548144817821218</v>
      </c>
      <c r="BM237" s="4">
        <f>((ABS(W237-X237)+1)^2+((ABS(T237-U237)+1)*BG237)^2)^(1/2)</f>
        <v>1.1548144817821218</v>
      </c>
      <c r="BN237" s="4">
        <f>((ABS(E237-Xmin_correction-F237+Xmax_correction)+1)^2+((ABS(L237-M237)+1)*BG237)^2)^(1/2)</f>
        <v>54.941010471605139</v>
      </c>
      <c r="BO237" s="4">
        <f>((ABS(E237-Xmin_correction-F237+Xmax_correction)+1)^2+((ABS(K237-N237)+1)*BG237)^2)^(1/2)</f>
        <v>52.172285309360916</v>
      </c>
      <c r="BP237" s="4">
        <f t="shared" si="59"/>
        <v>76.321342718805454</v>
      </c>
      <c r="BQ237" s="4"/>
    </row>
    <row r="238" spans="1:69" x14ac:dyDescent="0.25">
      <c r="A238" s="10">
        <v>2085</v>
      </c>
      <c r="B238" s="47">
        <v>0</v>
      </c>
      <c r="C238" s="10">
        <v>20</v>
      </c>
      <c r="D238" s="10">
        <v>94</v>
      </c>
      <c r="E238" s="10">
        <v>17</v>
      </c>
      <c r="F238" s="10">
        <v>55</v>
      </c>
      <c r="G238" s="10">
        <v>40</v>
      </c>
      <c r="H238" s="10">
        <v>43</v>
      </c>
      <c r="I238" s="10">
        <v>29</v>
      </c>
      <c r="J238" s="10">
        <v>33</v>
      </c>
      <c r="K238" s="47">
        <v>0</v>
      </c>
      <c r="L238" s="10">
        <v>68</v>
      </c>
      <c r="M238" s="47">
        <v>0</v>
      </c>
      <c r="N238" s="10">
        <v>50</v>
      </c>
      <c r="O238" s="47">
        <v>0</v>
      </c>
      <c r="P238" s="47">
        <v>0</v>
      </c>
      <c r="Q238" s="10">
        <v>7403</v>
      </c>
      <c r="R238" s="10">
        <v>3</v>
      </c>
      <c r="S238" s="10">
        <v>45</v>
      </c>
      <c r="AG238" s="2">
        <f>Q238*0.000001</f>
        <v>7.4029999999999999E-3</v>
      </c>
      <c r="AH238" s="3">
        <f t="shared" si="45"/>
        <v>2.0304550041739837</v>
      </c>
      <c r="AI238" s="3">
        <f t="shared" si="46"/>
        <v>2.1030044041739839</v>
      </c>
      <c r="AJ238" s="2">
        <f>(1+D238-C238)*LineDuration</f>
        <v>2.07E-2</v>
      </c>
      <c r="AK238" s="3">
        <f t="shared" si="47"/>
        <v>2.3058644041739838</v>
      </c>
      <c r="AM238" s="7">
        <f>D238-C238+1</f>
        <v>75</v>
      </c>
      <c r="AN238" s="4">
        <f t="shared" si="53"/>
        <v>45.631792166401468</v>
      </c>
      <c r="AO238" s="32">
        <f t="shared" si="54"/>
        <v>1.6435909360409089</v>
      </c>
      <c r="AP238" s="1">
        <f>ABS(J238+I238-H238-G238)/2</f>
        <v>10.5</v>
      </c>
      <c r="AQ238" s="4">
        <f t="shared" si="55"/>
        <v>46.824250728844113</v>
      </c>
      <c r="AS238" s="4">
        <f>1+(F238-3)-(E238-8)</f>
        <v>44</v>
      </c>
      <c r="AT238" s="4">
        <f>ABS(N238-L238)</f>
        <v>18</v>
      </c>
      <c r="AU238" s="4">
        <f>AN238/(1+D238-C238)*ABS(N238-L238)</f>
        <v>10.951630119936352</v>
      </c>
      <c r="AV238" s="4">
        <f t="shared" si="56"/>
        <v>45.342454744796264</v>
      </c>
      <c r="AX238" s="4">
        <f t="shared" si="57"/>
        <v>46.824250728844113</v>
      </c>
      <c r="AZ238" s="24">
        <f t="shared" si="48"/>
        <v>2</v>
      </c>
      <c r="BA238" s="1">
        <f t="shared" si="49"/>
        <v>1.2799999999999999E-2</v>
      </c>
      <c r="BB238" s="1">
        <f t="shared" si="50"/>
        <v>2.0913219560783012</v>
      </c>
      <c r="BC238" s="1">
        <f t="shared" si="51"/>
        <v>6.2109134596242295E-3</v>
      </c>
      <c r="BD238" s="1">
        <f>BC238+LineDuration*(U238-T238+1)</f>
        <v>6.4869134596242297E-3</v>
      </c>
      <c r="BE238" s="1">
        <f t="shared" si="52"/>
        <v>1.3377578122277592E-2</v>
      </c>
      <c r="BF238" s="1">
        <f t="shared" si="58"/>
        <v>0.57757812227759309</v>
      </c>
      <c r="BG238" s="1">
        <f>BF238/(U238-T238+1)</f>
        <v>0.57757812227759309</v>
      </c>
      <c r="BH238" s="4">
        <f>((ABS(X238-F238+Xmax_correction)+1)^2+((ABS(U238-M238)+1)*BG238)^2)^(1/2)</f>
        <v>53.003147043240119</v>
      </c>
      <c r="BI238" s="4">
        <f>((ABS(E238-Xmin_correction-W238)+1)^2+((ABS(L238-T238)+1)*BG238)^2)^(1/2)</f>
        <v>41.919600143558078</v>
      </c>
      <c r="BJ238" s="4">
        <f>((ABS(E238-Xmin_correction-Y238)+1)^2+((ABS(K238-U238)+1)*BG238)^2)^(1/2)</f>
        <v>13.012824308632378</v>
      </c>
      <c r="BK238" s="4">
        <f>((ABS(V238-F238+Xmax_correction)+1)^2+((ABS(T238-N238)+1)*BG238)^2)^(1/2)</f>
        <v>60.635669894501703</v>
      </c>
      <c r="BL238" s="4">
        <f>((ABS(V238-Y238)+1)^2+((ABS(T238-U238)+1)*BG238)^2)^(1/2)</f>
        <v>1.1548144817821218</v>
      </c>
      <c r="BM238" s="4">
        <f>((ABS(W238-X238)+1)^2+((ABS(T238-U238)+1)*BG238)^2)^(1/2)</f>
        <v>1.1548144817821218</v>
      </c>
      <c r="BN238" s="4">
        <f>((ABS(E238-Xmin_correction-F238+Xmax_correction)+1)^2+((ABS(L238-M238)+1)*BG238)^2)^(1/2)</f>
        <v>57.177380809160844</v>
      </c>
      <c r="BO238" s="4">
        <f>((ABS(E238-Xmin_correction-F238+Xmax_correction)+1)^2+((ABS(K238-N238)+1)*BG238)^2)^(1/2)</f>
        <v>50.484497259604169</v>
      </c>
      <c r="BP238" s="4">
        <f t="shared" si="59"/>
        <v>60.635669894501703</v>
      </c>
      <c r="BQ238" s="4"/>
    </row>
    <row r="239" spans="1:69" x14ac:dyDescent="0.25">
      <c r="A239" s="10">
        <v>1971</v>
      </c>
      <c r="B239" s="47">
        <v>0</v>
      </c>
      <c r="C239" s="10">
        <v>20</v>
      </c>
      <c r="D239" s="10">
        <v>94</v>
      </c>
      <c r="E239" s="10">
        <v>15</v>
      </c>
      <c r="F239" s="10">
        <v>49</v>
      </c>
      <c r="G239" s="10">
        <v>35</v>
      </c>
      <c r="H239" s="10">
        <v>37</v>
      </c>
      <c r="I239" s="10">
        <v>27</v>
      </c>
      <c r="J239" s="10">
        <v>30</v>
      </c>
      <c r="K239" s="47">
        <v>0</v>
      </c>
      <c r="L239" s="10">
        <v>69</v>
      </c>
      <c r="M239" s="47">
        <v>0</v>
      </c>
      <c r="N239" s="10">
        <v>63</v>
      </c>
      <c r="O239" s="47">
        <v>0</v>
      </c>
      <c r="P239" s="47">
        <v>0</v>
      </c>
      <c r="Q239" s="10">
        <v>7403</v>
      </c>
      <c r="R239" s="10">
        <v>3</v>
      </c>
      <c r="S239" s="10">
        <v>45</v>
      </c>
      <c r="AF239" s="8"/>
      <c r="AG239" s="2">
        <f>Q239*0.000001</f>
        <v>7.4029999999999999E-3</v>
      </c>
      <c r="AH239" s="3">
        <f t="shared" si="45"/>
        <v>2.0304550041739837</v>
      </c>
      <c r="AI239" s="3">
        <f t="shared" si="46"/>
        <v>2.1030044041739839</v>
      </c>
      <c r="AJ239" s="2">
        <f>(1+D239-C239)*LineDuration</f>
        <v>2.07E-2</v>
      </c>
      <c r="AK239" s="3">
        <f t="shared" si="47"/>
        <v>2.3058644041739838</v>
      </c>
      <c r="AM239" s="7">
        <f>D239-C239+1</f>
        <v>75</v>
      </c>
      <c r="AN239" s="4">
        <f t="shared" si="53"/>
        <v>45.631792166401468</v>
      </c>
      <c r="AO239" s="32">
        <f t="shared" si="54"/>
        <v>1.6435909360409089</v>
      </c>
      <c r="AP239" s="1">
        <f>ABS(J239+I239-H239-G239)/2</f>
        <v>7.5</v>
      </c>
      <c r="AQ239" s="4">
        <f t="shared" si="55"/>
        <v>46.244031575087163</v>
      </c>
      <c r="AS239" s="4">
        <f>1+(F239-3)-(E239-8)</f>
        <v>40</v>
      </c>
      <c r="AT239" s="4">
        <f>ABS(N239-L239)</f>
        <v>6</v>
      </c>
      <c r="AU239" s="4">
        <f>AN239/(1+D239-C239)*ABS(N239-L239)</f>
        <v>3.6505433733121175</v>
      </c>
      <c r="AV239" s="4">
        <f t="shared" si="56"/>
        <v>40.166235408865901</v>
      </c>
      <c r="AX239" s="4">
        <f t="shared" si="57"/>
        <v>46.244031575087163</v>
      </c>
      <c r="AZ239" s="24">
        <f t="shared" si="48"/>
        <v>3</v>
      </c>
      <c r="BA239" s="1">
        <f t="shared" si="49"/>
        <v>1.2799999999999999E-2</v>
      </c>
      <c r="BB239" s="1">
        <f t="shared" si="50"/>
        <v>2.0913219560783012</v>
      </c>
      <c r="BC239" s="1">
        <f t="shared" si="51"/>
        <v>6.2109134596242295E-3</v>
      </c>
      <c r="BD239" s="1">
        <f>BC239+LineDuration*(U239-T239+1)</f>
        <v>6.4869134596242297E-3</v>
      </c>
      <c r="BE239" s="1">
        <f t="shared" si="52"/>
        <v>1.3377578122277592E-2</v>
      </c>
      <c r="BF239" s="1">
        <f t="shared" si="58"/>
        <v>0.57757812227759309</v>
      </c>
      <c r="BG239" s="1">
        <f>BF239/(U239-T239+1)</f>
        <v>0.57757812227759309</v>
      </c>
      <c r="BH239" s="4">
        <f>((ABS(X239-F239+Xmax_correction)+1)^2+((ABS(U239-M239)+1)*BG239)^2)^(1/2)</f>
        <v>47.003548764825553</v>
      </c>
      <c r="BI239" s="4">
        <f>((ABS(E239-Xmin_correction-W239)+1)^2+((ABS(L239-T239)+1)*BG239)^2)^(1/2)</f>
        <v>41.900152600380594</v>
      </c>
      <c r="BJ239" s="4">
        <f>((ABS(E239-Xmin_correction-Y239)+1)^2+((ABS(K239-U239)+1)*BG239)^2)^(1/2)</f>
        <v>11.015153039669205</v>
      </c>
      <c r="BK239" s="4">
        <f>((ABS(V239-F239+Xmax_correction)+1)^2+((ABS(T239-N239)+1)*BG239)^2)^(1/2)</f>
        <v>59.794742345116575</v>
      </c>
      <c r="BL239" s="4">
        <f>((ABS(V239-Y239)+1)^2+((ABS(T239-U239)+1)*BG239)^2)^(1/2)</f>
        <v>1.1548144817821218</v>
      </c>
      <c r="BM239" s="4">
        <f>((ABS(W239-X239)+1)^2+((ABS(T239-U239)+1)*BG239)^2)^(1/2)</f>
        <v>1.1548144817821218</v>
      </c>
      <c r="BN239" s="4">
        <f>((ABS(E239-Xmin_correction-F239+Xmax_correction)+1)^2+((ABS(L239-M239)+1)*BG239)^2)^(1/2)</f>
        <v>54.805317150210712</v>
      </c>
      <c r="BO239" s="4">
        <f>((ABS(E239-Xmin_correction-F239+Xmax_correction)+1)^2+((ABS(K239-N239)+1)*BG239)^2)^(1/2)</f>
        <v>52.301158802830336</v>
      </c>
      <c r="BP239" s="4">
        <f t="shared" si="59"/>
        <v>59.794742345116575</v>
      </c>
      <c r="BQ239" s="4"/>
    </row>
    <row r="240" spans="1:69" s="36" customFormat="1" x14ac:dyDescent="0.25">
      <c r="A240" s="44">
        <v>2080</v>
      </c>
      <c r="B240" s="47">
        <v>0</v>
      </c>
      <c r="C240" s="44">
        <v>22</v>
      </c>
      <c r="D240" s="44">
        <v>96</v>
      </c>
      <c r="E240" s="44">
        <v>34</v>
      </c>
      <c r="F240" s="44">
        <v>70</v>
      </c>
      <c r="G240" s="44">
        <v>52</v>
      </c>
      <c r="H240" s="44">
        <v>53</v>
      </c>
      <c r="I240" s="44">
        <v>50</v>
      </c>
      <c r="J240" s="44">
        <v>51</v>
      </c>
      <c r="K240" s="47">
        <v>0</v>
      </c>
      <c r="L240" s="44">
        <v>70</v>
      </c>
      <c r="M240" s="47">
        <v>0</v>
      </c>
      <c r="N240" s="44">
        <v>67</v>
      </c>
      <c r="O240" s="47">
        <v>0</v>
      </c>
      <c r="P240" s="47">
        <v>0</v>
      </c>
      <c r="Q240" s="44">
        <v>7424</v>
      </c>
      <c r="R240" s="44">
        <v>3</v>
      </c>
      <c r="S240" s="44">
        <v>44</v>
      </c>
      <c r="U240" s="39"/>
      <c r="V240" s="39"/>
      <c r="AD240" s="53"/>
      <c r="AG240" s="37">
        <f>Q240*0.000001</f>
        <v>7.424E-3</v>
      </c>
      <c r="AH240" s="38">
        <f t="shared" si="45"/>
        <v>2.0245060206896555</v>
      </c>
      <c r="AI240" s="38">
        <f t="shared" si="46"/>
        <v>2.0972612206896555</v>
      </c>
      <c r="AJ240" s="37">
        <f>(1+D240-C240)*LineDuration</f>
        <v>2.07E-2</v>
      </c>
      <c r="AK240" s="38">
        <f t="shared" si="47"/>
        <v>2.3001212206896553</v>
      </c>
      <c r="AL240" s="48"/>
      <c r="AM240" s="39">
        <f>D240-C240+1</f>
        <v>75</v>
      </c>
      <c r="AN240" s="40">
        <f t="shared" si="53"/>
        <v>45.512908268275858</v>
      </c>
      <c r="AO240" s="41">
        <f t="shared" si="54"/>
        <v>1.6478841465790863</v>
      </c>
      <c r="AP240" s="39">
        <f>ABS(J240+I240-H240-G240)/2</f>
        <v>2</v>
      </c>
      <c r="AQ240" s="40">
        <f t="shared" si="55"/>
        <v>45.556830651796801</v>
      </c>
      <c r="AR240" s="48"/>
      <c r="AS240" s="40">
        <f>1+(F240-3)-(E240-8)</f>
        <v>42</v>
      </c>
      <c r="AT240" s="40">
        <f>ABS(N240-L240)</f>
        <v>3</v>
      </c>
      <c r="AU240" s="40">
        <f>AN240/(1+D240-C240)*ABS(N240-L240)</f>
        <v>1.8205163307310346</v>
      </c>
      <c r="AV240" s="40">
        <f t="shared" si="56"/>
        <v>42.039437195453253</v>
      </c>
      <c r="AW240" s="48"/>
      <c r="AX240" s="40">
        <f t="shared" si="57"/>
        <v>45.556830651796801</v>
      </c>
      <c r="AY240" s="48"/>
      <c r="AZ240" s="42">
        <f t="shared" si="48"/>
        <v>0</v>
      </c>
      <c r="BA240" s="39">
        <f t="shared" si="49"/>
        <v>1.2799999999999999E-2</v>
      </c>
      <c r="BB240" s="39">
        <f t="shared" si="50"/>
        <v>2.0855466016871125</v>
      </c>
      <c r="BC240" s="39">
        <f t="shared" si="51"/>
        <v>6.2286307140262259E-3</v>
      </c>
      <c r="BD240" s="39">
        <f>BC240+LineDuration*(U240-T240+1)</f>
        <v>6.5046307140262261E-3</v>
      </c>
      <c r="BE240" s="39">
        <f t="shared" si="52"/>
        <v>1.3375984124465629E-2</v>
      </c>
      <c r="BF240" s="39">
        <f t="shared" si="58"/>
        <v>0.57598412446563041</v>
      </c>
      <c r="BG240" s="39">
        <f>BF240/(U240-T240+1)</f>
        <v>0.57598412446563041</v>
      </c>
      <c r="BH240" s="4">
        <f>((ABS(X240-F240+Xmax_correction)+1)^2+((ABS(U240-M240)+1)*BG240)^2)^(1/2)</f>
        <v>68.002439351185316</v>
      </c>
      <c r="BI240" s="40">
        <f>((ABS(E240-Xmin_correction-W240)+1)^2+((ABS(L240-T240)+1)*BG240)^2)^(1/2)</f>
        <v>50.718740366449246</v>
      </c>
      <c r="BJ240" s="4">
        <f>((ABS(E240-Xmin_correction-Y240)+1)^2+((ABS(K240-U240)+1)*BG240)^2)^(1/2)</f>
        <v>30.005528785736079</v>
      </c>
      <c r="BK240" s="4">
        <f>((ABS(V240-F240+Xmax_correction)+1)^2+((ABS(T240-N240)+1)*BG240)^2)^(1/2)</f>
        <v>78.473228929405565</v>
      </c>
      <c r="BL240" s="40">
        <f>((ABS(V240-Y240)+1)^2+((ABS(T240-U240)+1)*BG240)^2)^(1/2)</f>
        <v>1.1540180724912581</v>
      </c>
      <c r="BM240" s="40">
        <f>((ABS(W240-X240)+1)^2+((ABS(T240-U240)+1)*BG240)^2)^(1/2)</f>
        <v>1.1540180724912581</v>
      </c>
      <c r="BN240" s="4">
        <f>((ABS(E240-Xmin_correction-F240+Xmax_correction)+1)^2+((ABS(L240-M240)+1)*BG240)^2)^(1/2)</f>
        <v>56.510093119364868</v>
      </c>
      <c r="BO240" s="4">
        <f>((ABS(E240-Xmin_correction-F240+Xmax_correction)+1)^2+((ABS(K240-N240)+1)*BG240)^2)^(1/2)</f>
        <v>55.272485547575059</v>
      </c>
      <c r="BP240" s="40">
        <f t="shared" si="59"/>
        <v>78.473228929405565</v>
      </c>
      <c r="BQ240" s="4"/>
    </row>
    <row r="241" spans="1:69" s="36" customFormat="1" x14ac:dyDescent="0.25">
      <c r="A241" s="44">
        <v>2026</v>
      </c>
      <c r="B241" s="47">
        <v>0</v>
      </c>
      <c r="C241" s="44">
        <v>20</v>
      </c>
      <c r="D241" s="44">
        <v>93</v>
      </c>
      <c r="E241" s="44">
        <v>38</v>
      </c>
      <c r="F241" s="44">
        <v>73</v>
      </c>
      <c r="G241" s="44">
        <v>57</v>
      </c>
      <c r="H241" s="44">
        <v>60</v>
      </c>
      <c r="I241" s="44">
        <v>50</v>
      </c>
      <c r="J241" s="44">
        <v>55</v>
      </c>
      <c r="K241" s="47">
        <v>0</v>
      </c>
      <c r="L241" s="44">
        <v>69</v>
      </c>
      <c r="M241" s="47">
        <v>0</v>
      </c>
      <c r="N241" s="44">
        <v>61</v>
      </c>
      <c r="O241" s="47">
        <v>0</v>
      </c>
      <c r="P241" s="47">
        <v>0</v>
      </c>
      <c r="Q241" s="44">
        <v>7424</v>
      </c>
      <c r="R241" s="44">
        <v>3</v>
      </c>
      <c r="S241" s="44">
        <v>44</v>
      </c>
      <c r="U241" s="39"/>
      <c r="V241" s="39"/>
      <c r="AD241" s="53"/>
      <c r="AG241" s="37">
        <f>Q241*0.000001</f>
        <v>7.424E-3</v>
      </c>
      <c r="AH241" s="38">
        <f t="shared" si="45"/>
        <v>2.0245060206896555</v>
      </c>
      <c r="AI241" s="38">
        <f t="shared" si="46"/>
        <v>2.0972612206896555</v>
      </c>
      <c r="AJ241" s="37">
        <f>(1+D241-C241)*LineDuration</f>
        <v>2.0423999999999998E-2</v>
      </c>
      <c r="AK241" s="38">
        <f t="shared" si="47"/>
        <v>2.2974164206896557</v>
      </c>
      <c r="AL241" s="48"/>
      <c r="AM241" s="39">
        <f>D241-C241+1</f>
        <v>74</v>
      </c>
      <c r="AN241" s="40">
        <f t="shared" si="53"/>
        <v>44.878448073765526</v>
      </c>
      <c r="AO241" s="41">
        <f t="shared" si="54"/>
        <v>1.6488983727415918</v>
      </c>
      <c r="AP241" s="39">
        <f>ABS(J241+I241-H241-G241)/2</f>
        <v>6</v>
      </c>
      <c r="AQ241" s="40">
        <f t="shared" si="55"/>
        <v>45.277755040523694</v>
      </c>
      <c r="AR241" s="48"/>
      <c r="AS241" s="40">
        <f>1+(F241-3)-(E241-8)</f>
        <v>41</v>
      </c>
      <c r="AT241" s="40">
        <f>ABS(N241-L241)</f>
        <v>8</v>
      </c>
      <c r="AU241" s="40">
        <f>AN241/(1+D241-C241)*ABS(N241-L241)</f>
        <v>4.8517241160827593</v>
      </c>
      <c r="AV241" s="40">
        <f t="shared" si="56"/>
        <v>41.286065771620564</v>
      </c>
      <c r="AW241" s="48"/>
      <c r="AX241" s="40">
        <f t="shared" si="57"/>
        <v>45.277755040523694</v>
      </c>
      <c r="AY241" s="48"/>
      <c r="AZ241" s="42">
        <f t="shared" si="48"/>
        <v>1</v>
      </c>
      <c r="BA241" s="39">
        <f t="shared" si="49"/>
        <v>1.2799999999999999E-2</v>
      </c>
      <c r="BB241" s="39">
        <f t="shared" si="50"/>
        <v>2.0855466016871125</v>
      </c>
      <c r="BC241" s="39">
        <f t="shared" si="51"/>
        <v>6.2286307140262259E-3</v>
      </c>
      <c r="BD241" s="39">
        <f>BC241+LineDuration*(U241-T241+1)</f>
        <v>6.5046307140262261E-3</v>
      </c>
      <c r="BE241" s="39">
        <f t="shared" si="52"/>
        <v>1.3375984124465629E-2</v>
      </c>
      <c r="BF241" s="39">
        <f t="shared" si="58"/>
        <v>0.57598412446563041</v>
      </c>
      <c r="BG241" s="39">
        <f>BF241/(U241-T241+1)</f>
        <v>0.57598412446563041</v>
      </c>
      <c r="BH241" s="4">
        <f>((ABS(X241-F241+Xmax_correction)+1)^2+((ABS(U241-M241)+1)*BG241)^2)^(1/2)</f>
        <v>71.002336283474762</v>
      </c>
      <c r="BI241" s="40">
        <f>((ABS(E241-Xmin_correction-W241)+1)^2+((ABS(L241-T241)+1)*BG241)^2)^(1/2)</f>
        <v>52.740997212970385</v>
      </c>
      <c r="BJ241" s="4">
        <f>((ABS(E241-Xmin_correction-Y241)+1)^2+((ABS(K241-U241)+1)*BG241)^2)^(1/2)</f>
        <v>34.004878439889126</v>
      </c>
      <c r="BK241" s="4">
        <f>((ABS(V241-F241+Xmax_correction)+1)^2+((ABS(T241-N241)+1)*BG241)^2)^(1/2)</f>
        <v>79.475006407866815</v>
      </c>
      <c r="BL241" s="40">
        <f>((ABS(V241-Y241)+1)^2+((ABS(T241-U241)+1)*BG241)^2)^(1/2)</f>
        <v>1.1540180724912581</v>
      </c>
      <c r="BM241" s="40">
        <f>((ABS(W241-X241)+1)^2+((ABS(T241-U241)+1)*BG241)^2)^(1/2)</f>
        <v>1.1540180724912581</v>
      </c>
      <c r="BN241" s="4">
        <f>((ABS(E241-Xmin_correction-F241+Xmax_correction)+1)^2+((ABS(L241-M241)+1)*BG241)^2)^(1/2)</f>
        <v>55.40408637473007</v>
      </c>
      <c r="BO241" s="4">
        <f>((ABS(E241-Xmin_correction-F241+Xmax_correction)+1)^2+((ABS(K241-N241)+1)*BG241)^2)^(1/2)</f>
        <v>52.146683916913368</v>
      </c>
      <c r="BP241" s="40">
        <f t="shared" si="59"/>
        <v>79.475006407866815</v>
      </c>
      <c r="BQ241" s="4"/>
    </row>
    <row r="242" spans="1:69" s="36" customFormat="1" x14ac:dyDescent="0.25">
      <c r="A242" s="44">
        <v>2063</v>
      </c>
      <c r="B242" s="47">
        <v>0</v>
      </c>
      <c r="C242" s="44">
        <v>20</v>
      </c>
      <c r="D242" s="44">
        <v>93</v>
      </c>
      <c r="E242" s="44">
        <v>25</v>
      </c>
      <c r="F242" s="44">
        <v>61</v>
      </c>
      <c r="G242" s="44">
        <v>46</v>
      </c>
      <c r="H242" s="44">
        <v>49</v>
      </c>
      <c r="I242" s="44">
        <v>37</v>
      </c>
      <c r="J242" s="44">
        <v>42</v>
      </c>
      <c r="K242" s="47">
        <v>0</v>
      </c>
      <c r="L242" s="44">
        <v>74</v>
      </c>
      <c r="M242" s="47">
        <v>0</v>
      </c>
      <c r="N242" s="44">
        <v>60</v>
      </c>
      <c r="O242" s="47">
        <v>0</v>
      </c>
      <c r="P242" s="47">
        <v>0</v>
      </c>
      <c r="Q242" s="44">
        <v>7424</v>
      </c>
      <c r="R242" s="44">
        <v>3</v>
      </c>
      <c r="S242" s="44">
        <v>44</v>
      </c>
      <c r="U242" s="39"/>
      <c r="V242" s="39"/>
      <c r="AD242" s="53"/>
      <c r="AG242" s="37">
        <f>Q242*0.000001</f>
        <v>7.424E-3</v>
      </c>
      <c r="AH242" s="38">
        <f t="shared" si="45"/>
        <v>2.0245060206896555</v>
      </c>
      <c r="AI242" s="38">
        <f t="shared" si="46"/>
        <v>2.0972612206896555</v>
      </c>
      <c r="AJ242" s="37">
        <f>(1+D242-C242)*LineDuration</f>
        <v>2.0423999999999998E-2</v>
      </c>
      <c r="AK242" s="38">
        <f t="shared" si="47"/>
        <v>2.2974164206896557</v>
      </c>
      <c r="AL242" s="48"/>
      <c r="AM242" s="39">
        <f>D242-C242+1</f>
        <v>74</v>
      </c>
      <c r="AN242" s="40">
        <f t="shared" si="53"/>
        <v>44.878448073765526</v>
      </c>
      <c r="AO242" s="41">
        <f t="shared" si="54"/>
        <v>1.6488983727415918</v>
      </c>
      <c r="AP242" s="39">
        <f>ABS(J242+I242-H242-G242)/2</f>
        <v>8</v>
      </c>
      <c r="AQ242" s="40">
        <f t="shared" si="55"/>
        <v>45.585909023619003</v>
      </c>
      <c r="AR242" s="48"/>
      <c r="AS242" s="40">
        <f>1+(F242-3)-(E242-8)</f>
        <v>42</v>
      </c>
      <c r="AT242" s="40">
        <f>ABS(N242-L242)</f>
        <v>14</v>
      </c>
      <c r="AU242" s="40">
        <f>AN242/(1+D242-C242)*ABS(N242-L242)</f>
        <v>8.4905172031448295</v>
      </c>
      <c r="AV242" s="40">
        <f t="shared" si="56"/>
        <v>42.849607727223109</v>
      </c>
      <c r="AW242" s="48"/>
      <c r="AX242" s="40">
        <f t="shared" si="57"/>
        <v>45.585909023619003</v>
      </c>
      <c r="AY242" s="48"/>
      <c r="AZ242" s="42">
        <f t="shared" si="48"/>
        <v>2</v>
      </c>
      <c r="BA242" s="39">
        <f t="shared" si="49"/>
        <v>1.2799999999999999E-2</v>
      </c>
      <c r="BB242" s="39">
        <f t="shared" si="50"/>
        <v>2.0855466016871125</v>
      </c>
      <c r="BC242" s="39">
        <f t="shared" si="51"/>
        <v>6.2286307140262259E-3</v>
      </c>
      <c r="BD242" s="39">
        <f>BC242+LineDuration*(U242-T242+1)</f>
        <v>6.5046307140262261E-3</v>
      </c>
      <c r="BE242" s="39">
        <f t="shared" si="52"/>
        <v>1.3375984124465629E-2</v>
      </c>
      <c r="BF242" s="39">
        <f t="shared" si="58"/>
        <v>0.57598412446563041</v>
      </c>
      <c r="BG242" s="39">
        <f>BF242/(U242-T242+1)</f>
        <v>0.57598412446563041</v>
      </c>
      <c r="BH242" s="4">
        <f>((ABS(X242-F242+Xmax_correction)+1)^2+((ABS(U242-M242)+1)*BG242)^2)^(1/2)</f>
        <v>59.002811439046162</v>
      </c>
      <c r="BI242" s="40">
        <f>((ABS(E242-Xmin_correction-W242)+1)^2+((ABS(L242-T242)+1)*BG242)^2)^(1/2)</f>
        <v>48.032667300025807</v>
      </c>
      <c r="BJ242" s="4">
        <f>((ABS(E242-Xmin_correction-Y242)+1)^2+((ABS(K242-U242)+1)*BG242)^2)^(1/2)</f>
        <v>21.007897508119093</v>
      </c>
      <c r="BK242" s="4">
        <f>((ABS(V242-F242+Xmax_correction)+1)^2+((ABS(T242-N242)+1)*BG242)^2)^(1/2)</f>
        <v>68.669283125711956</v>
      </c>
      <c r="BL242" s="40">
        <f>((ABS(V242-Y242)+1)^2+((ABS(T242-U242)+1)*BG242)^2)^(1/2)</f>
        <v>1.1540180724912581</v>
      </c>
      <c r="BM242" s="40">
        <f>((ABS(W242-X242)+1)^2+((ABS(T242-U242)+1)*BG242)^2)^(1/2)</f>
        <v>1.1540180724912581</v>
      </c>
      <c r="BN242" s="4">
        <f>((ABS(E242-Xmin_correction-F242+Xmax_correction)+1)^2+((ABS(L242-M242)+1)*BG242)^2)^(1/2)</f>
        <v>58.199116212834099</v>
      </c>
      <c r="BO242" s="4">
        <f>((ABS(E242-Xmin_correction-F242+Xmax_correction)+1)^2+((ABS(K242-N242)+1)*BG242)^2)^(1/2)</f>
        <v>52.492575141625402</v>
      </c>
      <c r="BP242" s="40">
        <f t="shared" si="59"/>
        <v>68.669283125711956</v>
      </c>
      <c r="BQ242" s="4"/>
    </row>
    <row r="243" spans="1:69" s="36" customFormat="1" x14ac:dyDescent="0.25">
      <c r="A243" s="44">
        <v>2005</v>
      </c>
      <c r="B243" s="47">
        <v>0</v>
      </c>
      <c r="C243" s="44">
        <v>20</v>
      </c>
      <c r="D243" s="44">
        <v>93</v>
      </c>
      <c r="E243" s="44">
        <v>21</v>
      </c>
      <c r="F243" s="44">
        <v>57</v>
      </c>
      <c r="G243" s="44">
        <v>41</v>
      </c>
      <c r="H243" s="44">
        <v>44</v>
      </c>
      <c r="I243" s="44">
        <v>34</v>
      </c>
      <c r="J243" s="44">
        <v>38</v>
      </c>
      <c r="K243" s="47">
        <v>0</v>
      </c>
      <c r="L243" s="44">
        <v>64</v>
      </c>
      <c r="M243" s="47">
        <v>0</v>
      </c>
      <c r="N243" s="44">
        <v>63</v>
      </c>
      <c r="O243" s="47">
        <v>0</v>
      </c>
      <c r="P243" s="47">
        <v>0</v>
      </c>
      <c r="Q243" s="44">
        <v>7424</v>
      </c>
      <c r="R243" s="44">
        <v>3</v>
      </c>
      <c r="S243" s="44">
        <v>44</v>
      </c>
      <c r="U243" s="39"/>
      <c r="V243" s="39"/>
      <c r="AD243" s="53"/>
      <c r="AG243" s="37">
        <f>Q243*0.000001</f>
        <v>7.424E-3</v>
      </c>
      <c r="AH243" s="38">
        <f t="shared" si="45"/>
        <v>2.0245060206896555</v>
      </c>
      <c r="AI243" s="38">
        <f t="shared" si="46"/>
        <v>2.0972612206896555</v>
      </c>
      <c r="AJ243" s="37">
        <f>(1+D243-C243)*LineDuration</f>
        <v>2.0423999999999998E-2</v>
      </c>
      <c r="AK243" s="38">
        <f t="shared" si="47"/>
        <v>2.2974164206896557</v>
      </c>
      <c r="AL243" s="48"/>
      <c r="AM243" s="39">
        <f>D243-C243+1</f>
        <v>74</v>
      </c>
      <c r="AN243" s="40">
        <f t="shared" si="53"/>
        <v>44.878448073765526</v>
      </c>
      <c r="AO243" s="41">
        <f t="shared" si="54"/>
        <v>1.6488983727415918</v>
      </c>
      <c r="AP243" s="39">
        <f>ABS(J243+I243-H243-G243)/2</f>
        <v>6.5</v>
      </c>
      <c r="AQ243" s="40">
        <f t="shared" si="55"/>
        <v>45.346720956532991</v>
      </c>
      <c r="AR243" s="48"/>
      <c r="AS243" s="40">
        <f>1+(F243-3)-(E243-8)</f>
        <v>42</v>
      </c>
      <c r="AT243" s="40">
        <f>ABS(N243-L243)</f>
        <v>1</v>
      </c>
      <c r="AU243" s="40">
        <f>AN243/(1+D243-C243)*ABS(N243-L243)</f>
        <v>0.60646551451034492</v>
      </c>
      <c r="AV243" s="40">
        <f t="shared" si="56"/>
        <v>42.004378348218538</v>
      </c>
      <c r="AW243" s="48"/>
      <c r="AX243" s="40">
        <f t="shared" si="57"/>
        <v>45.346720956532991</v>
      </c>
      <c r="AY243" s="48"/>
      <c r="AZ243" s="42">
        <f t="shared" si="48"/>
        <v>3</v>
      </c>
      <c r="BA243" s="39">
        <f t="shared" si="49"/>
        <v>1.2799999999999999E-2</v>
      </c>
      <c r="BB243" s="39">
        <f t="shared" si="50"/>
        <v>2.0855466016871125</v>
      </c>
      <c r="BC243" s="39">
        <f t="shared" si="51"/>
        <v>6.2286307140262259E-3</v>
      </c>
      <c r="BD243" s="39">
        <f>BC243+LineDuration*(U243-T243+1)</f>
        <v>6.5046307140262261E-3</v>
      </c>
      <c r="BE243" s="39">
        <f t="shared" si="52"/>
        <v>1.3375984124465629E-2</v>
      </c>
      <c r="BF243" s="39">
        <f t="shared" si="58"/>
        <v>0.57598412446563041</v>
      </c>
      <c r="BG243" s="39">
        <f>BF243/(U243-T243+1)</f>
        <v>0.57598412446563041</v>
      </c>
      <c r="BH243" s="4">
        <f>((ABS(X243-F243+Xmax_correction)+1)^2+((ABS(U243-M243)+1)*BG243)^2)^(1/2)</f>
        <v>55.003015896509133</v>
      </c>
      <c r="BI243" s="40">
        <f>((ABS(E243-Xmin_correction-W243)+1)^2+((ABS(L243-T243)+1)*BG243)^2)^(1/2)</f>
        <v>41.117834715168961</v>
      </c>
      <c r="BJ243" s="4">
        <f>((ABS(E243-Xmin_correction-Y243)+1)^2+((ABS(K243-U243)+1)*BG243)^2)^(1/2)</f>
        <v>17.009754781055381</v>
      </c>
      <c r="BK243" s="4">
        <f>((ABS(V243-F243+Xmax_correction)+1)^2+((ABS(T243-N243)+1)*BG243)^2)^(1/2)</f>
        <v>66.210872119787496</v>
      </c>
      <c r="BL243" s="40">
        <f>((ABS(V243-Y243)+1)^2+((ABS(T243-U243)+1)*BG243)^2)^(1/2)</f>
        <v>1.1540180724912581</v>
      </c>
      <c r="BM243" s="40">
        <f>((ABS(W243-X243)+1)^2+((ABS(T243-U243)+1)*BG243)^2)^(1/2)</f>
        <v>1.1540180724912581</v>
      </c>
      <c r="BN243" s="4">
        <f>((ABS(E243-Xmin_correction-F243+Xmax_correction)+1)^2+((ABS(L243-M243)+1)*BG243)^2)^(1/2)</f>
        <v>54.061782542420424</v>
      </c>
      <c r="BO243" s="4">
        <f>((ABS(E243-Xmin_correction-F243+Xmax_correction)+1)^2+((ABS(K243-N243)+1)*BG243)^2)^(1/2)</f>
        <v>53.664509565101341</v>
      </c>
      <c r="BP243" s="40">
        <f t="shared" si="59"/>
        <v>66.210872119787496</v>
      </c>
      <c r="BQ243" s="4"/>
    </row>
    <row r="244" spans="1:69" x14ac:dyDescent="0.25">
      <c r="A244" s="10">
        <v>2090</v>
      </c>
      <c r="B244" s="47">
        <v>0</v>
      </c>
      <c r="C244" s="10">
        <v>23</v>
      </c>
      <c r="D244" s="10">
        <v>96</v>
      </c>
      <c r="E244" s="10">
        <v>35</v>
      </c>
      <c r="F244" s="10">
        <v>71</v>
      </c>
      <c r="G244" s="10">
        <v>50</v>
      </c>
      <c r="H244" s="10">
        <v>56</v>
      </c>
      <c r="I244" s="10">
        <v>50</v>
      </c>
      <c r="J244" s="10">
        <v>53</v>
      </c>
      <c r="K244" s="47">
        <v>0</v>
      </c>
      <c r="L244" s="10">
        <v>69</v>
      </c>
      <c r="M244" s="47">
        <v>0</v>
      </c>
      <c r="N244" s="10">
        <v>68</v>
      </c>
      <c r="O244" s="47">
        <v>0</v>
      </c>
      <c r="P244" s="47">
        <v>0</v>
      </c>
      <c r="Q244" s="10">
        <v>7471</v>
      </c>
      <c r="R244" s="10">
        <v>3</v>
      </c>
      <c r="S244" s="10">
        <v>45</v>
      </c>
      <c r="AG244" s="2">
        <f>Q244*0.000001</f>
        <v>7.4709999999999993E-3</v>
      </c>
      <c r="AH244" s="3">
        <f t="shared" si="45"/>
        <v>2.0113107186588142</v>
      </c>
      <c r="AI244" s="3">
        <f t="shared" si="46"/>
        <v>2.084526518658814</v>
      </c>
      <c r="AJ244" s="2">
        <f>(1+D244-C244)*LineDuration</f>
        <v>2.0423999999999998E-2</v>
      </c>
      <c r="AK244" s="3">
        <f t="shared" si="47"/>
        <v>2.2846817186588142</v>
      </c>
      <c r="AM244" s="7">
        <f>D244-C244+1</f>
        <v>74</v>
      </c>
      <c r="AN244" s="4">
        <f t="shared" si="53"/>
        <v>44.61835451948761</v>
      </c>
      <c r="AO244" s="32">
        <f t="shared" si="54"/>
        <v>1.6585102879058347</v>
      </c>
      <c r="AP244" s="1">
        <f>ABS(J244+I244-H244-G244)/2</f>
        <v>1.5</v>
      </c>
      <c r="AQ244" s="4">
        <f t="shared" si="55"/>
        <v>44.643561238174989</v>
      </c>
      <c r="AS244" s="4">
        <f>1+(F244-3)-(E244-8)</f>
        <v>42</v>
      </c>
      <c r="AT244" s="4">
        <f>ABS(N244-L244)</f>
        <v>1</v>
      </c>
      <c r="AU244" s="4">
        <f>AN244/(1+D244-C244)*ABS(N244-L244)</f>
        <v>0.60295073674983257</v>
      </c>
      <c r="AV244" s="4">
        <f t="shared" si="56"/>
        <v>42.004327748351685</v>
      </c>
      <c r="AX244" s="4">
        <f t="shared" si="57"/>
        <v>44.643561238174989</v>
      </c>
      <c r="AZ244" s="24">
        <f t="shared" si="48"/>
        <v>0</v>
      </c>
      <c r="BA244" s="1">
        <f t="shared" si="49"/>
        <v>1.2799999999999999E-2</v>
      </c>
      <c r="BB244" s="1">
        <f t="shared" si="50"/>
        <v>2.0727399274853164</v>
      </c>
      <c r="BC244" s="1">
        <f t="shared" si="51"/>
        <v>6.268286614949211E-3</v>
      </c>
      <c r="BD244" s="1">
        <f>BC244+LineDuration*(U244-T244+1)</f>
        <v>6.5442866149492112E-3</v>
      </c>
      <c r="BE244" s="1">
        <f t="shared" si="52"/>
        <v>1.3372449482385914E-2</v>
      </c>
      <c r="BF244" s="1">
        <f t="shared" si="58"/>
        <v>0.57244948238591509</v>
      </c>
      <c r="BG244" s="1">
        <f>BF244/(U244-T244+1)</f>
        <v>0.57244948238591509</v>
      </c>
      <c r="BH244" s="4">
        <f>((ABS(X244-F244+Xmax_correction)+1)^2+((ABS(U244-M244)+1)*BG244)^2)^(1/2)</f>
        <v>69.002374585298753</v>
      </c>
      <c r="BI244" s="4">
        <f>((ABS(E244-Xmin_correction-W244)+1)^2+((ABS(L244-T244)+1)*BG244)^2)^(1/2)</f>
        <v>50.662828665907718</v>
      </c>
      <c r="BJ244" s="4">
        <f>((ABS(E244-Xmin_correction-Y244)+1)^2+((ABS(K244-U244)+1)*BG244)^2)^(1/2)</f>
        <v>31.005285007718989</v>
      </c>
      <c r="BK244" s="4">
        <f>((ABS(V244-F244+Xmax_correction)+1)^2+((ABS(T244-N244)+1)*BG244)^2)^(1/2)</f>
        <v>79.505799344810427</v>
      </c>
      <c r="BL244" s="4">
        <f>((ABS(V244-Y244)+1)^2+((ABS(T244-U244)+1)*BG244)^2)^(1/2)</f>
        <v>1.1522579615189916</v>
      </c>
      <c r="BM244" s="4">
        <f>((ABS(W244-X244)+1)^2+((ABS(T244-U244)+1)*BG244)^2)^(1/2)</f>
        <v>1.1522579615189916</v>
      </c>
      <c r="BN244" s="4">
        <f>((ABS(E244-Xmin_correction-F244+Xmax_correction)+1)^2+((ABS(L244-M244)+1)*BG244)^2)^(1/2)</f>
        <v>55.917101216274801</v>
      </c>
      <c r="BO244" s="4">
        <f>((ABS(E244-Xmin_correction-F244+Xmax_correction)+1)^2+((ABS(K244-N244)+1)*BG244)^2)^(1/2)</f>
        <v>55.5083068509323</v>
      </c>
      <c r="BP244" s="4">
        <f t="shared" si="59"/>
        <v>79.505799344810427</v>
      </c>
      <c r="BQ244" s="4"/>
    </row>
    <row r="245" spans="1:69" x14ac:dyDescent="0.25">
      <c r="A245" s="10">
        <v>2040</v>
      </c>
      <c r="B245" s="47">
        <v>0</v>
      </c>
      <c r="C245" s="10">
        <v>20</v>
      </c>
      <c r="D245" s="10">
        <v>94</v>
      </c>
      <c r="E245" s="10">
        <v>35</v>
      </c>
      <c r="F245" s="10">
        <v>70</v>
      </c>
      <c r="G245" s="10">
        <v>54</v>
      </c>
      <c r="H245" s="10">
        <v>57</v>
      </c>
      <c r="I245" s="10">
        <v>49</v>
      </c>
      <c r="J245" s="10">
        <v>51</v>
      </c>
      <c r="K245" s="47">
        <v>0</v>
      </c>
      <c r="L245" s="10">
        <v>70</v>
      </c>
      <c r="M245" s="47">
        <v>0</v>
      </c>
      <c r="N245" s="10">
        <v>64</v>
      </c>
      <c r="O245" s="47">
        <v>0</v>
      </c>
      <c r="P245" s="47">
        <v>0</v>
      </c>
      <c r="Q245" s="10">
        <v>7471</v>
      </c>
      <c r="R245" s="10">
        <v>3</v>
      </c>
      <c r="S245" s="10">
        <v>45</v>
      </c>
      <c r="AG245" s="2">
        <f>Q245*0.000001</f>
        <v>7.4709999999999993E-3</v>
      </c>
      <c r="AH245" s="3">
        <f t="shared" si="45"/>
        <v>2.0113107186588142</v>
      </c>
      <c r="AI245" s="3">
        <f t="shared" si="46"/>
        <v>2.084526518658814</v>
      </c>
      <c r="AJ245" s="2">
        <f>(1+D245-C245)*LineDuration</f>
        <v>2.07E-2</v>
      </c>
      <c r="AK245" s="3">
        <f t="shared" si="47"/>
        <v>2.2873865186588138</v>
      </c>
      <c r="AM245" s="7">
        <f>D245-C245+1</f>
        <v>75</v>
      </c>
      <c r="AN245" s="4">
        <f t="shared" si="53"/>
        <v>45.249299936237442</v>
      </c>
      <c r="AO245" s="32">
        <f t="shared" si="54"/>
        <v>1.6574842065111599</v>
      </c>
      <c r="AP245" s="1">
        <f>ABS(J245+I245-H245-G245)/2</f>
        <v>5.5</v>
      </c>
      <c r="AQ245" s="4">
        <f t="shared" si="55"/>
        <v>45.582333691020892</v>
      </c>
      <c r="AS245" s="4">
        <f>1+(F245-3)-(E245-8)</f>
        <v>41</v>
      </c>
      <c r="AT245" s="4">
        <f>ABS(N245-L245)</f>
        <v>6</v>
      </c>
      <c r="AU245" s="4">
        <f>AN245/(1+D245-C245)*ABS(N245-L245)</f>
        <v>3.6199439948989953</v>
      </c>
      <c r="AV245" s="4">
        <f t="shared" si="56"/>
        <v>41.159494585407693</v>
      </c>
      <c r="AX245" s="4">
        <f t="shared" si="57"/>
        <v>45.582333691020892</v>
      </c>
      <c r="AZ245" s="24">
        <f t="shared" si="48"/>
        <v>1</v>
      </c>
      <c r="BA245" s="1">
        <f t="shared" si="49"/>
        <v>1.2799999999999999E-2</v>
      </c>
      <c r="BB245" s="1">
        <f t="shared" si="50"/>
        <v>2.0727399274853164</v>
      </c>
      <c r="BC245" s="1">
        <f t="shared" si="51"/>
        <v>6.268286614949211E-3</v>
      </c>
      <c r="BD245" s="1">
        <f>BC245+LineDuration*(U245-T245+1)</f>
        <v>6.5442866149492112E-3</v>
      </c>
      <c r="BE245" s="1">
        <f t="shared" si="52"/>
        <v>1.3372449482385914E-2</v>
      </c>
      <c r="BF245" s="1">
        <f t="shared" si="58"/>
        <v>0.57244948238591509</v>
      </c>
      <c r="BG245" s="1">
        <f>BF245/(U245-T245+1)</f>
        <v>0.57244948238591509</v>
      </c>
      <c r="BH245" s="4">
        <f>((ABS(X245-F245+Xmax_correction)+1)^2+((ABS(U245-M245)+1)*BG245)^2)^(1/2)</f>
        <v>68.00240950444244</v>
      </c>
      <c r="BI245" s="4">
        <f>((ABS(E245-Xmin_correction-W245)+1)^2+((ABS(L245-T245)+1)*BG245)^2)^(1/2)</f>
        <v>51.116804323282487</v>
      </c>
      <c r="BJ245" s="4">
        <f>((ABS(E245-Xmin_correction-Y245)+1)^2+((ABS(K245-U245)+1)*BG245)^2)^(1/2)</f>
        <v>31.005285007718989</v>
      </c>
      <c r="BK245" s="4">
        <f>((ABS(V245-F245+Xmax_correction)+1)^2+((ABS(T245-N245)+1)*BG245)^2)^(1/2)</f>
        <v>77.514681072423215</v>
      </c>
      <c r="BL245" s="4">
        <f>((ABS(V245-Y245)+1)^2+((ABS(T245-U245)+1)*BG245)^2)^(1/2)</f>
        <v>1.1522579615189916</v>
      </c>
      <c r="BM245" s="4">
        <f>((ABS(W245-X245)+1)^2+((ABS(T245-U245)+1)*BG245)^2)^(1/2)</f>
        <v>1.1522579615189916</v>
      </c>
      <c r="BN245" s="4">
        <f>((ABS(E245-Xmin_correction-F245+Xmax_correction)+1)^2+((ABS(L245-M245)+1)*BG245)^2)^(1/2)</f>
        <v>55.64106113496355</v>
      </c>
      <c r="BO245" s="4">
        <f>((ABS(E245-Xmin_correction-F245+Xmax_correction)+1)^2+((ABS(K245-N245)+1)*BG245)^2)^(1/2)</f>
        <v>53.183886486035284</v>
      </c>
      <c r="BP245" s="4">
        <f t="shared" si="59"/>
        <v>77.514681072423215</v>
      </c>
      <c r="BQ245" s="4"/>
    </row>
    <row r="246" spans="1:69" x14ac:dyDescent="0.25">
      <c r="A246" s="10">
        <v>2089</v>
      </c>
      <c r="B246" s="47">
        <v>0</v>
      </c>
      <c r="C246" s="10">
        <v>20</v>
      </c>
      <c r="D246" s="10">
        <v>94</v>
      </c>
      <c r="E246" s="10">
        <v>22</v>
      </c>
      <c r="F246" s="10">
        <v>59</v>
      </c>
      <c r="G246" s="10">
        <v>44</v>
      </c>
      <c r="H246" s="10">
        <v>47</v>
      </c>
      <c r="I246" s="10">
        <v>35</v>
      </c>
      <c r="J246" s="10">
        <v>38</v>
      </c>
      <c r="K246" s="47">
        <v>0</v>
      </c>
      <c r="L246" s="10">
        <v>74</v>
      </c>
      <c r="M246" s="47">
        <v>0</v>
      </c>
      <c r="N246" s="10">
        <v>60</v>
      </c>
      <c r="O246" s="47">
        <v>0</v>
      </c>
      <c r="P246" s="47">
        <v>0</v>
      </c>
      <c r="Q246" s="10">
        <v>7471</v>
      </c>
      <c r="R246" s="10">
        <v>3</v>
      </c>
      <c r="S246" s="10">
        <v>45</v>
      </c>
      <c r="AG246" s="2">
        <f>Q246*0.000001</f>
        <v>7.4709999999999993E-3</v>
      </c>
      <c r="AH246" s="3">
        <f t="shared" si="45"/>
        <v>2.0113107186588142</v>
      </c>
      <c r="AI246" s="3">
        <f t="shared" si="46"/>
        <v>2.084526518658814</v>
      </c>
      <c r="AJ246" s="2">
        <f>(1+D246-C246)*LineDuration</f>
        <v>2.07E-2</v>
      </c>
      <c r="AK246" s="3">
        <f t="shared" si="47"/>
        <v>2.2873865186588138</v>
      </c>
      <c r="AM246" s="7">
        <f>D246-C246+1</f>
        <v>75</v>
      </c>
      <c r="AN246" s="4">
        <f t="shared" si="53"/>
        <v>45.249299936237442</v>
      </c>
      <c r="AO246" s="32">
        <f t="shared" si="54"/>
        <v>1.6574842065111599</v>
      </c>
      <c r="AP246" s="1">
        <f>ABS(J246+I246-H246-G246)/2</f>
        <v>9</v>
      </c>
      <c r="AQ246" s="4">
        <f t="shared" si="55"/>
        <v>46.135660228499795</v>
      </c>
      <c r="AS246" s="4">
        <f>1+(F246-3)-(E246-8)</f>
        <v>43</v>
      </c>
      <c r="AT246" s="4">
        <f>ABS(N246-L246)</f>
        <v>14</v>
      </c>
      <c r="AU246" s="4">
        <f>AN246/(1+D246-C246)*ABS(N246-L246)</f>
        <v>8.446535988097656</v>
      </c>
      <c r="AV246" s="4">
        <f t="shared" si="56"/>
        <v>43.821729429567576</v>
      </c>
      <c r="AX246" s="4">
        <f t="shared" si="57"/>
        <v>46.135660228499795</v>
      </c>
      <c r="AZ246" s="24">
        <f t="shared" si="48"/>
        <v>2</v>
      </c>
      <c r="BA246" s="1">
        <f t="shared" si="49"/>
        <v>1.2799999999999999E-2</v>
      </c>
      <c r="BB246" s="1">
        <f t="shared" si="50"/>
        <v>2.0727399274853164</v>
      </c>
      <c r="BC246" s="1">
        <f t="shared" si="51"/>
        <v>6.268286614949211E-3</v>
      </c>
      <c r="BD246" s="1">
        <f>BC246+LineDuration*(U246-T246+1)</f>
        <v>6.5442866149492112E-3</v>
      </c>
      <c r="BE246" s="1">
        <f t="shared" si="52"/>
        <v>1.3372449482385914E-2</v>
      </c>
      <c r="BF246" s="1">
        <f t="shared" si="58"/>
        <v>0.57244948238591509</v>
      </c>
      <c r="BG246" s="1">
        <f>BF246/(U246-T246+1)</f>
        <v>0.57244948238591509</v>
      </c>
      <c r="BH246" s="4">
        <f>((ABS(X246-F246+Xmax_correction)+1)^2+((ABS(U246-M246)+1)*BG246)^2)^(1/2)</f>
        <v>57.002874474976117</v>
      </c>
      <c r="BI246" s="4">
        <f>((ABS(E246-Xmin_correction-W246)+1)^2+((ABS(L246-T246)+1)*BG246)^2)^(1/2)</f>
        <v>46.55430759443157</v>
      </c>
      <c r="BJ246" s="4">
        <f>((ABS(E246-Xmin_correction-Y246)+1)^2+((ABS(K246-U246)+1)*BG246)^2)^(1/2)</f>
        <v>18.00910043311114</v>
      </c>
      <c r="BK246" s="4">
        <f>((ABS(V246-F246+Xmax_correction)+1)^2+((ABS(T246-N246)+1)*BG246)^2)^(1/2)</f>
        <v>66.845835944941257</v>
      </c>
      <c r="BL246" s="4">
        <f>((ABS(V246-Y246)+1)^2+((ABS(T246-U246)+1)*BG246)^2)^(1/2)</f>
        <v>1.1522579615189916</v>
      </c>
      <c r="BM246" s="4">
        <f>((ABS(W246-X246)+1)^2+((ABS(T246-U246)+1)*BG246)^2)^(1/2)</f>
        <v>1.1522579615189916</v>
      </c>
      <c r="BN246" s="4">
        <f>((ABS(E246-Xmin_correction-F246+Xmax_correction)+1)^2+((ABS(L246-M246)+1)*BG246)^2)^(1/2)</f>
        <v>58.679669014037131</v>
      </c>
      <c r="BO246" s="4">
        <f>((ABS(E246-Xmin_correction-F246+Xmax_correction)+1)^2+((ABS(K246-N246)+1)*BG246)^2)^(1/2)</f>
        <v>53.097700356776279</v>
      </c>
      <c r="BP246" s="4">
        <f t="shared" si="59"/>
        <v>66.845835944941257</v>
      </c>
      <c r="BQ246" s="4"/>
    </row>
    <row r="247" spans="1:69" x14ac:dyDescent="0.25">
      <c r="A247" s="10">
        <v>1987</v>
      </c>
      <c r="B247" s="47">
        <v>0</v>
      </c>
      <c r="C247" s="10">
        <v>20</v>
      </c>
      <c r="D247" s="10">
        <v>94</v>
      </c>
      <c r="E247" s="10">
        <v>21</v>
      </c>
      <c r="F247" s="10">
        <v>56</v>
      </c>
      <c r="G247" s="10">
        <v>40</v>
      </c>
      <c r="H247" s="10">
        <v>43</v>
      </c>
      <c r="I247" s="10">
        <v>34</v>
      </c>
      <c r="J247" s="10">
        <v>35</v>
      </c>
      <c r="K247" s="47">
        <v>0</v>
      </c>
      <c r="L247" s="10">
        <v>76</v>
      </c>
      <c r="M247" s="47">
        <v>0</v>
      </c>
      <c r="N247" s="10">
        <v>58</v>
      </c>
      <c r="O247" s="47">
        <v>0</v>
      </c>
      <c r="P247" s="47">
        <v>0</v>
      </c>
      <c r="Q247" s="10">
        <v>7471</v>
      </c>
      <c r="R247" s="10">
        <v>3</v>
      </c>
      <c r="S247" s="10">
        <v>45</v>
      </c>
      <c r="AF247" s="8"/>
      <c r="AG247" s="2">
        <f>Q247*0.000001</f>
        <v>7.4709999999999993E-3</v>
      </c>
      <c r="AH247" s="3">
        <f t="shared" si="45"/>
        <v>2.0113107186588142</v>
      </c>
      <c r="AI247" s="3">
        <f t="shared" si="46"/>
        <v>2.084526518658814</v>
      </c>
      <c r="AJ247" s="2">
        <f>(1+D247-C247)*LineDuration</f>
        <v>2.07E-2</v>
      </c>
      <c r="AK247" s="3">
        <f t="shared" si="47"/>
        <v>2.2873865186588138</v>
      </c>
      <c r="AM247" s="7">
        <f>D247-C247+1</f>
        <v>75</v>
      </c>
      <c r="AN247" s="4">
        <f t="shared" si="53"/>
        <v>45.249299936237442</v>
      </c>
      <c r="AO247" s="32">
        <f t="shared" si="54"/>
        <v>1.6574842065111599</v>
      </c>
      <c r="AP247" s="1">
        <f>ABS(J247+I247-H247-G247)/2</f>
        <v>7</v>
      </c>
      <c r="AQ247" s="4">
        <f t="shared" si="55"/>
        <v>45.787543554110634</v>
      </c>
      <c r="AS247" s="4">
        <f>1+(F247-3)-(E247-8)</f>
        <v>41</v>
      </c>
      <c r="AT247" s="4">
        <f>ABS(N247-L247)</f>
        <v>18</v>
      </c>
      <c r="AU247" s="4">
        <f>AN247/(1+D247-C247)*ABS(N247-L247)</f>
        <v>10.859831984696987</v>
      </c>
      <c r="AV247" s="4">
        <f t="shared" si="56"/>
        <v>42.413865076597858</v>
      </c>
      <c r="AX247" s="4">
        <f t="shared" si="57"/>
        <v>45.787543554110634</v>
      </c>
      <c r="AZ247" s="24">
        <f t="shared" si="48"/>
        <v>3</v>
      </c>
      <c r="BA247" s="1">
        <f t="shared" si="49"/>
        <v>1.2799999999999999E-2</v>
      </c>
      <c r="BB247" s="1">
        <f t="shared" si="50"/>
        <v>2.0727399274853164</v>
      </c>
      <c r="BC247" s="1">
        <f t="shared" si="51"/>
        <v>6.268286614949211E-3</v>
      </c>
      <c r="BD247" s="1">
        <f>BC247+LineDuration*(U247-T247+1)</f>
        <v>6.5442866149492112E-3</v>
      </c>
      <c r="BE247" s="1">
        <f t="shared" si="52"/>
        <v>1.3372449482385914E-2</v>
      </c>
      <c r="BF247" s="1">
        <f t="shared" si="58"/>
        <v>0.57244948238591509</v>
      </c>
      <c r="BG247" s="1">
        <f>BF247/(U247-T247+1)</f>
        <v>0.57244948238591509</v>
      </c>
      <c r="BH247" s="4">
        <f>((ABS(X247-F247+Xmax_correction)+1)^2+((ABS(U247-M247)+1)*BG247)^2)^(1/2)</f>
        <v>54.003034159294089</v>
      </c>
      <c r="BI247" s="4">
        <f>((ABS(E247-Xmin_correction-W247)+1)^2+((ABS(L247-T247)+1)*BG247)^2)^(1/2)</f>
        <v>47.24324155052927</v>
      </c>
      <c r="BJ247" s="4">
        <f>((ABS(E247-Xmin_correction-Y247)+1)^2+((ABS(K247-U247)+1)*BG247)^2)^(1/2)</f>
        <v>17.009635457877511</v>
      </c>
      <c r="BK247" s="4">
        <f>((ABS(V247-F247+Xmax_correction)+1)^2+((ABS(T247-N247)+1)*BG247)^2)^(1/2)</f>
        <v>63.692371323462773</v>
      </c>
      <c r="BL247" s="4">
        <f>((ABS(V247-Y247)+1)^2+((ABS(T247-U247)+1)*BG247)^2)^(1/2)</f>
        <v>1.1522579615189916</v>
      </c>
      <c r="BM247" s="4">
        <f>((ABS(W247-X247)+1)^2+((ABS(T247-U247)+1)*BG247)^2)^(1/2)</f>
        <v>1.1522579615189916</v>
      </c>
      <c r="BN247" s="4">
        <f>((ABS(E247-Xmin_correction-F247+Xmax_correction)+1)^2+((ABS(L247-M247)+1)*BG247)^2)^(1/2)</f>
        <v>58.197284062073336</v>
      </c>
      <c r="BO247" s="4">
        <f>((ABS(E247-Xmin_correction-F247+Xmax_correction)+1)^2+((ABS(K247-N247)+1)*BG247)^2)^(1/2)</f>
        <v>50.840123571898047</v>
      </c>
      <c r="BP247" s="4">
        <f t="shared" si="59"/>
        <v>63.692371323462773</v>
      </c>
      <c r="BQ247" s="4"/>
    </row>
    <row r="248" spans="1:69" s="36" customFormat="1" x14ac:dyDescent="0.25">
      <c r="A248" s="44">
        <v>2089</v>
      </c>
      <c r="B248" s="47">
        <v>0</v>
      </c>
      <c r="C248" s="44">
        <v>23</v>
      </c>
      <c r="D248" s="44">
        <v>96</v>
      </c>
      <c r="E248" s="44">
        <v>43</v>
      </c>
      <c r="F248" s="44">
        <v>78</v>
      </c>
      <c r="G248" s="44">
        <v>58</v>
      </c>
      <c r="H248" s="44">
        <v>62</v>
      </c>
      <c r="I248" s="44">
        <v>57</v>
      </c>
      <c r="J248" s="44">
        <v>61</v>
      </c>
      <c r="K248" s="47">
        <v>0</v>
      </c>
      <c r="L248" s="44">
        <v>73</v>
      </c>
      <c r="M248" s="47">
        <v>0</v>
      </c>
      <c r="N248" s="44">
        <v>66</v>
      </c>
      <c r="O248" s="47">
        <v>0</v>
      </c>
      <c r="P248" s="47">
        <v>0</v>
      </c>
      <c r="Q248" s="44">
        <v>7540</v>
      </c>
      <c r="R248" s="44">
        <v>3</v>
      </c>
      <c r="S248" s="44">
        <v>46</v>
      </c>
      <c r="U248" s="39"/>
      <c r="V248" s="39"/>
      <c r="AD248" s="53"/>
      <c r="AG248" s="37">
        <f>Q248*0.000001</f>
        <v>7.5399999999999998E-3</v>
      </c>
      <c r="AH248" s="38">
        <f t="shared" si="45"/>
        <v>1.9922317188328913</v>
      </c>
      <c r="AI248" s="38">
        <f t="shared" si="46"/>
        <v>2.0661237188328911</v>
      </c>
      <c r="AJ248" s="37">
        <f>(1+D248-C248)*LineDuration</f>
        <v>2.0423999999999998E-2</v>
      </c>
      <c r="AK248" s="38">
        <f t="shared" si="47"/>
        <v>2.2662789188328913</v>
      </c>
      <c r="AL248" s="48"/>
      <c r="AM248" s="39">
        <f>D248-C248+1</f>
        <v>74</v>
      </c>
      <c r="AN248" s="40">
        <f t="shared" si="53"/>
        <v>44.242495735842965</v>
      </c>
      <c r="AO248" s="41">
        <f t="shared" si="54"/>
        <v>1.6726000368927889</v>
      </c>
      <c r="AP248" s="39">
        <f>ABS(J248+I248-H248-G248)/2</f>
        <v>1</v>
      </c>
      <c r="AQ248" s="40">
        <f t="shared" si="55"/>
        <v>44.253795644397364</v>
      </c>
      <c r="AR248" s="48"/>
      <c r="AS248" s="40">
        <f>1+(F248-3)-(E248-8)</f>
        <v>41</v>
      </c>
      <c r="AT248" s="40">
        <f>ABS(N248-L248)</f>
        <v>7</v>
      </c>
      <c r="AU248" s="40">
        <f>AN248/(1+D248-C248)*ABS(N248-L248)</f>
        <v>4.1851009479851449</v>
      </c>
      <c r="AV248" s="40">
        <f t="shared" si="56"/>
        <v>41.213044900186958</v>
      </c>
      <c r="AW248" s="48"/>
      <c r="AX248" s="40">
        <f t="shared" si="57"/>
        <v>44.253795644397364</v>
      </c>
      <c r="AY248" s="48"/>
      <c r="AZ248" s="42">
        <f t="shared" si="48"/>
        <v>0</v>
      </c>
      <c r="BA248" s="39">
        <f t="shared" si="49"/>
        <v>1.2799999999999999E-2</v>
      </c>
      <c r="BB248" s="39">
        <f t="shared" si="50"/>
        <v>2.0542315403877569</v>
      </c>
      <c r="BC248" s="39">
        <f t="shared" si="51"/>
        <v>6.3265124035577144E-3</v>
      </c>
      <c r="BD248" s="39">
        <f>BC248+LineDuration*(U248-T248+1)</f>
        <v>6.6025124035577146E-3</v>
      </c>
      <c r="BE248" s="39">
        <f t="shared" si="52"/>
        <v>1.3367341167547024E-2</v>
      </c>
      <c r="BF248" s="39">
        <f t="shared" si="58"/>
        <v>0.56734116754702557</v>
      </c>
      <c r="BG248" s="39">
        <f>BF248/(U248-T248+1)</f>
        <v>0.56734116754702557</v>
      </c>
      <c r="BH248" s="4">
        <f>((ABS(X248-F248+Xmax_correction)+1)^2+((ABS(U248-M248)+1)*BG248)^2)^(1/2)</f>
        <v>76.002117575764913</v>
      </c>
      <c r="BI248" s="40">
        <f>((ABS(E248-Xmin_correction-W248)+1)^2+((ABS(L248-T248)+1)*BG248)^2)^(1/2)</f>
        <v>57.302643727453578</v>
      </c>
      <c r="BJ248" s="4">
        <f>((ABS(E248-Xmin_correction-Y248)+1)^2+((ABS(K248-U248)+1)*BG248)^2)^(1/2)</f>
        <v>39.004126397092826</v>
      </c>
      <c r="BK248" s="4">
        <f>((ABS(V248-F248+Xmax_correction)+1)^2+((ABS(T248-N248)+1)*BG248)^2)^(1/2)</f>
        <v>84.975886966638768</v>
      </c>
      <c r="BL248" s="40">
        <f>((ABS(V248-Y248)+1)^2+((ABS(T248-U248)+1)*BG248)^2)^(1/2)</f>
        <v>1.1497286638131721</v>
      </c>
      <c r="BM248" s="40">
        <f>((ABS(W248-X248)+1)^2+((ABS(T248-U248)+1)*BG248)^2)^(1/2)</f>
        <v>1.1497286638131721</v>
      </c>
      <c r="BN248" s="4">
        <f>((ABS(E248-Xmin_correction-F248+Xmax_correction)+1)^2+((ABS(L248-M248)+1)*BG248)^2)^(1/2)</f>
        <v>56.626786754640023</v>
      </c>
      <c r="BO248" s="4">
        <f>((ABS(E248-Xmin_correction-F248+Xmax_correction)+1)^2+((ABS(K248-N248)+1)*BG248)^2)^(1/2)</f>
        <v>53.748501056001274</v>
      </c>
      <c r="BP248" s="40">
        <f t="shared" si="59"/>
        <v>84.975886966638768</v>
      </c>
      <c r="BQ248" s="4"/>
    </row>
    <row r="249" spans="1:69" s="36" customFormat="1" x14ac:dyDescent="0.25">
      <c r="A249" s="44">
        <v>2046</v>
      </c>
      <c r="B249" s="47">
        <v>0</v>
      </c>
      <c r="C249" s="44">
        <v>21</v>
      </c>
      <c r="D249" s="44">
        <v>94</v>
      </c>
      <c r="E249" s="44">
        <v>29</v>
      </c>
      <c r="F249" s="44">
        <v>64</v>
      </c>
      <c r="G249" s="44">
        <v>47</v>
      </c>
      <c r="H249" s="44">
        <v>52</v>
      </c>
      <c r="I249" s="44">
        <v>41</v>
      </c>
      <c r="J249" s="44">
        <v>45</v>
      </c>
      <c r="K249" s="47">
        <v>0</v>
      </c>
      <c r="L249" s="44">
        <v>75</v>
      </c>
      <c r="M249" s="47">
        <v>0</v>
      </c>
      <c r="N249" s="44">
        <v>63</v>
      </c>
      <c r="O249" s="47">
        <v>0</v>
      </c>
      <c r="P249" s="47">
        <v>0</v>
      </c>
      <c r="Q249" s="44">
        <v>7540</v>
      </c>
      <c r="R249" s="44">
        <v>3</v>
      </c>
      <c r="S249" s="44">
        <v>46</v>
      </c>
      <c r="U249" s="39"/>
      <c r="V249" s="39"/>
      <c r="AD249" s="53"/>
      <c r="AG249" s="37">
        <f>Q249*0.000001</f>
        <v>7.5399999999999998E-3</v>
      </c>
      <c r="AH249" s="38">
        <f t="shared" si="45"/>
        <v>1.9922317188328913</v>
      </c>
      <c r="AI249" s="38">
        <f t="shared" si="46"/>
        <v>2.0661237188328911</v>
      </c>
      <c r="AJ249" s="37">
        <f>(1+D249-C249)*LineDuration</f>
        <v>2.0423999999999998E-2</v>
      </c>
      <c r="AK249" s="38">
        <f t="shared" si="47"/>
        <v>2.2662789188328913</v>
      </c>
      <c r="AL249" s="48"/>
      <c r="AM249" s="39">
        <f>D249-C249+1</f>
        <v>74</v>
      </c>
      <c r="AN249" s="40">
        <f t="shared" si="53"/>
        <v>44.242495735842965</v>
      </c>
      <c r="AO249" s="41">
        <f t="shared" si="54"/>
        <v>1.6726000368927889</v>
      </c>
      <c r="AP249" s="39">
        <f>ABS(J249+I249-H249-G249)/2</f>
        <v>6.5</v>
      </c>
      <c r="AQ249" s="40">
        <f t="shared" si="55"/>
        <v>44.717428693252067</v>
      </c>
      <c r="AR249" s="48"/>
      <c r="AS249" s="40">
        <f>1+(F249-3)-(E249-8)</f>
        <v>41</v>
      </c>
      <c r="AT249" s="40">
        <f>ABS(N249-L249)</f>
        <v>12</v>
      </c>
      <c r="AU249" s="40">
        <f>AN249/(1+D249-C249)*ABS(N249-L249)</f>
        <v>7.1744587679745351</v>
      </c>
      <c r="AV249" s="40">
        <f t="shared" si="56"/>
        <v>41.622984739364462</v>
      </c>
      <c r="AW249" s="48"/>
      <c r="AX249" s="40">
        <f t="shared" si="57"/>
        <v>44.717428693252067</v>
      </c>
      <c r="AY249" s="48"/>
      <c r="AZ249" s="42">
        <f t="shared" si="48"/>
        <v>1</v>
      </c>
      <c r="BA249" s="39">
        <f t="shared" si="49"/>
        <v>1.2799999999999999E-2</v>
      </c>
      <c r="BB249" s="39">
        <f t="shared" si="50"/>
        <v>2.0542315403877569</v>
      </c>
      <c r="BC249" s="39">
        <f t="shared" si="51"/>
        <v>6.3265124035577144E-3</v>
      </c>
      <c r="BD249" s="39">
        <f>BC249+LineDuration*(U249-T249+1)</f>
        <v>6.6025124035577146E-3</v>
      </c>
      <c r="BE249" s="39">
        <f t="shared" si="52"/>
        <v>1.3367341167547024E-2</v>
      </c>
      <c r="BF249" s="39">
        <f t="shared" si="58"/>
        <v>0.56734116754702557</v>
      </c>
      <c r="BG249" s="39">
        <f>BF249/(U249-T249+1)</f>
        <v>0.56734116754702557</v>
      </c>
      <c r="BH249" s="4">
        <f>((ABS(X249-F249+Xmax_correction)+1)^2+((ABS(U249-M249)+1)*BG249)^2)^(1/2)</f>
        <v>62.00259571985994</v>
      </c>
      <c r="BI249" s="40">
        <f>((ABS(E249-Xmin_correction-W249)+1)^2+((ABS(L249-T249)+1)*BG249)^2)^(1/2)</f>
        <v>49.841305944703748</v>
      </c>
      <c r="BJ249" s="4">
        <f>((ABS(E249-Xmin_correction-Y249)+1)^2+((ABS(K249-U249)+1)*BG249)^2)^(1/2)</f>
        <v>25.006436691387954</v>
      </c>
      <c r="BK249" s="4">
        <f>((ABS(V249-F249+Xmax_correction)+1)^2+((ABS(T249-N249)+1)*BG249)^2)^(1/2)</f>
        <v>71.849871938732605</v>
      </c>
      <c r="BL249" s="40">
        <f>((ABS(V249-Y249)+1)^2+((ABS(T249-U249)+1)*BG249)^2)^(1/2)</f>
        <v>1.1497286638131721</v>
      </c>
      <c r="BM249" s="40">
        <f>((ABS(W249-X249)+1)^2+((ABS(T249-U249)+1)*BG249)^2)^(1/2)</f>
        <v>1.1497286638131721</v>
      </c>
      <c r="BN249" s="4">
        <f>((ABS(E249-Xmin_correction-F249+Xmax_correction)+1)^2+((ABS(L249-M249)+1)*BG249)^2)^(1/2)</f>
        <v>57.473087425973219</v>
      </c>
      <c r="BO249" s="4">
        <f>((ABS(E249-Xmin_correction-F249+Xmax_correction)+1)^2+((ABS(K249-N249)+1)*BG249)^2)^(1/2)</f>
        <v>52.558577773873182</v>
      </c>
      <c r="BP249" s="40">
        <f t="shared" si="59"/>
        <v>71.849871938732605</v>
      </c>
      <c r="BQ249" s="4"/>
    </row>
    <row r="250" spans="1:69" s="36" customFormat="1" x14ac:dyDescent="0.25">
      <c r="A250" s="44">
        <v>2083</v>
      </c>
      <c r="B250" s="47">
        <v>0</v>
      </c>
      <c r="C250" s="44">
        <v>20</v>
      </c>
      <c r="D250" s="44">
        <v>94</v>
      </c>
      <c r="E250" s="44">
        <v>21</v>
      </c>
      <c r="F250" s="44">
        <v>58</v>
      </c>
      <c r="G250" s="44">
        <v>44</v>
      </c>
      <c r="H250" s="44">
        <v>45</v>
      </c>
      <c r="I250" s="44">
        <v>32</v>
      </c>
      <c r="J250" s="44">
        <v>37</v>
      </c>
      <c r="K250" s="47">
        <v>0</v>
      </c>
      <c r="L250" s="44">
        <v>79</v>
      </c>
      <c r="M250" s="47">
        <v>0</v>
      </c>
      <c r="N250" s="44">
        <v>52</v>
      </c>
      <c r="O250" s="47">
        <v>0</v>
      </c>
      <c r="P250" s="47">
        <v>0</v>
      </c>
      <c r="Q250" s="44">
        <v>7540</v>
      </c>
      <c r="R250" s="44">
        <v>3</v>
      </c>
      <c r="S250" s="44">
        <v>46</v>
      </c>
      <c r="U250" s="39"/>
      <c r="V250" s="39"/>
      <c r="AD250" s="53"/>
      <c r="AG250" s="37">
        <f>Q250*0.000001</f>
        <v>7.5399999999999998E-3</v>
      </c>
      <c r="AH250" s="38">
        <f t="shared" si="45"/>
        <v>1.9922317188328913</v>
      </c>
      <c r="AI250" s="38">
        <f t="shared" si="46"/>
        <v>2.0661237188328911</v>
      </c>
      <c r="AJ250" s="37">
        <f>(1+D250-C250)*LineDuration</f>
        <v>2.07E-2</v>
      </c>
      <c r="AK250" s="38">
        <f t="shared" si="47"/>
        <v>2.268983718832891</v>
      </c>
      <c r="AL250" s="48"/>
      <c r="AM250" s="39">
        <f>D250-C250+1</f>
        <v>75</v>
      </c>
      <c r="AN250" s="40">
        <f t="shared" si="53"/>
        <v>44.868361979840842</v>
      </c>
      <c r="AO250" s="41">
        <f t="shared" si="54"/>
        <v>1.6715564529344122</v>
      </c>
      <c r="AP250" s="39">
        <f>ABS(J250+I250-H250-G250)/2</f>
        <v>10</v>
      </c>
      <c r="AQ250" s="40">
        <f t="shared" si="55"/>
        <v>45.969227824208957</v>
      </c>
      <c r="AR250" s="48"/>
      <c r="AS250" s="40">
        <f>1+(F250-3)-(E250-8)</f>
        <v>43</v>
      </c>
      <c r="AT250" s="40">
        <f>ABS(N250-L250)</f>
        <v>27</v>
      </c>
      <c r="AU250" s="40">
        <f>AN250/(1+D250-C250)*ABS(N250-L250)</f>
        <v>16.152610312742702</v>
      </c>
      <c r="AV250" s="40">
        <f t="shared" si="56"/>
        <v>45.933722034201864</v>
      </c>
      <c r="AW250" s="48"/>
      <c r="AX250" s="40">
        <f t="shared" si="57"/>
        <v>45.969227824208957</v>
      </c>
      <c r="AY250" s="48"/>
      <c r="AZ250" s="42">
        <f t="shared" si="48"/>
        <v>2</v>
      </c>
      <c r="BA250" s="39">
        <f t="shared" si="49"/>
        <v>1.2799999999999999E-2</v>
      </c>
      <c r="BB250" s="39">
        <f t="shared" si="50"/>
        <v>2.0542315403877569</v>
      </c>
      <c r="BC250" s="39">
        <f t="shared" si="51"/>
        <v>6.3265124035577144E-3</v>
      </c>
      <c r="BD250" s="39">
        <f>BC250+LineDuration*(U250-T250+1)</f>
        <v>6.6025124035577146E-3</v>
      </c>
      <c r="BE250" s="39">
        <f t="shared" si="52"/>
        <v>1.3367341167547024E-2</v>
      </c>
      <c r="BF250" s="39">
        <f t="shared" si="58"/>
        <v>0.56734116754702557</v>
      </c>
      <c r="BG250" s="39">
        <f>BF250/(U250-T250+1)</f>
        <v>0.56734116754702557</v>
      </c>
      <c r="BH250" s="4">
        <f>((ABS(X250-F250+Xmax_correction)+1)^2+((ABS(U250-M250)+1)*BG250)^2)^(1/2)</f>
        <v>56.002873819121049</v>
      </c>
      <c r="BI250" s="40">
        <f>((ABS(E250-Xmin_correction-W250)+1)^2+((ABS(L250-T250)+1)*BG250)^2)^(1/2)</f>
        <v>48.466549315163562</v>
      </c>
      <c r="BJ250" s="4">
        <f>((ABS(E250-Xmin_correction-Y250)+1)^2+((ABS(K250-U250)+1)*BG250)^2)^(1/2)</f>
        <v>17.009464306685075</v>
      </c>
      <c r="BK250" s="4">
        <f>((ABS(V250-F250+Xmax_correction)+1)^2+((ABS(T250-N250)+1)*BG250)^2)^(1/2)</f>
        <v>63.562171809226946</v>
      </c>
      <c r="BL250" s="40">
        <f>((ABS(V250-Y250)+1)^2+((ABS(T250-U250)+1)*BG250)^2)^(1/2)</f>
        <v>1.1497286638131721</v>
      </c>
      <c r="BM250" s="40">
        <f>((ABS(W250-X250)+1)^2+((ABS(T250-U250)+1)*BG250)^2)^(1/2)</f>
        <v>1.1497286638131721</v>
      </c>
      <c r="BN250" s="4">
        <f>((ABS(E250-Xmin_correction-F250+Xmax_correction)+1)^2+((ABS(L250-M250)+1)*BG250)^2)^(1/2)</f>
        <v>60.497986764182336</v>
      </c>
      <c r="BO250" s="4">
        <f>((ABS(E250-Xmin_correction-F250+Xmax_correction)+1)^2+((ABS(K250-N250)+1)*BG250)^2)^(1/2)</f>
        <v>50.041479645446984</v>
      </c>
      <c r="BP250" s="40">
        <f t="shared" si="59"/>
        <v>63.562171809226946</v>
      </c>
      <c r="BQ250" s="4"/>
    </row>
    <row r="251" spans="1:69" s="36" customFormat="1" x14ac:dyDescent="0.25">
      <c r="A251" s="44">
        <v>2025</v>
      </c>
      <c r="B251" s="47">
        <v>0</v>
      </c>
      <c r="C251" s="44">
        <v>20</v>
      </c>
      <c r="D251" s="44">
        <v>94</v>
      </c>
      <c r="E251" s="44">
        <v>24</v>
      </c>
      <c r="F251" s="44">
        <v>60</v>
      </c>
      <c r="G251" s="44">
        <v>44</v>
      </c>
      <c r="H251" s="44">
        <v>46</v>
      </c>
      <c r="I251" s="44">
        <v>37</v>
      </c>
      <c r="J251" s="44">
        <v>40</v>
      </c>
      <c r="K251" s="47">
        <v>0</v>
      </c>
      <c r="L251" s="44">
        <v>69</v>
      </c>
      <c r="M251" s="47">
        <v>0</v>
      </c>
      <c r="N251" s="44">
        <v>64</v>
      </c>
      <c r="O251" s="47">
        <v>0</v>
      </c>
      <c r="P251" s="47">
        <v>0</v>
      </c>
      <c r="Q251" s="44">
        <v>7540</v>
      </c>
      <c r="R251" s="44">
        <v>3</v>
      </c>
      <c r="S251" s="44">
        <v>46</v>
      </c>
      <c r="U251" s="39"/>
      <c r="V251" s="39"/>
      <c r="AD251" s="53"/>
      <c r="AG251" s="37">
        <f>Q251*0.000001</f>
        <v>7.5399999999999998E-3</v>
      </c>
      <c r="AH251" s="38">
        <f t="shared" si="45"/>
        <v>1.9922317188328913</v>
      </c>
      <c r="AI251" s="38">
        <f t="shared" si="46"/>
        <v>2.0661237188328911</v>
      </c>
      <c r="AJ251" s="37">
        <f>(1+D251-C251)*LineDuration</f>
        <v>2.07E-2</v>
      </c>
      <c r="AK251" s="38">
        <f t="shared" si="47"/>
        <v>2.268983718832891</v>
      </c>
      <c r="AL251" s="48"/>
      <c r="AM251" s="39">
        <f>D251-C251+1</f>
        <v>75</v>
      </c>
      <c r="AN251" s="40">
        <f t="shared" si="53"/>
        <v>44.868361979840842</v>
      </c>
      <c r="AO251" s="41">
        <f t="shared" si="54"/>
        <v>1.6715564529344122</v>
      </c>
      <c r="AP251" s="39">
        <f>ABS(J251+I251-H251-G251)/2</f>
        <v>6.5</v>
      </c>
      <c r="AQ251" s="40">
        <f t="shared" si="55"/>
        <v>45.336739039701861</v>
      </c>
      <c r="AR251" s="48"/>
      <c r="AS251" s="40">
        <f>1+(F251-3)-(E251-8)</f>
        <v>42</v>
      </c>
      <c r="AT251" s="40">
        <f>ABS(N251-L251)</f>
        <v>5</v>
      </c>
      <c r="AU251" s="40">
        <f>AN251/(1+D251-C251)*ABS(N251-L251)</f>
        <v>2.9912241319893895</v>
      </c>
      <c r="AV251" s="40">
        <f t="shared" si="56"/>
        <v>42.106382198044464</v>
      </c>
      <c r="AW251" s="48"/>
      <c r="AX251" s="40">
        <f t="shared" si="57"/>
        <v>45.336739039701861</v>
      </c>
      <c r="AY251" s="48"/>
      <c r="AZ251" s="42">
        <f t="shared" si="48"/>
        <v>3</v>
      </c>
      <c r="BA251" s="39">
        <f t="shared" si="49"/>
        <v>1.2799999999999999E-2</v>
      </c>
      <c r="BB251" s="39">
        <f t="shared" si="50"/>
        <v>2.0542315403877569</v>
      </c>
      <c r="BC251" s="39">
        <f t="shared" si="51"/>
        <v>6.3265124035577144E-3</v>
      </c>
      <c r="BD251" s="39">
        <f>BC251+LineDuration*(U251-T251+1)</f>
        <v>6.6025124035577146E-3</v>
      </c>
      <c r="BE251" s="39">
        <f t="shared" si="52"/>
        <v>1.3367341167547024E-2</v>
      </c>
      <c r="BF251" s="39">
        <f t="shared" si="58"/>
        <v>0.56734116754702557</v>
      </c>
      <c r="BG251" s="39">
        <f>BF251/(U251-T251+1)</f>
        <v>0.56734116754702557</v>
      </c>
      <c r="BH251" s="4">
        <f>((ABS(X251-F251+Xmax_correction)+1)^2+((ABS(U251-M251)+1)*BG251)^2)^(1/2)</f>
        <v>58.002774726735218</v>
      </c>
      <c r="BI251" s="40">
        <f>((ABS(E251-Xmin_correction-W251)+1)^2+((ABS(L251-T251)+1)*BG251)^2)^(1/2)</f>
        <v>44.465631693800866</v>
      </c>
      <c r="BJ251" s="4">
        <f>((ABS(E251-Xmin_correction-Y251)+1)^2+((ABS(K251-U251)+1)*BG251)^2)^(1/2)</f>
        <v>20.008045281845842</v>
      </c>
      <c r="BK251" s="4">
        <f>((ABS(V251-F251+Xmax_correction)+1)^2+((ABS(T251-N251)+1)*BG251)^2)^(1/2)</f>
        <v>68.73082351945925</v>
      </c>
      <c r="BL251" s="40">
        <f>((ABS(V251-Y251)+1)^2+((ABS(T251-U251)+1)*BG251)^2)^(1/2)</f>
        <v>1.1497286638131721</v>
      </c>
      <c r="BM251" s="40">
        <f>((ABS(W251-X251)+1)^2+((ABS(T251-U251)+1)*BG251)^2)^(1/2)</f>
        <v>1.1497286638131721</v>
      </c>
      <c r="BN251" s="4">
        <f>((ABS(E251-Xmin_correction-F251+Xmax_correction)+1)^2+((ABS(L251-M251)+1)*BG251)^2)^(1/2)</f>
        <v>55.6614085514259</v>
      </c>
      <c r="BO251" s="4">
        <f>((ABS(E251-Xmin_correction-F251+Xmax_correction)+1)^2+((ABS(K251-N251)+1)*BG251)^2)^(1/2)</f>
        <v>53.674259209262061</v>
      </c>
      <c r="BP251" s="40">
        <f t="shared" si="59"/>
        <v>68.73082351945925</v>
      </c>
      <c r="BQ251" s="4"/>
    </row>
    <row r="252" spans="1:69" x14ac:dyDescent="0.25">
      <c r="A252" s="10">
        <v>2087</v>
      </c>
      <c r="B252" s="47">
        <v>0</v>
      </c>
      <c r="C252" s="10">
        <v>22</v>
      </c>
      <c r="D252" s="10">
        <v>96</v>
      </c>
      <c r="E252" s="10">
        <v>38</v>
      </c>
      <c r="F252" s="10">
        <v>74</v>
      </c>
      <c r="G252" s="10">
        <v>56</v>
      </c>
      <c r="H252" s="10">
        <v>57</v>
      </c>
      <c r="I252" s="10">
        <v>54</v>
      </c>
      <c r="J252" s="10">
        <v>56</v>
      </c>
      <c r="K252" s="47">
        <v>0</v>
      </c>
      <c r="L252" s="10">
        <v>64</v>
      </c>
      <c r="M252" s="47">
        <v>0</v>
      </c>
      <c r="N252" s="10">
        <v>62</v>
      </c>
      <c r="O252" s="47">
        <v>0</v>
      </c>
      <c r="P252" s="47">
        <v>0</v>
      </c>
      <c r="Q252" s="10">
        <v>7448</v>
      </c>
      <c r="R252" s="10">
        <v>3</v>
      </c>
      <c r="S252" s="10">
        <v>45</v>
      </c>
      <c r="AG252" s="2">
        <f>Q252*0.000001</f>
        <v>7.4479999999999998E-3</v>
      </c>
      <c r="AH252" s="3">
        <f t="shared" si="45"/>
        <v>2.0177475497314714</v>
      </c>
      <c r="AI252" s="3">
        <f t="shared" si="46"/>
        <v>2.0907379497314715</v>
      </c>
      <c r="AJ252" s="2">
        <f>(1+D252-C252)*LineDuration</f>
        <v>2.07E-2</v>
      </c>
      <c r="AK252" s="3">
        <f t="shared" si="47"/>
        <v>2.2935979497314714</v>
      </c>
      <c r="AM252" s="7">
        <f>D252-C252+1</f>
        <v>75</v>
      </c>
      <c r="AN252" s="4">
        <f t="shared" si="53"/>
        <v>45.377876559441461</v>
      </c>
      <c r="AO252" s="32">
        <f t="shared" si="54"/>
        <v>1.6527877830897593</v>
      </c>
      <c r="AP252" s="1">
        <f>ABS(J252+I252-H252-G252)/2</f>
        <v>1.5</v>
      </c>
      <c r="AQ252" s="4">
        <f t="shared" si="55"/>
        <v>45.402661607486259</v>
      </c>
      <c r="AS252" s="4">
        <f>1+(F252-3)-(E252-8)</f>
        <v>42</v>
      </c>
      <c r="AT252" s="4">
        <f>ABS(N252-L252)</f>
        <v>2</v>
      </c>
      <c r="AU252" s="4">
        <f>AN252/(1+D252-C252)*ABS(N252-L252)</f>
        <v>1.2100767082517723</v>
      </c>
      <c r="AV252" s="4">
        <f t="shared" si="56"/>
        <v>42.017428355860304</v>
      </c>
      <c r="AX252" s="4">
        <f t="shared" si="57"/>
        <v>45.402661607486259</v>
      </c>
      <c r="AZ252" s="24">
        <f t="shared" si="48"/>
        <v>0</v>
      </c>
      <c r="BA252" s="1">
        <f t="shared" si="49"/>
        <v>1.2799999999999999E-2</v>
      </c>
      <c r="BB252" s="1">
        <f t="shared" si="50"/>
        <v>2.0789865738978106</v>
      </c>
      <c r="BC252" s="1">
        <f t="shared" si="51"/>
        <v>6.2488800169733872E-3</v>
      </c>
      <c r="BD252" s="1">
        <f>BC252+LineDuration*(U252-T252+1)</f>
        <v>6.5248800169733874E-3</v>
      </c>
      <c r="BE252" s="1">
        <f t="shared" si="52"/>
        <v>1.3374173556795798E-2</v>
      </c>
      <c r="BF252" s="1">
        <f t="shared" si="58"/>
        <v>0.5741735567957994</v>
      </c>
      <c r="BG252" s="1">
        <f>BF252/(U252-T252+1)</f>
        <v>0.5741735567957994</v>
      </c>
      <c r="BH252" s="4">
        <f>((ABS(X252-F252+Xmax_correction)+1)^2+((ABS(U252-M252)+1)*BG252)^2)^(1/2)</f>
        <v>72.002289375222801</v>
      </c>
      <c r="BI252" s="4">
        <f>((ABS(E252-Xmin_correction-W252)+1)^2+((ABS(L252-T252)+1)*BG252)^2)^(1/2)</f>
        <v>50.486414309118373</v>
      </c>
      <c r="BJ252" s="4">
        <f>((ABS(E252-Xmin_correction-Y252)+1)^2+((ABS(K252-U252)+1)*BG252)^2)^(1/2)</f>
        <v>34.004847820175925</v>
      </c>
      <c r="BK252" s="4">
        <f>((ABS(V252-F252+Xmax_correction)+1)^2+((ABS(T252-N252)+1)*BG252)^2)^(1/2)</f>
        <v>80.575934123168111</v>
      </c>
      <c r="BL252" s="4">
        <f>((ABS(V252-Y252)+1)^2+((ABS(T252-U252)+1)*BG252)^2)^(1/2)</f>
        <v>1.153115464003297</v>
      </c>
      <c r="BM252" s="4">
        <f>((ABS(W252-X252)+1)^2+((ABS(T252-U252)+1)*BG252)^2)^(1/2)</f>
        <v>1.153115464003297</v>
      </c>
      <c r="BN252" s="4">
        <f>((ABS(E252-Xmin_correction-F252+Xmax_correction)+1)^2+((ABS(L252-M252)+1)*BG252)^2)^(1/2)</f>
        <v>53.980348551967985</v>
      </c>
      <c r="BO252" s="4">
        <f>((ABS(E252-Xmin_correction-F252+Xmax_correction)+1)^2+((ABS(K252-N252)+1)*BG252)^2)^(1/2)</f>
        <v>53.192867565314863</v>
      </c>
      <c r="BP252" s="4">
        <f t="shared" si="59"/>
        <v>80.575934123168111</v>
      </c>
      <c r="BQ252" s="4"/>
    </row>
    <row r="253" spans="1:69" x14ac:dyDescent="0.25">
      <c r="A253" s="10">
        <v>2046</v>
      </c>
      <c r="B253" s="47">
        <v>0</v>
      </c>
      <c r="C253" s="10">
        <v>20</v>
      </c>
      <c r="D253" s="10">
        <v>94</v>
      </c>
      <c r="E253" s="10">
        <v>32</v>
      </c>
      <c r="F253" s="10">
        <v>67</v>
      </c>
      <c r="G253" s="10">
        <v>51</v>
      </c>
      <c r="H253" s="10">
        <v>53</v>
      </c>
      <c r="I253" s="10">
        <v>44</v>
      </c>
      <c r="J253" s="10">
        <v>47</v>
      </c>
      <c r="K253" s="47">
        <v>0</v>
      </c>
      <c r="L253" s="10">
        <v>76</v>
      </c>
      <c r="M253" s="47">
        <v>0</v>
      </c>
      <c r="N253" s="10">
        <v>60</v>
      </c>
      <c r="O253" s="47">
        <v>0</v>
      </c>
      <c r="P253" s="47">
        <v>0</v>
      </c>
      <c r="Q253" s="10">
        <v>7448</v>
      </c>
      <c r="R253" s="10">
        <v>3</v>
      </c>
      <c r="S253" s="10">
        <v>45</v>
      </c>
      <c r="AG253" s="2">
        <f>Q253*0.000001</f>
        <v>7.4479999999999998E-3</v>
      </c>
      <c r="AH253" s="3">
        <f t="shared" si="45"/>
        <v>2.0177475497314714</v>
      </c>
      <c r="AI253" s="3">
        <f t="shared" si="46"/>
        <v>2.0907379497314715</v>
      </c>
      <c r="AJ253" s="2">
        <f>(1+D253-C253)*LineDuration</f>
        <v>2.07E-2</v>
      </c>
      <c r="AK253" s="3">
        <f t="shared" si="47"/>
        <v>2.2935979497314714</v>
      </c>
      <c r="AM253" s="7">
        <f>D253-C253+1</f>
        <v>75</v>
      </c>
      <c r="AN253" s="4">
        <f t="shared" si="53"/>
        <v>45.377876559441461</v>
      </c>
      <c r="AO253" s="32">
        <f t="shared" si="54"/>
        <v>1.6527877830897593</v>
      </c>
      <c r="AP253" s="1">
        <f>ABS(J253+I253-H253-G253)/2</f>
        <v>6.5</v>
      </c>
      <c r="AQ253" s="4">
        <f t="shared" si="55"/>
        <v>45.841047992426027</v>
      </c>
      <c r="AS253" s="4">
        <f>1+(F253-3)-(E253-8)</f>
        <v>41</v>
      </c>
      <c r="AT253" s="4">
        <f>ABS(N253-L253)</f>
        <v>16</v>
      </c>
      <c r="AU253" s="4">
        <f>AN253/(1+D253-C253)*ABS(N253-L253)</f>
        <v>9.6806136660141782</v>
      </c>
      <c r="AV253" s="4">
        <f t="shared" si="56"/>
        <v>42.127357868143363</v>
      </c>
      <c r="AX253" s="4">
        <f t="shared" si="57"/>
        <v>45.841047992426027</v>
      </c>
      <c r="AZ253" s="24">
        <f t="shared" si="48"/>
        <v>1</v>
      </c>
      <c r="BA253" s="1">
        <f t="shared" si="49"/>
        <v>1.2799999999999999E-2</v>
      </c>
      <c r="BB253" s="1">
        <f t="shared" si="50"/>
        <v>2.0789865738978106</v>
      </c>
      <c r="BC253" s="1">
        <f t="shared" si="51"/>
        <v>6.2488800169733872E-3</v>
      </c>
      <c r="BD253" s="1">
        <f>BC253+LineDuration*(U253-T253+1)</f>
        <v>6.5248800169733874E-3</v>
      </c>
      <c r="BE253" s="1">
        <f t="shared" si="52"/>
        <v>1.3374173556795798E-2</v>
      </c>
      <c r="BF253" s="1">
        <f t="shared" si="58"/>
        <v>0.5741735567957994</v>
      </c>
      <c r="BG253" s="1">
        <f>BF253/(U253-T253+1)</f>
        <v>0.5741735567957994</v>
      </c>
      <c r="BH253" s="4">
        <f>((ABS(X253-F253+Xmax_correction)+1)^2+((ABS(U253-M253)+1)*BG253)^2)^(1/2)</f>
        <v>65.002535914172782</v>
      </c>
      <c r="BI253" s="4">
        <f>((ABS(E253-Xmin_correction-W253)+1)^2+((ABS(L253-T253)+1)*BG253)^2)^(1/2)</f>
        <v>52.33206183149354</v>
      </c>
      <c r="BJ253" s="4">
        <f>((ABS(E253-Xmin_correction-Y253)+1)^2+((ABS(K253-U253)+1)*BG253)^2)^(1/2)</f>
        <v>28.005886439699129</v>
      </c>
      <c r="BK253" s="4">
        <f>((ABS(V253-F253+Xmax_correction)+1)^2+((ABS(T253-N253)+1)*BG253)^2)^(1/2)</f>
        <v>73.835775150240607</v>
      </c>
      <c r="BL253" s="4">
        <f>((ABS(V253-Y253)+1)^2+((ABS(T253-U253)+1)*BG253)^2)^(1/2)</f>
        <v>1.153115464003297</v>
      </c>
      <c r="BM253" s="4">
        <f>((ABS(W253-X253)+1)^2+((ABS(T253-U253)+1)*BG253)^2)^(1/2)</f>
        <v>1.153115464003297</v>
      </c>
      <c r="BN253" s="4">
        <f>((ABS(E253-Xmin_correction-F253+Xmax_correction)+1)^2+((ABS(L253-M253)+1)*BG253)^2)^(1/2)</f>
        <v>58.297896150163631</v>
      </c>
      <c r="BO253" s="4">
        <f>((ABS(E253-Xmin_correction-F253+Xmax_correction)+1)^2+((ABS(K253-N253)+1)*BG253)^2)^(1/2)</f>
        <v>51.679025649066652</v>
      </c>
      <c r="BP253" s="4">
        <f t="shared" si="59"/>
        <v>73.835775150240607</v>
      </c>
      <c r="BQ253" s="4"/>
    </row>
    <row r="254" spans="1:69" x14ac:dyDescent="0.25">
      <c r="A254" s="10">
        <v>2077</v>
      </c>
      <c r="B254" s="47">
        <v>0</v>
      </c>
      <c r="C254" s="10">
        <v>20</v>
      </c>
      <c r="D254" s="10">
        <v>94</v>
      </c>
      <c r="E254" s="10">
        <v>20</v>
      </c>
      <c r="F254" s="10">
        <v>57</v>
      </c>
      <c r="G254" s="10">
        <v>42</v>
      </c>
      <c r="H254" s="10">
        <v>46</v>
      </c>
      <c r="I254" s="10">
        <v>32</v>
      </c>
      <c r="J254" s="10">
        <v>35</v>
      </c>
      <c r="K254" s="47">
        <v>0</v>
      </c>
      <c r="L254" s="10">
        <v>70</v>
      </c>
      <c r="M254" s="47">
        <v>0</v>
      </c>
      <c r="N254" s="10">
        <v>56</v>
      </c>
      <c r="O254" s="47">
        <v>0</v>
      </c>
      <c r="P254" s="47">
        <v>0</v>
      </c>
      <c r="Q254" s="10">
        <v>7448</v>
      </c>
      <c r="R254" s="10">
        <v>3</v>
      </c>
      <c r="S254" s="10">
        <v>45</v>
      </c>
      <c r="AG254" s="2">
        <f>Q254*0.000001</f>
        <v>7.4479999999999998E-3</v>
      </c>
      <c r="AH254" s="3">
        <f t="shared" si="45"/>
        <v>2.0177475497314714</v>
      </c>
      <c r="AI254" s="3">
        <f t="shared" si="46"/>
        <v>2.0907379497314715</v>
      </c>
      <c r="AJ254" s="2">
        <f>(1+D254-C254)*LineDuration</f>
        <v>2.07E-2</v>
      </c>
      <c r="AK254" s="3">
        <f t="shared" si="47"/>
        <v>2.2935979497314714</v>
      </c>
      <c r="AM254" s="7">
        <f>D254-C254+1</f>
        <v>75</v>
      </c>
      <c r="AN254" s="4">
        <f t="shared" si="53"/>
        <v>45.377876559441461</v>
      </c>
      <c r="AO254" s="32">
        <f t="shared" si="54"/>
        <v>1.6527877830897593</v>
      </c>
      <c r="AP254" s="1">
        <f>ABS(J254+I254-H254-G254)/2</f>
        <v>10.5</v>
      </c>
      <c r="AQ254" s="4">
        <f t="shared" si="55"/>
        <v>46.576836314244304</v>
      </c>
      <c r="AS254" s="4">
        <f>1+(F254-3)-(E254-8)</f>
        <v>43</v>
      </c>
      <c r="AT254" s="4">
        <f>ABS(N254-L254)</f>
        <v>14</v>
      </c>
      <c r="AU254" s="4">
        <f>AN254/(1+D254-C254)*ABS(N254-L254)</f>
        <v>8.4705369577624055</v>
      </c>
      <c r="AV254" s="4">
        <f t="shared" si="56"/>
        <v>43.826361888169757</v>
      </c>
      <c r="AX254" s="4">
        <f t="shared" si="57"/>
        <v>46.576836314244304</v>
      </c>
      <c r="AZ254" s="24">
        <f t="shared" si="48"/>
        <v>2</v>
      </c>
      <c r="BA254" s="1">
        <f t="shared" si="49"/>
        <v>1.2799999999999999E-2</v>
      </c>
      <c r="BB254" s="1">
        <f t="shared" si="50"/>
        <v>2.0789865738978106</v>
      </c>
      <c r="BC254" s="1">
        <f t="shared" si="51"/>
        <v>6.2488800169733872E-3</v>
      </c>
      <c r="BD254" s="1">
        <f>BC254+LineDuration*(U254-T254+1)</f>
        <v>6.5248800169733874E-3</v>
      </c>
      <c r="BE254" s="1">
        <f t="shared" si="52"/>
        <v>1.3374173556795798E-2</v>
      </c>
      <c r="BF254" s="1">
        <f t="shared" si="58"/>
        <v>0.5741735567957994</v>
      </c>
      <c r="BG254" s="1">
        <f>BF254/(U254-T254+1)</f>
        <v>0.5741735567957994</v>
      </c>
      <c r="BH254" s="4">
        <f>((ABS(X254-F254+Xmax_correction)+1)^2+((ABS(U254-M254)+1)*BG254)^2)^(1/2)</f>
        <v>55.002996966286517</v>
      </c>
      <c r="BI254" s="4">
        <f>((ABS(E254-Xmin_correction-W254)+1)^2+((ABS(L254-T254)+1)*BG254)^2)^(1/2)</f>
        <v>43.793755865693463</v>
      </c>
      <c r="BJ254" s="4">
        <f>((ABS(E254-Xmin_correction-Y254)+1)^2+((ABS(K254-U254)+1)*BG254)^2)^(1/2)</f>
        <v>16.010299037598376</v>
      </c>
      <c r="BK254" s="4">
        <f>((ABS(V254-F254+Xmax_correction)+1)^2+((ABS(T254-N254)+1)*BG254)^2)^(1/2)</f>
        <v>64.000898142355609</v>
      </c>
      <c r="BL254" s="4">
        <f>((ABS(V254-Y254)+1)^2+((ABS(T254-U254)+1)*BG254)^2)^(1/2)</f>
        <v>1.153115464003297</v>
      </c>
      <c r="BM254" s="4">
        <f>((ABS(W254-X254)+1)^2+((ABS(T254-U254)+1)*BG254)^2)^(1/2)</f>
        <v>1.153115464003297</v>
      </c>
      <c r="BN254" s="4">
        <f>((ABS(E254-Xmin_correction-F254+Xmax_correction)+1)^2+((ABS(L254-M254)+1)*BG254)^2)^(1/2)</f>
        <v>57.112984975607439</v>
      </c>
      <c r="BO254" s="4">
        <f>((ABS(E254-Xmin_correction-F254+Xmax_correction)+1)^2+((ABS(K254-N254)+1)*BG254)^2)^(1/2)</f>
        <v>51.682830447143452</v>
      </c>
      <c r="BP254" s="4">
        <f t="shared" si="59"/>
        <v>64.000898142355609</v>
      </c>
      <c r="BQ254" s="4"/>
    </row>
    <row r="255" spans="1:69" x14ac:dyDescent="0.25">
      <c r="A255" s="10">
        <v>2010</v>
      </c>
      <c r="B255" s="47">
        <v>0</v>
      </c>
      <c r="C255" s="10">
        <v>20</v>
      </c>
      <c r="D255" s="10">
        <v>94</v>
      </c>
      <c r="E255" s="10">
        <v>21</v>
      </c>
      <c r="F255" s="10">
        <v>57</v>
      </c>
      <c r="G255" s="10">
        <v>41</v>
      </c>
      <c r="H255" s="10">
        <v>44</v>
      </c>
      <c r="I255" s="10">
        <v>35</v>
      </c>
      <c r="J255" s="10">
        <v>36</v>
      </c>
      <c r="K255" s="47">
        <v>0</v>
      </c>
      <c r="L255" s="10">
        <v>69</v>
      </c>
      <c r="M255" s="47">
        <v>0</v>
      </c>
      <c r="N255" s="10">
        <v>61</v>
      </c>
      <c r="O255" s="47">
        <v>0</v>
      </c>
      <c r="P255" s="47">
        <v>0</v>
      </c>
      <c r="Q255" s="10">
        <v>7448</v>
      </c>
      <c r="R255" s="10">
        <v>3</v>
      </c>
      <c r="S255" s="10">
        <v>45</v>
      </c>
      <c r="AF255" s="8"/>
      <c r="AG255" s="2">
        <f>Q255*0.000001</f>
        <v>7.4479999999999998E-3</v>
      </c>
      <c r="AH255" s="3">
        <f t="shared" si="45"/>
        <v>2.0177475497314714</v>
      </c>
      <c r="AI255" s="3">
        <f t="shared" si="46"/>
        <v>2.0907379497314715</v>
      </c>
      <c r="AJ255" s="2">
        <f>(1+D255-C255)*LineDuration</f>
        <v>2.07E-2</v>
      </c>
      <c r="AK255" s="3">
        <f t="shared" si="47"/>
        <v>2.2935979497314714</v>
      </c>
      <c r="AM255" s="7">
        <f>D255-C255+1</f>
        <v>75</v>
      </c>
      <c r="AN255" s="4">
        <f t="shared" si="53"/>
        <v>45.377876559441461</v>
      </c>
      <c r="AO255" s="32">
        <f t="shared" si="54"/>
        <v>1.6527877830897593</v>
      </c>
      <c r="AP255" s="1">
        <f>ABS(J255+I255-H255-G255)/2</f>
        <v>7</v>
      </c>
      <c r="AQ255" s="4">
        <f t="shared" si="55"/>
        <v>45.914612935795361</v>
      </c>
      <c r="AS255" s="4">
        <f>1+(F255-3)-(E255-8)</f>
        <v>42</v>
      </c>
      <c r="AT255" s="4">
        <f>ABS(N255-L255)</f>
        <v>8</v>
      </c>
      <c r="AU255" s="4">
        <f>AN255/(1+D255-C255)*ABS(N255-L255)</f>
        <v>4.8403068330070891</v>
      </c>
      <c r="AV255" s="4">
        <f t="shared" si="56"/>
        <v>42.277991558701736</v>
      </c>
      <c r="AX255" s="4">
        <f t="shared" si="57"/>
        <v>45.914612935795361</v>
      </c>
      <c r="AZ255" s="24">
        <f t="shared" si="48"/>
        <v>3</v>
      </c>
      <c r="BA255" s="1">
        <f t="shared" si="49"/>
        <v>1.2799999999999999E-2</v>
      </c>
      <c r="BB255" s="1">
        <f t="shared" si="50"/>
        <v>2.0789865738978106</v>
      </c>
      <c r="BC255" s="1">
        <f t="shared" si="51"/>
        <v>6.2488800169733872E-3</v>
      </c>
      <c r="BD255" s="1">
        <f>BC255+LineDuration*(U255-T255+1)</f>
        <v>6.5248800169733874E-3</v>
      </c>
      <c r="BE255" s="1">
        <f t="shared" si="52"/>
        <v>1.3374173556795798E-2</v>
      </c>
      <c r="BF255" s="1">
        <f t="shared" si="58"/>
        <v>0.5741735567957994</v>
      </c>
      <c r="BG255" s="1">
        <f>BF255/(U255-T255+1)</f>
        <v>0.5741735567957994</v>
      </c>
      <c r="BH255" s="4">
        <f>((ABS(X255-F255+Xmax_correction)+1)^2+((ABS(U255-M255)+1)*BG255)^2)^(1/2)</f>
        <v>55.002996966286517</v>
      </c>
      <c r="BI255" s="4">
        <f>((ABS(E255-Xmin_correction-W255)+1)^2+((ABS(L255-T255)+1)*BG255)^2)^(1/2)</f>
        <v>43.639532986563239</v>
      </c>
      <c r="BJ255" s="4">
        <f>((ABS(E255-Xmin_correction-Y255)+1)^2+((ABS(K255-U255)+1)*BG255)^2)^(1/2)</f>
        <v>17.00969356788427</v>
      </c>
      <c r="BK255" s="4">
        <f>((ABS(V255-F255+Xmax_correction)+1)^2+((ABS(T255-N255)+1)*BG255)^2)^(1/2)</f>
        <v>65.515431393341871</v>
      </c>
      <c r="BL255" s="4">
        <f>((ABS(V255-Y255)+1)^2+((ABS(T255-U255)+1)*BG255)^2)^(1/2)</f>
        <v>1.153115464003297</v>
      </c>
      <c r="BM255" s="4">
        <f>((ABS(W255-X255)+1)^2+((ABS(T255-U255)+1)*BG255)^2)^(1/2)</f>
        <v>1.153115464003297</v>
      </c>
      <c r="BN255" s="4">
        <f>((ABS(E255-Xmin_correction-F255+Xmax_correction)+1)^2+((ABS(L255-M255)+1)*BG255)^2)^(1/2)</f>
        <v>56.003650231795973</v>
      </c>
      <c r="BO255" s="4">
        <f>((ABS(E255-Xmin_correction-F255+Xmax_correction)+1)^2+((ABS(K255-N255)+1)*BG255)^2)^(1/2)</f>
        <v>52.804088389590483</v>
      </c>
      <c r="BP255" s="4">
        <f t="shared" si="59"/>
        <v>65.515431393341871</v>
      </c>
      <c r="BQ255" s="4"/>
    </row>
    <row r="256" spans="1:69" s="36" customFormat="1" x14ac:dyDescent="0.25">
      <c r="A256" s="44">
        <v>2060</v>
      </c>
      <c r="B256" s="47">
        <v>0</v>
      </c>
      <c r="C256" s="44">
        <v>23</v>
      </c>
      <c r="D256" s="44">
        <v>96</v>
      </c>
      <c r="E256" s="44">
        <v>33</v>
      </c>
      <c r="F256" s="44">
        <v>69</v>
      </c>
      <c r="G256" s="44">
        <v>49</v>
      </c>
      <c r="H256" s="44">
        <v>53</v>
      </c>
      <c r="I256" s="44">
        <v>47</v>
      </c>
      <c r="J256" s="44">
        <v>51</v>
      </c>
      <c r="K256" s="47">
        <v>0</v>
      </c>
      <c r="L256" s="44">
        <v>68</v>
      </c>
      <c r="M256" s="47">
        <v>0</v>
      </c>
      <c r="N256" s="44">
        <v>59</v>
      </c>
      <c r="O256" s="47">
        <v>0</v>
      </c>
      <c r="P256" s="47">
        <v>0</v>
      </c>
      <c r="Q256" s="44">
        <v>7415</v>
      </c>
      <c r="R256" s="44">
        <v>3</v>
      </c>
      <c r="S256" s="44">
        <v>45</v>
      </c>
      <c r="U256" s="39"/>
      <c r="V256" s="39"/>
      <c r="AD256" s="53"/>
      <c r="AG256" s="37">
        <f>Q256*0.000001</f>
        <v>7.4149999999999997E-3</v>
      </c>
      <c r="AH256" s="38">
        <f t="shared" si="45"/>
        <v>2.0270515303438974</v>
      </c>
      <c r="AI256" s="38">
        <f t="shared" si="46"/>
        <v>2.0997185303438974</v>
      </c>
      <c r="AJ256" s="37">
        <f>(1+D256-C256)*LineDuration</f>
        <v>2.0423999999999998E-2</v>
      </c>
      <c r="AK256" s="38">
        <f t="shared" si="47"/>
        <v>2.2998737303438976</v>
      </c>
      <c r="AL256" s="48"/>
      <c r="AM256" s="39">
        <f>D256-C256+1</f>
        <v>74</v>
      </c>
      <c r="AN256" s="40">
        <f t="shared" si="53"/>
        <v>44.928636166143754</v>
      </c>
      <c r="AO256" s="41">
        <f t="shared" si="54"/>
        <v>1.6470564502860014</v>
      </c>
      <c r="AP256" s="39">
        <f>ABS(J256+I256-H256-G256)/2</f>
        <v>2</v>
      </c>
      <c r="AQ256" s="40">
        <f t="shared" si="55"/>
        <v>44.973129174538442</v>
      </c>
      <c r="AR256" s="48"/>
      <c r="AS256" s="40">
        <f>1+(F256-3)-(E256-8)</f>
        <v>42</v>
      </c>
      <c r="AT256" s="40">
        <f>ABS(N256-L256)</f>
        <v>9</v>
      </c>
      <c r="AU256" s="40">
        <f>AN256/(1+D256-C256)*ABS(N256-L256)</f>
        <v>5.4642935877742396</v>
      </c>
      <c r="AV256" s="40">
        <f t="shared" si="56"/>
        <v>42.353966808474866</v>
      </c>
      <c r="AW256" s="48"/>
      <c r="AX256" s="40">
        <f t="shared" si="57"/>
        <v>44.973129174538442</v>
      </c>
      <c r="AY256" s="48"/>
      <c r="AZ256" s="42">
        <f t="shared" si="48"/>
        <v>0</v>
      </c>
      <c r="BA256" s="39">
        <f t="shared" si="49"/>
        <v>1.2799999999999999E-2</v>
      </c>
      <c r="BB256" s="39">
        <f t="shared" si="50"/>
        <v>2.0880176978822611</v>
      </c>
      <c r="BC256" s="39">
        <f t="shared" si="51"/>
        <v>6.221037503914663E-3</v>
      </c>
      <c r="BD256" s="39">
        <f>BC256+LineDuration*(U256-T256+1)</f>
        <v>6.4970375039146632E-3</v>
      </c>
      <c r="BE256" s="39">
        <f t="shared" si="52"/>
        <v>1.3376666147015555E-2</v>
      </c>
      <c r="BF256" s="39">
        <f t="shared" si="58"/>
        <v>0.57666614701555596</v>
      </c>
      <c r="BG256" s="39">
        <f>BF256/(U256-T256+1)</f>
        <v>0.57666614701555596</v>
      </c>
      <c r="BH256" s="4">
        <f>((ABS(X256-F256+Xmax_correction)+1)^2+((ABS(U256-M256)+1)*BG256)^2)^(1/2)</f>
        <v>67.002481624527263</v>
      </c>
      <c r="BI256" s="40">
        <f>((ABS(E256-Xmin_correction-W256)+1)^2+((ABS(L256-T256)+1)*BG256)^2)^(1/2)</f>
        <v>49.236584432580656</v>
      </c>
      <c r="BJ256" s="4">
        <f>((ABS(E256-Xmin_correction-Y256)+1)^2+((ABS(K256-U256)+1)*BG256)^2)^(1/2)</f>
        <v>29.00573294790383</v>
      </c>
      <c r="BK256" s="4">
        <f>((ABS(V256-F256+Xmax_correction)+1)^2+((ABS(T256-N256)+1)*BG256)^2)^(1/2)</f>
        <v>75.40661670178261</v>
      </c>
      <c r="BL256" s="40">
        <f>((ABS(V256-Y256)+1)^2+((ABS(T256-U256)+1)*BG256)^2)^(1/2)</f>
        <v>1.1543586293322221</v>
      </c>
      <c r="BM256" s="40">
        <f>((ABS(W256-X256)+1)^2+((ABS(T256-U256)+1)*BG256)^2)^(1/2)</f>
        <v>1.1543586293322221</v>
      </c>
      <c r="BN256" s="4">
        <f>((ABS(E256-Xmin_correction-F256+Xmax_correction)+1)^2+((ABS(L256-M256)+1)*BG256)^2)^(1/2)</f>
        <v>55.715718128609304</v>
      </c>
      <c r="BO256" s="4">
        <f>((ABS(E256-Xmin_correction-F256+Xmax_correction)+1)^2+((ABS(K256-N256)+1)*BG256)^2)^(1/2)</f>
        <v>52.135955370641867</v>
      </c>
      <c r="BP256" s="40">
        <f t="shared" si="59"/>
        <v>75.40661670178261</v>
      </c>
      <c r="BQ256" s="4"/>
    </row>
    <row r="257" spans="1:69" s="36" customFormat="1" x14ac:dyDescent="0.25">
      <c r="A257" s="44">
        <v>2042</v>
      </c>
      <c r="B257" s="47">
        <v>0</v>
      </c>
      <c r="C257" s="44">
        <v>20</v>
      </c>
      <c r="D257" s="44">
        <v>94</v>
      </c>
      <c r="E257" s="44">
        <v>36</v>
      </c>
      <c r="F257" s="44">
        <v>72</v>
      </c>
      <c r="G257" s="44">
        <v>56</v>
      </c>
      <c r="H257" s="44">
        <v>58</v>
      </c>
      <c r="I257" s="44">
        <v>50</v>
      </c>
      <c r="J257" s="44">
        <v>52</v>
      </c>
      <c r="K257" s="47">
        <v>0</v>
      </c>
      <c r="L257" s="44">
        <v>68</v>
      </c>
      <c r="M257" s="47">
        <v>0</v>
      </c>
      <c r="N257" s="44">
        <v>56</v>
      </c>
      <c r="O257" s="47">
        <v>0</v>
      </c>
      <c r="P257" s="47">
        <v>0</v>
      </c>
      <c r="Q257" s="44">
        <v>7415</v>
      </c>
      <c r="R257" s="44">
        <v>3</v>
      </c>
      <c r="S257" s="44">
        <v>45</v>
      </c>
      <c r="U257" s="39"/>
      <c r="V257" s="39"/>
      <c r="AD257" s="53"/>
      <c r="AG257" s="37">
        <f>Q257*0.000001</f>
        <v>7.4149999999999997E-3</v>
      </c>
      <c r="AH257" s="38">
        <f t="shared" si="45"/>
        <v>2.0270515303438974</v>
      </c>
      <c r="AI257" s="38">
        <f t="shared" si="46"/>
        <v>2.0997185303438974</v>
      </c>
      <c r="AJ257" s="37">
        <f>(1+D257-C257)*LineDuration</f>
        <v>2.07E-2</v>
      </c>
      <c r="AK257" s="38">
        <f t="shared" si="47"/>
        <v>2.3025785303438973</v>
      </c>
      <c r="AL257" s="48"/>
      <c r="AM257" s="39">
        <f>D257-C257+1</f>
        <v>75</v>
      </c>
      <c r="AN257" s="40">
        <f t="shared" si="53"/>
        <v>45.563774578118682</v>
      </c>
      <c r="AO257" s="41">
        <f t="shared" si="54"/>
        <v>1.6460444880705214</v>
      </c>
      <c r="AP257" s="39">
        <f>ABS(J257+I257-H257-G257)/2</f>
        <v>6</v>
      </c>
      <c r="AQ257" s="40">
        <f t="shared" si="55"/>
        <v>45.957127345011614</v>
      </c>
      <c r="AR257" s="48"/>
      <c r="AS257" s="40">
        <f>1+(F257-3)-(E257-8)</f>
        <v>42</v>
      </c>
      <c r="AT257" s="40">
        <f>ABS(N257-L257)</f>
        <v>12</v>
      </c>
      <c r="AU257" s="40">
        <f>AN257/(1+D257-C257)*ABS(N257-L257)</f>
        <v>7.29020393249899</v>
      </c>
      <c r="AV257" s="40">
        <f t="shared" si="56"/>
        <v>42.62800808596883</v>
      </c>
      <c r="AW257" s="48"/>
      <c r="AX257" s="40">
        <f t="shared" si="57"/>
        <v>45.957127345011614</v>
      </c>
      <c r="AY257" s="48"/>
      <c r="AZ257" s="42">
        <f t="shared" si="48"/>
        <v>1</v>
      </c>
      <c r="BA257" s="39">
        <f t="shared" si="49"/>
        <v>1.2799999999999999E-2</v>
      </c>
      <c r="BB257" s="39">
        <f t="shared" si="50"/>
        <v>2.0880176978822611</v>
      </c>
      <c r="BC257" s="39">
        <f t="shared" si="51"/>
        <v>6.221037503914663E-3</v>
      </c>
      <c r="BD257" s="39">
        <f>BC257+LineDuration*(U257-T257+1)</f>
        <v>6.4970375039146632E-3</v>
      </c>
      <c r="BE257" s="39">
        <f t="shared" si="52"/>
        <v>1.3376666147015555E-2</v>
      </c>
      <c r="BF257" s="39">
        <f t="shared" si="58"/>
        <v>0.57666614701555596</v>
      </c>
      <c r="BG257" s="39">
        <f>BF257/(U257-T257+1)</f>
        <v>0.57666614701555596</v>
      </c>
      <c r="BH257" s="4">
        <f>((ABS(X257-F257+Xmax_correction)+1)^2+((ABS(U257-M257)+1)*BG257)^2)^(1/2)</f>
        <v>70.002375272879945</v>
      </c>
      <c r="BI257" s="40">
        <f>((ABS(E257-Xmin_correction-W257)+1)^2+((ABS(L257-T257)+1)*BG257)^2)^(1/2)</f>
        <v>51.061152029567879</v>
      </c>
      <c r="BJ257" s="4">
        <f>((ABS(E257-Xmin_correction-Y257)+1)^2+((ABS(K257-U257)+1)*BG257)^2)^(1/2)</f>
        <v>32.005195575798531</v>
      </c>
      <c r="BK257" s="4">
        <f>((ABS(V257-F257+Xmax_correction)+1)^2+((ABS(T257-N257)+1)*BG257)^2)^(1/2)</f>
        <v>77.333271964754132</v>
      </c>
      <c r="BL257" s="40">
        <f>((ABS(V257-Y257)+1)^2+((ABS(T257-U257)+1)*BG257)^2)^(1/2)</f>
        <v>1.1543586293322221</v>
      </c>
      <c r="BM257" s="40">
        <f>((ABS(W257-X257)+1)^2+((ABS(T257-U257)+1)*BG257)^2)^(1/2)</f>
        <v>1.1543586293322221</v>
      </c>
      <c r="BN257" s="4">
        <f>((ABS(E257-Xmin_correction-F257+Xmax_correction)+1)^2+((ABS(L257-M257)+1)*BG257)^2)^(1/2)</f>
        <v>55.715718128609304</v>
      </c>
      <c r="BO257" s="4">
        <f>((ABS(E257-Xmin_correction-F257+Xmax_correction)+1)^2+((ABS(K257-N257)+1)*BG257)^2)^(1/2)</f>
        <v>51.004264064631187</v>
      </c>
      <c r="BP257" s="40">
        <f t="shared" si="59"/>
        <v>77.333271964754132</v>
      </c>
      <c r="BQ257" s="4"/>
    </row>
    <row r="258" spans="1:69" s="36" customFormat="1" x14ac:dyDescent="0.25">
      <c r="A258" s="44">
        <v>2102</v>
      </c>
      <c r="B258" s="47">
        <v>0</v>
      </c>
      <c r="C258" s="44">
        <v>20</v>
      </c>
      <c r="D258" s="44">
        <v>94</v>
      </c>
      <c r="E258" s="44">
        <v>21</v>
      </c>
      <c r="F258" s="44">
        <v>59</v>
      </c>
      <c r="G258" s="44">
        <v>44</v>
      </c>
      <c r="H258" s="44">
        <v>46</v>
      </c>
      <c r="I258" s="44">
        <v>34</v>
      </c>
      <c r="J258" s="44">
        <v>37</v>
      </c>
      <c r="K258" s="47">
        <v>0</v>
      </c>
      <c r="L258" s="44">
        <v>72</v>
      </c>
      <c r="M258" s="47">
        <v>0</v>
      </c>
      <c r="N258" s="44">
        <v>58</v>
      </c>
      <c r="O258" s="47">
        <v>0</v>
      </c>
      <c r="P258" s="47">
        <v>0</v>
      </c>
      <c r="Q258" s="44">
        <v>7415</v>
      </c>
      <c r="R258" s="44">
        <v>3</v>
      </c>
      <c r="S258" s="44">
        <v>45</v>
      </c>
      <c r="U258" s="39"/>
      <c r="V258" s="39"/>
      <c r="AD258" s="53"/>
      <c r="AG258" s="37">
        <f>Q258*0.000001</f>
        <v>7.4149999999999997E-3</v>
      </c>
      <c r="AH258" s="38">
        <f t="shared" si="45"/>
        <v>2.0270515303438974</v>
      </c>
      <c r="AI258" s="38">
        <f t="shared" si="46"/>
        <v>2.0997185303438974</v>
      </c>
      <c r="AJ258" s="37">
        <f>(1+D258-C258)*LineDuration</f>
        <v>2.07E-2</v>
      </c>
      <c r="AK258" s="38">
        <f t="shared" si="47"/>
        <v>2.3025785303438973</v>
      </c>
      <c r="AL258" s="48"/>
      <c r="AM258" s="39">
        <f>D258-C258+1</f>
        <v>75</v>
      </c>
      <c r="AN258" s="40">
        <f t="shared" si="53"/>
        <v>45.563774578118682</v>
      </c>
      <c r="AO258" s="41">
        <f t="shared" si="54"/>
        <v>1.6460444880705214</v>
      </c>
      <c r="AP258" s="39">
        <f>ABS(J258+I258-H258-G258)/2</f>
        <v>9.5</v>
      </c>
      <c r="AQ258" s="40">
        <f t="shared" si="55"/>
        <v>46.543609161791636</v>
      </c>
      <c r="AR258" s="48"/>
      <c r="AS258" s="40">
        <f>1+(F258-3)-(E258-8)</f>
        <v>44</v>
      </c>
      <c r="AT258" s="40">
        <f>ABS(N258-L258)</f>
        <v>14</v>
      </c>
      <c r="AU258" s="40">
        <f>AN258/(1+D258-C258)*ABS(N258-L258)</f>
        <v>8.5052379212488205</v>
      </c>
      <c r="AV258" s="40">
        <f t="shared" si="56"/>
        <v>44.814496227192478</v>
      </c>
      <c r="AW258" s="48"/>
      <c r="AX258" s="40">
        <f t="shared" si="57"/>
        <v>46.543609161791636</v>
      </c>
      <c r="AY258" s="48"/>
      <c r="AZ258" s="42">
        <f t="shared" si="48"/>
        <v>2</v>
      </c>
      <c r="BA258" s="39">
        <f t="shared" si="49"/>
        <v>1.2799999999999999E-2</v>
      </c>
      <c r="BB258" s="39">
        <f t="shared" si="50"/>
        <v>2.0880176978822611</v>
      </c>
      <c r="BC258" s="39">
        <f t="shared" si="51"/>
        <v>6.221037503914663E-3</v>
      </c>
      <c r="BD258" s="39">
        <f>BC258+LineDuration*(U258-T258+1)</f>
        <v>6.4970375039146632E-3</v>
      </c>
      <c r="BE258" s="39">
        <f t="shared" si="52"/>
        <v>1.3376666147015555E-2</v>
      </c>
      <c r="BF258" s="39">
        <f t="shared" si="58"/>
        <v>0.57666614701555596</v>
      </c>
      <c r="BG258" s="39">
        <f>BF258/(U258-T258+1)</f>
        <v>0.57666614701555596</v>
      </c>
      <c r="BH258" s="4">
        <f>((ABS(X258-F258+Xmax_correction)+1)^2+((ABS(U258-M258)+1)*BG258)^2)^(1/2)</f>
        <v>57.002916976634744</v>
      </c>
      <c r="BI258" s="40">
        <f>((ABS(E258-Xmin_correction-W258)+1)^2+((ABS(L258-T258)+1)*BG258)^2)^(1/2)</f>
        <v>45.399627207844595</v>
      </c>
      <c r="BJ258" s="4">
        <f>((ABS(E258-Xmin_correction-Y258)+1)^2+((ABS(K258-U258)+1)*BG258)^2)^(1/2)</f>
        <v>17.009777889352751</v>
      </c>
      <c r="BK258" s="4">
        <f>((ABS(V258-F258+Xmax_correction)+1)^2+((ABS(T258-N258)+1)*BG258)^2)^(1/2)</f>
        <v>66.382114495103437</v>
      </c>
      <c r="BL258" s="40">
        <f>((ABS(V258-Y258)+1)^2+((ABS(T258-U258)+1)*BG258)^2)^(1/2)</f>
        <v>1.1543586293322221</v>
      </c>
      <c r="BM258" s="40">
        <f>((ABS(W258-X258)+1)^2+((ABS(T258-U258)+1)*BG258)^2)^(1/2)</f>
        <v>1.1543586293322221</v>
      </c>
      <c r="BN258" s="4">
        <f>((ABS(E258-Xmin_correction-F258+Xmax_correction)+1)^2+((ABS(L258-M258)+1)*BG258)^2)^(1/2)</f>
        <v>58.763306157935524</v>
      </c>
      <c r="BO258" s="4">
        <f>((ABS(E258-Xmin_correction-F258+Xmax_correction)+1)^2+((ABS(K258-N258)+1)*BG258)^2)^(1/2)</f>
        <v>53.278373894489519</v>
      </c>
      <c r="BP258" s="40">
        <f t="shared" si="59"/>
        <v>66.382114495103437</v>
      </c>
      <c r="BQ258" s="4"/>
    </row>
    <row r="259" spans="1:69" s="36" customFormat="1" x14ac:dyDescent="0.25">
      <c r="A259" s="44">
        <v>1972</v>
      </c>
      <c r="B259" s="47">
        <v>0</v>
      </c>
      <c r="C259" s="44">
        <v>20</v>
      </c>
      <c r="D259" s="44">
        <v>94</v>
      </c>
      <c r="E259" s="44">
        <v>18</v>
      </c>
      <c r="F259" s="44">
        <v>53</v>
      </c>
      <c r="G259" s="44">
        <v>39</v>
      </c>
      <c r="H259" s="44">
        <v>41</v>
      </c>
      <c r="I259" s="44">
        <v>32</v>
      </c>
      <c r="J259" s="44">
        <v>34</v>
      </c>
      <c r="K259" s="47">
        <v>0</v>
      </c>
      <c r="L259" s="44">
        <v>70</v>
      </c>
      <c r="M259" s="47">
        <v>0</v>
      </c>
      <c r="N259" s="44">
        <v>57</v>
      </c>
      <c r="O259" s="47">
        <v>0</v>
      </c>
      <c r="P259" s="47">
        <v>0</v>
      </c>
      <c r="Q259" s="44">
        <v>7415</v>
      </c>
      <c r="R259" s="44">
        <v>3</v>
      </c>
      <c r="S259" s="44">
        <v>45</v>
      </c>
      <c r="U259" s="39"/>
      <c r="V259" s="39"/>
      <c r="AD259" s="53"/>
      <c r="AG259" s="37">
        <f>Q259*0.000001</f>
        <v>7.4149999999999997E-3</v>
      </c>
      <c r="AH259" s="38">
        <f t="shared" si="45"/>
        <v>2.0270515303438974</v>
      </c>
      <c r="AI259" s="38">
        <f t="shared" si="46"/>
        <v>2.0997185303438974</v>
      </c>
      <c r="AJ259" s="37">
        <f>(1+D259-C259)*LineDuration</f>
        <v>2.07E-2</v>
      </c>
      <c r="AK259" s="38">
        <f t="shared" si="47"/>
        <v>2.3025785303438973</v>
      </c>
      <c r="AL259" s="48"/>
      <c r="AM259" s="39">
        <f>D259-C259+1</f>
        <v>75</v>
      </c>
      <c r="AN259" s="40">
        <f t="shared" si="53"/>
        <v>45.563774578118682</v>
      </c>
      <c r="AO259" s="41">
        <f t="shared" si="54"/>
        <v>1.6460444880705214</v>
      </c>
      <c r="AP259" s="39">
        <f>ABS(J259+I259-H259-G259)/2</f>
        <v>7</v>
      </c>
      <c r="AQ259" s="40">
        <f t="shared" si="55"/>
        <v>46.09834654090767</v>
      </c>
      <c r="AR259" s="48"/>
      <c r="AS259" s="40">
        <f>1+(F259-3)-(E259-8)</f>
        <v>41</v>
      </c>
      <c r="AT259" s="40">
        <f>ABS(N259-L259)</f>
        <v>13</v>
      </c>
      <c r="AU259" s="40">
        <f>AN259/(1+D259-C259)*ABS(N259-L259)</f>
        <v>7.8977209268739053</v>
      </c>
      <c r="AV259" s="40">
        <f t="shared" si="56"/>
        <v>41.753730322436844</v>
      </c>
      <c r="AW259" s="48"/>
      <c r="AX259" s="40">
        <f t="shared" si="57"/>
        <v>46.09834654090767</v>
      </c>
      <c r="AY259" s="48"/>
      <c r="AZ259" s="42">
        <f t="shared" si="48"/>
        <v>3</v>
      </c>
      <c r="BA259" s="39">
        <f t="shared" si="49"/>
        <v>1.2799999999999999E-2</v>
      </c>
      <c r="BB259" s="39">
        <f t="shared" si="50"/>
        <v>2.0880176978822611</v>
      </c>
      <c r="BC259" s="39">
        <f t="shared" si="51"/>
        <v>6.221037503914663E-3</v>
      </c>
      <c r="BD259" s="39">
        <f>BC259+LineDuration*(U259-T259+1)</f>
        <v>6.4970375039146632E-3</v>
      </c>
      <c r="BE259" s="39">
        <f t="shared" si="52"/>
        <v>1.3376666147015555E-2</v>
      </c>
      <c r="BF259" s="39">
        <f t="shared" si="58"/>
        <v>0.57666614701555596</v>
      </c>
      <c r="BG259" s="39">
        <f>BF259/(U259-T259+1)</f>
        <v>0.57666614701555596</v>
      </c>
      <c r="BH259" s="4">
        <f>((ABS(X259-F259+Xmax_correction)+1)^2+((ABS(U259-M259)+1)*BG259)^2)^(1/2)</f>
        <v>51.003260129575189</v>
      </c>
      <c r="BI259" s="40">
        <f>((ABS(E259-Xmin_correction-W259)+1)^2+((ABS(L259-T259)+1)*BG259)^2)^(1/2)</f>
        <v>43.270700516845096</v>
      </c>
      <c r="BJ259" s="4">
        <f>((ABS(E259-Xmin_correction-Y259)+1)^2+((ABS(K259-U259)+1)*BG259)^2)^(1/2)</f>
        <v>14.011871532565298</v>
      </c>
      <c r="BK259" s="4">
        <f>((ABS(V259-F259+Xmax_correction)+1)^2+((ABS(T259-N259)+1)*BG259)^2)^(1/2)</f>
        <v>60.989158831407991</v>
      </c>
      <c r="BL259" s="40">
        <f>((ABS(V259-Y259)+1)^2+((ABS(T259-U259)+1)*BG259)^2)^(1/2)</f>
        <v>1.1543586293322221</v>
      </c>
      <c r="BM259" s="40">
        <f>((ABS(W259-X259)+1)^2+((ABS(T259-U259)+1)*BG259)^2)^(1/2)</f>
        <v>1.1543586293322221</v>
      </c>
      <c r="BN259" s="4">
        <f>((ABS(E259-Xmin_correction-F259+Xmax_correction)+1)^2+((ABS(L259-M259)+1)*BG259)^2)^(1/2)</f>
        <v>55.8601246258769</v>
      </c>
      <c r="BO259" s="4">
        <f>((ABS(E259-Xmin_correction-F259+Xmax_correction)+1)^2+((ABS(K259-N259)+1)*BG259)^2)^(1/2)</f>
        <v>50.622894968212869</v>
      </c>
      <c r="BP259" s="40">
        <f t="shared" si="59"/>
        <v>60.989158831407991</v>
      </c>
      <c r="BQ259" s="4"/>
    </row>
    <row r="260" spans="1:69" s="8" customFormat="1" x14ac:dyDescent="0.25">
      <c r="A260" s="11">
        <v>2109</v>
      </c>
      <c r="B260" s="47">
        <v>0</v>
      </c>
      <c r="C260" s="11">
        <v>22</v>
      </c>
      <c r="D260" s="11">
        <v>95</v>
      </c>
      <c r="E260" s="11">
        <v>60</v>
      </c>
      <c r="F260" s="11">
        <v>97</v>
      </c>
      <c r="G260" s="11">
        <v>73</v>
      </c>
      <c r="H260" s="11">
        <v>77</v>
      </c>
      <c r="I260" s="11">
        <v>79</v>
      </c>
      <c r="J260" s="11">
        <v>84</v>
      </c>
      <c r="K260" s="47">
        <v>0</v>
      </c>
      <c r="L260" s="11">
        <v>62</v>
      </c>
      <c r="M260" s="47">
        <v>0</v>
      </c>
      <c r="N260" s="11">
        <v>71</v>
      </c>
      <c r="O260" s="47">
        <v>0</v>
      </c>
      <c r="P260" s="47">
        <v>0</v>
      </c>
      <c r="Q260" s="11">
        <v>7384</v>
      </c>
      <c r="R260" s="11">
        <v>3</v>
      </c>
      <c r="S260" s="11">
        <v>45</v>
      </c>
      <c r="T260" s="5"/>
      <c r="U260" s="7"/>
      <c r="V260" s="7"/>
      <c r="Z260" s="34"/>
      <c r="AA260" s="34"/>
      <c r="AB260" s="34"/>
      <c r="AC260" s="34"/>
      <c r="AD260" s="52"/>
      <c r="AF260"/>
      <c r="AG260" s="25">
        <f>Q260*0.000001</f>
        <v>7.3839999999999999E-3</v>
      </c>
      <c r="AH260" s="26">
        <f>H_1 / AG260 - G_ * AG260 / 2</f>
        <v>2.0358660706392198</v>
      </c>
      <c r="AI260" s="26">
        <f>AH260 + G_ * AG260</f>
        <v>2.1082292706392196</v>
      </c>
      <c r="AJ260" s="25">
        <f>(1+D260-C260)*LineDuration</f>
        <v>2.0423999999999998E-2</v>
      </c>
      <c r="AK260" s="26">
        <f>AI260 + G_ * AJ260</f>
        <v>2.3083844706392198</v>
      </c>
      <c r="AL260" s="48"/>
      <c r="AM260" s="7">
        <f>D260-C260+1</f>
        <v>74</v>
      </c>
      <c r="AN260" s="9">
        <f>1000*(AK260+AI260)*AJ260/2</f>
        <v>45.102459525935416</v>
      </c>
      <c r="AO260" s="32">
        <f t="shared" si="54"/>
        <v>1.6407087502056852</v>
      </c>
      <c r="AP260" s="7">
        <f>ABS(J260+I260-H260-G260)/2</f>
        <v>6.5</v>
      </c>
      <c r="AQ260" s="9">
        <f>SQRT(AN260^2+AP260^2)</f>
        <v>45.568430467689382</v>
      </c>
      <c r="AR260" s="48"/>
      <c r="AS260" s="9">
        <f>1+(F260-3)-(E260-8)</f>
        <v>43</v>
      </c>
      <c r="AT260" s="9">
        <f>ABS(N260-L260)</f>
        <v>9</v>
      </c>
      <c r="AU260" s="9">
        <f>AN260/(1+D260-C260)*ABS(N260-L260)</f>
        <v>5.4854342666678209</v>
      </c>
      <c r="AV260" s="9">
        <f>SQRT(AS260^2+AU260^2)</f>
        <v>43.348471588903031</v>
      </c>
      <c r="AW260" s="48"/>
      <c r="AX260" s="9">
        <f>MAX(AQ260,AV260)</f>
        <v>45.568430467689382</v>
      </c>
      <c r="AY260" s="48"/>
      <c r="AZ260" s="24">
        <f t="shared" ref="AZ260:AZ323" si="60">MOD(ROW(),4)</f>
        <v>0</v>
      </c>
      <c r="BA260" s="1">
        <f t="shared" ref="BA260:BA323" si="61">H_1-d_</f>
        <v>1.2799999999999999E-2</v>
      </c>
      <c r="BB260" s="1">
        <f t="shared" ref="BB260:BB323" si="62">(AH260^2+2*G_*BA260)^(1/2)</f>
        <v>2.0965759365164853</v>
      </c>
      <c r="BC260" s="1">
        <f t="shared" ref="BC260:BC323" si="63">(BB260-AH260)/G_</f>
        <v>6.1948842731903639E-3</v>
      </c>
      <c r="BD260" s="1">
        <f>BC260+LineDuration*(U260-T260+1)</f>
        <v>6.4708842731903641E-3</v>
      </c>
      <c r="BE260" s="1">
        <f t="shared" ref="BE260:BE323" si="64">AH260*BD260+0.5*G_*BD260^2</f>
        <v>1.33790282208786E-2</v>
      </c>
      <c r="BF260" s="1">
        <f t="shared" si="58"/>
        <v>0.57902822087860062</v>
      </c>
      <c r="BG260" s="1">
        <f>BF260/(U260-T260+1)</f>
        <v>0.57902822087860062</v>
      </c>
      <c r="BH260" s="4">
        <f>((ABS(X260-F260+Xmax_correction)+1)^2+((ABS(U260-M260)+1)*BG260)^2)^(1/2)</f>
        <v>95.001764581930658</v>
      </c>
      <c r="BI260" s="4">
        <f>((ABS(E260-Xmin_correction-W260)+1)^2+((ABS(L260-T260)+1)*BG260)^2)^(1/2)</f>
        <v>66.83338415939717</v>
      </c>
      <c r="BJ260" s="4">
        <f>((ABS(E260-Xmin_correction-Y260)+1)^2+((ABS(K260-U260)+1)*BG260)^2)^(1/2)</f>
        <v>56.00299343499929</v>
      </c>
      <c r="BK260" s="4">
        <f>((ABS(V260-F260+Xmax_correction)+1)^2+((ABS(T260-N260)+1)*BG260)^2)^(1/2)</f>
        <v>103.74516258647809</v>
      </c>
      <c r="BL260" s="4">
        <f>((ABS(V260-Y260)+1)^2+((ABS(T260-U260)+1)*BG260)^2)^(1/2)</f>
        <v>1.1555404279270534</v>
      </c>
      <c r="BM260" s="4">
        <f>((ABS(W260-X260)+1)^2+((ABS(T260-U260)+1)*BG260)^2)^(1/2)</f>
        <v>1.1555404279270534</v>
      </c>
      <c r="BN260" s="4">
        <f>((ABS(E260-Xmin_correction-F260+Xmax_correction)+1)^2+((ABS(L260-M260)+1)*BG260)^2)^(1/2)</f>
        <v>54.135951438924216</v>
      </c>
      <c r="BO260" s="4">
        <f>((ABS(E260-Xmin_correction-F260+Xmax_correction)+1)^2+((ABS(K260-N260)+1)*BG260)^2)^(1/2)</f>
        <v>57.775935821886726</v>
      </c>
      <c r="BP260" s="4">
        <f t="shared" si="59"/>
        <v>103.74516258647809</v>
      </c>
      <c r="BQ260" s="4"/>
    </row>
    <row r="261" spans="1:69" x14ac:dyDescent="0.25">
      <c r="A261" s="10">
        <v>2005</v>
      </c>
      <c r="B261" s="47">
        <v>0</v>
      </c>
      <c r="C261" s="10">
        <v>20</v>
      </c>
      <c r="D261" s="10">
        <v>93</v>
      </c>
      <c r="E261" s="10">
        <v>21</v>
      </c>
      <c r="F261" s="10">
        <v>57</v>
      </c>
      <c r="G261" s="10">
        <v>42</v>
      </c>
      <c r="H261" s="10">
        <v>45</v>
      </c>
      <c r="I261" s="10">
        <v>32</v>
      </c>
      <c r="J261" s="10">
        <v>37</v>
      </c>
      <c r="K261" s="47">
        <v>0</v>
      </c>
      <c r="L261" s="10">
        <v>71</v>
      </c>
      <c r="M261" s="47">
        <v>0</v>
      </c>
      <c r="N261" s="10">
        <v>57</v>
      </c>
      <c r="O261" s="47">
        <v>0</v>
      </c>
      <c r="P261" s="47">
        <v>0</v>
      </c>
      <c r="Q261" s="10">
        <v>7384</v>
      </c>
      <c r="R261" s="10">
        <v>3</v>
      </c>
      <c r="S261" s="10">
        <v>45</v>
      </c>
      <c r="AG261" s="2">
        <f>Q261*0.000001</f>
        <v>7.3839999999999999E-3</v>
      </c>
      <c r="AH261" s="3">
        <f t="shared" ref="AH261:AH324" si="65">H_1 / AG261 - G_ * AG261 / 2</f>
        <v>2.0358660706392198</v>
      </c>
      <c r="AI261" s="3">
        <f t="shared" ref="AI261:AI324" si="66">AH261 + G_ * AG261</f>
        <v>2.1082292706392196</v>
      </c>
      <c r="AJ261" s="2">
        <f>(1+D261-C261)*LineDuration</f>
        <v>2.0423999999999998E-2</v>
      </c>
      <c r="AK261" s="3">
        <f t="shared" ref="AK261:AK324" si="67">AI261 + G_ * AJ261</f>
        <v>2.3083844706392198</v>
      </c>
      <c r="AM261" s="7">
        <f>D261-C261+1</f>
        <v>74</v>
      </c>
      <c r="AN261" s="4">
        <f t="shared" si="53"/>
        <v>45.102459525935416</v>
      </c>
      <c r="AO261" s="32">
        <f t="shared" ref="AO261:AO324" si="68">AM261/AN261</f>
        <v>1.6407087502056852</v>
      </c>
      <c r="AP261" s="1">
        <f>ABS(J261+I261-H261-G261)/2</f>
        <v>9</v>
      </c>
      <c r="AQ261" s="4">
        <f t="shared" si="55"/>
        <v>45.99164984308176</v>
      </c>
      <c r="AS261" s="4">
        <f>1+(F261-3)-(E261-8)</f>
        <v>42</v>
      </c>
      <c r="AT261" s="4">
        <f>ABS(N261-L261)</f>
        <v>14</v>
      </c>
      <c r="AU261" s="4">
        <f>AN261/(1+D261-C261)*ABS(N261-L261)</f>
        <v>8.532897748149944</v>
      </c>
      <c r="AV261" s="4">
        <f t="shared" si="56"/>
        <v>42.858025432588263</v>
      </c>
      <c r="AX261" s="4">
        <f t="shared" si="57"/>
        <v>45.99164984308176</v>
      </c>
      <c r="AZ261" s="24">
        <f t="shared" si="60"/>
        <v>1</v>
      </c>
      <c r="BA261" s="1">
        <f t="shared" si="61"/>
        <v>1.2799999999999999E-2</v>
      </c>
      <c r="BB261" s="1">
        <f t="shared" si="62"/>
        <v>2.0965759365164853</v>
      </c>
      <c r="BC261" s="1">
        <f t="shared" si="63"/>
        <v>6.1948842731903639E-3</v>
      </c>
      <c r="BD261" s="1">
        <f>BC261+LineDuration*(U261-T261+1)</f>
        <v>6.4708842731903641E-3</v>
      </c>
      <c r="BE261" s="1">
        <f t="shared" si="64"/>
        <v>1.33790282208786E-2</v>
      </c>
      <c r="BF261" s="1">
        <f t="shared" ref="BF261:BF324" si="69">(BE261-BA261)*1000</f>
        <v>0.57902822087860062</v>
      </c>
      <c r="BG261" s="1">
        <f>BF261/(U261-T261+1)</f>
        <v>0.57902822087860062</v>
      </c>
      <c r="BH261" s="4">
        <f>((ABS(X261-F261+Xmax_correction)+1)^2+((ABS(U261-M261)+1)*BG261)^2)^(1/2)</f>
        <v>55.003047858101226</v>
      </c>
      <c r="BI261" s="4">
        <f>((ABS(E261-Xmin_correction-W261)+1)^2+((ABS(L261-T261)+1)*BG261)^2)^(1/2)</f>
        <v>45.022869300998288</v>
      </c>
      <c r="BJ261" s="4">
        <f>((ABS(E261-Xmin_correction-Y261)+1)^2+((ABS(K261-U261)+1)*BG261)^2)^(1/2)</f>
        <v>17.009858132288283</v>
      </c>
      <c r="BK261" s="4">
        <f>((ABS(V261-F261+Xmax_correction)+1)^2+((ABS(T261-N261)+1)*BG261)^2)^(1/2)</f>
        <v>64.442692847602117</v>
      </c>
      <c r="BL261" s="4">
        <f>((ABS(V261-Y261)+1)^2+((ABS(T261-U261)+1)*BG261)^2)^(1/2)</f>
        <v>1.1555404279270534</v>
      </c>
      <c r="BM261" s="4">
        <f>((ABS(W261-X261)+1)^2+((ABS(T261-U261)+1)*BG261)^2)^(1/2)</f>
        <v>1.1555404279270534</v>
      </c>
      <c r="BN261" s="4">
        <f>((ABS(E261-Xmin_correction-F261+Xmax_correction)+1)^2+((ABS(L261-M261)+1)*BG261)^2)^(1/2)</f>
        <v>57.088166550475009</v>
      </c>
      <c r="BO261" s="4">
        <f>((ABS(E261-Xmin_correction-F261+Xmax_correction)+1)^2+((ABS(K261-N261)+1)*BG261)^2)^(1/2)</f>
        <v>51.467083280970854</v>
      </c>
      <c r="BP261" s="4">
        <f t="shared" ref="BP261:BP324" si="70">MAX(BH261:BO261)</f>
        <v>64.442692847602117</v>
      </c>
      <c r="BQ261" s="4"/>
    </row>
    <row r="262" spans="1:69" x14ac:dyDescent="0.25">
      <c r="A262" s="10">
        <v>2049</v>
      </c>
      <c r="B262" s="47">
        <v>0</v>
      </c>
      <c r="C262" s="10">
        <v>20</v>
      </c>
      <c r="D262" s="10">
        <v>93</v>
      </c>
      <c r="E262" s="10">
        <v>29</v>
      </c>
      <c r="F262" s="10">
        <v>65</v>
      </c>
      <c r="G262" s="10">
        <v>48</v>
      </c>
      <c r="H262" s="10">
        <v>52</v>
      </c>
      <c r="I262" s="10">
        <v>43</v>
      </c>
      <c r="J262" s="10">
        <v>47</v>
      </c>
      <c r="K262" s="47">
        <v>0</v>
      </c>
      <c r="L262" s="10">
        <v>68</v>
      </c>
      <c r="M262" s="47">
        <v>0</v>
      </c>
      <c r="N262" s="10">
        <v>54</v>
      </c>
      <c r="O262" s="47">
        <v>0</v>
      </c>
      <c r="P262" s="47">
        <v>0</v>
      </c>
      <c r="Q262" s="10">
        <v>7384</v>
      </c>
      <c r="R262" s="10">
        <v>3</v>
      </c>
      <c r="S262" s="10">
        <v>45</v>
      </c>
      <c r="AG262" s="2">
        <f>Q262*0.000001</f>
        <v>7.3839999999999999E-3</v>
      </c>
      <c r="AH262" s="3">
        <f t="shared" si="65"/>
        <v>2.0358660706392198</v>
      </c>
      <c r="AI262" s="3">
        <f t="shared" si="66"/>
        <v>2.1082292706392196</v>
      </c>
      <c r="AJ262" s="2">
        <f>(1+D262-C262)*LineDuration</f>
        <v>2.0423999999999998E-2</v>
      </c>
      <c r="AK262" s="3">
        <f t="shared" si="67"/>
        <v>2.3083844706392198</v>
      </c>
      <c r="AM262" s="7">
        <f>D262-C262+1</f>
        <v>74</v>
      </c>
      <c r="AN262" s="4">
        <f t="shared" ref="AN262:AN325" si="71">1000*(AK262+AI262)*AJ262/2</f>
        <v>45.102459525935416</v>
      </c>
      <c r="AO262" s="32">
        <f t="shared" si="68"/>
        <v>1.6407087502056852</v>
      </c>
      <c r="AP262" s="1">
        <f>ABS(J262+I262-H262-G262)/2</f>
        <v>5</v>
      </c>
      <c r="AQ262" s="4">
        <f t="shared" ref="AQ262:AQ325" si="72">SQRT(AN262^2+AP262^2)</f>
        <v>45.378759957590759</v>
      </c>
      <c r="AS262" s="4">
        <f>1+(F262-3)-(E262-8)</f>
        <v>42</v>
      </c>
      <c r="AT262" s="4">
        <f>ABS(N262-L262)</f>
        <v>14</v>
      </c>
      <c r="AU262" s="4">
        <f>AN262/(1+D262-C262)*ABS(N262-L262)</f>
        <v>8.532897748149944</v>
      </c>
      <c r="AV262" s="4">
        <f t="shared" ref="AV262:AV325" si="73">SQRT(AS262^2+AU262^2)</f>
        <v>42.858025432588263</v>
      </c>
      <c r="AX262" s="4">
        <f t="shared" ref="AX262:AX325" si="74">MAX(AQ262,AV262)</f>
        <v>45.378759957590759</v>
      </c>
      <c r="AZ262" s="24">
        <f t="shared" si="60"/>
        <v>2</v>
      </c>
      <c r="BA262" s="1">
        <f t="shared" si="61"/>
        <v>1.2799999999999999E-2</v>
      </c>
      <c r="BB262" s="1">
        <f t="shared" si="62"/>
        <v>2.0965759365164853</v>
      </c>
      <c r="BC262" s="1">
        <f t="shared" si="63"/>
        <v>6.1948842731903639E-3</v>
      </c>
      <c r="BD262" s="1">
        <f>BC262+LineDuration*(U262-T262+1)</f>
        <v>6.4708842731903641E-3</v>
      </c>
      <c r="BE262" s="1">
        <f t="shared" si="64"/>
        <v>1.33790282208786E-2</v>
      </c>
      <c r="BF262" s="1">
        <f t="shared" si="69"/>
        <v>0.57902822087860062</v>
      </c>
      <c r="BG262" s="1">
        <f>BF262/(U262-T262+1)</f>
        <v>0.57902822087860062</v>
      </c>
      <c r="BH262" s="4">
        <f>((ABS(X262-F262+Xmax_correction)+1)^2+((ABS(U262-M262)+1)*BG262)^2)^(1/2)</f>
        <v>63.002660846035489</v>
      </c>
      <c r="BI262" s="4">
        <f>((ABS(E262-Xmin_correction-W262)+1)^2+((ABS(L262-T262)+1)*BG262)^2)^(1/2)</f>
        <v>47.130011597834773</v>
      </c>
      <c r="BJ262" s="4">
        <f>((ABS(E262-Xmin_correction-Y262)+1)^2+((ABS(K262-U262)+1)*BG262)^2)^(1/2)</f>
        <v>25.006704574585072</v>
      </c>
      <c r="BK262" s="4">
        <f>((ABS(V262-F262+Xmax_correction)+1)^2+((ABS(T262-N262)+1)*BG262)^2)^(1/2)</f>
        <v>70.591804649944024</v>
      </c>
      <c r="BL262" s="4">
        <f>((ABS(V262-Y262)+1)^2+((ABS(T262-U262)+1)*BG262)^2)^(1/2)</f>
        <v>1.1555404279270534</v>
      </c>
      <c r="BM262" s="4">
        <f>((ABS(W262-X262)+1)^2+((ABS(T262-U262)+1)*BG262)^2)^(1/2)</f>
        <v>1.1555404279270534</v>
      </c>
      <c r="BN262" s="4">
        <f>((ABS(E262-Xmin_correction-F262+Xmax_correction)+1)^2+((ABS(L262-M262)+1)*BG262)^2)^(1/2)</f>
        <v>55.832230774097141</v>
      </c>
      <c r="BO262" s="4">
        <f>((ABS(E262-Xmin_correction-F262+Xmax_correction)+1)^2+((ABS(K262-N262)+1)*BG262)^2)^(1/2)</f>
        <v>50.350798243283677</v>
      </c>
      <c r="BP262" s="4">
        <f t="shared" si="70"/>
        <v>70.591804649944024</v>
      </c>
      <c r="BQ262" s="4"/>
    </row>
    <row r="263" spans="1:69" x14ac:dyDescent="0.25">
      <c r="A263" s="10">
        <v>2030</v>
      </c>
      <c r="B263" s="47">
        <v>0</v>
      </c>
      <c r="C263" s="10">
        <v>20</v>
      </c>
      <c r="D263" s="10">
        <v>93</v>
      </c>
      <c r="E263" s="10">
        <v>43</v>
      </c>
      <c r="F263" s="10">
        <v>77</v>
      </c>
      <c r="G263" s="10">
        <v>57</v>
      </c>
      <c r="H263" s="10">
        <v>62</v>
      </c>
      <c r="I263" s="10">
        <v>60</v>
      </c>
      <c r="J263" s="10">
        <v>62</v>
      </c>
      <c r="K263" s="47">
        <v>0</v>
      </c>
      <c r="L263" s="10">
        <v>63</v>
      </c>
      <c r="M263" s="47">
        <v>0</v>
      </c>
      <c r="N263" s="10">
        <v>71</v>
      </c>
      <c r="O263" s="47">
        <v>0</v>
      </c>
      <c r="P263" s="47">
        <v>0</v>
      </c>
      <c r="Q263" s="10">
        <v>7384</v>
      </c>
      <c r="R263" s="10">
        <v>3</v>
      </c>
      <c r="S263" s="10">
        <v>45</v>
      </c>
      <c r="AF263" s="8"/>
      <c r="AG263" s="2">
        <f>Q263*0.000001</f>
        <v>7.3839999999999999E-3</v>
      </c>
      <c r="AH263" s="3">
        <f t="shared" si="65"/>
        <v>2.0358660706392198</v>
      </c>
      <c r="AI263" s="3">
        <f t="shared" si="66"/>
        <v>2.1082292706392196</v>
      </c>
      <c r="AJ263" s="2">
        <f>(1+D263-C263)*LineDuration</f>
        <v>2.0423999999999998E-2</v>
      </c>
      <c r="AK263" s="3">
        <f t="shared" si="67"/>
        <v>2.3083844706392198</v>
      </c>
      <c r="AM263" s="7">
        <f>D263-C263+1</f>
        <v>74</v>
      </c>
      <c r="AN263" s="4">
        <f t="shared" si="71"/>
        <v>45.102459525935416</v>
      </c>
      <c r="AO263" s="32">
        <f t="shared" si="68"/>
        <v>1.6407087502056852</v>
      </c>
      <c r="AP263" s="1">
        <f>ABS(J263+I263-H263-G263)/2</f>
        <v>1.5</v>
      </c>
      <c r="AQ263" s="4">
        <f t="shared" si="72"/>
        <v>45.127395839873614</v>
      </c>
      <c r="AS263" s="4">
        <f>1+(F263-3)-(E263-8)</f>
        <v>40</v>
      </c>
      <c r="AT263" s="4">
        <f>ABS(N263-L263)</f>
        <v>8</v>
      </c>
      <c r="AU263" s="4">
        <f>AN263/(1+D263-C263)*ABS(N263-L263)</f>
        <v>4.8759415703713964</v>
      </c>
      <c r="AV263" s="4">
        <f t="shared" si="73"/>
        <v>40.296089217164436</v>
      </c>
      <c r="AX263" s="4">
        <f t="shared" si="74"/>
        <v>45.127395839873614</v>
      </c>
      <c r="AZ263" s="24">
        <f t="shared" si="60"/>
        <v>3</v>
      </c>
      <c r="BA263" s="1">
        <f t="shared" si="61"/>
        <v>1.2799999999999999E-2</v>
      </c>
      <c r="BB263" s="1">
        <f t="shared" si="62"/>
        <v>2.0965759365164853</v>
      </c>
      <c r="BC263" s="1">
        <f t="shared" si="63"/>
        <v>6.1948842731903639E-3</v>
      </c>
      <c r="BD263" s="1">
        <f>BC263+LineDuration*(U263-T263+1)</f>
        <v>6.4708842731903641E-3</v>
      </c>
      <c r="BE263" s="1">
        <f t="shared" si="64"/>
        <v>1.33790282208786E-2</v>
      </c>
      <c r="BF263" s="1">
        <f t="shared" si="69"/>
        <v>0.57902822087860062</v>
      </c>
      <c r="BG263" s="1">
        <f>BF263/(U263-T263+1)</f>
        <v>0.57902822087860062</v>
      </c>
      <c r="BH263" s="4">
        <f>((ABS(X263-F263+Xmax_correction)+1)^2+((ABS(U263-M263)+1)*BG263)^2)^(1/2)</f>
        <v>75.002235124565274</v>
      </c>
      <c r="BI263" s="4">
        <f>((ABS(E263-Xmin_correction-W263)+1)^2+((ABS(L263-T263)+1)*BG263)^2)^(1/2)</f>
        <v>53.798522243928211</v>
      </c>
      <c r="BJ263" s="4">
        <f>((ABS(E263-Xmin_correction-Y263)+1)^2+((ABS(K263-U263)+1)*BG263)^2)^(1/2)</f>
        <v>39.004298143673523</v>
      </c>
      <c r="BK263" s="4">
        <f>((ABS(V263-F263+Xmax_correction)+1)^2+((ABS(T263-N263)+1)*BG263)^2)^(1/2)</f>
        <v>85.808267434407355</v>
      </c>
      <c r="BL263" s="4">
        <f>((ABS(V263-Y263)+1)^2+((ABS(T263-U263)+1)*BG263)^2)^(1/2)</f>
        <v>1.1555404279270534</v>
      </c>
      <c r="BM263" s="4">
        <f>((ABS(W263-X263)+1)^2+((ABS(T263-U263)+1)*BG263)^2)^(1/2)</f>
        <v>1.1555404279270534</v>
      </c>
      <c r="BN263" s="4">
        <f>((ABS(E263-Xmin_correction-F263+Xmax_correction)+1)^2+((ABS(L263-M263)+1)*BG263)^2)^(1/2)</f>
        <v>52.366792871345844</v>
      </c>
      <c r="BO263" s="4">
        <f>((ABS(E263-Xmin_correction-F263+Xmax_correction)+1)^2+((ABS(K263-N263)+1)*BG263)^2)^(1/2)</f>
        <v>55.740997121461454</v>
      </c>
      <c r="BP263" s="4">
        <f t="shared" si="70"/>
        <v>85.808267434407355</v>
      </c>
      <c r="BQ263" s="4"/>
    </row>
    <row r="264" spans="1:69" s="36" customFormat="1" x14ac:dyDescent="0.25">
      <c r="A264" s="44">
        <v>2111</v>
      </c>
      <c r="B264" s="47">
        <v>0</v>
      </c>
      <c r="C264" s="44">
        <v>21</v>
      </c>
      <c r="D264" s="44">
        <v>95</v>
      </c>
      <c r="E264" s="44">
        <v>67</v>
      </c>
      <c r="F264" s="44">
        <v>104</v>
      </c>
      <c r="G264" s="44">
        <v>81</v>
      </c>
      <c r="H264" s="44">
        <v>83</v>
      </c>
      <c r="I264" s="44">
        <v>88</v>
      </c>
      <c r="J264" s="44">
        <v>90</v>
      </c>
      <c r="K264" s="47">
        <v>0</v>
      </c>
      <c r="L264" s="44">
        <v>55</v>
      </c>
      <c r="M264" s="47">
        <v>0</v>
      </c>
      <c r="N264" s="44">
        <v>70</v>
      </c>
      <c r="O264" s="47">
        <v>0</v>
      </c>
      <c r="P264" s="47">
        <v>0</v>
      </c>
      <c r="Q264" s="44">
        <v>7420</v>
      </c>
      <c r="R264" s="44">
        <v>3</v>
      </c>
      <c r="S264" s="44">
        <v>45</v>
      </c>
      <c r="U264" s="39"/>
      <c r="V264" s="39"/>
      <c r="AD264" s="53"/>
      <c r="AG264" s="37">
        <f>Q264*0.000001</f>
        <v>7.4199999999999995E-3</v>
      </c>
      <c r="AH264" s="38">
        <f t="shared" si="65"/>
        <v>2.0256366091644207</v>
      </c>
      <c r="AI264" s="38">
        <f t="shared" si="66"/>
        <v>2.0983526091644205</v>
      </c>
      <c r="AJ264" s="37">
        <f>(1+D264-C264)*LineDuration</f>
        <v>2.07E-2</v>
      </c>
      <c r="AK264" s="38">
        <f t="shared" si="67"/>
        <v>2.3012126091644203</v>
      </c>
      <c r="AL264" s="48"/>
      <c r="AM264" s="39">
        <f>D264-C264+1</f>
        <v>75</v>
      </c>
      <c r="AN264" s="40">
        <f t="shared" si="71"/>
        <v>45.535500009703497</v>
      </c>
      <c r="AO264" s="41">
        <f t="shared" si="68"/>
        <v>1.6470665740799528</v>
      </c>
      <c r="AP264" s="39">
        <f>ABS(J264+I264-H264-G264)/2</f>
        <v>7</v>
      </c>
      <c r="AQ264" s="40">
        <f t="shared" si="72"/>
        <v>46.070400053979419</v>
      </c>
      <c r="AR264" s="48"/>
      <c r="AS264" s="40">
        <f>1+(F264-3)-(E264-8)</f>
        <v>43</v>
      </c>
      <c r="AT264" s="40">
        <f>ABS(N264-L264)</f>
        <v>15</v>
      </c>
      <c r="AU264" s="40">
        <f>AN264/(1+D264-C264)*ABS(N264-L264)</f>
        <v>9.1071000019406991</v>
      </c>
      <c r="AV264" s="40">
        <f t="shared" si="73"/>
        <v>43.953831123638679</v>
      </c>
      <c r="AW264" s="48"/>
      <c r="AX264" s="40">
        <f t="shared" si="74"/>
        <v>46.070400053979419</v>
      </c>
      <c r="AY264" s="48"/>
      <c r="AZ264" s="42">
        <f t="shared" si="60"/>
        <v>0</v>
      </c>
      <c r="BA264" s="39">
        <f t="shared" si="61"/>
        <v>1.2799999999999999E-2</v>
      </c>
      <c r="BB264" s="39">
        <f t="shared" si="62"/>
        <v>2.0866441173298171</v>
      </c>
      <c r="BC264" s="39">
        <f t="shared" si="63"/>
        <v>6.2252559352445362E-3</v>
      </c>
      <c r="BD264" s="39">
        <f>BC264+LineDuration*(U264-T264+1)</f>
        <v>6.5012559352445364E-3</v>
      </c>
      <c r="BE264" s="39">
        <f t="shared" si="64"/>
        <v>1.3376287038783012E-2</v>
      </c>
      <c r="BF264" s="39">
        <f t="shared" si="69"/>
        <v>0.57628703878301324</v>
      </c>
      <c r="BG264" s="39">
        <f>BF264/(U264-T264+1)</f>
        <v>0.57628703878301324</v>
      </c>
      <c r="BH264" s="4">
        <f>((ABS(X264-F264+Xmax_correction)+1)^2+((ABS(U264-M264)+1)*BG264)^2)^(1/2)</f>
        <v>102.00162796127849</v>
      </c>
      <c r="BI264" s="40">
        <f>((ABS(E264-Xmin_correction-W264)+1)^2+((ABS(L264-T264)+1)*BG264)^2)^(1/2)</f>
        <v>70.784791949636372</v>
      </c>
      <c r="BJ264" s="4">
        <f>((ABS(E264-Xmin_correction-Y264)+1)^2+((ABS(K264-U264)+1)*BG264)^2)^(1/2)</f>
        <v>63.002635712730857</v>
      </c>
      <c r="BK264" s="4">
        <f>((ABS(V264-F264+Xmax_correction)+1)^2+((ABS(T264-N264)+1)*BG264)^2)^(1/2)</f>
        <v>109.90063754201024</v>
      </c>
      <c r="BL264" s="40">
        <f>((ABS(V264-Y264)+1)^2+((ABS(T264-U264)+1)*BG264)^2)^(1/2)</f>
        <v>1.1541692904722836</v>
      </c>
      <c r="BM264" s="40">
        <f>((ABS(W264-X264)+1)^2+((ABS(T264-U264)+1)*BG264)^2)^(1/2)</f>
        <v>1.1541692904722836</v>
      </c>
      <c r="BN264" s="4">
        <f>((ABS(E264-Xmin_correction-F264+Xmax_correction)+1)^2+((ABS(L264-M264)+1)*BG264)^2)^(1/2)</f>
        <v>51.39539640233653</v>
      </c>
      <c r="BO264" s="4">
        <f>((ABS(E264-Xmin_correction-F264+Xmax_correction)+1)^2+((ABS(K264-N264)+1)*BG264)^2)^(1/2)</f>
        <v>57.220189899547798</v>
      </c>
      <c r="BP264" s="40">
        <f t="shared" si="70"/>
        <v>109.90063754201024</v>
      </c>
      <c r="BQ264" s="4"/>
    </row>
    <row r="265" spans="1:69" s="36" customFormat="1" x14ac:dyDescent="0.25">
      <c r="A265" s="44">
        <v>2010</v>
      </c>
      <c r="B265" s="47">
        <v>0</v>
      </c>
      <c r="C265" s="44">
        <v>20</v>
      </c>
      <c r="D265" s="44">
        <v>93</v>
      </c>
      <c r="E265" s="44">
        <v>23</v>
      </c>
      <c r="F265" s="44">
        <v>59</v>
      </c>
      <c r="G265" s="44">
        <v>43</v>
      </c>
      <c r="H265" s="44">
        <v>46</v>
      </c>
      <c r="I265" s="44">
        <v>34</v>
      </c>
      <c r="J265" s="44">
        <v>38</v>
      </c>
      <c r="K265" s="47">
        <v>0</v>
      </c>
      <c r="L265" s="44">
        <v>76</v>
      </c>
      <c r="M265" s="47">
        <v>0</v>
      </c>
      <c r="N265" s="44">
        <v>58</v>
      </c>
      <c r="O265" s="47">
        <v>0</v>
      </c>
      <c r="P265" s="47">
        <v>0</v>
      </c>
      <c r="Q265" s="44">
        <v>7420</v>
      </c>
      <c r="R265" s="44">
        <v>3</v>
      </c>
      <c r="S265" s="44">
        <v>45</v>
      </c>
      <c r="U265" s="39"/>
      <c r="V265" s="39"/>
      <c r="AD265" s="53"/>
      <c r="AG265" s="37">
        <f>Q265*0.000001</f>
        <v>7.4199999999999995E-3</v>
      </c>
      <c r="AH265" s="38">
        <f t="shared" si="65"/>
        <v>2.0256366091644207</v>
      </c>
      <c r="AI265" s="38">
        <f t="shared" si="66"/>
        <v>2.0983526091644205</v>
      </c>
      <c r="AJ265" s="37">
        <f>(1+D265-C265)*LineDuration</f>
        <v>2.0423999999999998E-2</v>
      </c>
      <c r="AK265" s="38">
        <f t="shared" si="67"/>
        <v>2.2985078091644207</v>
      </c>
      <c r="AL265" s="48"/>
      <c r="AM265" s="39">
        <f>D265-C265+1</f>
        <v>74</v>
      </c>
      <c r="AN265" s="40">
        <f t="shared" si="71"/>
        <v>44.900738591974118</v>
      </c>
      <c r="AO265" s="41">
        <f t="shared" si="68"/>
        <v>1.6480797937971401</v>
      </c>
      <c r="AP265" s="39">
        <f>ABS(J265+I265-H265-G265)/2</f>
        <v>8.5</v>
      </c>
      <c r="AQ265" s="40">
        <f t="shared" si="72"/>
        <v>45.698209222077772</v>
      </c>
      <c r="AR265" s="48"/>
      <c r="AS265" s="40">
        <f>1+(F265-3)-(E265-8)</f>
        <v>42</v>
      </c>
      <c r="AT265" s="40">
        <f>ABS(N265-L265)</f>
        <v>18</v>
      </c>
      <c r="AU265" s="40">
        <f>AN265/(1+D265-C265)*ABS(N265-L265)</f>
        <v>10.921801279128839</v>
      </c>
      <c r="AV265" s="40">
        <f t="shared" si="73"/>
        <v>43.396840244201883</v>
      </c>
      <c r="AW265" s="48"/>
      <c r="AX265" s="40">
        <f t="shared" si="74"/>
        <v>45.698209222077772</v>
      </c>
      <c r="AY265" s="48"/>
      <c r="AZ265" s="42">
        <f t="shared" si="60"/>
        <v>1</v>
      </c>
      <c r="BA265" s="39">
        <f t="shared" si="61"/>
        <v>1.2799999999999999E-2</v>
      </c>
      <c r="BB265" s="39">
        <f t="shared" si="62"/>
        <v>2.0866441173298171</v>
      </c>
      <c r="BC265" s="39">
        <f t="shared" si="63"/>
        <v>6.2252559352445362E-3</v>
      </c>
      <c r="BD265" s="39">
        <f>BC265+LineDuration*(U265-T265+1)</f>
        <v>6.5012559352445364E-3</v>
      </c>
      <c r="BE265" s="39">
        <f t="shared" si="64"/>
        <v>1.3376287038783012E-2</v>
      </c>
      <c r="BF265" s="39">
        <f t="shared" si="69"/>
        <v>0.57628703878301324</v>
      </c>
      <c r="BG265" s="39">
        <f>BF265/(U265-T265+1)</f>
        <v>0.57628703878301324</v>
      </c>
      <c r="BH265" s="4">
        <f>((ABS(X265-F265+Xmax_correction)+1)^2+((ABS(U265-M265)+1)*BG265)^2)^(1/2)</f>
        <v>57.002913142672533</v>
      </c>
      <c r="BI265" s="40">
        <f>((ABS(E265-Xmin_correction-W265)+1)^2+((ABS(L265-T265)+1)*BG265)^2)^(1/2)</f>
        <v>48.270704646709326</v>
      </c>
      <c r="BJ265" s="4">
        <f>((ABS(E265-Xmin_correction-Y265)+1)^2+((ABS(K265-U265)+1)*BG265)^2)^(1/2)</f>
        <v>19.008737642228358</v>
      </c>
      <c r="BK265" s="4">
        <f>((ABS(V265-F265+Xmax_correction)+1)^2+((ABS(T265-N265)+1)*BG265)^2)^(1/2)</f>
        <v>66.370653156890157</v>
      </c>
      <c r="BL265" s="40">
        <f>((ABS(V265-Y265)+1)^2+((ABS(T265-U265)+1)*BG265)^2)^(1/2)</f>
        <v>1.1541692904722836</v>
      </c>
      <c r="BM265" s="40">
        <f>((ABS(W265-X265)+1)^2+((ABS(T265-U265)+1)*BG265)^2)^(1/2)</f>
        <v>1.1541692904722836</v>
      </c>
      <c r="BN265" s="4">
        <f>((ABS(E265-Xmin_correction-F265+Xmax_correction)+1)^2+((ABS(L265-M265)+1)*BG265)^2)^(1/2)</f>
        <v>59.076737613800624</v>
      </c>
      <c r="BO265" s="4">
        <f>((ABS(E265-Xmin_correction-F265+Xmax_correction)+1)^2+((ABS(K265-N265)+1)*BG265)^2)^(1/2)</f>
        <v>51.740347896706425</v>
      </c>
      <c r="BP265" s="40">
        <f t="shared" si="70"/>
        <v>66.370653156890157</v>
      </c>
      <c r="BQ265" s="4"/>
    </row>
    <row r="266" spans="1:69" s="36" customFormat="1" x14ac:dyDescent="0.25">
      <c r="A266" s="44">
        <v>2030</v>
      </c>
      <c r="B266" s="47">
        <v>0</v>
      </c>
      <c r="C266" s="44">
        <v>19</v>
      </c>
      <c r="D266" s="44">
        <v>93</v>
      </c>
      <c r="E266" s="44">
        <v>39</v>
      </c>
      <c r="F266" s="44">
        <v>74</v>
      </c>
      <c r="G266" s="44">
        <v>58</v>
      </c>
      <c r="H266" s="44">
        <v>60</v>
      </c>
      <c r="I266" s="44">
        <v>53</v>
      </c>
      <c r="J266" s="44">
        <v>56</v>
      </c>
      <c r="K266" s="47">
        <v>0</v>
      </c>
      <c r="L266" s="44">
        <v>63</v>
      </c>
      <c r="M266" s="47">
        <v>0</v>
      </c>
      <c r="N266" s="44">
        <v>66</v>
      </c>
      <c r="O266" s="47">
        <v>0</v>
      </c>
      <c r="P266" s="47">
        <v>0</v>
      </c>
      <c r="Q266" s="44">
        <v>7420</v>
      </c>
      <c r="R266" s="44">
        <v>3</v>
      </c>
      <c r="S266" s="44">
        <v>45</v>
      </c>
      <c r="U266" s="39"/>
      <c r="V266" s="39"/>
      <c r="AD266" s="53"/>
      <c r="AG266" s="37">
        <f>Q266*0.000001</f>
        <v>7.4199999999999995E-3</v>
      </c>
      <c r="AH266" s="38">
        <f t="shared" si="65"/>
        <v>2.0256366091644207</v>
      </c>
      <c r="AI266" s="38">
        <f t="shared" si="66"/>
        <v>2.0983526091644205</v>
      </c>
      <c r="AJ266" s="37">
        <f>(1+D266-C266)*LineDuration</f>
        <v>2.07E-2</v>
      </c>
      <c r="AK266" s="38">
        <f t="shared" si="67"/>
        <v>2.3012126091644203</v>
      </c>
      <c r="AL266" s="48"/>
      <c r="AM266" s="39">
        <f>D266-C266+1</f>
        <v>75</v>
      </c>
      <c r="AN266" s="40">
        <f t="shared" si="71"/>
        <v>45.535500009703497</v>
      </c>
      <c r="AO266" s="41">
        <f t="shared" si="68"/>
        <v>1.6470665740799528</v>
      </c>
      <c r="AP266" s="39">
        <f>ABS(J266+I266-H266-G266)/2</f>
        <v>4.5</v>
      </c>
      <c r="AQ266" s="40">
        <f t="shared" si="72"/>
        <v>45.757313744730546</v>
      </c>
      <c r="AR266" s="48"/>
      <c r="AS266" s="40">
        <f>1+(F266-3)-(E266-8)</f>
        <v>41</v>
      </c>
      <c r="AT266" s="40">
        <f>ABS(N266-L266)</f>
        <v>3</v>
      </c>
      <c r="AU266" s="40">
        <f>AN266/(1+D266-C266)*ABS(N266-L266)</f>
        <v>1.82142000038814</v>
      </c>
      <c r="AV266" s="40">
        <f t="shared" si="73"/>
        <v>41.040438238617945</v>
      </c>
      <c r="AW266" s="48"/>
      <c r="AX266" s="40">
        <f t="shared" si="74"/>
        <v>45.757313744730546</v>
      </c>
      <c r="AY266" s="48"/>
      <c r="AZ266" s="42">
        <f t="shared" si="60"/>
        <v>2</v>
      </c>
      <c r="BA266" s="39">
        <f t="shared" si="61"/>
        <v>1.2799999999999999E-2</v>
      </c>
      <c r="BB266" s="39">
        <f t="shared" si="62"/>
        <v>2.0866441173298171</v>
      </c>
      <c r="BC266" s="39">
        <f t="shared" si="63"/>
        <v>6.2252559352445362E-3</v>
      </c>
      <c r="BD266" s="39">
        <f>BC266+LineDuration*(U266-T266+1)</f>
        <v>6.5012559352445364E-3</v>
      </c>
      <c r="BE266" s="39">
        <f t="shared" si="64"/>
        <v>1.3376287038783012E-2</v>
      </c>
      <c r="BF266" s="39">
        <f t="shared" si="69"/>
        <v>0.57628703878301324</v>
      </c>
      <c r="BG266" s="39">
        <f>BF266/(U266-T266+1)</f>
        <v>0.57628703878301324</v>
      </c>
      <c r="BH266" s="4">
        <f>((ABS(X266-F266+Xmax_correction)+1)^2+((ABS(U266-M266)+1)*BG266)^2)^(1/2)</f>
        <v>72.002306259946081</v>
      </c>
      <c r="BI266" s="40">
        <f>((ABS(E266-Xmin_correction-W266)+1)^2+((ABS(L266-T266)+1)*BG266)^2)^(1/2)</f>
        <v>50.845936439206518</v>
      </c>
      <c r="BJ266" s="4">
        <f>((ABS(E266-Xmin_correction-Y266)+1)^2+((ABS(K266-U266)+1)*BG266)^2)^(1/2)</f>
        <v>35.004744060642253</v>
      </c>
      <c r="BK266" s="4">
        <f>((ABS(V266-F266+Xmax_correction)+1)^2+((ABS(T266-N266)+1)*BG266)^2)^(1/2)</f>
        <v>81.699615700136931</v>
      </c>
      <c r="BL266" s="40">
        <f>((ABS(V266-Y266)+1)^2+((ABS(T266-U266)+1)*BG266)^2)^(1/2)</f>
        <v>1.1541692904722836</v>
      </c>
      <c r="BM266" s="40">
        <f>((ABS(W266-X266)+1)^2+((ABS(T266-U266)+1)*BG266)^2)^(1/2)</f>
        <v>1.1541692904722836</v>
      </c>
      <c r="BN266" s="4">
        <f>((ABS(E266-Xmin_correction-F266+Xmax_correction)+1)^2+((ABS(L266-M266)+1)*BG266)^2)^(1/2)</f>
        <v>52.955729174281316</v>
      </c>
      <c r="BO266" s="4">
        <f>((ABS(E266-Xmin_correction-F266+Xmax_correction)+1)^2+((ABS(K266-N266)+1)*BG266)^2)^(1/2)</f>
        <v>54.174045497360282</v>
      </c>
      <c r="BP266" s="40">
        <f t="shared" si="70"/>
        <v>81.699615700136931</v>
      </c>
      <c r="BQ266" s="4"/>
    </row>
    <row r="267" spans="1:69" s="36" customFormat="1" x14ac:dyDescent="0.25">
      <c r="A267" s="44">
        <v>1957</v>
      </c>
      <c r="B267" s="47">
        <v>0</v>
      </c>
      <c r="C267" s="44">
        <v>19</v>
      </c>
      <c r="D267" s="44">
        <v>92</v>
      </c>
      <c r="E267" s="44">
        <v>54</v>
      </c>
      <c r="F267" s="44">
        <v>89</v>
      </c>
      <c r="G267" s="44">
        <v>71</v>
      </c>
      <c r="H267" s="44">
        <v>73</v>
      </c>
      <c r="I267" s="44">
        <v>71</v>
      </c>
      <c r="J267" s="44">
        <v>75</v>
      </c>
      <c r="K267" s="47">
        <v>0</v>
      </c>
      <c r="L267" s="44">
        <v>54</v>
      </c>
      <c r="M267" s="47">
        <v>0</v>
      </c>
      <c r="N267" s="44">
        <v>59</v>
      </c>
      <c r="O267" s="47">
        <v>0</v>
      </c>
      <c r="P267" s="47">
        <v>0</v>
      </c>
      <c r="Q267" s="44">
        <v>7420</v>
      </c>
      <c r="R267" s="44">
        <v>3</v>
      </c>
      <c r="S267" s="44">
        <v>45</v>
      </c>
      <c r="U267" s="39"/>
      <c r="V267" s="39"/>
      <c r="AD267" s="53"/>
      <c r="AG267" s="37">
        <f>Q267*0.000001</f>
        <v>7.4199999999999995E-3</v>
      </c>
      <c r="AH267" s="38">
        <f t="shared" si="65"/>
        <v>2.0256366091644207</v>
      </c>
      <c r="AI267" s="38">
        <f t="shared" si="66"/>
        <v>2.0983526091644205</v>
      </c>
      <c r="AJ267" s="37">
        <f>(1+D267-C267)*LineDuration</f>
        <v>2.0423999999999998E-2</v>
      </c>
      <c r="AK267" s="38">
        <f t="shared" si="67"/>
        <v>2.2985078091644207</v>
      </c>
      <c r="AL267" s="48"/>
      <c r="AM267" s="39">
        <f>D267-C267+1</f>
        <v>74</v>
      </c>
      <c r="AN267" s="40">
        <f t="shared" si="71"/>
        <v>44.900738591974118</v>
      </c>
      <c r="AO267" s="41">
        <f t="shared" si="68"/>
        <v>1.6480797937971401</v>
      </c>
      <c r="AP267" s="39">
        <f>ABS(J267+I267-H267-G267)/2</f>
        <v>1</v>
      </c>
      <c r="AQ267" s="40">
        <f t="shared" si="72"/>
        <v>44.911872885739179</v>
      </c>
      <c r="AR267" s="48"/>
      <c r="AS267" s="40">
        <f>1+(F267-3)-(E267-8)</f>
        <v>41</v>
      </c>
      <c r="AT267" s="40">
        <f>ABS(N267-L267)</f>
        <v>5</v>
      </c>
      <c r="AU267" s="40">
        <f>AN267/(1+D267-C267)*ABS(N267-L267)</f>
        <v>3.0338336886469</v>
      </c>
      <c r="AV267" s="40">
        <f t="shared" si="73"/>
        <v>41.112092464995854</v>
      </c>
      <c r="AW267" s="48"/>
      <c r="AX267" s="40">
        <f t="shared" si="74"/>
        <v>44.911872885739179</v>
      </c>
      <c r="AY267" s="48"/>
      <c r="AZ267" s="42">
        <f t="shared" si="60"/>
        <v>3</v>
      </c>
      <c r="BA267" s="39">
        <f t="shared" si="61"/>
        <v>1.2799999999999999E-2</v>
      </c>
      <c r="BB267" s="39">
        <f t="shared" si="62"/>
        <v>2.0866441173298171</v>
      </c>
      <c r="BC267" s="39">
        <f t="shared" si="63"/>
        <v>6.2252559352445362E-3</v>
      </c>
      <c r="BD267" s="39">
        <f>BC267+LineDuration*(U267-T267+1)</f>
        <v>6.5012559352445364E-3</v>
      </c>
      <c r="BE267" s="39">
        <f t="shared" si="64"/>
        <v>1.3376287038783012E-2</v>
      </c>
      <c r="BF267" s="39">
        <f t="shared" si="69"/>
        <v>0.57628703878301324</v>
      </c>
      <c r="BG267" s="39">
        <f>BF267/(U267-T267+1)</f>
        <v>0.57628703878301324</v>
      </c>
      <c r="BH267" s="4">
        <f>((ABS(X267-F267+Xmax_correction)+1)^2+((ABS(U267-M267)+1)*BG267)^2)^(1/2)</f>
        <v>87.001908638552692</v>
      </c>
      <c r="BI267" s="40">
        <f>((ABS(E267-Xmin_correction-W267)+1)^2+((ABS(L267-T267)+1)*BG267)^2)^(1/2)</f>
        <v>59.199855759829475</v>
      </c>
      <c r="BJ267" s="4">
        <f>((ABS(E267-Xmin_correction-Y267)+1)^2+((ABS(K267-U267)+1)*BG267)^2)^(1/2)</f>
        <v>50.003320957223124</v>
      </c>
      <c r="BK267" s="4">
        <f>((ABS(V267-F267+Xmax_correction)+1)^2+((ABS(T267-N267)+1)*BG267)^2)^(1/2)</f>
        <v>93.619358595588864</v>
      </c>
      <c r="BL267" s="40">
        <f>((ABS(V267-Y267)+1)^2+((ABS(T267-U267)+1)*BG267)^2)^(1/2)</f>
        <v>1.1541692904722836</v>
      </c>
      <c r="BM267" s="40">
        <f>((ABS(W267-X267)+1)^2+((ABS(T267-U267)+1)*BG267)^2)^(1/2)</f>
        <v>1.1541692904722836</v>
      </c>
      <c r="BN267" s="4">
        <f>((ABS(E267-Xmin_correction-F267+Xmax_correction)+1)^2+((ABS(L267-M267)+1)*BG267)^2)^(1/2)</f>
        <v>49.483562139205532</v>
      </c>
      <c r="BO267" s="4">
        <f>((ABS(E267-Xmin_correction-F267+Xmax_correction)+1)^2+((ABS(K267-N267)+1)*BG267)^2)^(1/2)</f>
        <v>51.376884917727928</v>
      </c>
      <c r="BP267" s="40">
        <f t="shared" si="70"/>
        <v>93.619358595588864</v>
      </c>
      <c r="BQ267" s="4"/>
    </row>
    <row r="268" spans="1:69" x14ac:dyDescent="0.25">
      <c r="A268" s="10">
        <v>2110</v>
      </c>
      <c r="B268" s="47">
        <v>0</v>
      </c>
      <c r="C268" s="10">
        <v>22</v>
      </c>
      <c r="D268" s="10">
        <v>95</v>
      </c>
      <c r="E268" s="10">
        <v>69</v>
      </c>
      <c r="F268" s="10">
        <v>106</v>
      </c>
      <c r="G268" s="10">
        <v>81</v>
      </c>
      <c r="H268" s="10">
        <v>87</v>
      </c>
      <c r="I268" s="10">
        <v>90</v>
      </c>
      <c r="J268" s="10">
        <v>93</v>
      </c>
      <c r="K268" s="47">
        <v>0</v>
      </c>
      <c r="L268" s="10">
        <v>59</v>
      </c>
      <c r="M268" s="47">
        <v>0</v>
      </c>
      <c r="N268" s="10">
        <v>75</v>
      </c>
      <c r="O268" s="47">
        <v>0</v>
      </c>
      <c r="P268" s="47">
        <v>0</v>
      </c>
      <c r="Q268" s="10">
        <v>7398</v>
      </c>
      <c r="R268" s="10">
        <v>3</v>
      </c>
      <c r="S268" s="10">
        <v>45</v>
      </c>
      <c r="AG268" s="2">
        <f>Q268*0.000001</f>
        <v>7.3980000000000001E-3</v>
      </c>
      <c r="AH268" s="3">
        <f t="shared" si="65"/>
        <v>2.0318763206812651</v>
      </c>
      <c r="AI268" s="3">
        <f t="shared" si="66"/>
        <v>2.1043767206812651</v>
      </c>
      <c r="AJ268" s="2">
        <f>(1+D268-C268)*LineDuration</f>
        <v>2.0423999999999998E-2</v>
      </c>
      <c r="AK268" s="3">
        <f t="shared" si="67"/>
        <v>2.3045319206812653</v>
      </c>
      <c r="AM268" s="7">
        <f>D268-C268+1</f>
        <v>74</v>
      </c>
      <c r="AN268" s="4">
        <f t="shared" si="71"/>
        <v>45.023775045594149</v>
      </c>
      <c r="AO268" s="32">
        <f t="shared" si="68"/>
        <v>1.6435760867466698</v>
      </c>
      <c r="AP268" s="1">
        <f>ABS(J268+I268-H268-G268)/2</f>
        <v>7.5</v>
      </c>
      <c r="AQ268" s="4">
        <f t="shared" si="72"/>
        <v>45.644170705099533</v>
      </c>
      <c r="AS268" s="4">
        <f>1+(F268-3)-(E268-8)</f>
        <v>43</v>
      </c>
      <c r="AT268" s="4">
        <f>ABS(N268-L268)</f>
        <v>16</v>
      </c>
      <c r="AU268" s="4">
        <f>AN268/(1+D268-C268)*ABS(N268-L268)</f>
        <v>9.7348702801284652</v>
      </c>
      <c r="AV268" s="4">
        <f t="shared" si="73"/>
        <v>44.088180948763679</v>
      </c>
      <c r="AX268" s="4">
        <f t="shared" si="74"/>
        <v>45.644170705099533</v>
      </c>
      <c r="AZ268" s="24">
        <f t="shared" si="60"/>
        <v>0</v>
      </c>
      <c r="BA268" s="1">
        <f t="shared" si="61"/>
        <v>1.2799999999999999E-2</v>
      </c>
      <c r="BB268" s="1">
        <f t="shared" si="62"/>
        <v>2.0927019335168677</v>
      </c>
      <c r="BC268" s="1">
        <f t="shared" si="63"/>
        <v>6.2066951873063891E-3</v>
      </c>
      <c r="BD268" s="1">
        <f>BC268+LineDuration*(U268-T268+1)</f>
        <v>6.4826951873063893E-3</v>
      </c>
      <c r="BE268" s="1">
        <f t="shared" si="64"/>
        <v>1.3377958996050725E-2</v>
      </c>
      <c r="BF268" s="1">
        <f t="shared" si="69"/>
        <v>0.5779589960507262</v>
      </c>
      <c r="BG268" s="1">
        <f>BF268/(U268-T268+1)</f>
        <v>0.5779589960507262</v>
      </c>
      <c r="BH268" s="4">
        <f>((ABS(X268-F268+Xmax_correction)+1)^2+((ABS(U268-M268)+1)*BG268)^2)^(1/2)</f>
        <v>104.00160593279854</v>
      </c>
      <c r="BI268" s="4">
        <f>((ABS(E268-Xmin_correction-W268)+1)^2+((ABS(L268-T268)+1)*BG268)^2)^(1/2)</f>
        <v>73.671784042586268</v>
      </c>
      <c r="BJ268" s="4">
        <f>((ABS(E268-Xmin_correction-Y268)+1)^2+((ABS(K268-U268)+1)*BG268)^2)^(1/2)</f>
        <v>65.002569461530641</v>
      </c>
      <c r="BK268" s="4">
        <f>((ABS(V268-F268+Xmax_correction)+1)^2+((ABS(T268-N268)+1)*BG268)^2)^(1/2)</f>
        <v>112.89550658926069</v>
      </c>
      <c r="BL268" s="4">
        <f>((ABS(V268-Y268)+1)^2+((ABS(T268-U268)+1)*BG268)^2)^(1/2)</f>
        <v>1.1550050221172041</v>
      </c>
      <c r="BM268" s="4">
        <f>((ABS(W268-X268)+1)^2+((ABS(T268-U268)+1)*BG268)^2)^(1/2)</f>
        <v>1.1550050221172041</v>
      </c>
      <c r="BN268" s="4">
        <f>((ABS(E268-Xmin_correction-F268+Xmax_correction)+1)^2+((ABS(L268-M268)+1)*BG268)^2)^(1/2)</f>
        <v>52.938943737266499</v>
      </c>
      <c r="BO268" s="4">
        <f>((ABS(E268-Xmin_correction-F268+Xmax_correction)+1)^2+((ABS(K268-N268)+1)*BG268)^2)^(1/2)</f>
        <v>59.408714916633272</v>
      </c>
      <c r="BP268" s="4">
        <f t="shared" si="70"/>
        <v>112.89550658926069</v>
      </c>
      <c r="BQ268" s="4"/>
    </row>
    <row r="269" spans="1:69" x14ac:dyDescent="0.25">
      <c r="A269" s="10">
        <v>2005</v>
      </c>
      <c r="B269" s="47">
        <v>0</v>
      </c>
      <c r="C269" s="10">
        <v>20</v>
      </c>
      <c r="D269" s="10">
        <v>94</v>
      </c>
      <c r="E269" s="10">
        <v>23</v>
      </c>
      <c r="F269" s="10">
        <v>59</v>
      </c>
      <c r="G269" s="10">
        <v>44</v>
      </c>
      <c r="H269" s="10">
        <v>46</v>
      </c>
      <c r="I269" s="10">
        <v>36</v>
      </c>
      <c r="J269" s="10">
        <v>37</v>
      </c>
      <c r="K269" s="47">
        <v>0</v>
      </c>
      <c r="L269" s="10">
        <v>75</v>
      </c>
      <c r="M269" s="47">
        <v>0</v>
      </c>
      <c r="N269" s="10">
        <v>58</v>
      </c>
      <c r="O269" s="47">
        <v>0</v>
      </c>
      <c r="P269" s="47">
        <v>0</v>
      </c>
      <c r="Q269" s="10">
        <v>7398</v>
      </c>
      <c r="R269" s="10">
        <v>3</v>
      </c>
      <c r="S269" s="10">
        <v>45</v>
      </c>
      <c r="AG269" s="2">
        <f>Q269*0.000001</f>
        <v>7.3980000000000001E-3</v>
      </c>
      <c r="AH269" s="3">
        <f t="shared" si="65"/>
        <v>2.0318763206812651</v>
      </c>
      <c r="AI269" s="3">
        <f t="shared" si="66"/>
        <v>2.1043767206812651</v>
      </c>
      <c r="AJ269" s="2">
        <f>(1+D269-C269)*LineDuration</f>
        <v>2.07E-2</v>
      </c>
      <c r="AK269" s="3">
        <f t="shared" si="67"/>
        <v>2.307236720681265</v>
      </c>
      <c r="AM269" s="7">
        <f>D269-C269+1</f>
        <v>75</v>
      </c>
      <c r="AN269" s="4">
        <f t="shared" si="71"/>
        <v>45.660199118102177</v>
      </c>
      <c r="AO269" s="32">
        <f t="shared" si="68"/>
        <v>1.6425683954204644</v>
      </c>
      <c r="AP269" s="1">
        <f>ABS(J269+I269-H269-G269)/2</f>
        <v>8.5</v>
      </c>
      <c r="AQ269" s="4">
        <f t="shared" si="72"/>
        <v>46.44463137440902</v>
      </c>
      <c r="AS269" s="4">
        <f>1+(F269-3)-(E269-8)</f>
        <v>42</v>
      </c>
      <c r="AT269" s="4">
        <f>ABS(N269-L269)</f>
        <v>17</v>
      </c>
      <c r="AU269" s="4">
        <f>AN269/(1+D269-C269)*ABS(N269-L269)</f>
        <v>10.349645133436493</v>
      </c>
      <c r="AV269" s="4">
        <f t="shared" si="73"/>
        <v>43.256388596230103</v>
      </c>
      <c r="AX269" s="4">
        <f t="shared" si="74"/>
        <v>46.44463137440902</v>
      </c>
      <c r="AZ269" s="24">
        <f t="shared" si="60"/>
        <v>1</v>
      </c>
      <c r="BA269" s="1">
        <f t="shared" si="61"/>
        <v>1.2799999999999999E-2</v>
      </c>
      <c r="BB269" s="1">
        <f t="shared" si="62"/>
        <v>2.0927019335168677</v>
      </c>
      <c r="BC269" s="1">
        <f t="shared" si="63"/>
        <v>6.2066951873063891E-3</v>
      </c>
      <c r="BD269" s="1">
        <f>BC269+LineDuration*(U269-T269+1)</f>
        <v>6.4826951873063893E-3</v>
      </c>
      <c r="BE269" s="1">
        <f t="shared" si="64"/>
        <v>1.3377958996050725E-2</v>
      </c>
      <c r="BF269" s="1">
        <f t="shared" si="69"/>
        <v>0.5779589960507262</v>
      </c>
      <c r="BG269" s="1">
        <f>BF269/(U269-T269+1)</f>
        <v>0.5779589960507262</v>
      </c>
      <c r="BH269" s="4">
        <f>((ABS(X269-F269+Xmax_correction)+1)^2+((ABS(U269-M269)+1)*BG269)^2)^(1/2)</f>
        <v>57.002930070314072</v>
      </c>
      <c r="BI269" s="4">
        <f>((ABS(E269-Xmin_correction-W269)+1)^2+((ABS(L269-T269)+1)*BG269)^2)^(1/2)</f>
        <v>47.858075682645286</v>
      </c>
      <c r="BJ269" s="4">
        <f>((ABS(E269-Xmin_correction-Y269)+1)^2+((ABS(K269-U269)+1)*BG269)^2)^(1/2)</f>
        <v>19.008788404343818</v>
      </c>
      <c r="BK269" s="4">
        <f>((ABS(V269-F269+Xmax_correction)+1)^2+((ABS(T269-N269)+1)*BG269)^2)^(1/2)</f>
        <v>66.421242148010663</v>
      </c>
      <c r="BL269" s="4">
        <f>((ABS(V269-Y269)+1)^2+((ABS(T269-U269)+1)*BG269)^2)^(1/2)</f>
        <v>1.1550050221172041</v>
      </c>
      <c r="BM269" s="4">
        <f>((ABS(W269-X269)+1)^2+((ABS(T269-U269)+1)*BG269)^2)^(1/2)</f>
        <v>1.1550050221172041</v>
      </c>
      <c r="BN269" s="4">
        <f>((ABS(E269-Xmin_correction-F269+Xmax_correction)+1)^2+((ABS(L269-M269)+1)*BG269)^2)^(1/2)</f>
        <v>58.740066462728862</v>
      </c>
      <c r="BO269" s="4">
        <f>((ABS(E269-Xmin_correction-F269+Xmax_correction)+1)^2+((ABS(K269-N269)+1)*BG269)^2)^(1/2)</f>
        <v>51.80522568703536</v>
      </c>
      <c r="BP269" s="4">
        <f t="shared" si="70"/>
        <v>66.421242148010663</v>
      </c>
      <c r="BQ269" s="4"/>
    </row>
    <row r="270" spans="1:69" x14ac:dyDescent="0.25">
      <c r="A270" s="10">
        <v>2011</v>
      </c>
      <c r="B270" s="47">
        <v>0</v>
      </c>
      <c r="C270" s="10">
        <v>20</v>
      </c>
      <c r="D270" s="10">
        <v>93</v>
      </c>
      <c r="E270" s="10">
        <v>41</v>
      </c>
      <c r="F270" s="10">
        <v>76</v>
      </c>
      <c r="G270" s="10">
        <v>58</v>
      </c>
      <c r="H270" s="10">
        <v>63</v>
      </c>
      <c r="I270" s="10">
        <v>54</v>
      </c>
      <c r="J270" s="10">
        <v>59</v>
      </c>
      <c r="K270" s="47">
        <v>0</v>
      </c>
      <c r="L270" s="10">
        <v>66</v>
      </c>
      <c r="M270" s="47">
        <v>0</v>
      </c>
      <c r="N270" s="10">
        <v>54</v>
      </c>
      <c r="O270" s="47">
        <v>0</v>
      </c>
      <c r="P270" s="47">
        <v>0</v>
      </c>
      <c r="Q270" s="10">
        <v>7398</v>
      </c>
      <c r="R270" s="10">
        <v>3</v>
      </c>
      <c r="S270" s="10">
        <v>45</v>
      </c>
      <c r="AG270" s="2">
        <f>Q270*0.000001</f>
        <v>7.3980000000000001E-3</v>
      </c>
      <c r="AH270" s="3">
        <f t="shared" si="65"/>
        <v>2.0318763206812651</v>
      </c>
      <c r="AI270" s="3">
        <f t="shared" si="66"/>
        <v>2.1043767206812651</v>
      </c>
      <c r="AJ270" s="2">
        <f>(1+D270-C270)*LineDuration</f>
        <v>2.0423999999999998E-2</v>
      </c>
      <c r="AK270" s="3">
        <f t="shared" si="67"/>
        <v>2.3045319206812653</v>
      </c>
      <c r="AM270" s="7">
        <f>D270-C270+1</f>
        <v>74</v>
      </c>
      <c r="AN270" s="4">
        <f t="shared" si="71"/>
        <v>45.023775045594149</v>
      </c>
      <c r="AO270" s="32">
        <f t="shared" si="68"/>
        <v>1.6435760867466698</v>
      </c>
      <c r="AP270" s="1">
        <f>ABS(J270+I270-H270-G270)/2</f>
        <v>4</v>
      </c>
      <c r="AQ270" s="4">
        <f t="shared" si="72"/>
        <v>45.201109713769931</v>
      </c>
      <c r="AS270" s="4">
        <f>1+(F270-3)-(E270-8)</f>
        <v>41</v>
      </c>
      <c r="AT270" s="4">
        <f>ABS(N270-L270)</f>
        <v>12</v>
      </c>
      <c r="AU270" s="4">
        <f>AN270/(1+D270-C270)*ABS(N270-L270)</f>
        <v>7.3011527100963489</v>
      </c>
      <c r="AV270" s="4">
        <f t="shared" si="73"/>
        <v>41.645009675784053</v>
      </c>
      <c r="AX270" s="4">
        <f t="shared" si="74"/>
        <v>45.201109713769931</v>
      </c>
      <c r="AZ270" s="24">
        <f t="shared" si="60"/>
        <v>2</v>
      </c>
      <c r="BA270" s="1">
        <f t="shared" si="61"/>
        <v>1.2799999999999999E-2</v>
      </c>
      <c r="BB270" s="1">
        <f t="shared" si="62"/>
        <v>2.0927019335168677</v>
      </c>
      <c r="BC270" s="1">
        <f t="shared" si="63"/>
        <v>6.2066951873063891E-3</v>
      </c>
      <c r="BD270" s="1">
        <f>BC270+LineDuration*(U270-T270+1)</f>
        <v>6.4826951873063893E-3</v>
      </c>
      <c r="BE270" s="1">
        <f t="shared" si="64"/>
        <v>1.3377958996050725E-2</v>
      </c>
      <c r="BF270" s="1">
        <f t="shared" si="69"/>
        <v>0.5779589960507262</v>
      </c>
      <c r="BG270" s="1">
        <f>BF270/(U270-T270+1)</f>
        <v>0.5779589960507262</v>
      </c>
      <c r="BH270" s="4">
        <f>((ABS(X270-F270+Xmax_correction)+1)^2+((ABS(U270-M270)+1)*BG270)^2)^(1/2)</f>
        <v>74.00225696964327</v>
      </c>
      <c r="BI270" s="4">
        <f>((ABS(E270-Xmin_correction-W270)+1)^2+((ABS(L270-T270)+1)*BG270)^2)^(1/2)</f>
        <v>53.558288830110691</v>
      </c>
      <c r="BJ270" s="4">
        <f>((ABS(E270-Xmin_correction-Y270)+1)^2+((ABS(K270-U270)+1)*BG270)^2)^(1/2)</f>
        <v>37.004513732801783</v>
      </c>
      <c r="BK270" s="4">
        <f>((ABS(V270-F270+Xmax_correction)+1)^2+((ABS(T270-N270)+1)*BG270)^2)^(1/2)</f>
        <v>80.538566652106425</v>
      </c>
      <c r="BL270" s="4">
        <f>((ABS(V270-Y270)+1)^2+((ABS(T270-U270)+1)*BG270)^2)^(1/2)</f>
        <v>1.1550050221172041</v>
      </c>
      <c r="BM270" s="4">
        <f>((ABS(W270-X270)+1)^2+((ABS(T270-U270)+1)*BG270)^2)^(1/2)</f>
        <v>1.1550050221172041</v>
      </c>
      <c r="BN270" s="4">
        <f>((ABS(E270-Xmin_correction-F270+Xmax_correction)+1)^2+((ABS(L270-M270)+1)*BG270)^2)^(1/2)</f>
        <v>54.253942736077342</v>
      </c>
      <c r="BO270" s="4">
        <f>((ABS(E270-Xmin_correction-F270+Xmax_correction)+1)^2+((ABS(K270-N270)+1)*BG270)^2)^(1/2)</f>
        <v>49.542514251658531</v>
      </c>
      <c r="BP270" s="4">
        <f t="shared" si="70"/>
        <v>80.538566652106425</v>
      </c>
      <c r="BQ270" s="4"/>
    </row>
    <row r="271" spans="1:69" x14ac:dyDescent="0.25">
      <c r="A271" s="10">
        <v>1941</v>
      </c>
      <c r="B271" s="47">
        <v>0</v>
      </c>
      <c r="C271" s="10">
        <v>19</v>
      </c>
      <c r="D271" s="10">
        <v>92</v>
      </c>
      <c r="E271" s="10">
        <v>57</v>
      </c>
      <c r="F271" s="10">
        <v>91</v>
      </c>
      <c r="G271" s="10">
        <v>74</v>
      </c>
      <c r="H271" s="10">
        <v>75</v>
      </c>
      <c r="I271" s="10">
        <v>74</v>
      </c>
      <c r="J271" s="10">
        <v>78</v>
      </c>
      <c r="K271" s="47">
        <v>0</v>
      </c>
      <c r="L271" s="10">
        <v>60</v>
      </c>
      <c r="M271" s="47">
        <v>0</v>
      </c>
      <c r="N271" s="10">
        <v>65</v>
      </c>
      <c r="O271" s="47">
        <v>0</v>
      </c>
      <c r="P271" s="47">
        <v>0</v>
      </c>
      <c r="Q271" s="10">
        <v>7398</v>
      </c>
      <c r="R271" s="10">
        <v>3</v>
      </c>
      <c r="S271" s="10">
        <v>45</v>
      </c>
      <c r="AF271" s="8"/>
      <c r="AG271" s="2">
        <f>Q271*0.000001</f>
        <v>7.3980000000000001E-3</v>
      </c>
      <c r="AH271" s="3">
        <f t="shared" si="65"/>
        <v>2.0318763206812651</v>
      </c>
      <c r="AI271" s="3">
        <f t="shared" si="66"/>
        <v>2.1043767206812651</v>
      </c>
      <c r="AJ271" s="2">
        <f>(1+D271-C271)*LineDuration</f>
        <v>2.0423999999999998E-2</v>
      </c>
      <c r="AK271" s="3">
        <f t="shared" si="67"/>
        <v>2.3045319206812653</v>
      </c>
      <c r="AM271" s="7">
        <f>D271-C271+1</f>
        <v>74</v>
      </c>
      <c r="AN271" s="4">
        <f t="shared" si="71"/>
        <v>45.023775045594149</v>
      </c>
      <c r="AO271" s="32">
        <f t="shared" si="68"/>
        <v>1.6435760867466698</v>
      </c>
      <c r="AP271" s="1">
        <f>ABS(J271+I271-H271-G271)/2</f>
        <v>1.5</v>
      </c>
      <c r="AQ271" s="4">
        <f t="shared" si="72"/>
        <v>45.048754914606313</v>
      </c>
      <c r="AS271" s="4">
        <f>1+(F271-3)-(E271-8)</f>
        <v>40</v>
      </c>
      <c r="AT271" s="4">
        <f>ABS(N271-L271)</f>
        <v>5</v>
      </c>
      <c r="AU271" s="4">
        <f>AN271/(1+D271-C271)*ABS(N271-L271)</f>
        <v>3.0421469625401452</v>
      </c>
      <c r="AV271" s="4">
        <f t="shared" si="73"/>
        <v>40.115516426212096</v>
      </c>
      <c r="AX271" s="4">
        <f t="shared" si="74"/>
        <v>45.048754914606313</v>
      </c>
      <c r="AZ271" s="24">
        <f t="shared" si="60"/>
        <v>3</v>
      </c>
      <c r="BA271" s="1">
        <f t="shared" si="61"/>
        <v>1.2799999999999999E-2</v>
      </c>
      <c r="BB271" s="1">
        <f t="shared" si="62"/>
        <v>2.0927019335168677</v>
      </c>
      <c r="BC271" s="1">
        <f t="shared" si="63"/>
        <v>6.2066951873063891E-3</v>
      </c>
      <c r="BD271" s="1">
        <f>BC271+LineDuration*(U271-T271+1)</f>
        <v>6.4826951873063893E-3</v>
      </c>
      <c r="BE271" s="1">
        <f t="shared" si="64"/>
        <v>1.3377958996050725E-2</v>
      </c>
      <c r="BF271" s="1">
        <f t="shared" si="69"/>
        <v>0.5779589960507262</v>
      </c>
      <c r="BG271" s="1">
        <f>BF271/(U271-T271+1)</f>
        <v>0.5779589960507262</v>
      </c>
      <c r="BH271" s="4">
        <f>((ABS(X271-F271+Xmax_correction)+1)^2+((ABS(U271-M271)+1)*BG271)^2)^(1/2)</f>
        <v>89.001876590334405</v>
      </c>
      <c r="BI271" s="4">
        <f>((ABS(E271-Xmin_correction-W271)+1)^2+((ABS(L271-T271)+1)*BG271)^2)^(1/2)</f>
        <v>63.654930624049065</v>
      </c>
      <c r="BJ271" s="4">
        <f>((ABS(E271-Xmin_correction-Y271)+1)^2+((ABS(K271-U271)+1)*BG271)^2)^(1/2)</f>
        <v>53.003151195010247</v>
      </c>
      <c r="BK271" s="4">
        <f>((ABS(V271-F271+Xmax_correction)+1)^2+((ABS(T271-N271)+1)*BG271)^2)^(1/2)</f>
        <v>96.830075051407121</v>
      </c>
      <c r="BL271" s="4">
        <f>((ABS(V271-Y271)+1)^2+((ABS(T271-U271)+1)*BG271)^2)^(1/2)</f>
        <v>1.1550050221172041</v>
      </c>
      <c r="BM271" s="4">
        <f>((ABS(W271-X271)+1)^2+((ABS(T271-U271)+1)*BG271)^2)^(1/2)</f>
        <v>1.1550050221172041</v>
      </c>
      <c r="BN271" s="4">
        <f>((ABS(E271-Xmin_correction-F271+Xmax_correction)+1)^2+((ABS(L271-M271)+1)*BG271)^2)^(1/2)</f>
        <v>51.107242077346534</v>
      </c>
      <c r="BO271" s="4">
        <f>((ABS(E271-Xmin_correction-F271+Xmax_correction)+1)^2+((ABS(K271-N271)+1)*BG271)^2)^(1/2)</f>
        <v>53.141917865853657</v>
      </c>
      <c r="BP271" s="4">
        <f t="shared" si="70"/>
        <v>96.830075051407121</v>
      </c>
      <c r="BQ271" s="4"/>
    </row>
    <row r="272" spans="1:69" s="36" customFormat="1" x14ac:dyDescent="0.25">
      <c r="A272" s="44">
        <v>2130</v>
      </c>
      <c r="B272" s="47">
        <v>0</v>
      </c>
      <c r="C272" s="44">
        <v>21</v>
      </c>
      <c r="D272" s="44">
        <v>95</v>
      </c>
      <c r="E272" s="44">
        <v>68</v>
      </c>
      <c r="F272" s="44">
        <v>106</v>
      </c>
      <c r="G272" s="44">
        <v>83</v>
      </c>
      <c r="H272" s="44">
        <v>84</v>
      </c>
      <c r="I272" s="44">
        <v>89</v>
      </c>
      <c r="J272" s="44">
        <v>92</v>
      </c>
      <c r="K272" s="47">
        <v>0</v>
      </c>
      <c r="L272" s="44">
        <v>60</v>
      </c>
      <c r="M272" s="47">
        <v>0</v>
      </c>
      <c r="N272" s="44">
        <v>69</v>
      </c>
      <c r="O272" s="47">
        <v>0</v>
      </c>
      <c r="P272" s="47">
        <v>0</v>
      </c>
      <c r="Q272" s="44">
        <v>7397</v>
      </c>
      <c r="R272" s="44">
        <v>3</v>
      </c>
      <c r="S272" s="44">
        <v>45</v>
      </c>
      <c r="U272" s="39"/>
      <c r="V272" s="39"/>
      <c r="AD272" s="53"/>
      <c r="AG272" s="37">
        <f>Q272*0.000001</f>
        <v>7.3969999999999999E-3</v>
      </c>
      <c r="AH272" s="38">
        <f t="shared" si="65"/>
        <v>2.0321608105853723</v>
      </c>
      <c r="AI272" s="38">
        <f t="shared" si="66"/>
        <v>2.1046514105853724</v>
      </c>
      <c r="AJ272" s="37">
        <f>(1+D272-C272)*LineDuration</f>
        <v>2.07E-2</v>
      </c>
      <c r="AK272" s="38">
        <f t="shared" si="67"/>
        <v>2.3075114105853722</v>
      </c>
      <c r="AL272" s="48"/>
      <c r="AM272" s="39">
        <f>D272-C272+1</f>
        <v>75</v>
      </c>
      <c r="AN272" s="40">
        <f t="shared" si="71"/>
        <v>45.665885199117199</v>
      </c>
      <c r="AO272" s="41">
        <f t="shared" si="68"/>
        <v>1.642363871257003</v>
      </c>
      <c r="AP272" s="39">
        <f>ABS(J272+I272-H272-G272)/2</f>
        <v>7</v>
      </c>
      <c r="AQ272" s="40">
        <f t="shared" si="72"/>
        <v>46.199275654699946</v>
      </c>
      <c r="AR272" s="48"/>
      <c r="AS272" s="40">
        <f>1+(F272-3)-(E272-8)</f>
        <v>44</v>
      </c>
      <c r="AT272" s="40">
        <f>ABS(N272-L272)</f>
        <v>9</v>
      </c>
      <c r="AU272" s="40">
        <f>AN272/(1+D272-C272)*ABS(N272-L272)</f>
        <v>5.4799062238940639</v>
      </c>
      <c r="AV272" s="40">
        <f t="shared" si="73"/>
        <v>44.339929772414763</v>
      </c>
      <c r="AW272" s="48"/>
      <c r="AX272" s="40">
        <f t="shared" si="74"/>
        <v>46.199275654699946</v>
      </c>
      <c r="AY272" s="48"/>
      <c r="AZ272" s="42">
        <f t="shared" si="60"/>
        <v>0</v>
      </c>
      <c r="BA272" s="39">
        <f t="shared" si="61"/>
        <v>1.2799999999999999E-2</v>
      </c>
      <c r="BB272" s="39">
        <f t="shared" si="62"/>
        <v>2.0929781556621649</v>
      </c>
      <c r="BC272" s="39">
        <f t="shared" si="63"/>
        <v>6.2058515384482236E-3</v>
      </c>
      <c r="BD272" s="39">
        <f>BC272+LineDuration*(U272-T272+1)</f>
        <v>6.4818515384482238E-3</v>
      </c>
      <c r="BE272" s="39">
        <f t="shared" si="64"/>
        <v>1.3378035233362754E-2</v>
      </c>
      <c r="BF272" s="39">
        <f t="shared" si="69"/>
        <v>0.57803523336275553</v>
      </c>
      <c r="BG272" s="39">
        <f>BF272/(U272-T272+1)</f>
        <v>0.57803523336275553</v>
      </c>
      <c r="BH272" s="4">
        <f>((ABS(X272-F272+Xmax_correction)+1)^2+((ABS(U272-M272)+1)*BG272)^2)^(1/2)</f>
        <v>104.0016063564934</v>
      </c>
      <c r="BI272" s="40">
        <f>((ABS(E272-Xmin_correction-W272)+1)^2+((ABS(L272-T272)+1)*BG272)^2)^(1/2)</f>
        <v>73.070364198377334</v>
      </c>
      <c r="BJ272" s="4">
        <f>((ABS(E272-Xmin_correction-Y272)+1)^2+((ABS(K272-U272)+1)*BG272)^2)^(1/2)</f>
        <v>64.002610296229392</v>
      </c>
      <c r="BK272" s="4">
        <f>((ABS(V272-F272+Xmax_correction)+1)^2+((ABS(T272-N272)+1)*BG272)^2)^(1/2)</f>
        <v>111.59395674472164</v>
      </c>
      <c r="BL272" s="40">
        <f>((ABS(V272-Y272)+1)^2+((ABS(T272-U272)+1)*BG272)^2)^(1/2)</f>
        <v>1.1550431727899764</v>
      </c>
      <c r="BM272" s="40">
        <f>((ABS(W272-X272)+1)^2+((ABS(T272-U272)+1)*BG272)^2)^(1/2)</f>
        <v>1.1550431727899764</v>
      </c>
      <c r="BN272" s="4">
        <f>((ABS(E272-Xmin_correction-F272+Xmax_correction)+1)^2+((ABS(L272-M272)+1)*BG272)^2)^(1/2)</f>
        <v>54.076594974938132</v>
      </c>
      <c r="BO272" s="4">
        <f>((ABS(E272-Xmin_correction-F272+Xmax_correction)+1)^2+((ABS(K272-N272)+1)*BG272)^2)^(1/2)</f>
        <v>57.60391637677774</v>
      </c>
      <c r="BP272" s="40">
        <f t="shared" si="70"/>
        <v>111.59395674472164</v>
      </c>
      <c r="BQ272" s="4"/>
    </row>
    <row r="273" spans="1:69" s="36" customFormat="1" x14ac:dyDescent="0.25">
      <c r="A273" s="44">
        <v>2011</v>
      </c>
      <c r="B273" s="47">
        <v>0</v>
      </c>
      <c r="C273" s="44">
        <v>20</v>
      </c>
      <c r="D273" s="44">
        <v>93</v>
      </c>
      <c r="E273" s="44">
        <v>23</v>
      </c>
      <c r="F273" s="44">
        <v>59</v>
      </c>
      <c r="G273" s="44">
        <v>43</v>
      </c>
      <c r="H273" s="44">
        <v>46</v>
      </c>
      <c r="I273" s="44">
        <v>33</v>
      </c>
      <c r="J273" s="44">
        <v>39</v>
      </c>
      <c r="K273" s="47">
        <v>0</v>
      </c>
      <c r="L273" s="44">
        <v>76</v>
      </c>
      <c r="M273" s="47">
        <v>0</v>
      </c>
      <c r="N273" s="44">
        <v>57</v>
      </c>
      <c r="O273" s="47">
        <v>0</v>
      </c>
      <c r="P273" s="47">
        <v>0</v>
      </c>
      <c r="Q273" s="44">
        <v>7397</v>
      </c>
      <c r="R273" s="44">
        <v>3</v>
      </c>
      <c r="S273" s="44">
        <v>45</v>
      </c>
      <c r="U273" s="39"/>
      <c r="V273" s="39"/>
      <c r="AD273" s="53"/>
      <c r="AG273" s="37">
        <f>Q273*0.000001</f>
        <v>7.3969999999999999E-3</v>
      </c>
      <c r="AH273" s="38">
        <f t="shared" si="65"/>
        <v>2.0321608105853723</v>
      </c>
      <c r="AI273" s="38">
        <f t="shared" si="66"/>
        <v>2.1046514105853724</v>
      </c>
      <c r="AJ273" s="37">
        <f>(1+D273-C273)*LineDuration</f>
        <v>2.0423999999999998E-2</v>
      </c>
      <c r="AK273" s="38">
        <f t="shared" si="67"/>
        <v>2.3048066105853726</v>
      </c>
      <c r="AL273" s="48"/>
      <c r="AM273" s="39">
        <f>D273-C273+1</f>
        <v>74</v>
      </c>
      <c r="AN273" s="40">
        <f t="shared" si="71"/>
        <v>45.029385312195643</v>
      </c>
      <c r="AO273" s="41">
        <f t="shared" si="68"/>
        <v>1.6433713115767989</v>
      </c>
      <c r="AP273" s="39">
        <f>ABS(J273+I273-H273-G273)/2</f>
        <v>8.5</v>
      </c>
      <c r="AQ273" s="40">
        <f t="shared" si="72"/>
        <v>45.824617200738089</v>
      </c>
      <c r="AR273" s="48"/>
      <c r="AS273" s="40">
        <f>1+(F273-3)-(E273-8)</f>
        <v>42</v>
      </c>
      <c r="AT273" s="40">
        <f>ABS(N273-L273)</f>
        <v>19</v>
      </c>
      <c r="AU273" s="40">
        <f>AN273/(1+D273-C273)*ABS(N273-L273)</f>
        <v>11.561598931509693</v>
      </c>
      <c r="AV273" s="40">
        <f t="shared" si="73"/>
        <v>43.562260844142216</v>
      </c>
      <c r="AW273" s="48"/>
      <c r="AX273" s="40">
        <f t="shared" si="74"/>
        <v>45.824617200738089</v>
      </c>
      <c r="AY273" s="48"/>
      <c r="AZ273" s="42">
        <f t="shared" si="60"/>
        <v>1</v>
      </c>
      <c r="BA273" s="39">
        <f t="shared" si="61"/>
        <v>1.2799999999999999E-2</v>
      </c>
      <c r="BB273" s="39">
        <f t="shared" si="62"/>
        <v>2.0929781556621649</v>
      </c>
      <c r="BC273" s="39">
        <f t="shared" si="63"/>
        <v>6.2058515384482236E-3</v>
      </c>
      <c r="BD273" s="39">
        <f>BC273+LineDuration*(U273-T273+1)</f>
        <v>6.4818515384482238E-3</v>
      </c>
      <c r="BE273" s="39">
        <f t="shared" si="64"/>
        <v>1.3378035233362754E-2</v>
      </c>
      <c r="BF273" s="39">
        <f t="shared" si="69"/>
        <v>0.57803523336275553</v>
      </c>
      <c r="BG273" s="39">
        <f>BF273/(U273-T273+1)</f>
        <v>0.57803523336275553</v>
      </c>
      <c r="BH273" s="4">
        <f>((ABS(X273-F273+Xmax_correction)+1)^2+((ABS(U273-M273)+1)*BG273)^2)^(1/2)</f>
        <v>57.002930843343563</v>
      </c>
      <c r="BI273" s="40">
        <f>((ABS(E273-Xmin_correction-W273)+1)^2+((ABS(L273-T273)+1)*BG273)^2)^(1/2)</f>
        <v>48.394478302289727</v>
      </c>
      <c r="BJ273" s="4">
        <f>((ABS(E273-Xmin_correction-Y273)+1)^2+((ABS(K273-U273)+1)*BG273)^2)^(1/2)</f>
        <v>19.008790722479134</v>
      </c>
      <c r="BK273" s="4">
        <f>((ABS(V273-F273+Xmax_correction)+1)^2+((ABS(T273-N273)+1)*BG273)^2)^(1/2)</f>
        <v>66.128629164026876</v>
      </c>
      <c r="BL273" s="40">
        <f>((ABS(V273-Y273)+1)^2+((ABS(T273-U273)+1)*BG273)^2)^(1/2)</f>
        <v>1.1550431727899764</v>
      </c>
      <c r="BM273" s="40">
        <f>((ABS(W273-X273)+1)^2+((ABS(T273-U273)+1)*BG273)^2)^(1/2)</f>
        <v>1.1550431727899764</v>
      </c>
      <c r="BN273" s="4">
        <f>((ABS(E273-Xmin_correction-F273+Xmax_correction)+1)^2+((ABS(L273-M273)+1)*BG273)^2)^(1/2)</f>
        <v>59.177914209194554</v>
      </c>
      <c r="BO273" s="4">
        <f>((ABS(E273-Xmin_correction-F273+Xmax_correction)+1)^2+((ABS(K273-N273)+1)*BG273)^2)^(1/2)</f>
        <v>51.429520658016884</v>
      </c>
      <c r="BP273" s="40">
        <f t="shared" si="70"/>
        <v>66.128629164026876</v>
      </c>
      <c r="BQ273" s="4"/>
    </row>
    <row r="274" spans="1:69" s="36" customFormat="1" x14ac:dyDescent="0.25">
      <c r="A274" s="44">
        <v>2033</v>
      </c>
      <c r="B274" s="47">
        <v>0</v>
      </c>
      <c r="C274" s="44">
        <v>19</v>
      </c>
      <c r="D274" s="44">
        <v>93</v>
      </c>
      <c r="E274" s="44">
        <v>41</v>
      </c>
      <c r="F274" s="44">
        <v>75</v>
      </c>
      <c r="G274" s="44">
        <v>59</v>
      </c>
      <c r="H274" s="44">
        <v>60</v>
      </c>
      <c r="I274" s="44">
        <v>53</v>
      </c>
      <c r="J274" s="44">
        <v>57</v>
      </c>
      <c r="K274" s="47">
        <v>0</v>
      </c>
      <c r="L274" s="44">
        <v>74</v>
      </c>
      <c r="M274" s="47">
        <v>0</v>
      </c>
      <c r="N274" s="44">
        <v>63</v>
      </c>
      <c r="O274" s="47">
        <v>0</v>
      </c>
      <c r="P274" s="47">
        <v>0</v>
      </c>
      <c r="Q274" s="44">
        <v>7397</v>
      </c>
      <c r="R274" s="44">
        <v>3</v>
      </c>
      <c r="S274" s="44">
        <v>45</v>
      </c>
      <c r="U274" s="39"/>
      <c r="V274" s="39"/>
      <c r="AD274" s="53"/>
      <c r="AG274" s="37">
        <f>Q274*0.000001</f>
        <v>7.3969999999999999E-3</v>
      </c>
      <c r="AH274" s="38">
        <f t="shared" si="65"/>
        <v>2.0321608105853723</v>
      </c>
      <c r="AI274" s="38">
        <f t="shared" si="66"/>
        <v>2.1046514105853724</v>
      </c>
      <c r="AJ274" s="37">
        <f>(1+D274-C274)*LineDuration</f>
        <v>2.07E-2</v>
      </c>
      <c r="AK274" s="38">
        <f t="shared" si="67"/>
        <v>2.3075114105853722</v>
      </c>
      <c r="AL274" s="48"/>
      <c r="AM274" s="39">
        <f>D274-C274+1</f>
        <v>75</v>
      </c>
      <c r="AN274" s="40">
        <f t="shared" si="71"/>
        <v>45.665885199117199</v>
      </c>
      <c r="AO274" s="41">
        <f t="shared" si="68"/>
        <v>1.642363871257003</v>
      </c>
      <c r="AP274" s="39">
        <f>ABS(J274+I274-H274-G274)/2</f>
        <v>4.5</v>
      </c>
      <c r="AQ274" s="40">
        <f t="shared" si="72"/>
        <v>45.887068668841238</v>
      </c>
      <c r="AR274" s="48"/>
      <c r="AS274" s="40">
        <f>1+(F274-3)-(E274-8)</f>
        <v>40</v>
      </c>
      <c r="AT274" s="40">
        <f>ABS(N274-L274)</f>
        <v>11</v>
      </c>
      <c r="AU274" s="40">
        <f>AN274/(1+D274-C274)*ABS(N274-L274)</f>
        <v>6.6976631625371894</v>
      </c>
      <c r="AV274" s="40">
        <f t="shared" si="73"/>
        <v>40.556857519275425</v>
      </c>
      <c r="AW274" s="48"/>
      <c r="AX274" s="40">
        <f t="shared" si="74"/>
        <v>45.887068668841238</v>
      </c>
      <c r="AY274" s="48"/>
      <c r="AZ274" s="42">
        <f t="shared" si="60"/>
        <v>2</v>
      </c>
      <c r="BA274" s="39">
        <f t="shared" si="61"/>
        <v>1.2799999999999999E-2</v>
      </c>
      <c r="BB274" s="39">
        <f t="shared" si="62"/>
        <v>2.0929781556621649</v>
      </c>
      <c r="BC274" s="39">
        <f t="shared" si="63"/>
        <v>6.2058515384482236E-3</v>
      </c>
      <c r="BD274" s="39">
        <f>BC274+LineDuration*(U274-T274+1)</f>
        <v>6.4818515384482238E-3</v>
      </c>
      <c r="BE274" s="39">
        <f t="shared" si="64"/>
        <v>1.3378035233362754E-2</v>
      </c>
      <c r="BF274" s="39">
        <f t="shared" si="69"/>
        <v>0.57803523336275553</v>
      </c>
      <c r="BG274" s="39">
        <f>BF274/(U274-T274+1)</f>
        <v>0.57803523336275553</v>
      </c>
      <c r="BH274" s="4">
        <f>((ABS(X274-F274+Xmax_correction)+1)^2+((ABS(U274-M274)+1)*BG274)^2)^(1/2)</f>
        <v>73.002288489683721</v>
      </c>
      <c r="BI274" s="40">
        <f>((ABS(E274-Xmin_correction-W274)+1)^2+((ABS(L274-T274)+1)*BG274)^2)^(1/2)</f>
        <v>56.995189375280923</v>
      </c>
      <c r="BJ274" s="4">
        <f>((ABS(E274-Xmin_correction-Y274)+1)^2+((ABS(K274-U274)+1)*BG274)^2)^(1/2)</f>
        <v>37.004514923600993</v>
      </c>
      <c r="BK274" s="4">
        <f>((ABS(V274-F274+Xmax_correction)+1)^2+((ABS(T274-N274)+1)*BG274)^2)^(1/2)</f>
        <v>81.838712711111114</v>
      </c>
      <c r="BL274" s="40">
        <f>((ABS(V274-Y274)+1)^2+((ABS(T274-U274)+1)*BG274)^2)^(1/2)</f>
        <v>1.1550431727899764</v>
      </c>
      <c r="BM274" s="40">
        <f>((ABS(W274-X274)+1)^2+((ABS(T274-U274)+1)*BG274)^2)^(1/2)</f>
        <v>1.1550431727899764</v>
      </c>
      <c r="BN274" s="4">
        <f>((ABS(E274-Xmin_correction-F274+Xmax_correction)+1)^2+((ABS(L274-M274)+1)*BG274)^2)^(1/2)</f>
        <v>56.995189375280923</v>
      </c>
      <c r="BO274" s="4">
        <f>((ABS(E274-Xmin_correction-F274+Xmax_correction)+1)^2+((ABS(K274-N274)+1)*BG274)^2)^(1/2)</f>
        <v>52.321839591243155</v>
      </c>
      <c r="BP274" s="40">
        <f t="shared" si="70"/>
        <v>81.838712711111114</v>
      </c>
      <c r="BQ274" s="4"/>
    </row>
    <row r="275" spans="1:69" s="36" customFormat="1" x14ac:dyDescent="0.25">
      <c r="A275" s="44">
        <v>1953</v>
      </c>
      <c r="B275" s="47">
        <v>0</v>
      </c>
      <c r="C275" s="44">
        <v>19</v>
      </c>
      <c r="D275" s="44">
        <v>92</v>
      </c>
      <c r="E275" s="44">
        <v>57</v>
      </c>
      <c r="F275" s="44">
        <v>90</v>
      </c>
      <c r="G275" s="44">
        <v>72</v>
      </c>
      <c r="H275" s="44">
        <v>74</v>
      </c>
      <c r="I275" s="44">
        <v>73</v>
      </c>
      <c r="J275" s="44">
        <v>77</v>
      </c>
      <c r="K275" s="47">
        <v>0</v>
      </c>
      <c r="L275" s="44">
        <v>68</v>
      </c>
      <c r="M275" s="47">
        <v>0</v>
      </c>
      <c r="N275" s="44">
        <v>69</v>
      </c>
      <c r="O275" s="47">
        <v>0</v>
      </c>
      <c r="P275" s="47">
        <v>0</v>
      </c>
      <c r="Q275" s="44">
        <v>7397</v>
      </c>
      <c r="R275" s="44">
        <v>3</v>
      </c>
      <c r="S275" s="44">
        <v>45</v>
      </c>
      <c r="U275" s="39"/>
      <c r="V275" s="39"/>
      <c r="AD275" s="53"/>
      <c r="AG275" s="37">
        <f>Q275*0.000001</f>
        <v>7.3969999999999999E-3</v>
      </c>
      <c r="AH275" s="38">
        <f t="shared" si="65"/>
        <v>2.0321608105853723</v>
      </c>
      <c r="AI275" s="38">
        <f t="shared" si="66"/>
        <v>2.1046514105853724</v>
      </c>
      <c r="AJ275" s="37">
        <f>(1+D275-C275)*LineDuration</f>
        <v>2.0423999999999998E-2</v>
      </c>
      <c r="AK275" s="38">
        <f t="shared" si="67"/>
        <v>2.3048066105853726</v>
      </c>
      <c r="AL275" s="48"/>
      <c r="AM275" s="39">
        <f>D275-C275+1</f>
        <v>74</v>
      </c>
      <c r="AN275" s="40">
        <f t="shared" si="71"/>
        <v>45.029385312195643</v>
      </c>
      <c r="AO275" s="41">
        <f t="shared" si="68"/>
        <v>1.6433713115767989</v>
      </c>
      <c r="AP275" s="39">
        <f>ABS(J275+I275-H275-G275)/2</f>
        <v>2</v>
      </c>
      <c r="AQ275" s="40">
        <f t="shared" si="72"/>
        <v>45.07377886969519</v>
      </c>
      <c r="AR275" s="48"/>
      <c r="AS275" s="40">
        <f>1+(F275-3)-(E275-8)</f>
        <v>39</v>
      </c>
      <c r="AT275" s="40">
        <f>ABS(N275-L275)</f>
        <v>1</v>
      </c>
      <c r="AU275" s="40">
        <f>AN275/(1+D275-C275)*ABS(N275-L275)</f>
        <v>0.60850520692156274</v>
      </c>
      <c r="AV275" s="40">
        <f t="shared" si="73"/>
        <v>39.00474687248785</v>
      </c>
      <c r="AW275" s="48"/>
      <c r="AX275" s="40">
        <f t="shared" si="74"/>
        <v>45.07377886969519</v>
      </c>
      <c r="AY275" s="48"/>
      <c r="AZ275" s="42">
        <f t="shared" si="60"/>
        <v>3</v>
      </c>
      <c r="BA275" s="39">
        <f t="shared" si="61"/>
        <v>1.2799999999999999E-2</v>
      </c>
      <c r="BB275" s="39">
        <f t="shared" si="62"/>
        <v>2.0929781556621649</v>
      </c>
      <c r="BC275" s="39">
        <f t="shared" si="63"/>
        <v>6.2058515384482236E-3</v>
      </c>
      <c r="BD275" s="39">
        <f>BC275+LineDuration*(U275-T275+1)</f>
        <v>6.4818515384482238E-3</v>
      </c>
      <c r="BE275" s="39">
        <f t="shared" si="64"/>
        <v>1.3378035233362754E-2</v>
      </c>
      <c r="BF275" s="39">
        <f t="shared" si="69"/>
        <v>0.57803523336275553</v>
      </c>
      <c r="BG275" s="39">
        <f>BF275/(U275-T275+1)</f>
        <v>0.57803523336275553</v>
      </c>
      <c r="BH275" s="4">
        <f>((ABS(X275-F275+Xmax_correction)+1)^2+((ABS(U275-M275)+1)*BG275)^2)^(1/2)</f>
        <v>88.00189841549448</v>
      </c>
      <c r="BI275" s="40">
        <f>((ABS(E275-Xmin_correction-W275)+1)^2+((ABS(L275-T275)+1)*BG275)^2)^(1/2)</f>
        <v>66.330745844838717</v>
      </c>
      <c r="BJ275" s="4">
        <f>((ABS(E275-Xmin_correction-Y275)+1)^2+((ABS(K275-U275)+1)*BG275)^2)^(1/2)</f>
        <v>53.003152026374892</v>
      </c>
      <c r="BK275" s="4">
        <f>((ABS(V275-F275+Xmax_correction)+1)^2+((ABS(T275-N275)+1)*BG275)^2)^(1/2)</f>
        <v>96.856652750045015</v>
      </c>
      <c r="BL275" s="40">
        <f>((ABS(V275-Y275)+1)^2+((ABS(T275-U275)+1)*BG275)^2)^(1/2)</f>
        <v>1.1550431727899764</v>
      </c>
      <c r="BM275" s="40">
        <f>((ABS(W275-X275)+1)^2+((ABS(T275-U275)+1)*BG275)^2)^(1/2)</f>
        <v>1.1550431727899764</v>
      </c>
      <c r="BN275" s="4">
        <f>((ABS(E275-Xmin_correction-F275+Xmax_correction)+1)^2+((ABS(L275-M275)+1)*BG275)^2)^(1/2)</f>
        <v>53.728650125725181</v>
      </c>
      <c r="BO275" s="4">
        <f>((ABS(E275-Xmin_correction-F275+Xmax_correction)+1)^2+((ABS(K275-N275)+1)*BG275)^2)^(1/2)</f>
        <v>54.159128334407328</v>
      </c>
      <c r="BP275" s="40">
        <f t="shared" si="70"/>
        <v>96.856652750045015</v>
      </c>
      <c r="BQ275" s="4"/>
    </row>
    <row r="276" spans="1:69" x14ac:dyDescent="0.25">
      <c r="A276" s="10">
        <v>2110</v>
      </c>
      <c r="B276" s="47">
        <v>0</v>
      </c>
      <c r="C276" s="10">
        <v>22</v>
      </c>
      <c r="D276" s="10">
        <v>95</v>
      </c>
      <c r="E276" s="10">
        <v>67</v>
      </c>
      <c r="F276" s="10">
        <v>104</v>
      </c>
      <c r="G276" s="10">
        <v>79</v>
      </c>
      <c r="H276" s="10">
        <v>85</v>
      </c>
      <c r="I276" s="10">
        <v>87</v>
      </c>
      <c r="J276" s="10">
        <v>91</v>
      </c>
      <c r="K276" s="47">
        <v>0</v>
      </c>
      <c r="L276" s="10">
        <v>58</v>
      </c>
      <c r="M276" s="47">
        <v>0</v>
      </c>
      <c r="N276" s="10">
        <v>70</v>
      </c>
      <c r="O276" s="47">
        <v>0</v>
      </c>
      <c r="P276" s="47">
        <v>0</v>
      </c>
      <c r="Q276" s="10">
        <v>7463</v>
      </c>
      <c r="R276" s="10">
        <v>3</v>
      </c>
      <c r="S276" s="10">
        <v>44</v>
      </c>
      <c r="AG276" s="2">
        <f>Q276*0.000001</f>
        <v>7.463E-3</v>
      </c>
      <c r="AH276" s="3">
        <f t="shared" si="65"/>
        <v>2.0135451952164005</v>
      </c>
      <c r="AI276" s="3">
        <f t="shared" si="66"/>
        <v>2.0866825952164003</v>
      </c>
      <c r="AJ276" s="2">
        <f>(1+D276-C276)*LineDuration</f>
        <v>2.0423999999999998E-2</v>
      </c>
      <c r="AK276" s="3">
        <f t="shared" si="67"/>
        <v>2.2868377952164005</v>
      </c>
      <c r="AM276" s="7">
        <f>D276-C276+1</f>
        <v>74</v>
      </c>
      <c r="AN276" s="4">
        <f t="shared" si="71"/>
        <v>44.662390227099756</v>
      </c>
      <c r="AO276" s="32">
        <f t="shared" si="68"/>
        <v>1.6568750490899409</v>
      </c>
      <c r="AP276" s="1">
        <f>ABS(J276+I276-H276-G276)/2</f>
        <v>7</v>
      </c>
      <c r="AQ276" s="4">
        <f t="shared" si="72"/>
        <v>45.207622153766678</v>
      </c>
      <c r="AS276" s="4">
        <f>1+(F276-3)-(E276-8)</f>
        <v>43</v>
      </c>
      <c r="AT276" s="4">
        <f>ABS(N276-L276)</f>
        <v>12</v>
      </c>
      <c r="AU276" s="4">
        <f>AN276/(1+D276-C276)*ABS(N276-L276)</f>
        <v>7.2425497665567171</v>
      </c>
      <c r="AV276" s="4">
        <f t="shared" si="73"/>
        <v>43.605670813794973</v>
      </c>
      <c r="AX276" s="4">
        <f t="shared" si="74"/>
        <v>45.207622153766678</v>
      </c>
      <c r="AZ276" s="24">
        <f t="shared" si="60"/>
        <v>0</v>
      </c>
      <c r="BA276" s="1">
        <f t="shared" si="61"/>
        <v>1.2799999999999999E-2</v>
      </c>
      <c r="BB276" s="1">
        <f t="shared" si="62"/>
        <v>2.0749082517497137</v>
      </c>
      <c r="BC276" s="1">
        <f t="shared" si="63"/>
        <v>6.2615363809503258E-3</v>
      </c>
      <c r="BD276" s="1">
        <f>BC276+LineDuration*(U276-T276+1)</f>
        <v>6.537536380950326E-3</v>
      </c>
      <c r="BE276" s="1">
        <f t="shared" si="64"/>
        <v>1.3373047939882966E-2</v>
      </c>
      <c r="BF276" s="1">
        <f t="shared" si="69"/>
        <v>0.57304793988296676</v>
      </c>
      <c r="BG276" s="1">
        <f>BF276/(U276-T276+1)</f>
        <v>0.57304793988296676</v>
      </c>
      <c r="BH276" s="4">
        <f>((ABS(X276-F276+Xmax_correction)+1)^2+((ABS(U276-M276)+1)*BG276)^2)^(1/2)</f>
        <v>102.00160971250112</v>
      </c>
      <c r="BI276" s="4">
        <f>((ABS(E276-Xmin_correction-W276)+1)^2+((ABS(L276-T276)+1)*BG276)^2)^(1/2)</f>
        <v>71.498982510436576</v>
      </c>
      <c r="BJ276" s="4">
        <f>((ABS(E276-Xmin_correction-Y276)+1)^2+((ABS(K276-U276)+1)*BG276)^2)^(1/2)</f>
        <v>63.002606167851532</v>
      </c>
      <c r="BK276" s="4">
        <f>((ABS(V276-F276+Xmax_correction)+1)^2+((ABS(T276-N276)+1)*BG276)^2)^(1/2)</f>
        <v>109.81522412042025</v>
      </c>
      <c r="BL276" s="4">
        <f>((ABS(V276-Y276)+1)^2+((ABS(T276-U276)+1)*BG276)^2)^(1/2)</f>
        <v>1.1525553962409409</v>
      </c>
      <c r="BM276" s="4">
        <f>((ABS(W276-X276)+1)^2+((ABS(T276-U276)+1)*BG276)^2)^(1/2)</f>
        <v>1.1525553962409409</v>
      </c>
      <c r="BN276" s="4">
        <f>((ABS(E276-Xmin_correction-F276+Xmax_correction)+1)^2+((ABS(L276-M276)+1)*BG276)^2)^(1/2)</f>
        <v>52.374655130394075</v>
      </c>
      <c r="BO276" s="4">
        <f>((ABS(E276-Xmin_correction-F276+Xmax_correction)+1)^2+((ABS(K276-N276)+1)*BG276)^2)^(1/2)</f>
        <v>57.055967686282649</v>
      </c>
      <c r="BP276" s="4">
        <f t="shared" si="70"/>
        <v>109.81522412042025</v>
      </c>
      <c r="BQ276" s="4"/>
    </row>
    <row r="277" spans="1:69" x14ac:dyDescent="0.25">
      <c r="A277" s="10">
        <v>2006</v>
      </c>
      <c r="B277" s="47">
        <v>0</v>
      </c>
      <c r="C277" s="10">
        <v>20</v>
      </c>
      <c r="D277" s="10">
        <v>93</v>
      </c>
      <c r="E277" s="10">
        <v>26</v>
      </c>
      <c r="F277" s="10">
        <v>62</v>
      </c>
      <c r="G277" s="10">
        <v>46</v>
      </c>
      <c r="H277" s="10">
        <v>49</v>
      </c>
      <c r="I277" s="10">
        <v>37</v>
      </c>
      <c r="J277" s="10">
        <v>41</v>
      </c>
      <c r="K277" s="47">
        <v>0</v>
      </c>
      <c r="L277" s="10">
        <v>70</v>
      </c>
      <c r="M277" s="47">
        <v>0</v>
      </c>
      <c r="N277" s="10">
        <v>55</v>
      </c>
      <c r="O277" s="47">
        <v>0</v>
      </c>
      <c r="P277" s="47">
        <v>0</v>
      </c>
      <c r="Q277" s="10">
        <v>7463</v>
      </c>
      <c r="R277" s="10">
        <v>3</v>
      </c>
      <c r="S277" s="10">
        <v>44</v>
      </c>
      <c r="AG277" s="2">
        <f>Q277*0.000001</f>
        <v>7.463E-3</v>
      </c>
      <c r="AH277" s="3">
        <f t="shared" si="65"/>
        <v>2.0135451952164005</v>
      </c>
      <c r="AI277" s="3">
        <f t="shared" si="66"/>
        <v>2.0866825952164003</v>
      </c>
      <c r="AJ277" s="2">
        <f>(1+D277-C277)*LineDuration</f>
        <v>2.0423999999999998E-2</v>
      </c>
      <c r="AK277" s="3">
        <f t="shared" si="67"/>
        <v>2.2868377952164005</v>
      </c>
      <c r="AM277" s="7">
        <f>D277-C277+1</f>
        <v>74</v>
      </c>
      <c r="AN277" s="4">
        <f t="shared" si="71"/>
        <v>44.662390227099756</v>
      </c>
      <c r="AO277" s="32">
        <f t="shared" si="68"/>
        <v>1.6568750490899409</v>
      </c>
      <c r="AP277" s="1">
        <f>ABS(J277+I277-H277-G277)/2</f>
        <v>8.5</v>
      </c>
      <c r="AQ277" s="4">
        <f t="shared" si="72"/>
        <v>45.464041844052268</v>
      </c>
      <c r="AS277" s="4">
        <f>1+(F277-3)-(E277-8)</f>
        <v>42</v>
      </c>
      <c r="AT277" s="4">
        <f>ABS(N277-L277)</f>
        <v>15</v>
      </c>
      <c r="AU277" s="4">
        <f>AN277/(1+D277-C277)*ABS(N277-L277)</f>
        <v>9.0531872081958955</v>
      </c>
      <c r="AV277" s="4">
        <f t="shared" si="73"/>
        <v>42.964638932808938</v>
      </c>
      <c r="AX277" s="4">
        <f t="shared" si="74"/>
        <v>45.464041844052268</v>
      </c>
      <c r="AZ277" s="24">
        <f t="shared" si="60"/>
        <v>1</v>
      </c>
      <c r="BA277" s="1">
        <f t="shared" si="61"/>
        <v>1.2799999999999999E-2</v>
      </c>
      <c r="BB277" s="1">
        <f t="shared" si="62"/>
        <v>2.0749082517497137</v>
      </c>
      <c r="BC277" s="1">
        <f t="shared" si="63"/>
        <v>6.2615363809503258E-3</v>
      </c>
      <c r="BD277" s="1">
        <f>BC277+LineDuration*(U277-T277+1)</f>
        <v>6.537536380950326E-3</v>
      </c>
      <c r="BE277" s="1">
        <f t="shared" si="64"/>
        <v>1.3373047939882966E-2</v>
      </c>
      <c r="BF277" s="1">
        <f t="shared" si="69"/>
        <v>0.57304793988296676</v>
      </c>
      <c r="BG277" s="1">
        <f>BF277/(U277-T277+1)</f>
        <v>0.57304793988296676</v>
      </c>
      <c r="BH277" s="4">
        <f>((ABS(X277-F277+Xmax_correction)+1)^2+((ABS(U277-M277)+1)*BG277)^2)^(1/2)</f>
        <v>60.002736470442777</v>
      </c>
      <c r="BI277" s="4">
        <f>((ABS(E277-Xmin_correction-W277)+1)^2+((ABS(L277-T277)+1)*BG277)^2)^(1/2)</f>
        <v>46.253469584649864</v>
      </c>
      <c r="BJ277" s="4">
        <f>((ABS(E277-Xmin_correction-Y277)+1)^2+((ABS(K277-U277)+1)*BG277)^2)^(1/2)</f>
        <v>22.007462005906181</v>
      </c>
      <c r="BK277" s="4">
        <f>((ABS(V277-F277+Xmax_correction)+1)^2+((ABS(T277-N277)+1)*BG277)^2)^(1/2)</f>
        <v>68.042722169555333</v>
      </c>
      <c r="BL277" s="4">
        <f>((ABS(V277-Y277)+1)^2+((ABS(T277-U277)+1)*BG277)^2)^(1/2)</f>
        <v>1.1525553962409409</v>
      </c>
      <c r="BM277" s="4">
        <f>((ABS(W277-X277)+1)^2+((ABS(T277-U277)+1)*BG277)^2)^(1/2)</f>
        <v>1.1525553962409409</v>
      </c>
      <c r="BN277" s="4">
        <f>((ABS(E277-Xmin_correction-F277+Xmax_correction)+1)^2+((ABS(L277-M277)+1)*BG277)^2)^(1/2)</f>
        <v>56.35941313230763</v>
      </c>
      <c r="BO277" s="4">
        <f>((ABS(E277-Xmin_correction-F277+Xmax_correction)+1)^2+((ABS(K277-N277)+1)*BG277)^2)^(1/2)</f>
        <v>50.505564448318921</v>
      </c>
      <c r="BP277" s="4">
        <f t="shared" si="70"/>
        <v>68.042722169555333</v>
      </c>
      <c r="BQ277" s="4"/>
    </row>
    <row r="278" spans="1:69" x14ac:dyDescent="0.25">
      <c r="A278" s="10">
        <v>2016</v>
      </c>
      <c r="B278" s="47">
        <v>0</v>
      </c>
      <c r="C278" s="10">
        <v>20</v>
      </c>
      <c r="D278" s="10">
        <v>93</v>
      </c>
      <c r="E278" s="10">
        <v>43</v>
      </c>
      <c r="F278" s="10">
        <v>78</v>
      </c>
      <c r="G278" s="10">
        <v>59</v>
      </c>
      <c r="H278" s="10">
        <v>65</v>
      </c>
      <c r="I278" s="10">
        <v>56</v>
      </c>
      <c r="J278" s="10">
        <v>60</v>
      </c>
      <c r="K278" s="47">
        <v>0</v>
      </c>
      <c r="L278" s="10">
        <v>63</v>
      </c>
      <c r="M278" s="47">
        <v>0</v>
      </c>
      <c r="N278" s="10">
        <v>59</v>
      </c>
      <c r="O278" s="47">
        <v>0</v>
      </c>
      <c r="P278" s="47">
        <v>0</v>
      </c>
      <c r="Q278" s="10">
        <v>7463</v>
      </c>
      <c r="R278" s="10">
        <v>3</v>
      </c>
      <c r="S278" s="10">
        <v>44</v>
      </c>
      <c r="AG278" s="2">
        <f>Q278*0.000001</f>
        <v>7.463E-3</v>
      </c>
      <c r="AH278" s="3">
        <f t="shared" si="65"/>
        <v>2.0135451952164005</v>
      </c>
      <c r="AI278" s="3">
        <f t="shared" si="66"/>
        <v>2.0866825952164003</v>
      </c>
      <c r="AJ278" s="2">
        <f>(1+D278-C278)*LineDuration</f>
        <v>2.0423999999999998E-2</v>
      </c>
      <c r="AK278" s="3">
        <f t="shared" si="67"/>
        <v>2.2868377952164005</v>
      </c>
      <c r="AM278" s="7">
        <f>D278-C278+1</f>
        <v>74</v>
      </c>
      <c r="AN278" s="4">
        <f t="shared" si="71"/>
        <v>44.662390227099756</v>
      </c>
      <c r="AO278" s="32">
        <f t="shared" si="68"/>
        <v>1.6568750490899409</v>
      </c>
      <c r="AP278" s="1">
        <f>ABS(J278+I278-H278-G278)/2</f>
        <v>4</v>
      </c>
      <c r="AQ278" s="4">
        <f t="shared" si="72"/>
        <v>44.841154097522242</v>
      </c>
      <c r="AS278" s="4">
        <f>1+(F278-3)-(E278-8)</f>
        <v>41</v>
      </c>
      <c r="AT278" s="4">
        <f>ABS(N278-L278)</f>
        <v>4</v>
      </c>
      <c r="AU278" s="4">
        <f>AN278/(1+D278-C278)*ABS(N278-L278)</f>
        <v>2.4141832555189056</v>
      </c>
      <c r="AV278" s="4">
        <f t="shared" si="73"/>
        <v>41.071015093265324</v>
      </c>
      <c r="AX278" s="4">
        <f t="shared" si="74"/>
        <v>44.841154097522242</v>
      </c>
      <c r="AZ278" s="24">
        <f t="shared" si="60"/>
        <v>2</v>
      </c>
      <c r="BA278" s="1">
        <f t="shared" si="61"/>
        <v>1.2799999999999999E-2</v>
      </c>
      <c r="BB278" s="1">
        <f t="shared" si="62"/>
        <v>2.0749082517497137</v>
      </c>
      <c r="BC278" s="1">
        <f t="shared" si="63"/>
        <v>6.2615363809503258E-3</v>
      </c>
      <c r="BD278" s="1">
        <f>BC278+LineDuration*(U278-T278+1)</f>
        <v>6.537536380950326E-3</v>
      </c>
      <c r="BE278" s="1">
        <f t="shared" si="64"/>
        <v>1.3373047939882966E-2</v>
      </c>
      <c r="BF278" s="1">
        <f t="shared" si="69"/>
        <v>0.57304793988296676</v>
      </c>
      <c r="BG278" s="1">
        <f>BF278/(U278-T278+1)</f>
        <v>0.57304793988296676</v>
      </c>
      <c r="BH278" s="4">
        <f>((ABS(X278-F278+Xmax_correction)+1)^2+((ABS(U278-M278)+1)*BG278)^2)^(1/2)</f>
        <v>76.002160389961318</v>
      </c>
      <c r="BI278" s="4">
        <f>((ABS(E278-Xmin_correction-W278)+1)^2+((ABS(L278-T278)+1)*BG278)^2)^(1/2)</f>
        <v>53.535601462869955</v>
      </c>
      <c r="BJ278" s="4">
        <f>((ABS(E278-Xmin_correction-Y278)+1)^2+((ABS(K278-U278)+1)*BG278)^2)^(1/2)</f>
        <v>39.004209823317844</v>
      </c>
      <c r="BK278" s="4">
        <f>((ABS(V278-F278+Xmax_correction)+1)^2+((ABS(T278-N278)+1)*BG278)^2)^(1/2)</f>
        <v>83.415719076531403</v>
      </c>
      <c r="BL278" s="4">
        <f>((ABS(V278-Y278)+1)^2+((ABS(T278-U278)+1)*BG278)^2)^(1/2)</f>
        <v>1.1525553962409409</v>
      </c>
      <c r="BM278" s="4">
        <f>((ABS(W278-X278)+1)^2+((ABS(T278-U278)+1)*BG278)^2)^(1/2)</f>
        <v>1.1525553962409409</v>
      </c>
      <c r="BN278" s="4">
        <f>((ABS(E278-Xmin_correction-F278+Xmax_correction)+1)^2+((ABS(L278-M278)+1)*BG278)^2)^(1/2)</f>
        <v>52.811557674350453</v>
      </c>
      <c r="BO278" s="4">
        <f>((ABS(E278-Xmin_correction-F278+Xmax_correction)+1)^2+((ABS(K278-N278)+1)*BG278)^2)^(1/2)</f>
        <v>51.24628951499615</v>
      </c>
      <c r="BP278" s="4">
        <f t="shared" si="70"/>
        <v>83.415719076531403</v>
      </c>
      <c r="BQ278" s="4"/>
    </row>
    <row r="279" spans="1:69" x14ac:dyDescent="0.25">
      <c r="A279" s="10">
        <v>1952</v>
      </c>
      <c r="B279" s="47">
        <v>0</v>
      </c>
      <c r="C279" s="10">
        <v>19</v>
      </c>
      <c r="D279" s="10">
        <v>92</v>
      </c>
      <c r="E279" s="10">
        <v>57</v>
      </c>
      <c r="F279" s="10">
        <v>91</v>
      </c>
      <c r="G279" s="10">
        <v>73</v>
      </c>
      <c r="H279" s="10">
        <v>75</v>
      </c>
      <c r="I279" s="10">
        <v>74</v>
      </c>
      <c r="J279" s="10">
        <v>78</v>
      </c>
      <c r="K279" s="47">
        <v>0</v>
      </c>
      <c r="L279" s="10">
        <v>63</v>
      </c>
      <c r="M279" s="47">
        <v>0</v>
      </c>
      <c r="N279" s="10">
        <v>62</v>
      </c>
      <c r="O279" s="47">
        <v>0</v>
      </c>
      <c r="P279" s="47">
        <v>0</v>
      </c>
      <c r="Q279" s="10">
        <v>7463</v>
      </c>
      <c r="R279" s="10">
        <v>3</v>
      </c>
      <c r="S279" s="10">
        <v>44</v>
      </c>
      <c r="AF279" s="8"/>
      <c r="AG279" s="2">
        <f>Q279*0.000001</f>
        <v>7.463E-3</v>
      </c>
      <c r="AH279" s="3">
        <f t="shared" si="65"/>
        <v>2.0135451952164005</v>
      </c>
      <c r="AI279" s="3">
        <f t="shared" si="66"/>
        <v>2.0866825952164003</v>
      </c>
      <c r="AJ279" s="2">
        <f>(1+D279-C279)*LineDuration</f>
        <v>2.0423999999999998E-2</v>
      </c>
      <c r="AK279" s="3">
        <f t="shared" si="67"/>
        <v>2.2868377952164005</v>
      </c>
      <c r="AM279" s="7">
        <f>D279-C279+1</f>
        <v>74</v>
      </c>
      <c r="AN279" s="4">
        <f t="shared" si="71"/>
        <v>44.662390227099756</v>
      </c>
      <c r="AO279" s="32">
        <f t="shared" si="68"/>
        <v>1.6568750490899409</v>
      </c>
      <c r="AP279" s="1">
        <f>ABS(J279+I279-H279-G279)/2</f>
        <v>2</v>
      </c>
      <c r="AQ279" s="4">
        <f t="shared" si="72"/>
        <v>44.707148206944893</v>
      </c>
      <c r="AS279" s="4">
        <f>1+(F279-3)-(E279-8)</f>
        <v>40</v>
      </c>
      <c r="AT279" s="4">
        <f>ABS(N279-L279)</f>
        <v>1</v>
      </c>
      <c r="AU279" s="4">
        <f>AN279/(1+D279-C279)*ABS(N279-L279)</f>
        <v>0.60354581387972639</v>
      </c>
      <c r="AV279" s="4">
        <f t="shared" si="73"/>
        <v>40.004553085235834</v>
      </c>
      <c r="AX279" s="4">
        <f t="shared" si="74"/>
        <v>44.707148206944893</v>
      </c>
      <c r="AZ279" s="24">
        <f t="shared" si="60"/>
        <v>3</v>
      </c>
      <c r="BA279" s="1">
        <f t="shared" si="61"/>
        <v>1.2799999999999999E-2</v>
      </c>
      <c r="BB279" s="1">
        <f t="shared" si="62"/>
        <v>2.0749082517497137</v>
      </c>
      <c r="BC279" s="1">
        <f t="shared" si="63"/>
        <v>6.2615363809503258E-3</v>
      </c>
      <c r="BD279" s="1">
        <f>BC279+LineDuration*(U279-T279+1)</f>
        <v>6.537536380950326E-3</v>
      </c>
      <c r="BE279" s="1">
        <f t="shared" si="64"/>
        <v>1.3373047939882966E-2</v>
      </c>
      <c r="BF279" s="1">
        <f t="shared" si="69"/>
        <v>0.57304793988296676</v>
      </c>
      <c r="BG279" s="1">
        <f>BF279/(U279-T279+1)</f>
        <v>0.57304793988296676</v>
      </c>
      <c r="BH279" s="4">
        <f>((ABS(X279-F279+Xmax_correction)+1)^2+((ABS(U279-M279)+1)*BG279)^2)^(1/2)</f>
        <v>89.001844834483094</v>
      </c>
      <c r="BI279" s="4">
        <f>((ABS(E279-Xmin_correction-W279)+1)^2+((ABS(L279-T279)+1)*BG279)^2)^(1/2)</f>
        <v>64.452002482399593</v>
      </c>
      <c r="BJ279" s="4">
        <f>((ABS(E279-Xmin_correction-Y279)+1)^2+((ABS(K279-U279)+1)*BG279)^2)^(1/2)</f>
        <v>53.003097871175456</v>
      </c>
      <c r="BK279" s="4">
        <f>((ABS(V279-F279+Xmax_correction)+1)^2+((ABS(T279-N279)+1)*BG279)^2)^(1/2)</f>
        <v>96.043510261927239</v>
      </c>
      <c r="BL279" s="4">
        <f>((ABS(V279-Y279)+1)^2+((ABS(T279-U279)+1)*BG279)^2)^(1/2)</f>
        <v>1.1525553962409409</v>
      </c>
      <c r="BM279" s="4">
        <f>((ABS(W279-X279)+1)^2+((ABS(T279-U279)+1)*BG279)^2)^(1/2)</f>
        <v>1.1525553962409409</v>
      </c>
      <c r="BN279" s="4">
        <f>((ABS(E279-Xmin_correction-F279+Xmax_correction)+1)^2+((ABS(L279-M279)+1)*BG279)^2)^(1/2)</f>
        <v>52.09664695535831</v>
      </c>
      <c r="BO279" s="4">
        <f>((ABS(E279-Xmin_correction-F279+Xmax_correction)+1)^2+((ABS(K279-N279)+1)*BG279)^2)^(1/2)</f>
        <v>51.694834011078143</v>
      </c>
      <c r="BP279" s="4">
        <f t="shared" si="70"/>
        <v>96.043510261927239</v>
      </c>
      <c r="BQ279" s="4"/>
    </row>
    <row r="280" spans="1:69" s="36" customFormat="1" x14ac:dyDescent="0.25">
      <c r="A280" s="44">
        <v>2118</v>
      </c>
      <c r="B280" s="47">
        <v>0</v>
      </c>
      <c r="C280" s="44">
        <v>22</v>
      </c>
      <c r="D280" s="44">
        <v>96</v>
      </c>
      <c r="E280" s="44">
        <v>73</v>
      </c>
      <c r="F280" s="44">
        <v>110</v>
      </c>
      <c r="G280" s="44">
        <v>87</v>
      </c>
      <c r="H280" s="44">
        <v>88</v>
      </c>
      <c r="I280" s="44">
        <v>94</v>
      </c>
      <c r="J280" s="44">
        <v>96</v>
      </c>
      <c r="K280" s="47">
        <v>0</v>
      </c>
      <c r="L280" s="44">
        <v>60</v>
      </c>
      <c r="M280" s="47">
        <v>0</v>
      </c>
      <c r="N280" s="44">
        <v>76</v>
      </c>
      <c r="O280" s="47">
        <v>0</v>
      </c>
      <c r="P280" s="47">
        <v>0</v>
      </c>
      <c r="Q280" s="44">
        <v>7449</v>
      </c>
      <c r="R280" s="44">
        <v>3</v>
      </c>
      <c r="S280" s="44">
        <v>45</v>
      </c>
      <c r="U280" s="39"/>
      <c r="V280" s="39"/>
      <c r="AD280" s="53"/>
      <c r="AG280" s="37">
        <f>Q280*0.000001</f>
        <v>7.4489999999999999E-3</v>
      </c>
      <c r="AH280" s="38">
        <f t="shared" si="65"/>
        <v>2.0174668754329441</v>
      </c>
      <c r="AI280" s="38">
        <f t="shared" si="66"/>
        <v>2.0904670754329442</v>
      </c>
      <c r="AJ280" s="37">
        <f>(1+D280-C280)*LineDuration</f>
        <v>2.07E-2</v>
      </c>
      <c r="AK280" s="38">
        <f t="shared" si="67"/>
        <v>2.293327075432944</v>
      </c>
      <c r="AL280" s="48"/>
      <c r="AM280" s="39">
        <f>D280-C280+1</f>
        <v>75</v>
      </c>
      <c r="AN280" s="40">
        <f t="shared" si="71"/>
        <v>45.372269461461947</v>
      </c>
      <c r="AO280" s="41">
        <f t="shared" si="68"/>
        <v>1.6529920343460689</v>
      </c>
      <c r="AP280" s="39">
        <f>ABS(J280+I280-H280-G280)/2</f>
        <v>7.5</v>
      </c>
      <c r="AQ280" s="40">
        <f t="shared" si="72"/>
        <v>45.987964034989773</v>
      </c>
      <c r="AR280" s="48"/>
      <c r="AS280" s="40">
        <f>1+(F280-3)-(E280-8)</f>
        <v>43</v>
      </c>
      <c r="AT280" s="40">
        <f>ABS(N280-L280)</f>
        <v>16</v>
      </c>
      <c r="AU280" s="40">
        <f>AN280/(1+D280-C280)*ABS(N280-L280)</f>
        <v>9.6794174851118822</v>
      </c>
      <c r="AV280" s="40">
        <f t="shared" si="73"/>
        <v>44.075969902556764</v>
      </c>
      <c r="AW280" s="48"/>
      <c r="AX280" s="40">
        <f t="shared" si="74"/>
        <v>45.987964034989773</v>
      </c>
      <c r="AY280" s="48"/>
      <c r="AZ280" s="42">
        <f t="shared" si="60"/>
        <v>0</v>
      </c>
      <c r="BA280" s="39">
        <f t="shared" si="61"/>
        <v>1.2799999999999999E-2</v>
      </c>
      <c r="BB280" s="39">
        <f t="shared" si="62"/>
        <v>2.0787141682947099</v>
      </c>
      <c r="BC280" s="39">
        <f t="shared" si="63"/>
        <v>6.2497237614046706E-3</v>
      </c>
      <c r="BD280" s="39">
        <f>BC280+LineDuration*(U280-T280+1)</f>
        <v>6.5257237614046709E-3</v>
      </c>
      <c r="BE280" s="39">
        <f t="shared" si="64"/>
        <v>1.3374098372849393E-2</v>
      </c>
      <c r="BF280" s="39">
        <f t="shared" si="69"/>
        <v>0.57409837284939402</v>
      </c>
      <c r="BG280" s="39">
        <f>BF280/(U280-T280+1)</f>
        <v>0.57409837284939402</v>
      </c>
      <c r="BH280" s="4">
        <f>((ABS(X280-F280+Xmax_correction)+1)^2+((ABS(U280-M280)+1)*BG280)^2)^(1/2)</f>
        <v>108.00152586395114</v>
      </c>
      <c r="BI280" s="40">
        <f>((ABS(E280-Xmin_correction-W280)+1)^2+((ABS(L280-T280)+1)*BG280)^2)^(1/2)</f>
        <v>77.378294450683427</v>
      </c>
      <c r="BJ280" s="4">
        <f>((ABS(E280-Xmin_correction-Y280)+1)^2+((ABS(K280-U280)+1)*BG280)^2)^(1/2)</f>
        <v>69.002388284331929</v>
      </c>
      <c r="BK280" s="4">
        <f>((ABS(V280-F280+Xmax_correction)+1)^2+((ABS(T280-N280)+1)*BG280)^2)^(1/2)</f>
        <v>116.69675589059295</v>
      </c>
      <c r="BL280" s="40">
        <f>((ABS(V280-Y280)+1)^2+((ABS(T280-U280)+1)*BG280)^2)^(1/2)</f>
        <v>1.153078029323394</v>
      </c>
      <c r="BM280" s="40">
        <f>((ABS(W280-X280)+1)^2+((ABS(T280-U280)+1)*BG280)^2)^(1/2)</f>
        <v>1.153078029323394</v>
      </c>
      <c r="BN280" s="4">
        <f>((ABS(E280-Xmin_correction-F280+Xmax_correction)+1)^2+((ABS(L280-M280)+1)*BG280)^2)^(1/2)</f>
        <v>53.163901776456036</v>
      </c>
      <c r="BO280" s="4">
        <f>((ABS(E280-Xmin_correction-F280+Xmax_correction)+1)^2+((ABS(K280-N280)+1)*BG280)^2)^(1/2)</f>
        <v>59.616548335077567</v>
      </c>
      <c r="BP280" s="40">
        <f t="shared" si="70"/>
        <v>116.69675589059295</v>
      </c>
      <c r="BQ280" s="4"/>
    </row>
    <row r="281" spans="1:69" s="36" customFormat="1" x14ac:dyDescent="0.25">
      <c r="A281" s="44">
        <v>2006</v>
      </c>
      <c r="B281" s="47">
        <v>0</v>
      </c>
      <c r="C281" s="44">
        <v>21</v>
      </c>
      <c r="D281" s="44">
        <v>94</v>
      </c>
      <c r="E281" s="44">
        <v>23</v>
      </c>
      <c r="F281" s="44">
        <v>59</v>
      </c>
      <c r="G281" s="44">
        <v>43</v>
      </c>
      <c r="H281" s="44">
        <v>47</v>
      </c>
      <c r="I281" s="44">
        <v>35</v>
      </c>
      <c r="J281" s="44">
        <v>39</v>
      </c>
      <c r="K281" s="47">
        <v>0</v>
      </c>
      <c r="L281" s="44">
        <v>74</v>
      </c>
      <c r="M281" s="47">
        <v>0</v>
      </c>
      <c r="N281" s="44">
        <v>62</v>
      </c>
      <c r="O281" s="47">
        <v>0</v>
      </c>
      <c r="P281" s="47">
        <v>0</v>
      </c>
      <c r="Q281" s="44">
        <v>7449</v>
      </c>
      <c r="R281" s="44">
        <v>3</v>
      </c>
      <c r="S281" s="44">
        <v>45</v>
      </c>
      <c r="U281" s="39"/>
      <c r="V281" s="39"/>
      <c r="AD281" s="53"/>
      <c r="AG281" s="37">
        <f>Q281*0.000001</f>
        <v>7.4489999999999999E-3</v>
      </c>
      <c r="AH281" s="38">
        <f t="shared" si="65"/>
        <v>2.0174668754329441</v>
      </c>
      <c r="AI281" s="38">
        <f t="shared" si="66"/>
        <v>2.0904670754329442</v>
      </c>
      <c r="AJ281" s="37">
        <f>(1+D281-C281)*LineDuration</f>
        <v>2.0423999999999998E-2</v>
      </c>
      <c r="AK281" s="38">
        <f t="shared" si="67"/>
        <v>2.2906222754329444</v>
      </c>
      <c r="AL281" s="48"/>
      <c r="AM281" s="39">
        <f>D281-C281+1</f>
        <v>74</v>
      </c>
      <c r="AN281" s="40">
        <f t="shared" si="71"/>
        <v>44.739684451042443</v>
      </c>
      <c r="AO281" s="41">
        <f t="shared" si="68"/>
        <v>1.6540125597214799</v>
      </c>
      <c r="AP281" s="39">
        <f>ABS(J281+I281-H281-G281)/2</f>
        <v>8</v>
      </c>
      <c r="AQ281" s="40">
        <f t="shared" si="72"/>
        <v>45.44930543780454</v>
      </c>
      <c r="AR281" s="48"/>
      <c r="AS281" s="40">
        <f>1+(F281-3)-(E281-8)</f>
        <v>42</v>
      </c>
      <c r="AT281" s="40">
        <f>ABS(N281-L281)</f>
        <v>12</v>
      </c>
      <c r="AU281" s="40">
        <f>AN281/(1+D281-C281)*ABS(N281-L281)</f>
        <v>7.2550839650339096</v>
      </c>
      <c r="AV281" s="40">
        <f t="shared" si="73"/>
        <v>42.622015946452983</v>
      </c>
      <c r="AW281" s="48"/>
      <c r="AX281" s="40">
        <f t="shared" si="74"/>
        <v>45.44930543780454</v>
      </c>
      <c r="AY281" s="48"/>
      <c r="AZ281" s="42">
        <f t="shared" si="60"/>
        <v>1</v>
      </c>
      <c r="BA281" s="39">
        <f t="shared" si="61"/>
        <v>1.2799999999999999E-2</v>
      </c>
      <c r="BB281" s="39">
        <f t="shared" si="62"/>
        <v>2.0787141682947099</v>
      </c>
      <c r="BC281" s="39">
        <f t="shared" si="63"/>
        <v>6.2497237614046706E-3</v>
      </c>
      <c r="BD281" s="39">
        <f>BC281+LineDuration*(U281-T281+1)</f>
        <v>6.5257237614046709E-3</v>
      </c>
      <c r="BE281" s="39">
        <f t="shared" si="64"/>
        <v>1.3374098372849393E-2</v>
      </c>
      <c r="BF281" s="39">
        <f t="shared" si="69"/>
        <v>0.57409837284939402</v>
      </c>
      <c r="BG281" s="39">
        <f>BF281/(U281-T281+1)</f>
        <v>0.57409837284939402</v>
      </c>
      <c r="BH281" s="4">
        <f>((ABS(X281-F281+Xmax_correction)+1)^2+((ABS(U281-M281)+1)*BG281)^2)^(1/2)</f>
        <v>57.002891057749942</v>
      </c>
      <c r="BI281" s="40">
        <f>((ABS(E281-Xmin_correction-W281)+1)^2+((ABS(L281-T281)+1)*BG281)^2)^(1/2)</f>
        <v>47.063125662341108</v>
      </c>
      <c r="BJ281" s="4">
        <f>((ABS(E281-Xmin_correction-Y281)+1)^2+((ABS(K281-U281)+1)*BG281)^2)^(1/2)</f>
        <v>19.008671414428424</v>
      </c>
      <c r="BK281" s="4">
        <f>((ABS(V281-F281+Xmax_correction)+1)^2+((ABS(T281-N281)+1)*BG281)^2)^(1/2)</f>
        <v>67.506581232057144</v>
      </c>
      <c r="BL281" s="40">
        <f>((ABS(V281-Y281)+1)^2+((ABS(T281-U281)+1)*BG281)^2)^(1/2)</f>
        <v>1.153078029323394</v>
      </c>
      <c r="BM281" s="40">
        <f>((ABS(W281-X281)+1)^2+((ABS(T281-U281)+1)*BG281)^2)^(1/2)</f>
        <v>1.153078029323394</v>
      </c>
      <c r="BN281" s="4">
        <f>((ABS(E281-Xmin_correction-F281+Xmax_correction)+1)^2+((ABS(L281-M281)+1)*BG281)^2)^(1/2)</f>
        <v>58.09421483340067</v>
      </c>
      <c r="BO281" s="4">
        <f>((ABS(E281-Xmin_correction-F281+Xmax_correction)+1)^2+((ABS(K281-N281)+1)*BG281)^2)^(1/2)</f>
        <v>53.189646639551285</v>
      </c>
      <c r="BP281" s="40">
        <f t="shared" si="70"/>
        <v>67.506581232057144</v>
      </c>
      <c r="BQ281" s="4"/>
    </row>
    <row r="282" spans="1:69" s="36" customFormat="1" x14ac:dyDescent="0.25">
      <c r="A282" s="44">
        <v>2001</v>
      </c>
      <c r="B282" s="47">
        <v>0</v>
      </c>
      <c r="C282" s="44">
        <v>20</v>
      </c>
      <c r="D282" s="44">
        <v>94</v>
      </c>
      <c r="E282" s="44">
        <v>46</v>
      </c>
      <c r="F282" s="44">
        <v>80</v>
      </c>
      <c r="G282" s="44">
        <v>64</v>
      </c>
      <c r="H282" s="44">
        <v>66</v>
      </c>
      <c r="I282" s="44">
        <v>59</v>
      </c>
      <c r="J282" s="44">
        <v>62</v>
      </c>
      <c r="K282" s="47">
        <v>0</v>
      </c>
      <c r="L282" s="44">
        <v>75</v>
      </c>
      <c r="M282" s="47">
        <v>0</v>
      </c>
      <c r="N282" s="44">
        <v>59</v>
      </c>
      <c r="O282" s="47">
        <v>0</v>
      </c>
      <c r="P282" s="47">
        <v>0</v>
      </c>
      <c r="Q282" s="44">
        <v>7449</v>
      </c>
      <c r="R282" s="44">
        <v>3</v>
      </c>
      <c r="S282" s="44">
        <v>45</v>
      </c>
      <c r="U282" s="39"/>
      <c r="V282" s="39"/>
      <c r="AD282" s="53"/>
      <c r="AG282" s="37">
        <f>Q282*0.000001</f>
        <v>7.4489999999999999E-3</v>
      </c>
      <c r="AH282" s="38">
        <f t="shared" si="65"/>
        <v>2.0174668754329441</v>
      </c>
      <c r="AI282" s="38">
        <f t="shared" si="66"/>
        <v>2.0904670754329442</v>
      </c>
      <c r="AJ282" s="37">
        <f>(1+D282-C282)*LineDuration</f>
        <v>2.07E-2</v>
      </c>
      <c r="AK282" s="38">
        <f t="shared" si="67"/>
        <v>2.293327075432944</v>
      </c>
      <c r="AL282" s="48"/>
      <c r="AM282" s="39">
        <f>D282-C282+1</f>
        <v>75</v>
      </c>
      <c r="AN282" s="40">
        <f t="shared" si="71"/>
        <v>45.372269461461947</v>
      </c>
      <c r="AO282" s="41">
        <f t="shared" si="68"/>
        <v>1.6529920343460689</v>
      </c>
      <c r="AP282" s="39">
        <f>ABS(J282+I282-H282-G282)/2</f>
        <v>4.5</v>
      </c>
      <c r="AQ282" s="40">
        <f t="shared" si="72"/>
        <v>45.594877300893273</v>
      </c>
      <c r="AR282" s="48"/>
      <c r="AS282" s="40">
        <f>1+(F282-3)-(E282-8)</f>
        <v>40</v>
      </c>
      <c r="AT282" s="40">
        <f>ABS(N282-L282)</f>
        <v>16</v>
      </c>
      <c r="AU282" s="40">
        <f>AN282/(1+D282-C282)*ABS(N282-L282)</f>
        <v>9.6794174851118822</v>
      </c>
      <c r="AV282" s="40">
        <f t="shared" si="73"/>
        <v>41.1544787702516</v>
      </c>
      <c r="AW282" s="48"/>
      <c r="AX282" s="40">
        <f t="shared" si="74"/>
        <v>45.594877300893273</v>
      </c>
      <c r="AY282" s="48"/>
      <c r="AZ282" s="42">
        <f t="shared" si="60"/>
        <v>2</v>
      </c>
      <c r="BA282" s="39">
        <f t="shared" si="61"/>
        <v>1.2799999999999999E-2</v>
      </c>
      <c r="BB282" s="39">
        <f t="shared" si="62"/>
        <v>2.0787141682947099</v>
      </c>
      <c r="BC282" s="39">
        <f t="shared" si="63"/>
        <v>6.2497237614046706E-3</v>
      </c>
      <c r="BD282" s="39">
        <f>BC282+LineDuration*(U282-T282+1)</f>
        <v>6.5257237614046709E-3</v>
      </c>
      <c r="BE282" s="39">
        <f t="shared" si="64"/>
        <v>1.3374098372849393E-2</v>
      </c>
      <c r="BF282" s="39">
        <f t="shared" si="69"/>
        <v>0.57409837284939402</v>
      </c>
      <c r="BG282" s="39">
        <f>BF282/(U282-T282+1)</f>
        <v>0.57409837284939402</v>
      </c>
      <c r="BH282" s="4">
        <f>((ABS(X282-F282+Xmax_correction)+1)^2+((ABS(U282-M282)+1)*BG282)^2)^(1/2)</f>
        <v>78.002112721013575</v>
      </c>
      <c r="BI282" s="40">
        <f>((ABS(E282-Xmin_correction-W282)+1)^2+((ABS(L282-T282)+1)*BG282)^2)^(1/2)</f>
        <v>60.561586235065434</v>
      </c>
      <c r="BJ282" s="4">
        <f>((ABS(E282-Xmin_correction-Y282)+1)^2+((ABS(K282-U282)+1)*BG282)^2)^(1/2)</f>
        <v>42.003923494617837</v>
      </c>
      <c r="BK282" s="4">
        <f>((ABS(V282-F282+Xmax_correction)+1)^2+((ABS(T282-N282)+1)*BG282)^2)^(1/2)</f>
        <v>85.267345391714628</v>
      </c>
      <c r="BL282" s="40">
        <f>((ABS(V282-Y282)+1)^2+((ABS(T282-U282)+1)*BG282)^2)^(1/2)</f>
        <v>1.153078029323394</v>
      </c>
      <c r="BM282" s="40">
        <f>((ABS(W282-X282)+1)^2+((ABS(T282-U282)+1)*BG282)^2)^(1/2)</f>
        <v>1.153078029323394</v>
      </c>
      <c r="BN282" s="4">
        <f>((ABS(E282-Xmin_correction-F282+Xmax_correction)+1)^2+((ABS(L282-M282)+1)*BG282)^2)^(1/2)</f>
        <v>57.207567045866114</v>
      </c>
      <c r="BO282" s="4">
        <f>((ABS(E282-Xmin_correction-F282+Xmax_correction)+1)^2+((ABS(K282-N282)+1)*BG282)^2)^(1/2)</f>
        <v>50.55215317026525</v>
      </c>
      <c r="BP282" s="40">
        <f t="shared" si="70"/>
        <v>85.267345391714628</v>
      </c>
      <c r="BQ282" s="4"/>
    </row>
    <row r="283" spans="1:69" s="36" customFormat="1" x14ac:dyDescent="0.25">
      <c r="A283" s="44">
        <v>1918</v>
      </c>
      <c r="B283" s="47">
        <v>0</v>
      </c>
      <c r="C283" s="44">
        <v>20</v>
      </c>
      <c r="D283" s="44">
        <v>93</v>
      </c>
      <c r="E283" s="44">
        <v>63</v>
      </c>
      <c r="F283" s="44">
        <v>96</v>
      </c>
      <c r="G283" s="44">
        <v>77</v>
      </c>
      <c r="H283" s="44">
        <v>81</v>
      </c>
      <c r="I283" s="44">
        <v>79</v>
      </c>
      <c r="J283" s="44">
        <v>83</v>
      </c>
      <c r="K283" s="47">
        <v>0</v>
      </c>
      <c r="L283" s="44">
        <v>65</v>
      </c>
      <c r="M283" s="47">
        <v>0</v>
      </c>
      <c r="N283" s="44">
        <v>73</v>
      </c>
      <c r="O283" s="47">
        <v>0</v>
      </c>
      <c r="P283" s="47">
        <v>0</v>
      </c>
      <c r="Q283" s="44">
        <v>7449</v>
      </c>
      <c r="R283" s="44">
        <v>3</v>
      </c>
      <c r="S283" s="44">
        <v>45</v>
      </c>
      <c r="U283" s="39"/>
      <c r="V283" s="39"/>
      <c r="AD283" s="53"/>
      <c r="AG283" s="37">
        <f>Q283*0.000001</f>
        <v>7.4489999999999999E-3</v>
      </c>
      <c r="AH283" s="38">
        <f t="shared" si="65"/>
        <v>2.0174668754329441</v>
      </c>
      <c r="AI283" s="38">
        <f t="shared" si="66"/>
        <v>2.0904670754329442</v>
      </c>
      <c r="AJ283" s="37">
        <f>(1+D283-C283)*LineDuration</f>
        <v>2.0423999999999998E-2</v>
      </c>
      <c r="AK283" s="38">
        <f t="shared" si="67"/>
        <v>2.2906222754329444</v>
      </c>
      <c r="AL283" s="48"/>
      <c r="AM283" s="39">
        <f>D283-C283+1</f>
        <v>74</v>
      </c>
      <c r="AN283" s="40">
        <f t="shared" si="71"/>
        <v>44.739684451042443</v>
      </c>
      <c r="AO283" s="41">
        <f t="shared" si="68"/>
        <v>1.6540125597214799</v>
      </c>
      <c r="AP283" s="39">
        <f>ABS(J283+I283-H283-G283)/2</f>
        <v>2</v>
      </c>
      <c r="AQ283" s="40">
        <f t="shared" si="72"/>
        <v>44.784365182269234</v>
      </c>
      <c r="AR283" s="48"/>
      <c r="AS283" s="40">
        <f>1+(F283-3)-(E283-8)</f>
        <v>39</v>
      </c>
      <c r="AT283" s="40">
        <f>ABS(N283-L283)</f>
        <v>8</v>
      </c>
      <c r="AU283" s="40">
        <f>AN283/(1+D283-C283)*ABS(N283-L283)</f>
        <v>4.83672264335594</v>
      </c>
      <c r="AV283" s="40">
        <f t="shared" si="73"/>
        <v>39.298777155641268</v>
      </c>
      <c r="AW283" s="48"/>
      <c r="AX283" s="40">
        <f t="shared" si="74"/>
        <v>44.784365182269234</v>
      </c>
      <c r="AY283" s="48"/>
      <c r="AZ283" s="42">
        <f t="shared" si="60"/>
        <v>3</v>
      </c>
      <c r="BA283" s="39">
        <f t="shared" si="61"/>
        <v>1.2799999999999999E-2</v>
      </c>
      <c r="BB283" s="39">
        <f t="shared" si="62"/>
        <v>2.0787141682947099</v>
      </c>
      <c r="BC283" s="39">
        <f t="shared" si="63"/>
        <v>6.2497237614046706E-3</v>
      </c>
      <c r="BD283" s="39">
        <f>BC283+LineDuration*(U283-T283+1)</f>
        <v>6.5257237614046709E-3</v>
      </c>
      <c r="BE283" s="39">
        <f t="shared" si="64"/>
        <v>1.3374098372849393E-2</v>
      </c>
      <c r="BF283" s="39">
        <f t="shared" si="69"/>
        <v>0.57409837284939402</v>
      </c>
      <c r="BG283" s="39">
        <f>BF283/(U283-T283+1)</f>
        <v>0.57409837284939402</v>
      </c>
      <c r="BH283" s="4">
        <f>((ABS(X283-F283+Xmax_correction)+1)^2+((ABS(U283-M283)+1)*BG283)^2)^(1/2)</f>
        <v>94.0017531163207</v>
      </c>
      <c r="BI283" s="40">
        <f>((ABS(E283-Xmin_correction-W283)+1)^2+((ABS(L283-T283)+1)*BG283)^2)^(1/2)</f>
        <v>70.11910887968736</v>
      </c>
      <c r="BJ283" s="4">
        <f>((ABS(E283-Xmin_correction-Y283)+1)^2+((ABS(K283-U283)+1)*BG283)^2)^(1/2)</f>
        <v>59.002793060512893</v>
      </c>
      <c r="BK283" s="4">
        <f>((ABS(V283-F283+Xmax_correction)+1)^2+((ABS(T283-N283)+1)*BG283)^2)^(1/2)</f>
        <v>103.15439420981915</v>
      </c>
      <c r="BL283" s="40">
        <f>((ABS(V283-Y283)+1)^2+((ABS(T283-U283)+1)*BG283)^2)^(1/2)</f>
        <v>1.153078029323394</v>
      </c>
      <c r="BM283" s="40">
        <f>((ABS(W283-X283)+1)^2+((ABS(T283-U283)+1)*BG283)^2)^(1/2)</f>
        <v>1.153078029323394</v>
      </c>
      <c r="BN283" s="4">
        <f>((ABS(E283-Xmin_correction-F283+Xmax_correction)+1)^2+((ABS(L283-M283)+1)*BG283)^2)^(1/2)</f>
        <v>52.265566390133479</v>
      </c>
      <c r="BO283" s="4">
        <f>((ABS(E283-Xmin_correction-F283+Xmax_correction)+1)^2+((ABS(K283-N283)+1)*BG283)^2)^(1/2)</f>
        <v>55.685088172640711</v>
      </c>
      <c r="BP283" s="40">
        <f t="shared" si="70"/>
        <v>103.15439420981915</v>
      </c>
      <c r="BQ283" s="4"/>
    </row>
    <row r="284" spans="1:69" x14ac:dyDescent="0.25">
      <c r="A284" s="10">
        <v>2113</v>
      </c>
      <c r="B284" s="47">
        <v>0</v>
      </c>
      <c r="C284" s="10">
        <v>22</v>
      </c>
      <c r="D284" s="10">
        <v>95</v>
      </c>
      <c r="E284" s="10">
        <v>68</v>
      </c>
      <c r="F284" s="10">
        <v>105</v>
      </c>
      <c r="G284" s="10">
        <v>80</v>
      </c>
      <c r="H284" s="10">
        <v>86</v>
      </c>
      <c r="I284" s="10">
        <v>90</v>
      </c>
      <c r="J284" s="10">
        <v>91</v>
      </c>
      <c r="K284" s="47">
        <v>0</v>
      </c>
      <c r="L284" s="10">
        <v>62</v>
      </c>
      <c r="M284" s="47">
        <v>0</v>
      </c>
      <c r="N284" s="10">
        <v>71</v>
      </c>
      <c r="O284" s="47">
        <v>0</v>
      </c>
      <c r="P284" s="47">
        <v>0</v>
      </c>
      <c r="Q284" s="10">
        <v>7390</v>
      </c>
      <c r="R284" s="10">
        <v>3</v>
      </c>
      <c r="S284" s="10">
        <v>45</v>
      </c>
      <c r="AG284" s="2">
        <f>Q284*0.000001</f>
        <v>7.3899999999999999E-3</v>
      </c>
      <c r="AH284" s="3">
        <f t="shared" si="65"/>
        <v>2.0341543585926924</v>
      </c>
      <c r="AI284" s="3">
        <f t="shared" si="66"/>
        <v>2.1065763585926924</v>
      </c>
      <c r="AJ284" s="2">
        <f>(1+D284-C284)*LineDuration</f>
        <v>2.0423999999999998E-2</v>
      </c>
      <c r="AK284" s="3">
        <f t="shared" si="67"/>
        <v>2.3067315585926926</v>
      </c>
      <c r="AM284" s="7">
        <f>D284-C284+1</f>
        <v>74</v>
      </c>
      <c r="AN284" s="4">
        <f t="shared" si="71"/>
        <v>45.06870045029715</v>
      </c>
      <c r="AO284" s="32">
        <f t="shared" si="68"/>
        <v>1.6419377364033156</v>
      </c>
      <c r="AP284" s="1">
        <f>ABS(J284+I284-H284-G284)/2</f>
        <v>7.5</v>
      </c>
      <c r="AQ284" s="4">
        <f t="shared" si="72"/>
        <v>45.688486079959077</v>
      </c>
      <c r="AS284" s="4">
        <f>1+(F284-3)-(E284-8)</f>
        <v>43</v>
      </c>
      <c r="AT284" s="4">
        <f>ABS(N284-L284)</f>
        <v>9</v>
      </c>
      <c r="AU284" s="4">
        <f>AN284/(1+D284-C284)*ABS(N284-L284)</f>
        <v>5.481328433144248</v>
      </c>
      <c r="AV284" s="4">
        <f t="shared" si="73"/>
        <v>43.347952216823295</v>
      </c>
      <c r="AX284" s="4">
        <f t="shared" si="74"/>
        <v>45.688486079959077</v>
      </c>
      <c r="AZ284" s="24">
        <f t="shared" si="60"/>
        <v>0</v>
      </c>
      <c r="BA284" s="1">
        <f t="shared" si="61"/>
        <v>1.2799999999999999E-2</v>
      </c>
      <c r="BB284" s="1">
        <f t="shared" si="62"/>
        <v>2.0949138298702525</v>
      </c>
      <c r="BC284" s="1">
        <f t="shared" si="63"/>
        <v>6.1999460487306216E-3</v>
      </c>
      <c r="BD284" s="1">
        <f>BC284+LineDuration*(U284-T284+1)</f>
        <v>6.4759460487306218E-3</v>
      </c>
      <c r="BE284" s="1">
        <f t="shared" si="64"/>
        <v>1.337856947944426E-2</v>
      </c>
      <c r="BF284" s="1">
        <f t="shared" si="69"/>
        <v>0.57856947944426129</v>
      </c>
      <c r="BG284" s="1">
        <f>BF284/(U284-T284+1)</f>
        <v>0.57856947944426129</v>
      </c>
      <c r="BH284" s="4">
        <f>((ABS(X284-F284+Xmax_correction)+1)^2+((ABS(U284-M284)+1)*BG284)^2)^(1/2)</f>
        <v>103.0016249514664</v>
      </c>
      <c r="BI284" s="4">
        <f>((ABS(E284-Xmin_correction-W284)+1)^2+((ABS(L284-T284)+1)*BG284)^2)^(1/2)</f>
        <v>73.651840087391818</v>
      </c>
      <c r="BJ284" s="4">
        <f>((ABS(E284-Xmin_correction-Y284)+1)^2+((ABS(K284-U284)+1)*BG284)^2)^(1/2)</f>
        <v>64.0026151234662</v>
      </c>
      <c r="BK284" s="4">
        <f>((ABS(V284-F284+Xmax_correction)+1)^2+((ABS(T284-N284)+1)*BG284)^2)^(1/2)</f>
        <v>111.10493174900107</v>
      </c>
      <c r="BL284" s="4">
        <f>((ABS(V284-Y284)+1)^2+((ABS(T284-U284)+1)*BG284)^2)^(1/2)</f>
        <v>1.155310625998222</v>
      </c>
      <c r="BM284" s="4">
        <f>((ABS(W284-X284)+1)^2+((ABS(T284-U284)+1)*BG284)^2)^(1/2)</f>
        <v>1.155310625998222</v>
      </c>
      <c r="BN284" s="4">
        <f>((ABS(E284-Xmin_correction-F284+Xmax_correction)+1)^2+((ABS(L284-M284)+1)*BG284)^2)^(1/2)</f>
        <v>54.116481299681126</v>
      </c>
      <c r="BO284" s="4">
        <f>((ABS(E284-Xmin_correction-F284+Xmax_correction)+1)^2+((ABS(K284-N284)+1)*BG284)^2)^(1/2)</f>
        <v>57.752106965462197</v>
      </c>
      <c r="BP284" s="4">
        <f t="shared" si="70"/>
        <v>111.10493174900107</v>
      </c>
      <c r="BQ284" s="4"/>
    </row>
    <row r="285" spans="1:69" x14ac:dyDescent="0.25">
      <c r="A285" s="10">
        <v>2008</v>
      </c>
      <c r="B285" s="47">
        <v>0</v>
      </c>
      <c r="C285" s="10">
        <v>20</v>
      </c>
      <c r="D285" s="10">
        <v>93</v>
      </c>
      <c r="E285" s="10">
        <v>27</v>
      </c>
      <c r="F285" s="10">
        <v>62</v>
      </c>
      <c r="G285" s="10">
        <v>46</v>
      </c>
      <c r="H285" s="10">
        <v>49</v>
      </c>
      <c r="I285" s="10">
        <v>39</v>
      </c>
      <c r="J285" s="10">
        <v>41</v>
      </c>
      <c r="K285" s="47">
        <v>0</v>
      </c>
      <c r="L285" s="10">
        <v>76</v>
      </c>
      <c r="M285" s="47">
        <v>0</v>
      </c>
      <c r="N285" s="10">
        <v>60</v>
      </c>
      <c r="O285" s="47">
        <v>0</v>
      </c>
      <c r="P285" s="47">
        <v>0</v>
      </c>
      <c r="Q285" s="10">
        <v>7390</v>
      </c>
      <c r="R285" s="10">
        <v>3</v>
      </c>
      <c r="S285" s="10">
        <v>45</v>
      </c>
      <c r="AG285" s="2">
        <f>Q285*0.000001</f>
        <v>7.3899999999999999E-3</v>
      </c>
      <c r="AH285" s="3">
        <f t="shared" si="65"/>
        <v>2.0341543585926924</v>
      </c>
      <c r="AI285" s="3">
        <f t="shared" si="66"/>
        <v>2.1065763585926924</v>
      </c>
      <c r="AJ285" s="2">
        <f>(1+D285-C285)*LineDuration</f>
        <v>2.0423999999999998E-2</v>
      </c>
      <c r="AK285" s="3">
        <f t="shared" si="67"/>
        <v>2.3067315585926926</v>
      </c>
      <c r="AM285" s="7">
        <f>D285-C285+1</f>
        <v>74</v>
      </c>
      <c r="AN285" s="4">
        <f t="shared" si="71"/>
        <v>45.06870045029715</v>
      </c>
      <c r="AO285" s="32">
        <f t="shared" si="68"/>
        <v>1.6419377364033156</v>
      </c>
      <c r="AP285" s="1">
        <f>ABS(J285+I285-H285-G285)/2</f>
        <v>7.5</v>
      </c>
      <c r="AQ285" s="4">
        <f t="shared" si="72"/>
        <v>45.688486079959077</v>
      </c>
      <c r="AS285" s="4">
        <f>1+(F285-3)-(E285-8)</f>
        <v>41</v>
      </c>
      <c r="AT285" s="4">
        <f>ABS(N285-L285)</f>
        <v>16</v>
      </c>
      <c r="AU285" s="4">
        <f>AN285/(1+D285-C285)*ABS(N285-L285)</f>
        <v>9.7445838811453296</v>
      </c>
      <c r="AV285" s="4">
        <f t="shared" si="73"/>
        <v>42.142103827605446</v>
      </c>
      <c r="AX285" s="4">
        <f t="shared" si="74"/>
        <v>45.688486079959077</v>
      </c>
      <c r="AZ285" s="24">
        <f t="shared" si="60"/>
        <v>1</v>
      </c>
      <c r="BA285" s="1">
        <f t="shared" si="61"/>
        <v>1.2799999999999999E-2</v>
      </c>
      <c r="BB285" s="1">
        <f t="shared" si="62"/>
        <v>2.0949138298702525</v>
      </c>
      <c r="BC285" s="1">
        <f t="shared" si="63"/>
        <v>6.1999460487306216E-3</v>
      </c>
      <c r="BD285" s="1">
        <f>BC285+LineDuration*(U285-T285+1)</f>
        <v>6.4759460487306218E-3</v>
      </c>
      <c r="BE285" s="1">
        <f t="shared" si="64"/>
        <v>1.337856947944426E-2</v>
      </c>
      <c r="BF285" s="1">
        <f t="shared" si="69"/>
        <v>0.57856947944426129</v>
      </c>
      <c r="BG285" s="1">
        <f>BF285/(U285-T285+1)</f>
        <v>0.57856947944426129</v>
      </c>
      <c r="BH285" s="4">
        <f>((ABS(X285-F285+Xmax_correction)+1)^2+((ABS(U285-M285)+1)*BG285)^2)^(1/2)</f>
        <v>60.002789457178942</v>
      </c>
      <c r="BI285" s="4">
        <f>((ABS(E285-Xmin_correction-W285)+1)^2+((ABS(L285-T285)+1)*BG285)^2)^(1/2)</f>
        <v>50.136704395540079</v>
      </c>
      <c r="BJ285" s="4">
        <f>((ABS(E285-Xmin_correction-Y285)+1)^2+((ABS(K285-U285)+1)*BG285)^2)^(1/2)</f>
        <v>23.007275863138261</v>
      </c>
      <c r="BK285" s="4">
        <f>((ABS(V285-F285+Xmax_correction)+1)^2+((ABS(T285-N285)+1)*BG285)^2)^(1/2)</f>
        <v>69.610181531926244</v>
      </c>
      <c r="BL285" s="4">
        <f>((ABS(V285-Y285)+1)^2+((ABS(T285-U285)+1)*BG285)^2)^(1/2)</f>
        <v>1.155310625998222</v>
      </c>
      <c r="BM285" s="4">
        <f>((ABS(W285-X285)+1)^2+((ABS(T285-U285)+1)*BG285)^2)^(1/2)</f>
        <v>1.155310625998222</v>
      </c>
      <c r="BN285" s="4">
        <f>((ABS(E285-Xmin_correction-F285+Xmax_correction)+1)^2+((ABS(L285-M285)+1)*BG285)^2)^(1/2)</f>
        <v>58.555009415469897</v>
      </c>
      <c r="BO285" s="4">
        <f>((ABS(E285-Xmin_correction-F285+Xmax_correction)+1)^2+((ABS(K285-N285)+1)*BG285)^2)^(1/2)</f>
        <v>51.861135476459879</v>
      </c>
      <c r="BP285" s="4">
        <f t="shared" si="70"/>
        <v>69.610181531926244</v>
      </c>
      <c r="BQ285" s="4"/>
    </row>
    <row r="286" spans="1:69" x14ac:dyDescent="0.25">
      <c r="A286" s="10">
        <v>1994</v>
      </c>
      <c r="B286" s="47">
        <v>0</v>
      </c>
      <c r="C286" s="10">
        <v>19</v>
      </c>
      <c r="D286" s="10">
        <v>93</v>
      </c>
      <c r="E286" s="10">
        <v>45</v>
      </c>
      <c r="F286" s="10">
        <v>79</v>
      </c>
      <c r="G286" s="10">
        <v>64</v>
      </c>
      <c r="H286" s="10">
        <v>66</v>
      </c>
      <c r="I286" s="10">
        <v>58</v>
      </c>
      <c r="J286" s="10">
        <v>60</v>
      </c>
      <c r="K286" s="47">
        <v>0</v>
      </c>
      <c r="L286" s="10">
        <v>67</v>
      </c>
      <c r="M286" s="47">
        <v>0</v>
      </c>
      <c r="N286" s="10">
        <v>59</v>
      </c>
      <c r="O286" s="47">
        <v>0</v>
      </c>
      <c r="P286" s="47">
        <v>0</v>
      </c>
      <c r="Q286" s="10">
        <v>7390</v>
      </c>
      <c r="R286" s="10">
        <v>3</v>
      </c>
      <c r="S286" s="10">
        <v>45</v>
      </c>
      <c r="AG286" s="2">
        <f>Q286*0.000001</f>
        <v>7.3899999999999999E-3</v>
      </c>
      <c r="AH286" s="3">
        <f t="shared" si="65"/>
        <v>2.0341543585926924</v>
      </c>
      <c r="AI286" s="3">
        <f t="shared" si="66"/>
        <v>2.1065763585926924</v>
      </c>
      <c r="AJ286" s="2">
        <f>(1+D286-C286)*LineDuration</f>
        <v>2.07E-2</v>
      </c>
      <c r="AK286" s="3">
        <f t="shared" si="67"/>
        <v>2.3094363585926923</v>
      </c>
      <c r="AM286" s="7">
        <f>D286-C286+1</f>
        <v>75</v>
      </c>
      <c r="AN286" s="4">
        <f t="shared" si="71"/>
        <v>45.70573162286874</v>
      </c>
      <c r="AO286" s="32">
        <f t="shared" si="68"/>
        <v>1.6409320524359345</v>
      </c>
      <c r="AP286" s="1">
        <f>ABS(J286+I286-H286-G286)/2</f>
        <v>6</v>
      </c>
      <c r="AQ286" s="4">
        <f t="shared" si="72"/>
        <v>46.09787308739638</v>
      </c>
      <c r="AS286" s="4">
        <f>1+(F286-3)-(E286-8)</f>
        <v>40</v>
      </c>
      <c r="AT286" s="4">
        <f>ABS(N286-L286)</f>
        <v>8</v>
      </c>
      <c r="AU286" s="4">
        <f>AN286/(1+D286-C286)*ABS(N286-L286)</f>
        <v>4.8752780397726658</v>
      </c>
      <c r="AV286" s="4">
        <f t="shared" si="73"/>
        <v>40.296008933455056</v>
      </c>
      <c r="AX286" s="4">
        <f t="shared" si="74"/>
        <v>46.09787308739638</v>
      </c>
      <c r="AZ286" s="24">
        <f t="shared" si="60"/>
        <v>2</v>
      </c>
      <c r="BA286" s="1">
        <f t="shared" si="61"/>
        <v>1.2799999999999999E-2</v>
      </c>
      <c r="BB286" s="1">
        <f t="shared" si="62"/>
        <v>2.0949138298702525</v>
      </c>
      <c r="BC286" s="1">
        <f t="shared" si="63"/>
        <v>6.1999460487306216E-3</v>
      </c>
      <c r="BD286" s="1">
        <f>BC286+LineDuration*(U286-T286+1)</f>
        <v>6.4759460487306218E-3</v>
      </c>
      <c r="BE286" s="1">
        <f t="shared" si="64"/>
        <v>1.337856947944426E-2</v>
      </c>
      <c r="BF286" s="1">
        <f t="shared" si="69"/>
        <v>0.57856947944426129</v>
      </c>
      <c r="BG286" s="1">
        <f>BF286/(U286-T286+1)</f>
        <v>0.57856947944426129</v>
      </c>
      <c r="BH286" s="4">
        <f>((ABS(X286-F286+Xmax_correction)+1)^2+((ABS(U286-M286)+1)*BG286)^2)^(1/2)</f>
        <v>77.002173622843557</v>
      </c>
      <c r="BI286" s="4">
        <f>((ABS(E286-Xmin_correction-W286)+1)^2+((ABS(L286-T286)+1)*BG286)^2)^(1/2)</f>
        <v>56.822970523594783</v>
      </c>
      <c r="BJ286" s="4">
        <f>((ABS(E286-Xmin_correction-Y286)+1)^2+((ABS(K286-U286)+1)*BG286)^2)^(1/2)</f>
        <v>41.004082024141745</v>
      </c>
      <c r="BK286" s="4">
        <f>((ABS(V286-F286+Xmax_correction)+1)^2+((ABS(T286-N286)+1)*BG286)^2)^(1/2)</f>
        <v>84.463444833607468</v>
      </c>
      <c r="BL286" s="4">
        <f>((ABS(V286-Y286)+1)^2+((ABS(T286-U286)+1)*BG286)^2)^(1/2)</f>
        <v>1.155310625998222</v>
      </c>
      <c r="BM286" s="4">
        <f>((ABS(W286-X286)+1)^2+((ABS(T286-U286)+1)*BG286)^2)^(1/2)</f>
        <v>1.155310625998222</v>
      </c>
      <c r="BN286" s="4">
        <f>((ABS(E286-Xmin_correction-F286+Xmax_correction)+1)^2+((ABS(L286-M286)+1)*BG286)^2)^(1/2)</f>
        <v>54.007869603654257</v>
      </c>
      <c r="BO286" s="4">
        <f>((ABS(E286-Xmin_correction-F286+Xmax_correction)+1)^2+((ABS(K286-N286)+1)*BG286)^2)^(1/2)</f>
        <v>50.735328058068689</v>
      </c>
      <c r="BP286" s="4">
        <f t="shared" si="70"/>
        <v>84.463444833607468</v>
      </c>
      <c r="BQ286" s="4"/>
    </row>
    <row r="287" spans="1:69" x14ac:dyDescent="0.25">
      <c r="A287" s="10">
        <v>1925</v>
      </c>
      <c r="B287" s="47">
        <v>0</v>
      </c>
      <c r="C287" s="10">
        <v>19</v>
      </c>
      <c r="D287" s="10">
        <v>92</v>
      </c>
      <c r="E287" s="10">
        <v>60</v>
      </c>
      <c r="F287" s="10">
        <v>93</v>
      </c>
      <c r="G287" s="10">
        <v>75</v>
      </c>
      <c r="H287" s="10">
        <v>77</v>
      </c>
      <c r="I287" s="10">
        <v>76</v>
      </c>
      <c r="J287" s="10">
        <v>79</v>
      </c>
      <c r="K287" s="47">
        <v>0</v>
      </c>
      <c r="L287" s="10">
        <v>68</v>
      </c>
      <c r="M287" s="47">
        <v>0</v>
      </c>
      <c r="N287" s="10">
        <v>68</v>
      </c>
      <c r="O287" s="47">
        <v>0</v>
      </c>
      <c r="P287" s="47">
        <v>0</v>
      </c>
      <c r="Q287" s="10">
        <v>7390</v>
      </c>
      <c r="R287" s="10">
        <v>3</v>
      </c>
      <c r="S287" s="10">
        <v>45</v>
      </c>
      <c r="AF287" s="8"/>
      <c r="AG287" s="2">
        <f>Q287*0.000001</f>
        <v>7.3899999999999999E-3</v>
      </c>
      <c r="AH287" s="3">
        <f t="shared" si="65"/>
        <v>2.0341543585926924</v>
      </c>
      <c r="AI287" s="3">
        <f t="shared" si="66"/>
        <v>2.1065763585926924</v>
      </c>
      <c r="AJ287" s="2">
        <f>(1+D287-C287)*LineDuration</f>
        <v>2.0423999999999998E-2</v>
      </c>
      <c r="AK287" s="3">
        <f t="shared" si="67"/>
        <v>2.3067315585926926</v>
      </c>
      <c r="AM287" s="7">
        <f>D287-C287+1</f>
        <v>74</v>
      </c>
      <c r="AN287" s="4">
        <f t="shared" si="71"/>
        <v>45.06870045029715</v>
      </c>
      <c r="AO287" s="32">
        <f t="shared" si="68"/>
        <v>1.6419377364033156</v>
      </c>
      <c r="AP287" s="1">
        <f>ABS(J287+I287-H287-G287)/2</f>
        <v>1.5</v>
      </c>
      <c r="AQ287" s="4">
        <f t="shared" si="72"/>
        <v>45.09365543265055</v>
      </c>
      <c r="AS287" s="4">
        <f>1+(F287-3)-(E287-8)</f>
        <v>39</v>
      </c>
      <c r="AT287" s="4">
        <f>ABS(N287-L287)</f>
        <v>0</v>
      </c>
      <c r="AU287" s="4">
        <f>AN287/(1+D287-C287)*ABS(N287-L287)</f>
        <v>0</v>
      </c>
      <c r="AV287" s="4">
        <f t="shared" si="73"/>
        <v>39</v>
      </c>
      <c r="AX287" s="4">
        <f t="shared" si="74"/>
        <v>45.09365543265055</v>
      </c>
      <c r="AZ287" s="24">
        <f t="shared" si="60"/>
        <v>3</v>
      </c>
      <c r="BA287" s="1">
        <f t="shared" si="61"/>
        <v>1.2799999999999999E-2</v>
      </c>
      <c r="BB287" s="1">
        <f t="shared" si="62"/>
        <v>2.0949138298702525</v>
      </c>
      <c r="BC287" s="1">
        <f t="shared" si="63"/>
        <v>6.1999460487306216E-3</v>
      </c>
      <c r="BD287" s="1">
        <f>BC287+LineDuration*(U287-T287+1)</f>
        <v>6.4759460487306218E-3</v>
      </c>
      <c r="BE287" s="1">
        <f t="shared" si="64"/>
        <v>1.337856947944426E-2</v>
      </c>
      <c r="BF287" s="1">
        <f t="shared" si="69"/>
        <v>0.57856947944426129</v>
      </c>
      <c r="BG287" s="1">
        <f>BF287/(U287-T287+1)</f>
        <v>0.57856947944426129</v>
      </c>
      <c r="BH287" s="4">
        <f>((ABS(X287-F287+Xmax_correction)+1)^2+((ABS(U287-M287)+1)*BG287)^2)^(1/2)</f>
        <v>91.001839226702145</v>
      </c>
      <c r="BI287" s="4">
        <f>((ABS(E287-Xmin_correction-W287)+1)^2+((ABS(L287-T287)+1)*BG287)^2)^(1/2)</f>
        <v>68.772885072199102</v>
      </c>
      <c r="BJ287" s="4">
        <f>((ABS(E287-Xmin_correction-Y287)+1)^2+((ABS(K287-U287)+1)*BG287)^2)^(1/2)</f>
        <v>56.002988693841552</v>
      </c>
      <c r="BK287" s="4">
        <f>((ABS(V287-F287+Xmax_correction)+1)^2+((ABS(T287-N287)+1)*BG287)^2)^(1/2)</f>
        <v>99.371574009642742</v>
      </c>
      <c r="BL287" s="4">
        <f>((ABS(V287-Y287)+1)^2+((ABS(T287-U287)+1)*BG287)^2)^(1/2)</f>
        <v>1.155310625998222</v>
      </c>
      <c r="BM287" s="4">
        <f>((ABS(W287-X287)+1)^2+((ABS(T287-U287)+1)*BG287)^2)^(1/2)</f>
        <v>1.155310625998222</v>
      </c>
      <c r="BN287" s="4">
        <f>((ABS(E287-Xmin_correction-F287+Xmax_correction)+1)^2+((ABS(L287-M287)+1)*BG287)^2)^(1/2)</f>
        <v>53.756020324740419</v>
      </c>
      <c r="BO287" s="4">
        <f>((ABS(E287-Xmin_correction-F287+Xmax_correction)+1)^2+((ABS(K287-N287)+1)*BG287)^2)^(1/2)</f>
        <v>53.756020324740419</v>
      </c>
      <c r="BP287" s="4">
        <f t="shared" si="70"/>
        <v>99.371574009642742</v>
      </c>
      <c r="BQ287" s="4"/>
    </row>
    <row r="288" spans="1:69" s="36" customFormat="1" x14ac:dyDescent="0.25">
      <c r="A288" s="44">
        <v>2119</v>
      </c>
      <c r="B288" s="47">
        <v>0</v>
      </c>
      <c r="C288" s="44">
        <v>21</v>
      </c>
      <c r="D288" s="44">
        <v>95</v>
      </c>
      <c r="E288" s="44">
        <v>67</v>
      </c>
      <c r="F288" s="44">
        <v>103</v>
      </c>
      <c r="G288" s="44">
        <v>80</v>
      </c>
      <c r="H288" s="44">
        <v>82</v>
      </c>
      <c r="I288" s="44">
        <v>87</v>
      </c>
      <c r="J288" s="44">
        <v>90</v>
      </c>
      <c r="K288" s="47">
        <v>0</v>
      </c>
      <c r="L288" s="44">
        <v>61</v>
      </c>
      <c r="M288" s="47">
        <v>0</v>
      </c>
      <c r="N288" s="44">
        <v>78</v>
      </c>
      <c r="O288" s="47">
        <v>0</v>
      </c>
      <c r="P288" s="47">
        <v>0</v>
      </c>
      <c r="Q288" s="44">
        <v>7465</v>
      </c>
      <c r="R288" s="44">
        <v>3</v>
      </c>
      <c r="S288" s="44">
        <v>45</v>
      </c>
      <c r="U288" s="39"/>
      <c r="V288" s="39"/>
      <c r="AD288" s="53"/>
      <c r="AG288" s="37">
        <f>Q288*0.000001</f>
        <v>7.4649999999999994E-3</v>
      </c>
      <c r="AH288" s="38">
        <f t="shared" si="65"/>
        <v>2.0129861349631613</v>
      </c>
      <c r="AI288" s="38">
        <f t="shared" si="66"/>
        <v>2.0861431349631614</v>
      </c>
      <c r="AJ288" s="37">
        <f>(1+D288-C288)*LineDuration</f>
        <v>2.07E-2</v>
      </c>
      <c r="AK288" s="38">
        <f t="shared" si="67"/>
        <v>2.2890031349631612</v>
      </c>
      <c r="AL288" s="48"/>
      <c r="AM288" s="39">
        <f>D288-C288+1</f>
        <v>75</v>
      </c>
      <c r="AN288" s="40">
        <f t="shared" si="71"/>
        <v>45.282763893737432</v>
      </c>
      <c r="AO288" s="41">
        <f t="shared" si="68"/>
        <v>1.6562593258662031</v>
      </c>
      <c r="AP288" s="39">
        <f>ABS(J288+I288-H288-G288)/2</f>
        <v>7.5</v>
      </c>
      <c r="AQ288" s="40">
        <f t="shared" si="72"/>
        <v>45.899659103918957</v>
      </c>
      <c r="AR288" s="48"/>
      <c r="AS288" s="40">
        <f>1+(F288-3)-(E288-8)</f>
        <v>42</v>
      </c>
      <c r="AT288" s="40">
        <f>ABS(N288-L288)</f>
        <v>17</v>
      </c>
      <c r="AU288" s="40">
        <f>AN288/(1+D288-C288)*ABS(N288-L288)</f>
        <v>10.264093149247151</v>
      </c>
      <c r="AV288" s="40">
        <f t="shared" si="73"/>
        <v>43.235998984369751</v>
      </c>
      <c r="AW288" s="48"/>
      <c r="AX288" s="40">
        <f t="shared" si="74"/>
        <v>45.899659103918957</v>
      </c>
      <c r="AY288" s="48"/>
      <c r="AZ288" s="42">
        <f t="shared" si="60"/>
        <v>0</v>
      </c>
      <c r="BA288" s="39">
        <f t="shared" si="61"/>
        <v>1.2799999999999999E-2</v>
      </c>
      <c r="BB288" s="39">
        <f t="shared" si="62"/>
        <v>2.0743657294589894</v>
      </c>
      <c r="BC288" s="39">
        <f t="shared" si="63"/>
        <v>6.2632239281457339E-3</v>
      </c>
      <c r="BD288" s="39">
        <f>BC288+LineDuration*(U288-T288+1)</f>
        <v>6.5392239281457341E-3</v>
      </c>
      <c r="BE288" s="39">
        <f t="shared" si="64"/>
        <v>1.3372898203730627E-2</v>
      </c>
      <c r="BF288" s="39">
        <f t="shared" si="69"/>
        <v>0.57289820373062839</v>
      </c>
      <c r="BG288" s="39">
        <f>BF288/(U288-T288+1)</f>
        <v>0.57289820373062839</v>
      </c>
      <c r="BH288" s="4">
        <f>((ABS(X288-F288+Xmax_correction)+1)^2+((ABS(U288-M288)+1)*BG288)^2)^(1/2)</f>
        <v>101.00162480055377</v>
      </c>
      <c r="BI288" s="40">
        <f>((ABS(E288-Xmin_correction-W288)+1)^2+((ABS(L288-T288)+1)*BG288)^2)^(1/2)</f>
        <v>72.323220893876325</v>
      </c>
      <c r="BJ288" s="4">
        <f>((ABS(E288-Xmin_correction-Y288)+1)^2+((ABS(K288-U288)+1)*BG288)^2)^(1/2)</f>
        <v>63.002604806085898</v>
      </c>
      <c r="BK288" s="4">
        <f>((ABS(V288-F288+Xmax_correction)+1)^2+((ABS(T288-N288)+1)*BG288)^2)^(1/2)</f>
        <v>110.67688687264197</v>
      </c>
      <c r="BL288" s="40">
        <f>((ABS(V288-Y288)+1)^2+((ABS(T288-U288)+1)*BG288)^2)^(1/2)</f>
        <v>1.1524809550867992</v>
      </c>
      <c r="BM288" s="40">
        <f>((ABS(W288-X288)+1)^2+((ABS(T288-U288)+1)*BG288)^2)^(1/2)</f>
        <v>1.1524809550867992</v>
      </c>
      <c r="BN288" s="4">
        <f>((ABS(E288-Xmin_correction-F288+Xmax_correction)+1)^2+((ABS(L288-M288)+1)*BG288)^2)^(1/2)</f>
        <v>52.750813078704567</v>
      </c>
      <c r="BO288" s="4">
        <f>((ABS(E288-Xmin_correction-F288+Xmax_correction)+1)^2+((ABS(K288-N288)+1)*BG288)^2)^(1/2)</f>
        <v>59.74423225567125</v>
      </c>
      <c r="BP288" s="40">
        <f t="shared" si="70"/>
        <v>110.67688687264197</v>
      </c>
      <c r="BQ288" s="4"/>
    </row>
    <row r="289" spans="1:69" s="36" customFormat="1" x14ac:dyDescent="0.25">
      <c r="A289" s="44">
        <v>2020</v>
      </c>
      <c r="B289" s="47">
        <v>0</v>
      </c>
      <c r="C289" s="44">
        <v>20</v>
      </c>
      <c r="D289" s="44">
        <v>94</v>
      </c>
      <c r="E289" s="44">
        <v>17</v>
      </c>
      <c r="F289" s="44">
        <v>53</v>
      </c>
      <c r="G289" s="44">
        <v>39</v>
      </c>
      <c r="H289" s="44">
        <v>42</v>
      </c>
      <c r="I289" s="44">
        <v>30</v>
      </c>
      <c r="J289" s="44">
        <v>32</v>
      </c>
      <c r="K289" s="47">
        <v>0</v>
      </c>
      <c r="L289" s="44">
        <v>72</v>
      </c>
      <c r="M289" s="47">
        <v>0</v>
      </c>
      <c r="N289" s="44">
        <v>57</v>
      </c>
      <c r="O289" s="47">
        <v>0</v>
      </c>
      <c r="P289" s="47">
        <v>0</v>
      </c>
      <c r="Q289" s="44">
        <v>7465</v>
      </c>
      <c r="R289" s="44">
        <v>3</v>
      </c>
      <c r="S289" s="44">
        <v>45</v>
      </c>
      <c r="U289" s="39"/>
      <c r="V289" s="39"/>
      <c r="AD289" s="53"/>
      <c r="AG289" s="37">
        <f>Q289*0.000001</f>
        <v>7.4649999999999994E-3</v>
      </c>
      <c r="AH289" s="38">
        <f t="shared" si="65"/>
        <v>2.0129861349631613</v>
      </c>
      <c r="AI289" s="38">
        <f t="shared" si="66"/>
        <v>2.0861431349631614</v>
      </c>
      <c r="AJ289" s="37">
        <f>(1+D289-C289)*LineDuration</f>
        <v>2.07E-2</v>
      </c>
      <c r="AK289" s="38">
        <f t="shared" si="67"/>
        <v>2.2890031349631612</v>
      </c>
      <c r="AL289" s="48"/>
      <c r="AM289" s="39">
        <f>D289-C289+1</f>
        <v>75</v>
      </c>
      <c r="AN289" s="40">
        <f t="shared" si="71"/>
        <v>45.282763893737432</v>
      </c>
      <c r="AO289" s="41">
        <f t="shared" si="68"/>
        <v>1.6562593258662031</v>
      </c>
      <c r="AP289" s="39">
        <f>ABS(J289+I289-H289-G289)/2</f>
        <v>9.5</v>
      </c>
      <c r="AQ289" s="40">
        <f t="shared" si="72"/>
        <v>46.268549856851685</v>
      </c>
      <c r="AR289" s="48"/>
      <c r="AS289" s="40">
        <f>1+(F289-3)-(E289-8)</f>
        <v>42</v>
      </c>
      <c r="AT289" s="40">
        <f>ABS(N289-L289)</f>
        <v>15</v>
      </c>
      <c r="AU289" s="40">
        <f>AN289/(1+D289-C289)*ABS(N289-L289)</f>
        <v>9.056552778747486</v>
      </c>
      <c r="AV289" s="40">
        <f t="shared" si="73"/>
        <v>42.965348226614417</v>
      </c>
      <c r="AW289" s="48"/>
      <c r="AX289" s="40">
        <f t="shared" si="74"/>
        <v>46.268549856851685</v>
      </c>
      <c r="AY289" s="48"/>
      <c r="AZ289" s="42">
        <f t="shared" si="60"/>
        <v>1</v>
      </c>
      <c r="BA289" s="39">
        <f t="shared" si="61"/>
        <v>1.2799999999999999E-2</v>
      </c>
      <c r="BB289" s="39">
        <f t="shared" si="62"/>
        <v>2.0743657294589894</v>
      </c>
      <c r="BC289" s="39">
        <f t="shared" si="63"/>
        <v>6.2632239281457339E-3</v>
      </c>
      <c r="BD289" s="39">
        <f>BC289+LineDuration*(U289-T289+1)</f>
        <v>6.5392239281457341E-3</v>
      </c>
      <c r="BE289" s="39">
        <f t="shared" si="64"/>
        <v>1.3372898203730627E-2</v>
      </c>
      <c r="BF289" s="39">
        <f t="shared" si="69"/>
        <v>0.57289820373062839</v>
      </c>
      <c r="BG289" s="39">
        <f>BF289/(U289-T289+1)</f>
        <v>0.57289820373062839</v>
      </c>
      <c r="BH289" s="4">
        <f>((ABS(X289-F289+Xmax_correction)+1)^2+((ABS(U289-M289)+1)*BG289)^2)^(1/2)</f>
        <v>51.003217666651558</v>
      </c>
      <c r="BI289" s="40">
        <f>((ABS(E289-Xmin_correction-W289)+1)^2+((ABS(L289-T289)+1)*BG289)^2)^(1/2)</f>
        <v>43.795474914008331</v>
      </c>
      <c r="BJ289" s="4">
        <f>((ABS(E289-Xmin_correction-Y289)+1)^2+((ABS(K289-U289)+1)*BG289)^2)^(1/2)</f>
        <v>13.01261742893557</v>
      </c>
      <c r="BK289" s="4">
        <f>((ABS(V289-F289+Xmax_correction)+1)^2+((ABS(T289-N289)+1)*BG289)^2)^(1/2)</f>
        <v>60.86958478240421</v>
      </c>
      <c r="BL289" s="40">
        <f>((ABS(V289-Y289)+1)^2+((ABS(T289-U289)+1)*BG289)^2)^(1/2)</f>
        <v>1.1524809550867992</v>
      </c>
      <c r="BM289" s="40">
        <f>((ABS(W289-X289)+1)^2+((ABS(T289-U289)+1)*BG289)^2)^(1/2)</f>
        <v>1.1524809550867992</v>
      </c>
      <c r="BN289" s="4">
        <f>((ABS(E289-Xmin_correction-F289+Xmax_correction)+1)^2+((ABS(L289-M289)+1)*BG289)^2)^(1/2)</f>
        <v>57.184295247415022</v>
      </c>
      <c r="BO289" s="4">
        <f>((ABS(E289-Xmin_correction-F289+Xmax_correction)+1)^2+((ABS(K289-N289)+1)*BG289)^2)^(1/2)</f>
        <v>51.23579170445494</v>
      </c>
      <c r="BP289" s="40">
        <f t="shared" si="70"/>
        <v>60.86958478240421</v>
      </c>
      <c r="BQ289" s="4"/>
    </row>
    <row r="290" spans="1:69" s="36" customFormat="1" x14ac:dyDescent="0.25">
      <c r="A290" s="44">
        <v>2052</v>
      </c>
      <c r="B290" s="47">
        <v>0</v>
      </c>
      <c r="C290" s="44">
        <v>20</v>
      </c>
      <c r="D290" s="44">
        <v>93</v>
      </c>
      <c r="E290" s="44">
        <v>30</v>
      </c>
      <c r="F290" s="44">
        <v>67</v>
      </c>
      <c r="G290" s="44">
        <v>50</v>
      </c>
      <c r="H290" s="44">
        <v>53</v>
      </c>
      <c r="I290" s="44">
        <v>45</v>
      </c>
      <c r="J290" s="44">
        <v>48</v>
      </c>
      <c r="K290" s="47">
        <v>0</v>
      </c>
      <c r="L290" s="44">
        <v>67</v>
      </c>
      <c r="M290" s="47">
        <v>0</v>
      </c>
      <c r="N290" s="44">
        <v>60</v>
      </c>
      <c r="O290" s="47">
        <v>0</v>
      </c>
      <c r="P290" s="47">
        <v>0</v>
      </c>
      <c r="Q290" s="44">
        <v>7465</v>
      </c>
      <c r="R290" s="44">
        <v>3</v>
      </c>
      <c r="S290" s="44">
        <v>45</v>
      </c>
      <c r="U290" s="39"/>
      <c r="V290" s="39"/>
      <c r="AD290" s="53"/>
      <c r="AG290" s="37">
        <f>Q290*0.000001</f>
        <v>7.4649999999999994E-3</v>
      </c>
      <c r="AH290" s="38">
        <f t="shared" si="65"/>
        <v>2.0129861349631613</v>
      </c>
      <c r="AI290" s="38">
        <f t="shared" si="66"/>
        <v>2.0861431349631614</v>
      </c>
      <c r="AJ290" s="37">
        <f>(1+D290-C290)*LineDuration</f>
        <v>2.0423999999999998E-2</v>
      </c>
      <c r="AK290" s="38">
        <f t="shared" si="67"/>
        <v>2.2862983349631616</v>
      </c>
      <c r="AL290" s="48"/>
      <c r="AM290" s="39">
        <f>D290-C290+1</f>
        <v>74</v>
      </c>
      <c r="AN290" s="40">
        <f t="shared" si="71"/>
        <v>44.651372290887608</v>
      </c>
      <c r="AO290" s="41">
        <f t="shared" si="68"/>
        <v>1.6572838908044449</v>
      </c>
      <c r="AP290" s="39">
        <f>ABS(J290+I290-H290-G290)/2</f>
        <v>5</v>
      </c>
      <c r="AQ290" s="40">
        <f t="shared" si="72"/>
        <v>44.930446775649202</v>
      </c>
      <c r="AR290" s="48"/>
      <c r="AS290" s="40">
        <f>1+(F290-3)-(E290-8)</f>
        <v>43</v>
      </c>
      <c r="AT290" s="40">
        <f>ABS(N290-L290)</f>
        <v>7</v>
      </c>
      <c r="AU290" s="40">
        <f>AN290/(1+D290-C290)*ABS(N290-L290)</f>
        <v>4.2237784599488277</v>
      </c>
      <c r="AV290" s="40">
        <f t="shared" si="73"/>
        <v>43.206947409863702</v>
      </c>
      <c r="AW290" s="48"/>
      <c r="AX290" s="40">
        <f t="shared" si="74"/>
        <v>44.930446775649202</v>
      </c>
      <c r="AY290" s="48"/>
      <c r="AZ290" s="42">
        <f t="shared" si="60"/>
        <v>2</v>
      </c>
      <c r="BA290" s="39">
        <f t="shared" si="61"/>
        <v>1.2799999999999999E-2</v>
      </c>
      <c r="BB290" s="39">
        <f t="shared" si="62"/>
        <v>2.0743657294589894</v>
      </c>
      <c r="BC290" s="39">
        <f t="shared" si="63"/>
        <v>6.2632239281457339E-3</v>
      </c>
      <c r="BD290" s="39">
        <f>BC290+LineDuration*(U290-T290+1)</f>
        <v>6.5392239281457341E-3</v>
      </c>
      <c r="BE290" s="39">
        <f t="shared" si="64"/>
        <v>1.3372898203730627E-2</v>
      </c>
      <c r="BF290" s="39">
        <f t="shared" si="69"/>
        <v>0.57289820373062839</v>
      </c>
      <c r="BG290" s="39">
        <f>BF290/(U290-T290+1)</f>
        <v>0.57289820373062839</v>
      </c>
      <c r="BH290" s="4">
        <f>((ABS(X290-F290+Xmax_correction)+1)^2+((ABS(U290-M290)+1)*BG290)^2)^(1/2)</f>
        <v>65.002524661368639</v>
      </c>
      <c r="BI290" s="40">
        <f>((ABS(E290-Xmin_correction-W290)+1)^2+((ABS(L290-T290)+1)*BG290)^2)^(1/2)</f>
        <v>46.836459248088957</v>
      </c>
      <c r="BJ290" s="4">
        <f>((ABS(E290-Xmin_correction-Y290)+1)^2+((ABS(K290-U290)+1)*BG290)^2)^(1/2)</f>
        <v>26.006311010057498</v>
      </c>
      <c r="BK290" s="4">
        <f>((ABS(V290-F290+Xmax_correction)+1)^2+((ABS(T290-N290)+1)*BG290)^2)^(1/2)</f>
        <v>73.798903522941188</v>
      </c>
      <c r="BL290" s="40">
        <f>((ABS(V290-Y290)+1)^2+((ABS(T290-U290)+1)*BG290)^2)^(1/2)</f>
        <v>1.1524809550867992</v>
      </c>
      <c r="BM290" s="40">
        <f>((ABS(W290-X290)+1)^2+((ABS(T290-U290)+1)*BG290)^2)^(1/2)</f>
        <v>1.1524809550867992</v>
      </c>
      <c r="BN290" s="4">
        <f>((ABS(E290-Xmin_correction-F290+Xmax_correction)+1)^2+((ABS(L290-M290)+1)*BG290)^2)^(1/2)</f>
        <v>55.835955395228062</v>
      </c>
      <c r="BO290" s="4">
        <f>((ABS(E290-Xmin_correction-F290+Xmax_correction)+1)^2+((ABS(K290-N290)+1)*BG290)^2)^(1/2)</f>
        <v>53.115705409872717</v>
      </c>
      <c r="BP290" s="40">
        <f t="shared" si="70"/>
        <v>73.798903522941188</v>
      </c>
      <c r="BQ290" s="4"/>
    </row>
    <row r="291" spans="1:69" s="36" customFormat="1" x14ac:dyDescent="0.25">
      <c r="A291" s="44">
        <v>1999</v>
      </c>
      <c r="B291" s="47">
        <v>0</v>
      </c>
      <c r="C291" s="44">
        <v>19</v>
      </c>
      <c r="D291" s="44">
        <v>93</v>
      </c>
      <c r="E291" s="44">
        <v>49</v>
      </c>
      <c r="F291" s="44">
        <v>83</v>
      </c>
      <c r="G291" s="44">
        <v>65</v>
      </c>
      <c r="H291" s="44">
        <v>66</v>
      </c>
      <c r="I291" s="44">
        <v>66</v>
      </c>
      <c r="J291" s="44">
        <v>68</v>
      </c>
      <c r="K291" s="47">
        <v>0</v>
      </c>
      <c r="L291" s="44">
        <v>64</v>
      </c>
      <c r="M291" s="47">
        <v>0</v>
      </c>
      <c r="N291" s="44">
        <v>63</v>
      </c>
      <c r="O291" s="47">
        <v>0</v>
      </c>
      <c r="P291" s="47">
        <v>0</v>
      </c>
      <c r="Q291" s="44">
        <v>7465</v>
      </c>
      <c r="R291" s="44">
        <v>3</v>
      </c>
      <c r="S291" s="44">
        <v>45</v>
      </c>
      <c r="U291" s="39"/>
      <c r="V291" s="39"/>
      <c r="AD291" s="53"/>
      <c r="AG291" s="37">
        <f>Q291*0.000001</f>
        <v>7.4649999999999994E-3</v>
      </c>
      <c r="AH291" s="38">
        <f t="shared" si="65"/>
        <v>2.0129861349631613</v>
      </c>
      <c r="AI291" s="38">
        <f t="shared" si="66"/>
        <v>2.0861431349631614</v>
      </c>
      <c r="AJ291" s="37">
        <f>(1+D291-C291)*LineDuration</f>
        <v>2.07E-2</v>
      </c>
      <c r="AK291" s="38">
        <f t="shared" si="67"/>
        <v>2.2890031349631612</v>
      </c>
      <c r="AL291" s="48"/>
      <c r="AM291" s="39">
        <f>D291-C291+1</f>
        <v>75</v>
      </c>
      <c r="AN291" s="40">
        <f t="shared" si="71"/>
        <v>45.282763893737432</v>
      </c>
      <c r="AO291" s="41">
        <f t="shared" si="68"/>
        <v>1.6562593258662031</v>
      </c>
      <c r="AP291" s="39">
        <f>ABS(J291+I291-H291-G291)/2</f>
        <v>1.5</v>
      </c>
      <c r="AQ291" s="40">
        <f t="shared" si="72"/>
        <v>45.307600972198586</v>
      </c>
      <c r="AR291" s="48"/>
      <c r="AS291" s="40">
        <f>1+(F291-3)-(E291-8)</f>
        <v>40</v>
      </c>
      <c r="AT291" s="40">
        <f>ABS(N291-L291)</f>
        <v>1</v>
      </c>
      <c r="AU291" s="40">
        <f>AN291/(1+D291-C291)*ABS(N291-L291)</f>
        <v>0.60377018524983239</v>
      </c>
      <c r="AV291" s="40">
        <f t="shared" si="73"/>
        <v>40.004556470939612</v>
      </c>
      <c r="AW291" s="48"/>
      <c r="AX291" s="40">
        <f t="shared" si="74"/>
        <v>45.307600972198586</v>
      </c>
      <c r="AY291" s="48"/>
      <c r="AZ291" s="42">
        <f t="shared" si="60"/>
        <v>3</v>
      </c>
      <c r="BA291" s="39">
        <f t="shared" si="61"/>
        <v>1.2799999999999999E-2</v>
      </c>
      <c r="BB291" s="39">
        <f t="shared" si="62"/>
        <v>2.0743657294589894</v>
      </c>
      <c r="BC291" s="39">
        <f t="shared" si="63"/>
        <v>6.2632239281457339E-3</v>
      </c>
      <c r="BD291" s="39">
        <f>BC291+LineDuration*(U291-T291+1)</f>
        <v>6.5392239281457341E-3</v>
      </c>
      <c r="BE291" s="39">
        <f t="shared" si="64"/>
        <v>1.3372898203730627E-2</v>
      </c>
      <c r="BF291" s="39">
        <f t="shared" si="69"/>
        <v>0.57289820373062839</v>
      </c>
      <c r="BG291" s="39">
        <f>BF291/(U291-T291+1)</f>
        <v>0.57289820373062839</v>
      </c>
      <c r="BH291" s="4">
        <f>((ABS(X291-F291+Xmax_correction)+1)^2+((ABS(U291-M291)+1)*BG291)^2)^(1/2)</f>
        <v>81.002025976834915</v>
      </c>
      <c r="BI291" s="40">
        <f>((ABS(E291-Xmin_correction-W291)+1)^2+((ABS(L291-T291)+1)*BG291)^2)^(1/2)</f>
        <v>58.409735374461533</v>
      </c>
      <c r="BJ291" s="4">
        <f>((ABS(E291-Xmin_correction-Y291)+1)^2+((ABS(K291-U291)+1)*BG291)^2)^(1/2)</f>
        <v>45.003646656152625</v>
      </c>
      <c r="BK291" s="4">
        <f>((ABS(V291-F291+Xmax_correction)+1)^2+((ABS(T291-N291)+1)*BG291)^2)^(1/2)</f>
        <v>88.912079005765861</v>
      </c>
      <c r="BL291" s="40">
        <f>((ABS(V291-Y291)+1)^2+((ABS(T291-U291)+1)*BG291)^2)^(1/2)</f>
        <v>1.1524809550867992</v>
      </c>
      <c r="BM291" s="40">
        <f>((ABS(W291-X291)+1)^2+((ABS(T291-U291)+1)*BG291)^2)^(1/2)</f>
        <v>1.1524809550867992</v>
      </c>
      <c r="BN291" s="4">
        <f>((ABS(E291-Xmin_correction-F291+Xmax_correction)+1)^2+((ABS(L291-M291)+1)*BG291)^2)^(1/2)</f>
        <v>52.494734845645453</v>
      </c>
      <c r="BO291" s="4">
        <f>((ABS(E291-Xmin_correction-F291+Xmax_correction)+1)^2+((ABS(K291-N291)+1)*BG291)^2)^(1/2)</f>
        <v>52.089901066593988</v>
      </c>
      <c r="BP291" s="40">
        <f t="shared" si="70"/>
        <v>88.912079005765861</v>
      </c>
      <c r="BQ291" s="4"/>
    </row>
    <row r="292" spans="1:69" x14ac:dyDescent="0.25">
      <c r="A292" s="10">
        <v>2114</v>
      </c>
      <c r="B292" s="47">
        <v>0</v>
      </c>
      <c r="C292" s="10">
        <v>21</v>
      </c>
      <c r="D292" s="10">
        <v>95</v>
      </c>
      <c r="E292" s="10">
        <v>64</v>
      </c>
      <c r="F292" s="10">
        <v>101</v>
      </c>
      <c r="G292" s="10">
        <v>78</v>
      </c>
      <c r="H292" s="10">
        <v>80</v>
      </c>
      <c r="I292" s="10">
        <v>85</v>
      </c>
      <c r="J292" s="10">
        <v>87</v>
      </c>
      <c r="K292" s="47">
        <v>0</v>
      </c>
      <c r="L292" s="10">
        <v>58</v>
      </c>
      <c r="M292" s="47">
        <v>0</v>
      </c>
      <c r="N292" s="10">
        <v>76</v>
      </c>
      <c r="O292" s="47">
        <v>0</v>
      </c>
      <c r="P292" s="47">
        <v>0</v>
      </c>
      <c r="Q292" s="10">
        <v>7370</v>
      </c>
      <c r="R292" s="10">
        <v>3</v>
      </c>
      <c r="S292" s="10">
        <v>45</v>
      </c>
      <c r="AG292" s="2">
        <f>Q292*0.000001</f>
        <v>7.3699999999999998E-3</v>
      </c>
      <c r="AH292" s="3">
        <f t="shared" si="65"/>
        <v>2.0398707177747628</v>
      </c>
      <c r="AI292" s="3">
        <f t="shared" si="66"/>
        <v>2.1120967177747629</v>
      </c>
      <c r="AJ292" s="2">
        <f>(1+D292-C292)*LineDuration</f>
        <v>2.07E-2</v>
      </c>
      <c r="AK292" s="3">
        <f t="shared" si="67"/>
        <v>2.3149567177747628</v>
      </c>
      <c r="AM292" s="7">
        <f>D292-C292+1</f>
        <v>75</v>
      </c>
      <c r="AN292" s="4">
        <f t="shared" si="71"/>
        <v>45.820003057937598</v>
      </c>
      <c r="AO292" s="32">
        <f t="shared" si="68"/>
        <v>1.6368396987046343</v>
      </c>
      <c r="AP292" s="1">
        <f>ABS(J292+I292-H292-G292)/2</f>
        <v>7</v>
      </c>
      <c r="AQ292" s="4">
        <f t="shared" si="72"/>
        <v>46.351620038887646</v>
      </c>
      <c r="AS292" s="4">
        <f>1+(F292-3)-(E292-8)</f>
        <v>43</v>
      </c>
      <c r="AT292" s="4">
        <f>ABS(N292-L292)</f>
        <v>18</v>
      </c>
      <c r="AU292" s="4">
        <f>AN292/(1+D292-C292)*ABS(N292-L292)</f>
        <v>10.996800733905022</v>
      </c>
      <c r="AV292" s="4">
        <f t="shared" si="73"/>
        <v>44.383889266052542</v>
      </c>
      <c r="AX292" s="4">
        <f t="shared" si="74"/>
        <v>46.351620038887646</v>
      </c>
      <c r="AZ292" s="24">
        <f t="shared" si="60"/>
        <v>0</v>
      </c>
      <c r="BA292" s="1">
        <f t="shared" si="61"/>
        <v>1.2799999999999999E-2</v>
      </c>
      <c r="BB292" s="1">
        <f t="shared" si="62"/>
        <v>2.1004648402758201</v>
      </c>
      <c r="BC292" s="1">
        <f t="shared" si="63"/>
        <v>6.1830737245976864E-3</v>
      </c>
      <c r="BD292" s="1">
        <f>BC292+LineDuration*(U292-T292+1)</f>
        <v>6.4590737245976866E-3</v>
      </c>
      <c r="BE292" s="1">
        <f t="shared" si="64"/>
        <v>1.3380101558316156E-2</v>
      </c>
      <c r="BF292" s="1">
        <f t="shared" si="69"/>
        <v>0.58010155831615673</v>
      </c>
      <c r="BG292" s="1">
        <f>BF292/(U292-T292+1)</f>
        <v>0.58010155831615673</v>
      </c>
      <c r="BH292" s="4">
        <f>((ABS(X292-F292+Xmax_correction)+1)^2+((ABS(U292-M292)+1)*BG292)^2)^(1/2)</f>
        <v>99.00169957035061</v>
      </c>
      <c r="BI292" s="4">
        <f>((ABS(E292-Xmin_correction-W292)+1)^2+((ABS(L292-T292)+1)*BG292)^2)^(1/2)</f>
        <v>69.075455295797084</v>
      </c>
      <c r="BJ292" s="4">
        <f>((ABS(E292-Xmin_correction-Y292)+1)^2+((ABS(K292-U292)+1)*BG292)^2)^(1/2)</f>
        <v>60.002804249617874</v>
      </c>
      <c r="BK292" s="4">
        <f>((ABS(V292-F292+Xmax_correction)+1)^2+((ABS(T292-N292)+1)*BG292)^2)^(1/2)</f>
        <v>108.61037769333915</v>
      </c>
      <c r="BL292" s="4">
        <f>((ABS(V292-Y292)+1)^2+((ABS(T292-U292)+1)*BG292)^2)^(1/2)</f>
        <v>1.156078638311786</v>
      </c>
      <c r="BM292" s="4">
        <f>((ABS(W292-X292)+1)^2+((ABS(T292-U292)+1)*BG292)^2)^(1/2)</f>
        <v>1.156078638311786</v>
      </c>
      <c r="BN292" s="4">
        <f>((ABS(E292-Xmin_correction-F292+Xmax_correction)+1)^2+((ABS(L292-M292)+1)*BG292)^2)^(1/2)</f>
        <v>52.644263926107477</v>
      </c>
      <c r="BO292" s="4">
        <f>((ABS(E292-Xmin_correction-F292+Xmax_correction)+1)^2+((ABS(K292-N292)+1)*BG292)^2)^(1/2)</f>
        <v>59.960104592051721</v>
      </c>
      <c r="BP292" s="4">
        <f t="shared" si="70"/>
        <v>108.61037769333915</v>
      </c>
      <c r="BQ292" s="4"/>
    </row>
    <row r="293" spans="1:69" x14ac:dyDescent="0.25">
      <c r="A293" s="10">
        <v>2009</v>
      </c>
      <c r="B293" s="47">
        <v>0</v>
      </c>
      <c r="C293" s="10">
        <v>20</v>
      </c>
      <c r="D293" s="10">
        <v>93</v>
      </c>
      <c r="E293" s="10">
        <v>25</v>
      </c>
      <c r="F293" s="10">
        <v>61</v>
      </c>
      <c r="G293" s="10">
        <v>45</v>
      </c>
      <c r="H293" s="10">
        <v>48</v>
      </c>
      <c r="I293" s="10">
        <v>37</v>
      </c>
      <c r="J293" s="10">
        <v>40</v>
      </c>
      <c r="K293" s="47">
        <v>0</v>
      </c>
      <c r="L293" s="10">
        <v>69</v>
      </c>
      <c r="M293" s="47">
        <v>0</v>
      </c>
      <c r="N293" s="10">
        <v>56</v>
      </c>
      <c r="O293" s="47">
        <v>0</v>
      </c>
      <c r="P293" s="47">
        <v>0</v>
      </c>
      <c r="Q293" s="10">
        <v>7370</v>
      </c>
      <c r="R293" s="10">
        <v>3</v>
      </c>
      <c r="S293" s="10">
        <v>45</v>
      </c>
      <c r="AG293" s="2">
        <f>Q293*0.000001</f>
        <v>7.3699999999999998E-3</v>
      </c>
      <c r="AH293" s="3">
        <f t="shared" si="65"/>
        <v>2.0398707177747628</v>
      </c>
      <c r="AI293" s="3">
        <f t="shared" si="66"/>
        <v>2.1120967177747629</v>
      </c>
      <c r="AJ293" s="2">
        <f>(1+D293-C293)*LineDuration</f>
        <v>2.0423999999999998E-2</v>
      </c>
      <c r="AK293" s="3">
        <f t="shared" si="67"/>
        <v>2.3122519177747631</v>
      </c>
      <c r="AM293" s="7">
        <f>D293-C293+1</f>
        <v>74</v>
      </c>
      <c r="AN293" s="4">
        <f t="shared" si="71"/>
        <v>45.181448266231754</v>
      </c>
      <c r="AO293" s="32">
        <f t="shared" si="68"/>
        <v>1.6378403712062279</v>
      </c>
      <c r="AP293" s="1">
        <f>ABS(J293+I293-H293-G293)/2</f>
        <v>8</v>
      </c>
      <c r="AQ293" s="4">
        <f t="shared" si="72"/>
        <v>45.884237679558062</v>
      </c>
      <c r="AS293" s="4">
        <f>1+(F293-3)-(E293-8)</f>
        <v>42</v>
      </c>
      <c r="AT293" s="4">
        <f>ABS(N293-L293)</f>
        <v>13</v>
      </c>
      <c r="AU293" s="4">
        <f>AN293/(1+D293-C293)*ABS(N293-L293)</f>
        <v>7.9372814521758492</v>
      </c>
      <c r="AV293" s="4">
        <f t="shared" si="73"/>
        <v>42.743425656480255</v>
      </c>
      <c r="AX293" s="4">
        <f t="shared" si="74"/>
        <v>45.884237679558062</v>
      </c>
      <c r="AZ293" s="24">
        <f t="shared" si="60"/>
        <v>1</v>
      </c>
      <c r="BA293" s="1">
        <f t="shared" si="61"/>
        <v>1.2799999999999999E-2</v>
      </c>
      <c r="BB293" s="1">
        <f t="shared" si="62"/>
        <v>2.1004648402758201</v>
      </c>
      <c r="BC293" s="1">
        <f t="shared" si="63"/>
        <v>6.1830737245976864E-3</v>
      </c>
      <c r="BD293" s="1">
        <f>BC293+LineDuration*(U293-T293+1)</f>
        <v>6.4590737245976866E-3</v>
      </c>
      <c r="BE293" s="1">
        <f t="shared" si="64"/>
        <v>1.3380101558316156E-2</v>
      </c>
      <c r="BF293" s="1">
        <f t="shared" si="69"/>
        <v>0.58010155831615673</v>
      </c>
      <c r="BG293" s="1">
        <f>BF293/(U293-T293+1)</f>
        <v>0.58010155831615673</v>
      </c>
      <c r="BH293" s="4">
        <f>((ABS(X293-F293+Xmax_correction)+1)^2+((ABS(U293-M293)+1)*BG293)^2)^(1/2)</f>
        <v>59.002851776994312</v>
      </c>
      <c r="BI293" s="4">
        <f>((ABS(E293-Xmin_correction-W293)+1)^2+((ABS(L293-T293)+1)*BG293)^2)^(1/2)</f>
        <v>45.715832137325066</v>
      </c>
      <c r="BJ293" s="4">
        <f>((ABS(E293-Xmin_correction-Y293)+1)^2+((ABS(K293-U293)+1)*BG293)^2)^(1/2)</f>
        <v>21.008010801072071</v>
      </c>
      <c r="BK293" s="4">
        <f>((ABS(V293-F293+Xmax_correction)+1)^2+((ABS(T293-N293)+1)*BG293)^2)^(1/2)</f>
        <v>67.633914499714919</v>
      </c>
      <c r="BL293" s="4">
        <f>((ABS(V293-Y293)+1)^2+((ABS(T293-U293)+1)*BG293)^2)^(1/2)</f>
        <v>1.156078638311786</v>
      </c>
      <c r="BM293" s="4">
        <f>((ABS(W293-X293)+1)^2+((ABS(T293-U293)+1)*BG293)^2)^(1/2)</f>
        <v>1.156078638311786</v>
      </c>
      <c r="BN293" s="4">
        <f>((ABS(E293-Xmin_correction-F293+Xmax_correction)+1)^2+((ABS(L293-M293)+1)*BG293)^2)^(1/2)</f>
        <v>56.302196298262494</v>
      </c>
      <c r="BO293" s="4">
        <f>((ABS(E293-Xmin_correction-F293+Xmax_correction)+1)^2+((ABS(K293-N293)+1)*BG293)^2)^(1/2)</f>
        <v>51.130679543252185</v>
      </c>
      <c r="BP293" s="4">
        <f t="shared" si="70"/>
        <v>67.633914499714919</v>
      </c>
      <c r="BQ293" s="4"/>
    </row>
    <row r="294" spans="1:69" x14ac:dyDescent="0.25">
      <c r="A294" s="10">
        <v>2026</v>
      </c>
      <c r="B294" s="47">
        <v>0</v>
      </c>
      <c r="C294" s="10">
        <v>19</v>
      </c>
      <c r="D294" s="10">
        <v>93</v>
      </c>
      <c r="E294" s="10">
        <v>39</v>
      </c>
      <c r="F294" s="10">
        <v>74</v>
      </c>
      <c r="G294" s="10">
        <v>58</v>
      </c>
      <c r="H294" s="10">
        <v>60</v>
      </c>
      <c r="I294" s="10">
        <v>53</v>
      </c>
      <c r="J294" s="10">
        <v>55</v>
      </c>
      <c r="K294" s="47">
        <v>0</v>
      </c>
      <c r="L294" s="10">
        <v>66</v>
      </c>
      <c r="M294" s="47">
        <v>0</v>
      </c>
      <c r="N294" s="10">
        <v>65</v>
      </c>
      <c r="O294" s="47">
        <v>0</v>
      </c>
      <c r="P294" s="47">
        <v>0</v>
      </c>
      <c r="Q294" s="10">
        <v>7370</v>
      </c>
      <c r="R294" s="10">
        <v>3</v>
      </c>
      <c r="S294" s="10">
        <v>45</v>
      </c>
      <c r="AG294" s="2">
        <f>Q294*0.000001</f>
        <v>7.3699999999999998E-3</v>
      </c>
      <c r="AH294" s="3">
        <f t="shared" si="65"/>
        <v>2.0398707177747628</v>
      </c>
      <c r="AI294" s="3">
        <f t="shared" si="66"/>
        <v>2.1120967177747629</v>
      </c>
      <c r="AJ294" s="2">
        <f>(1+D294-C294)*LineDuration</f>
        <v>2.07E-2</v>
      </c>
      <c r="AK294" s="3">
        <f t="shared" si="67"/>
        <v>2.3149567177747628</v>
      </c>
      <c r="AM294" s="7">
        <f>D294-C294+1</f>
        <v>75</v>
      </c>
      <c r="AN294" s="4">
        <f t="shared" si="71"/>
        <v>45.820003057937598</v>
      </c>
      <c r="AO294" s="32">
        <f t="shared" si="68"/>
        <v>1.6368396987046343</v>
      </c>
      <c r="AP294" s="1">
        <f>ABS(J294+I294-H294-G294)/2</f>
        <v>5</v>
      </c>
      <c r="AQ294" s="4">
        <f t="shared" si="72"/>
        <v>46.092002345628366</v>
      </c>
      <c r="AS294" s="4">
        <f>1+(F294-3)-(E294-8)</f>
        <v>41</v>
      </c>
      <c r="AT294" s="4">
        <f>ABS(N294-L294)</f>
        <v>1</v>
      </c>
      <c r="AU294" s="4">
        <f>AN294/(1+D294-C294)*ABS(N294-L294)</f>
        <v>0.61093337410583459</v>
      </c>
      <c r="AV294" s="4">
        <f t="shared" si="73"/>
        <v>41.004551449657349</v>
      </c>
      <c r="AX294" s="4">
        <f t="shared" si="74"/>
        <v>46.092002345628366</v>
      </c>
      <c r="AZ294" s="24">
        <f t="shared" si="60"/>
        <v>2</v>
      </c>
      <c r="BA294" s="1">
        <f t="shared" si="61"/>
        <v>1.2799999999999999E-2</v>
      </c>
      <c r="BB294" s="1">
        <f t="shared" si="62"/>
        <v>2.1004648402758201</v>
      </c>
      <c r="BC294" s="1">
        <f t="shared" si="63"/>
        <v>6.1830737245976864E-3</v>
      </c>
      <c r="BD294" s="1">
        <f>BC294+LineDuration*(U294-T294+1)</f>
        <v>6.4590737245976866E-3</v>
      </c>
      <c r="BE294" s="1">
        <f t="shared" si="64"/>
        <v>1.3380101558316156E-2</v>
      </c>
      <c r="BF294" s="1">
        <f t="shared" si="69"/>
        <v>0.58010155831615673</v>
      </c>
      <c r="BG294" s="1">
        <f>BF294/(U294-T294+1)</f>
        <v>0.58010155831615673</v>
      </c>
      <c r="BH294" s="4">
        <f>((ABS(X294-F294+Xmax_correction)+1)^2+((ABS(U294-M294)+1)*BG294)^2)^(1/2)</f>
        <v>72.002336891367364</v>
      </c>
      <c r="BI294" s="4">
        <f>((ABS(E294-Xmin_correction-W294)+1)^2+((ABS(L294-T294)+1)*BG294)^2)^(1/2)</f>
        <v>52.30323589249695</v>
      </c>
      <c r="BJ294" s="4">
        <f>((ABS(E294-Xmin_correction-Y294)+1)^2+((ABS(K294-U294)+1)*BG294)^2)^(1/2)</f>
        <v>35.004807067286642</v>
      </c>
      <c r="BK294" s="4">
        <f>((ABS(V294-F294+Xmax_correction)+1)^2+((ABS(T294-N294)+1)*BG294)^2)^(1/2)</f>
        <v>81.546744968989358</v>
      </c>
      <c r="BL294" s="4">
        <f>((ABS(V294-Y294)+1)^2+((ABS(T294-U294)+1)*BG294)^2)^(1/2)</f>
        <v>1.156078638311786</v>
      </c>
      <c r="BM294" s="4">
        <f>((ABS(W294-X294)+1)^2+((ABS(T294-U294)+1)*BG294)^2)^(1/2)</f>
        <v>1.156078638311786</v>
      </c>
      <c r="BN294" s="4">
        <f>((ABS(E294-Xmin_correction-F294+Xmax_correction)+1)^2+((ABS(L294-M294)+1)*BG294)^2)^(1/2)</f>
        <v>54.356494412592333</v>
      </c>
      <c r="BO294" s="4">
        <f>((ABS(E294-Xmin_correction-F294+Xmax_correction)+1)^2+((ABS(K294-N294)+1)*BG294)^2)^(1/2)</f>
        <v>53.943225849381591</v>
      </c>
      <c r="BP294" s="4">
        <f t="shared" si="70"/>
        <v>81.546744968989358</v>
      </c>
      <c r="BQ294" s="4"/>
    </row>
    <row r="295" spans="1:69" x14ac:dyDescent="0.25">
      <c r="A295" s="10">
        <v>1948</v>
      </c>
      <c r="B295" s="47">
        <v>0</v>
      </c>
      <c r="C295" s="10">
        <v>19</v>
      </c>
      <c r="D295" s="10">
        <v>92</v>
      </c>
      <c r="E295" s="10">
        <v>53</v>
      </c>
      <c r="F295" s="10">
        <v>87</v>
      </c>
      <c r="G295" s="10">
        <v>68</v>
      </c>
      <c r="H295" s="10">
        <v>70</v>
      </c>
      <c r="I295" s="10">
        <v>69</v>
      </c>
      <c r="J295" s="10">
        <v>73</v>
      </c>
      <c r="K295" s="47">
        <v>0</v>
      </c>
      <c r="L295" s="10">
        <v>64</v>
      </c>
      <c r="M295" s="47">
        <v>0</v>
      </c>
      <c r="N295" s="10">
        <v>59</v>
      </c>
      <c r="O295" s="47">
        <v>0</v>
      </c>
      <c r="P295" s="47">
        <v>0</v>
      </c>
      <c r="Q295" s="10">
        <v>7370</v>
      </c>
      <c r="R295" s="10">
        <v>3</v>
      </c>
      <c r="S295" s="10">
        <v>45</v>
      </c>
      <c r="AF295" s="8"/>
      <c r="AG295" s="2">
        <f>Q295*0.000001</f>
        <v>7.3699999999999998E-3</v>
      </c>
      <c r="AH295" s="3">
        <f t="shared" si="65"/>
        <v>2.0398707177747628</v>
      </c>
      <c r="AI295" s="3">
        <f t="shared" si="66"/>
        <v>2.1120967177747629</v>
      </c>
      <c r="AJ295" s="2">
        <f>(1+D295-C295)*LineDuration</f>
        <v>2.0423999999999998E-2</v>
      </c>
      <c r="AK295" s="3">
        <f t="shared" si="67"/>
        <v>2.3122519177747631</v>
      </c>
      <c r="AM295" s="7">
        <f>D295-C295+1</f>
        <v>74</v>
      </c>
      <c r="AN295" s="4">
        <f t="shared" si="71"/>
        <v>45.181448266231754</v>
      </c>
      <c r="AO295" s="32">
        <f t="shared" si="68"/>
        <v>1.6378403712062279</v>
      </c>
      <c r="AP295" s="1">
        <f>ABS(J295+I295-H295-G295)/2</f>
        <v>2</v>
      </c>
      <c r="AQ295" s="4">
        <f t="shared" si="72"/>
        <v>45.225692558922482</v>
      </c>
      <c r="AS295" s="4">
        <f>1+(F295-3)-(E295-8)</f>
        <v>40</v>
      </c>
      <c r="AT295" s="4">
        <f>ABS(N295-L295)</f>
        <v>5</v>
      </c>
      <c r="AU295" s="4">
        <f>AN295/(1+D295-C295)*ABS(N295-L295)</f>
        <v>3.0528005585291726</v>
      </c>
      <c r="AV295" s="4">
        <f t="shared" si="73"/>
        <v>40.116325744641124</v>
      </c>
      <c r="AX295" s="4">
        <f t="shared" si="74"/>
        <v>45.225692558922482</v>
      </c>
      <c r="AZ295" s="24">
        <f t="shared" si="60"/>
        <v>3</v>
      </c>
      <c r="BA295" s="1">
        <f t="shared" si="61"/>
        <v>1.2799999999999999E-2</v>
      </c>
      <c r="BB295" s="1">
        <f t="shared" si="62"/>
        <v>2.1004648402758201</v>
      </c>
      <c r="BC295" s="1">
        <f t="shared" si="63"/>
        <v>6.1830737245976864E-3</v>
      </c>
      <c r="BD295" s="1">
        <f>BC295+LineDuration*(U295-T295+1)</f>
        <v>6.4590737245976866E-3</v>
      </c>
      <c r="BE295" s="1">
        <f t="shared" si="64"/>
        <v>1.3380101558316156E-2</v>
      </c>
      <c r="BF295" s="1">
        <f t="shared" si="69"/>
        <v>0.58010155831615673</v>
      </c>
      <c r="BG295" s="1">
        <f>BF295/(U295-T295+1)</f>
        <v>0.58010155831615673</v>
      </c>
      <c r="BH295" s="4">
        <f>((ABS(X295-F295+Xmax_correction)+1)^2+((ABS(U295-M295)+1)*BG295)^2)^(1/2)</f>
        <v>85.001979493526861</v>
      </c>
      <c r="BI295" s="4">
        <f>((ABS(E295-Xmin_correction-W295)+1)^2+((ABS(L295-T295)+1)*BG295)^2)^(1/2)</f>
        <v>61.828697066043055</v>
      </c>
      <c r="BJ295" s="4">
        <f>((ABS(E295-Xmin_correction-Y295)+1)^2+((ABS(K295-U295)+1)*BG295)^2)^(1/2)</f>
        <v>49.003433734973719</v>
      </c>
      <c r="BK295" s="4">
        <f>((ABS(V295-F295+Xmax_correction)+1)^2+((ABS(T295-N295)+1)*BG295)^2)^(1/2)</f>
        <v>91.850226699007109</v>
      </c>
      <c r="BL295" s="4">
        <f>((ABS(V295-Y295)+1)^2+((ABS(T295-U295)+1)*BG295)^2)^(1/2)</f>
        <v>1.156078638311786</v>
      </c>
      <c r="BM295" s="4">
        <f>((ABS(W295-X295)+1)^2+((ABS(T295-U295)+1)*BG295)^2)^(1/2)</f>
        <v>1.156078638311786</v>
      </c>
      <c r="BN295" s="4">
        <f>((ABS(E295-Xmin_correction-F295+Xmax_correction)+1)^2+((ABS(L295-M295)+1)*BG295)^2)^(1/2)</f>
        <v>52.827907216588862</v>
      </c>
      <c r="BO295" s="4">
        <f>((ABS(E295-Xmin_correction-F295+Xmax_correction)+1)^2+((ABS(K295-N295)+1)*BG295)^2)^(1/2)</f>
        <v>50.798269110856523</v>
      </c>
      <c r="BP295" s="4">
        <f t="shared" si="70"/>
        <v>91.850226699007109</v>
      </c>
      <c r="BQ295" s="4"/>
    </row>
    <row r="296" spans="1:69" s="36" customFormat="1" x14ac:dyDescent="0.25">
      <c r="A296" s="44">
        <v>2122</v>
      </c>
      <c r="B296" s="47">
        <v>0</v>
      </c>
      <c r="C296" s="44">
        <v>22</v>
      </c>
      <c r="D296" s="44">
        <v>95</v>
      </c>
      <c r="E296" s="44">
        <v>66</v>
      </c>
      <c r="F296" s="44">
        <v>103</v>
      </c>
      <c r="G296" s="44">
        <v>78</v>
      </c>
      <c r="H296" s="44">
        <v>84</v>
      </c>
      <c r="I296" s="44">
        <v>86</v>
      </c>
      <c r="J296" s="44">
        <v>90</v>
      </c>
      <c r="K296" s="47">
        <v>0</v>
      </c>
      <c r="L296" s="44">
        <v>58</v>
      </c>
      <c r="M296" s="47">
        <v>0</v>
      </c>
      <c r="N296" s="44">
        <v>76</v>
      </c>
      <c r="O296" s="47">
        <v>0</v>
      </c>
      <c r="P296" s="47">
        <v>0</v>
      </c>
      <c r="Q296" s="44">
        <v>7449</v>
      </c>
      <c r="R296" s="44">
        <v>3</v>
      </c>
      <c r="S296" s="44">
        <v>45</v>
      </c>
      <c r="U296" s="39"/>
      <c r="V296" s="39"/>
      <c r="AD296" s="53"/>
      <c r="AG296" s="37">
        <f>Q296*0.000001</f>
        <v>7.4489999999999999E-3</v>
      </c>
      <c r="AH296" s="38">
        <f t="shared" si="65"/>
        <v>2.0174668754329441</v>
      </c>
      <c r="AI296" s="38">
        <f t="shared" si="66"/>
        <v>2.0904670754329442</v>
      </c>
      <c r="AJ296" s="37">
        <f>(1+D296-C296)*LineDuration</f>
        <v>2.0423999999999998E-2</v>
      </c>
      <c r="AK296" s="38">
        <f t="shared" si="67"/>
        <v>2.2906222754329444</v>
      </c>
      <c r="AL296" s="48"/>
      <c r="AM296" s="39">
        <f>D296-C296+1</f>
        <v>74</v>
      </c>
      <c r="AN296" s="40">
        <f t="shared" si="71"/>
        <v>44.739684451042443</v>
      </c>
      <c r="AO296" s="41">
        <f t="shared" si="68"/>
        <v>1.6540125597214799</v>
      </c>
      <c r="AP296" s="39">
        <f>ABS(J296+I296-H296-G296)/2</f>
        <v>7</v>
      </c>
      <c r="AQ296" s="40">
        <f t="shared" si="72"/>
        <v>45.283985743073117</v>
      </c>
      <c r="AR296" s="48"/>
      <c r="AS296" s="40">
        <f>1+(F296-3)-(E296-8)</f>
        <v>43</v>
      </c>
      <c r="AT296" s="40">
        <f>ABS(N296-L296)</f>
        <v>18</v>
      </c>
      <c r="AU296" s="40">
        <f>AN296/(1+D296-C296)*ABS(N296-L296)</f>
        <v>10.882625947550865</v>
      </c>
      <c r="AV296" s="40">
        <f t="shared" si="73"/>
        <v>44.355738608598408</v>
      </c>
      <c r="AW296" s="48"/>
      <c r="AX296" s="40">
        <f t="shared" si="74"/>
        <v>45.283985743073117</v>
      </c>
      <c r="AY296" s="48"/>
      <c r="AZ296" s="42">
        <f t="shared" si="60"/>
        <v>0</v>
      </c>
      <c r="BA296" s="39">
        <f t="shared" si="61"/>
        <v>1.2799999999999999E-2</v>
      </c>
      <c r="BB296" s="39">
        <f t="shared" si="62"/>
        <v>2.0787141682947099</v>
      </c>
      <c r="BC296" s="39">
        <f t="shared" si="63"/>
        <v>6.2497237614046706E-3</v>
      </c>
      <c r="BD296" s="39">
        <f>BC296+LineDuration*(U296-T296+1)</f>
        <v>6.5257237614046709E-3</v>
      </c>
      <c r="BE296" s="39">
        <f t="shared" si="64"/>
        <v>1.3374098372849393E-2</v>
      </c>
      <c r="BF296" s="39">
        <f t="shared" si="69"/>
        <v>0.57409837284939402</v>
      </c>
      <c r="BG296" s="39">
        <f>BF296/(U296-T296+1)</f>
        <v>0.57409837284939402</v>
      </c>
      <c r="BH296" s="4">
        <f>((ABS(X296-F296+Xmax_correction)+1)^2+((ABS(U296-M296)+1)*BG296)^2)^(1/2)</f>
        <v>101.00163161524524</v>
      </c>
      <c r="BI296" s="40">
        <f>((ABS(E296-Xmin_correction-W296)+1)^2+((ABS(L296-T296)+1)*BG296)^2)^(1/2)</f>
        <v>70.649126718499986</v>
      </c>
      <c r="BJ296" s="4">
        <f>((ABS(E296-Xmin_correction-Y296)+1)^2+((ABS(K296-U296)+1)*BG296)^2)^(1/2)</f>
        <v>62.002657918364342</v>
      </c>
      <c r="BK296" s="4">
        <f>((ABS(V296-F296+Xmax_correction)+1)^2+((ABS(T296-N296)+1)*BG296)^2)^(1/2)</f>
        <v>110.25031898089293</v>
      </c>
      <c r="BL296" s="40">
        <f>((ABS(V296-Y296)+1)^2+((ABS(T296-U296)+1)*BG296)^2)^(1/2)</f>
        <v>1.153078029323394</v>
      </c>
      <c r="BM296" s="40">
        <f>((ABS(W296-X296)+1)^2+((ABS(T296-U296)+1)*BG296)^2)^(1/2)</f>
        <v>1.153078029323394</v>
      </c>
      <c r="BN296" s="4">
        <f>((ABS(E296-Xmin_correction-F296+Xmax_correction)+1)^2+((ABS(L296-M296)+1)*BG296)^2)^(1/2)</f>
        <v>52.41468406932038</v>
      </c>
      <c r="BO296" s="4">
        <f>((ABS(E296-Xmin_correction-F296+Xmax_correction)+1)^2+((ABS(K296-N296)+1)*BG296)^2)^(1/2)</f>
        <v>59.616548335077567</v>
      </c>
      <c r="BP296" s="40">
        <f t="shared" si="70"/>
        <v>110.25031898089293</v>
      </c>
      <c r="BQ296" s="4"/>
    </row>
    <row r="297" spans="1:69" s="36" customFormat="1" x14ac:dyDescent="0.25">
      <c r="A297" s="44">
        <v>2002</v>
      </c>
      <c r="B297" s="47">
        <v>0</v>
      </c>
      <c r="C297" s="44">
        <v>20</v>
      </c>
      <c r="D297" s="44">
        <v>94</v>
      </c>
      <c r="E297" s="44">
        <v>25</v>
      </c>
      <c r="F297" s="44">
        <v>61</v>
      </c>
      <c r="G297" s="44">
        <v>45</v>
      </c>
      <c r="H297" s="44">
        <v>47</v>
      </c>
      <c r="I297" s="44">
        <v>38</v>
      </c>
      <c r="J297" s="44">
        <v>39</v>
      </c>
      <c r="K297" s="47">
        <v>0</v>
      </c>
      <c r="L297" s="44">
        <v>72</v>
      </c>
      <c r="M297" s="47">
        <v>0</v>
      </c>
      <c r="N297" s="44">
        <v>54</v>
      </c>
      <c r="O297" s="47">
        <v>0</v>
      </c>
      <c r="P297" s="47">
        <v>0</v>
      </c>
      <c r="Q297" s="44">
        <v>7449</v>
      </c>
      <c r="R297" s="44">
        <v>3</v>
      </c>
      <c r="S297" s="44">
        <v>45</v>
      </c>
      <c r="U297" s="39"/>
      <c r="V297" s="39"/>
      <c r="AD297" s="53"/>
      <c r="AG297" s="37">
        <f>Q297*0.000001</f>
        <v>7.4489999999999999E-3</v>
      </c>
      <c r="AH297" s="38">
        <f t="shared" si="65"/>
        <v>2.0174668754329441</v>
      </c>
      <c r="AI297" s="38">
        <f t="shared" si="66"/>
        <v>2.0904670754329442</v>
      </c>
      <c r="AJ297" s="37">
        <f>(1+D297-C297)*LineDuration</f>
        <v>2.07E-2</v>
      </c>
      <c r="AK297" s="38">
        <f t="shared" si="67"/>
        <v>2.293327075432944</v>
      </c>
      <c r="AL297" s="48"/>
      <c r="AM297" s="39">
        <f>D297-C297+1</f>
        <v>75</v>
      </c>
      <c r="AN297" s="40">
        <f t="shared" si="71"/>
        <v>45.372269461461947</v>
      </c>
      <c r="AO297" s="41">
        <f t="shared" si="68"/>
        <v>1.6529920343460689</v>
      </c>
      <c r="AP297" s="39">
        <f>ABS(J297+I297-H297-G297)/2</f>
        <v>7.5</v>
      </c>
      <c r="AQ297" s="40">
        <f t="shared" si="72"/>
        <v>45.987964034989773</v>
      </c>
      <c r="AR297" s="48"/>
      <c r="AS297" s="40">
        <f>1+(F297-3)-(E297-8)</f>
        <v>42</v>
      </c>
      <c r="AT297" s="40">
        <f>ABS(N297-L297)</f>
        <v>18</v>
      </c>
      <c r="AU297" s="40">
        <f>AN297/(1+D297-C297)*ABS(N297-L297)</f>
        <v>10.889344670750868</v>
      </c>
      <c r="AV297" s="40">
        <f t="shared" si="73"/>
        <v>43.388683171518473</v>
      </c>
      <c r="AW297" s="48"/>
      <c r="AX297" s="40">
        <f t="shared" si="74"/>
        <v>45.987964034989773</v>
      </c>
      <c r="AY297" s="48"/>
      <c r="AZ297" s="42">
        <f t="shared" si="60"/>
        <v>1</v>
      </c>
      <c r="BA297" s="39">
        <f t="shared" si="61"/>
        <v>1.2799999999999999E-2</v>
      </c>
      <c r="BB297" s="39">
        <f t="shared" si="62"/>
        <v>2.0787141682947099</v>
      </c>
      <c r="BC297" s="39">
        <f t="shared" si="63"/>
        <v>6.2497237614046706E-3</v>
      </c>
      <c r="BD297" s="39">
        <f>BC297+LineDuration*(U297-T297+1)</f>
        <v>6.5257237614046709E-3</v>
      </c>
      <c r="BE297" s="39">
        <f t="shared" si="64"/>
        <v>1.3374098372849393E-2</v>
      </c>
      <c r="BF297" s="39">
        <f t="shared" si="69"/>
        <v>0.57409837284939402</v>
      </c>
      <c r="BG297" s="39">
        <f>BF297/(U297-T297+1)</f>
        <v>0.57409837284939402</v>
      </c>
      <c r="BH297" s="4">
        <f>((ABS(X297-F297+Xmax_correction)+1)^2+((ABS(U297-M297)+1)*BG297)^2)^(1/2)</f>
        <v>59.002793060512893</v>
      </c>
      <c r="BI297" s="40">
        <f>((ABS(E297-Xmin_correction-W297)+1)^2+((ABS(L297-T297)+1)*BG297)^2)^(1/2)</f>
        <v>46.876214334816403</v>
      </c>
      <c r="BJ297" s="4">
        <f>((ABS(E297-Xmin_correction-Y297)+1)^2+((ABS(K297-U297)+1)*BG297)^2)^(1/2)</f>
        <v>21.0078458900885</v>
      </c>
      <c r="BK297" s="4">
        <f>((ABS(V297-F297+Xmax_correction)+1)^2+((ABS(T297-N297)+1)*BG297)^2)^(1/2)</f>
        <v>66.91790902791027</v>
      </c>
      <c r="BL297" s="40">
        <f>((ABS(V297-Y297)+1)^2+((ABS(T297-U297)+1)*BG297)^2)^(1/2)</f>
        <v>1.153078029323394</v>
      </c>
      <c r="BM297" s="40">
        <f>((ABS(W297-X297)+1)^2+((ABS(T297-U297)+1)*BG297)^2)^(1/2)</f>
        <v>1.153078029323394</v>
      </c>
      <c r="BN297" s="4">
        <f>((ABS(E297-Xmin_correction-F297+Xmax_correction)+1)^2+((ABS(L297-M297)+1)*BG297)^2)^(1/2)</f>
        <v>57.248401465574972</v>
      </c>
      <c r="BO297" s="4">
        <f>((ABS(E297-Xmin_correction-F297+Xmax_correction)+1)^2+((ABS(K297-N297)+1)*BG297)^2)^(1/2)</f>
        <v>50.179742413325258</v>
      </c>
      <c r="BP297" s="40">
        <f t="shared" si="70"/>
        <v>66.91790902791027</v>
      </c>
      <c r="BQ297" s="4"/>
    </row>
    <row r="298" spans="1:69" s="36" customFormat="1" x14ac:dyDescent="0.25">
      <c r="A298" s="44">
        <v>2024</v>
      </c>
      <c r="B298" s="47">
        <v>0</v>
      </c>
      <c r="C298" s="44">
        <v>20</v>
      </c>
      <c r="D298" s="44">
        <v>93</v>
      </c>
      <c r="E298" s="44">
        <v>41</v>
      </c>
      <c r="F298" s="44">
        <v>75</v>
      </c>
      <c r="G298" s="44">
        <v>58</v>
      </c>
      <c r="H298" s="44">
        <v>62</v>
      </c>
      <c r="I298" s="44">
        <v>54</v>
      </c>
      <c r="J298" s="44">
        <v>59</v>
      </c>
      <c r="K298" s="47">
        <v>0</v>
      </c>
      <c r="L298" s="44">
        <v>70</v>
      </c>
      <c r="M298" s="47">
        <v>0</v>
      </c>
      <c r="N298" s="44">
        <v>67</v>
      </c>
      <c r="O298" s="47">
        <v>0</v>
      </c>
      <c r="P298" s="47">
        <v>0</v>
      </c>
      <c r="Q298" s="44">
        <v>7449</v>
      </c>
      <c r="R298" s="44">
        <v>3</v>
      </c>
      <c r="S298" s="44">
        <v>45</v>
      </c>
      <c r="U298" s="39"/>
      <c r="V298" s="39"/>
      <c r="AD298" s="53"/>
      <c r="AG298" s="37">
        <f>Q298*0.000001</f>
        <v>7.4489999999999999E-3</v>
      </c>
      <c r="AH298" s="38">
        <f t="shared" si="65"/>
        <v>2.0174668754329441</v>
      </c>
      <c r="AI298" s="38">
        <f t="shared" si="66"/>
        <v>2.0904670754329442</v>
      </c>
      <c r="AJ298" s="37">
        <f>(1+D298-C298)*LineDuration</f>
        <v>2.0423999999999998E-2</v>
      </c>
      <c r="AK298" s="38">
        <f t="shared" si="67"/>
        <v>2.2906222754329444</v>
      </c>
      <c r="AL298" s="48"/>
      <c r="AM298" s="39">
        <f>D298-C298+1</f>
        <v>74</v>
      </c>
      <c r="AN298" s="40">
        <f t="shared" si="71"/>
        <v>44.739684451042443</v>
      </c>
      <c r="AO298" s="41">
        <f t="shared" si="68"/>
        <v>1.6540125597214799</v>
      </c>
      <c r="AP298" s="39">
        <f>ABS(J298+I298-H298-G298)/2</f>
        <v>3.5</v>
      </c>
      <c r="AQ298" s="40">
        <f t="shared" si="72"/>
        <v>44.876378695020044</v>
      </c>
      <c r="AR298" s="48"/>
      <c r="AS298" s="40">
        <f>1+(F298-3)-(E298-8)</f>
        <v>40</v>
      </c>
      <c r="AT298" s="40">
        <f>ABS(N298-L298)</f>
        <v>3</v>
      </c>
      <c r="AU298" s="40">
        <f>AN298/(1+D298-C298)*ABS(N298-L298)</f>
        <v>1.8137709912584774</v>
      </c>
      <c r="AV298" s="40">
        <f t="shared" si="73"/>
        <v>40.041100949009021</v>
      </c>
      <c r="AW298" s="48"/>
      <c r="AX298" s="40">
        <f t="shared" si="74"/>
        <v>44.876378695020044</v>
      </c>
      <c r="AY298" s="48"/>
      <c r="AZ298" s="42">
        <f t="shared" si="60"/>
        <v>2</v>
      </c>
      <c r="BA298" s="39">
        <f t="shared" si="61"/>
        <v>1.2799999999999999E-2</v>
      </c>
      <c r="BB298" s="39">
        <f t="shared" si="62"/>
        <v>2.0787141682947099</v>
      </c>
      <c r="BC298" s="39">
        <f t="shared" si="63"/>
        <v>6.2497237614046706E-3</v>
      </c>
      <c r="BD298" s="39">
        <f>BC298+LineDuration*(U298-T298+1)</f>
        <v>6.5257237614046709E-3</v>
      </c>
      <c r="BE298" s="39">
        <f t="shared" si="64"/>
        <v>1.3374098372849393E-2</v>
      </c>
      <c r="BF298" s="39">
        <f t="shared" si="69"/>
        <v>0.57409837284939402</v>
      </c>
      <c r="BG298" s="39">
        <f>BF298/(U298-T298+1)</f>
        <v>0.57409837284939402</v>
      </c>
      <c r="BH298" s="4">
        <f>((ABS(X298-F298+Xmax_correction)+1)^2+((ABS(U298-M298)+1)*BG298)^2)^(1/2)</f>
        <v>73.002257423601009</v>
      </c>
      <c r="BI298" s="40">
        <f>((ABS(E298-Xmin_correction-W298)+1)^2+((ABS(L298-T298)+1)*BG298)^2)^(1/2)</f>
        <v>55.049594504879416</v>
      </c>
      <c r="BJ298" s="4">
        <f>((ABS(E298-Xmin_correction-Y298)+1)^2+((ABS(K298-U298)+1)*BG298)^2)^(1/2)</f>
        <v>37.004453636578781</v>
      </c>
      <c r="BK298" s="4">
        <f>((ABS(V298-F298+Xmax_correction)+1)^2+((ABS(T298-N298)+1)*BG298)^2)^(1/2)</f>
        <v>82.782964832502103</v>
      </c>
      <c r="BL298" s="40">
        <f>((ABS(V298-Y298)+1)^2+((ABS(T298-U298)+1)*BG298)^2)^(1/2)</f>
        <v>1.153078029323394</v>
      </c>
      <c r="BM298" s="40">
        <f>((ABS(W298-X298)+1)^2+((ABS(T298-U298)+1)*BG298)^2)^(1/2)</f>
        <v>1.153078029323394</v>
      </c>
      <c r="BN298" s="4">
        <f>((ABS(E298-Xmin_correction-F298+Xmax_correction)+1)^2+((ABS(L298-M298)+1)*BG298)^2)^(1/2)</f>
        <v>55.049594504879416</v>
      </c>
      <c r="BO298" s="4">
        <f>((ABS(E298-Xmin_correction-F298+Xmax_correction)+1)^2+((ABS(K298-N298)+1)*BG298)^2)^(1/2)</f>
        <v>53.786794536013019</v>
      </c>
      <c r="BP298" s="40">
        <f t="shared" si="70"/>
        <v>82.782964832502103</v>
      </c>
      <c r="BQ298" s="4"/>
    </row>
    <row r="299" spans="1:69" s="36" customFormat="1" x14ac:dyDescent="0.25">
      <c r="A299" s="44">
        <v>1958</v>
      </c>
      <c r="B299" s="47">
        <v>0</v>
      </c>
      <c r="C299" s="44">
        <v>19</v>
      </c>
      <c r="D299" s="44">
        <v>92</v>
      </c>
      <c r="E299" s="44">
        <v>55</v>
      </c>
      <c r="F299" s="44">
        <v>90</v>
      </c>
      <c r="G299" s="44">
        <v>72</v>
      </c>
      <c r="H299" s="44">
        <v>73</v>
      </c>
      <c r="I299" s="44">
        <v>71</v>
      </c>
      <c r="J299" s="44">
        <v>76</v>
      </c>
      <c r="K299" s="47">
        <v>0</v>
      </c>
      <c r="L299" s="44">
        <v>57</v>
      </c>
      <c r="M299" s="47">
        <v>0</v>
      </c>
      <c r="N299" s="44">
        <v>59</v>
      </c>
      <c r="O299" s="47">
        <v>0</v>
      </c>
      <c r="P299" s="47">
        <v>0</v>
      </c>
      <c r="Q299" s="44">
        <v>7449</v>
      </c>
      <c r="R299" s="44">
        <v>3</v>
      </c>
      <c r="S299" s="44">
        <v>45</v>
      </c>
      <c r="U299" s="39"/>
      <c r="V299" s="39"/>
      <c r="AD299" s="53"/>
      <c r="AG299" s="37">
        <f>Q299*0.000001</f>
        <v>7.4489999999999999E-3</v>
      </c>
      <c r="AH299" s="38">
        <f t="shared" si="65"/>
        <v>2.0174668754329441</v>
      </c>
      <c r="AI299" s="38">
        <f t="shared" si="66"/>
        <v>2.0904670754329442</v>
      </c>
      <c r="AJ299" s="37">
        <f>(1+D299-C299)*LineDuration</f>
        <v>2.0423999999999998E-2</v>
      </c>
      <c r="AK299" s="38">
        <f t="shared" si="67"/>
        <v>2.2906222754329444</v>
      </c>
      <c r="AL299" s="48"/>
      <c r="AM299" s="39">
        <f>D299-C299+1</f>
        <v>74</v>
      </c>
      <c r="AN299" s="40">
        <f t="shared" si="71"/>
        <v>44.739684451042443</v>
      </c>
      <c r="AO299" s="41">
        <f t="shared" si="68"/>
        <v>1.6540125597214799</v>
      </c>
      <c r="AP299" s="39">
        <f>ABS(J299+I299-H299-G299)/2</f>
        <v>1</v>
      </c>
      <c r="AQ299" s="40">
        <f t="shared" si="72"/>
        <v>44.75085881610373</v>
      </c>
      <c r="AR299" s="48"/>
      <c r="AS299" s="40">
        <f>1+(F299-3)-(E299-8)</f>
        <v>41</v>
      </c>
      <c r="AT299" s="40">
        <f>ABS(N299-L299)</f>
        <v>2</v>
      </c>
      <c r="AU299" s="40">
        <f>AN299/(1+D299-C299)*ABS(N299-L299)</f>
        <v>1.209180660838985</v>
      </c>
      <c r="AV299" s="40">
        <f t="shared" si="73"/>
        <v>41.017826830178933</v>
      </c>
      <c r="AW299" s="48"/>
      <c r="AX299" s="40">
        <f t="shared" si="74"/>
        <v>44.75085881610373</v>
      </c>
      <c r="AY299" s="48"/>
      <c r="AZ299" s="42">
        <f t="shared" si="60"/>
        <v>3</v>
      </c>
      <c r="BA299" s="39">
        <f t="shared" si="61"/>
        <v>1.2799999999999999E-2</v>
      </c>
      <c r="BB299" s="39">
        <f t="shared" si="62"/>
        <v>2.0787141682947099</v>
      </c>
      <c r="BC299" s="39">
        <f t="shared" si="63"/>
        <v>6.2497237614046706E-3</v>
      </c>
      <c r="BD299" s="39">
        <f>BC299+LineDuration*(U299-T299+1)</f>
        <v>6.5257237614046709E-3</v>
      </c>
      <c r="BE299" s="39">
        <f t="shared" si="64"/>
        <v>1.3374098372849393E-2</v>
      </c>
      <c r="BF299" s="39">
        <f t="shared" si="69"/>
        <v>0.57409837284939402</v>
      </c>
      <c r="BG299" s="39">
        <f>BF299/(U299-T299+1)</f>
        <v>0.57409837284939402</v>
      </c>
      <c r="BH299" s="4">
        <f>((ABS(X299-F299+Xmax_correction)+1)^2+((ABS(U299-M299)+1)*BG299)^2)^(1/2)</f>
        <v>88.001872644516538</v>
      </c>
      <c r="BI299" s="40">
        <f>((ABS(E299-Xmin_correction-W299)+1)^2+((ABS(L299-T299)+1)*BG299)^2)^(1/2)</f>
        <v>60.907612002990192</v>
      </c>
      <c r="BJ299" s="4">
        <f>((ABS(E299-Xmin_correction-Y299)+1)^2+((ABS(K299-U299)+1)*BG299)^2)^(1/2)</f>
        <v>51.003231161777471</v>
      </c>
      <c r="BK299" s="4">
        <f>((ABS(V299-F299+Xmax_correction)+1)^2+((ABS(T299-N299)+1)*BG299)^2)^(1/2)</f>
        <v>94.501429566699983</v>
      </c>
      <c r="BL299" s="40">
        <f>((ABS(V299-Y299)+1)^2+((ABS(T299-U299)+1)*BG299)^2)^(1/2)</f>
        <v>1.153078029323394</v>
      </c>
      <c r="BM299" s="40">
        <f>((ABS(W299-X299)+1)^2+((ABS(T299-U299)+1)*BG299)^2)^(1/2)</f>
        <v>1.153078029323394</v>
      </c>
      <c r="BN299" s="4">
        <f>((ABS(E299-Xmin_correction-F299+Xmax_correction)+1)^2+((ABS(L299-M299)+1)*BG299)^2)^(1/2)</f>
        <v>50.524619740348314</v>
      </c>
      <c r="BO299" s="4">
        <f>((ABS(E299-Xmin_correction-F299+Xmax_correction)+1)^2+((ABS(K299-N299)+1)*BG299)^2)^(1/2)</f>
        <v>51.288597077225248</v>
      </c>
      <c r="BP299" s="40">
        <f t="shared" si="70"/>
        <v>94.501429566699983</v>
      </c>
      <c r="BQ299" s="4"/>
    </row>
    <row r="300" spans="1:69" x14ac:dyDescent="0.25">
      <c r="A300" s="10">
        <v>2116</v>
      </c>
      <c r="B300" s="47">
        <v>0</v>
      </c>
      <c r="C300" s="10">
        <v>22</v>
      </c>
      <c r="D300" s="10">
        <v>95</v>
      </c>
      <c r="E300" s="10">
        <v>63</v>
      </c>
      <c r="F300" s="10">
        <v>101</v>
      </c>
      <c r="G300" s="10">
        <v>76</v>
      </c>
      <c r="H300" s="10">
        <v>81</v>
      </c>
      <c r="I300" s="10">
        <v>83</v>
      </c>
      <c r="J300" s="10">
        <v>87</v>
      </c>
      <c r="K300" s="47">
        <v>0</v>
      </c>
      <c r="L300" s="10">
        <v>59</v>
      </c>
      <c r="M300" s="47">
        <v>0</v>
      </c>
      <c r="N300" s="10">
        <v>70</v>
      </c>
      <c r="O300" s="47">
        <v>0</v>
      </c>
      <c r="P300" s="47">
        <v>0</v>
      </c>
      <c r="Q300" s="10">
        <v>7316</v>
      </c>
      <c r="R300" s="10">
        <v>3</v>
      </c>
      <c r="S300" s="10">
        <v>45</v>
      </c>
      <c r="AG300" s="2">
        <f>Q300*0.000001</f>
        <v>7.3159999999999996E-3</v>
      </c>
      <c r="AH300" s="3">
        <f t="shared" si="65"/>
        <v>2.0554583249863314</v>
      </c>
      <c r="AI300" s="3">
        <f t="shared" si="66"/>
        <v>2.1271551249863316</v>
      </c>
      <c r="AJ300" s="2">
        <f>(1+D300-C300)*LineDuration</f>
        <v>2.0423999999999998E-2</v>
      </c>
      <c r="AK300" s="3">
        <f t="shared" si="67"/>
        <v>2.3273103249863318</v>
      </c>
      <c r="AM300" s="7">
        <f>D300-C300+1</f>
        <v>74</v>
      </c>
      <c r="AN300" s="4">
        <f t="shared" si="71"/>
        <v>45.489001175120841</v>
      </c>
      <c r="AO300" s="32">
        <f t="shared" si="68"/>
        <v>1.6267668686573094</v>
      </c>
      <c r="AP300" s="1">
        <f>ABS(J300+I300-H300-G300)/2</f>
        <v>6.5</v>
      </c>
      <c r="AQ300" s="4">
        <f t="shared" si="72"/>
        <v>45.95105252233234</v>
      </c>
      <c r="AS300" s="4">
        <f>1+(F300-3)-(E300-8)</f>
        <v>44</v>
      </c>
      <c r="AT300" s="4">
        <f>ABS(N300-L300)</f>
        <v>11</v>
      </c>
      <c r="AU300" s="4">
        <f>AN300/(1+D300-C300)*ABS(N300-L300)</f>
        <v>6.7618785530585033</v>
      </c>
      <c r="AV300" s="4">
        <f t="shared" si="73"/>
        <v>44.516547502769264</v>
      </c>
      <c r="AX300" s="4">
        <f t="shared" si="74"/>
        <v>45.95105252233234</v>
      </c>
      <c r="AZ300" s="24">
        <f t="shared" si="60"/>
        <v>0</v>
      </c>
      <c r="BA300" s="1">
        <f t="shared" si="61"/>
        <v>1.2799999999999999E-2</v>
      </c>
      <c r="BB300" s="1">
        <f t="shared" si="62"/>
        <v>2.1156060421911298</v>
      </c>
      <c r="BC300" s="1">
        <f t="shared" si="63"/>
        <v>6.137522163754937E-3</v>
      </c>
      <c r="BD300" s="1">
        <f>BC300+LineDuration*(U300-T300+1)</f>
        <v>6.4135221637549372E-3</v>
      </c>
      <c r="BE300" s="1">
        <f t="shared" si="64"/>
        <v>1.3384280530044817E-2</v>
      </c>
      <c r="BF300" s="1">
        <f t="shared" si="69"/>
        <v>0.58428053004481828</v>
      </c>
      <c r="BG300" s="1">
        <f>BF300/(U300-T300+1)</f>
        <v>0.58428053004481828</v>
      </c>
      <c r="BH300" s="4">
        <f>((ABS(X300-F300+Xmax_correction)+1)^2+((ABS(U300-M300)+1)*BG300)^2)^(1/2)</f>
        <v>99.001724145278345</v>
      </c>
      <c r="BI300" s="4">
        <f>((ABS(E300-Xmin_correction-W300)+1)^2+((ABS(L300-T300)+1)*BG300)^2)^(1/2)</f>
        <v>68.629304644896649</v>
      </c>
      <c r="BJ300" s="4">
        <f>((ABS(E300-Xmin_correction-Y300)+1)^2+((ABS(K300-U300)+1)*BG300)^2)^(1/2)</f>
        <v>59.002893011595539</v>
      </c>
      <c r="BK300" s="4">
        <f>((ABS(V300-F300+Xmax_correction)+1)^2+((ABS(T300-N300)+1)*BG300)^2)^(1/2)</f>
        <v>107.34018549544544</v>
      </c>
      <c r="BL300" s="4">
        <f>((ABS(V300-Y300)+1)^2+((ABS(T300-U300)+1)*BG300)^2)^(1/2)</f>
        <v>1.1581812197533916</v>
      </c>
      <c r="BM300" s="4">
        <f>((ABS(W300-X300)+1)^2+((ABS(T300-U300)+1)*BG300)^2)^(1/2)</f>
        <v>1.1581812197533916</v>
      </c>
      <c r="BN300" s="4">
        <f>((ABS(E300-Xmin_correction-F300+Xmax_correction)+1)^2+((ABS(L300-M300)+1)*BG300)^2)^(1/2)</f>
        <v>53.944243956533803</v>
      </c>
      <c r="BO300" s="4">
        <f>((ABS(E300-Xmin_correction-F300+Xmax_correction)+1)^2+((ABS(K300-N300)+1)*BG300)^2)^(1/2)</f>
        <v>58.325941245698182</v>
      </c>
      <c r="BP300" s="4">
        <f t="shared" si="70"/>
        <v>107.34018549544544</v>
      </c>
      <c r="BQ300" s="4"/>
    </row>
    <row r="301" spans="1:69" x14ac:dyDescent="0.25">
      <c r="A301" s="10">
        <v>1996</v>
      </c>
      <c r="B301" s="47">
        <v>0</v>
      </c>
      <c r="C301" s="10">
        <v>20</v>
      </c>
      <c r="D301" s="10">
        <v>93</v>
      </c>
      <c r="E301" s="10">
        <v>24</v>
      </c>
      <c r="F301" s="10">
        <v>59</v>
      </c>
      <c r="G301" s="10">
        <v>44</v>
      </c>
      <c r="H301" s="10">
        <v>47</v>
      </c>
      <c r="I301" s="10">
        <v>35</v>
      </c>
      <c r="J301" s="10">
        <v>40</v>
      </c>
      <c r="K301" s="47">
        <v>0</v>
      </c>
      <c r="L301" s="10">
        <v>73</v>
      </c>
      <c r="M301" s="47">
        <v>0</v>
      </c>
      <c r="N301" s="10">
        <v>64</v>
      </c>
      <c r="O301" s="47">
        <v>0</v>
      </c>
      <c r="P301" s="47">
        <v>0</v>
      </c>
      <c r="Q301" s="10">
        <v>7316</v>
      </c>
      <c r="R301" s="10">
        <v>3</v>
      </c>
      <c r="S301" s="10">
        <v>45</v>
      </c>
      <c r="AG301" s="2">
        <f>Q301*0.000001</f>
        <v>7.3159999999999996E-3</v>
      </c>
      <c r="AH301" s="3">
        <f t="shared" si="65"/>
        <v>2.0554583249863314</v>
      </c>
      <c r="AI301" s="3">
        <f t="shared" si="66"/>
        <v>2.1271551249863316</v>
      </c>
      <c r="AJ301" s="2">
        <f>(1+D301-C301)*LineDuration</f>
        <v>2.0423999999999998E-2</v>
      </c>
      <c r="AK301" s="3">
        <f t="shared" si="67"/>
        <v>2.3273103249863318</v>
      </c>
      <c r="AM301" s="7">
        <f>D301-C301+1</f>
        <v>74</v>
      </c>
      <c r="AN301" s="4">
        <f t="shared" si="71"/>
        <v>45.489001175120841</v>
      </c>
      <c r="AO301" s="32">
        <f t="shared" si="68"/>
        <v>1.6267668686573094</v>
      </c>
      <c r="AP301" s="1">
        <f>ABS(J301+I301-H301-G301)/2</f>
        <v>8</v>
      </c>
      <c r="AQ301" s="4">
        <f t="shared" si="72"/>
        <v>46.187111058282753</v>
      </c>
      <c r="AS301" s="4">
        <f>1+(F301-3)-(E301-8)</f>
        <v>41</v>
      </c>
      <c r="AT301" s="4">
        <f>ABS(N301-L301)</f>
        <v>9</v>
      </c>
      <c r="AU301" s="4">
        <f>AN301/(1+D301-C301)*ABS(N301-L301)</f>
        <v>5.5324460888660489</v>
      </c>
      <c r="AV301" s="4">
        <f t="shared" si="73"/>
        <v>41.37158396443396</v>
      </c>
      <c r="AX301" s="4">
        <f t="shared" si="74"/>
        <v>46.187111058282753</v>
      </c>
      <c r="AZ301" s="24">
        <f t="shared" si="60"/>
        <v>1</v>
      </c>
      <c r="BA301" s="1">
        <f t="shared" si="61"/>
        <v>1.2799999999999999E-2</v>
      </c>
      <c r="BB301" s="1">
        <f t="shared" si="62"/>
        <v>2.1156060421911298</v>
      </c>
      <c r="BC301" s="1">
        <f t="shared" si="63"/>
        <v>6.137522163754937E-3</v>
      </c>
      <c r="BD301" s="1">
        <f>BC301+LineDuration*(U301-T301+1)</f>
        <v>6.4135221637549372E-3</v>
      </c>
      <c r="BE301" s="1">
        <f t="shared" si="64"/>
        <v>1.3384280530044817E-2</v>
      </c>
      <c r="BF301" s="1">
        <f t="shared" si="69"/>
        <v>0.58428053004481828</v>
      </c>
      <c r="BG301" s="1">
        <f>BF301/(U301-T301+1)</f>
        <v>0.58428053004481828</v>
      </c>
      <c r="BH301" s="4">
        <f>((ABS(X301-F301+Xmax_correction)+1)^2+((ABS(U301-M301)+1)*BG301)^2)^(1/2)</f>
        <v>57.002994515532158</v>
      </c>
      <c r="BI301" s="4">
        <f>((ABS(E301-Xmin_correction-W301)+1)^2+((ABS(L301-T301)+1)*BG301)^2)^(1/2)</f>
        <v>47.638402031712282</v>
      </c>
      <c r="BJ301" s="4">
        <f>((ABS(E301-Xmin_correction-Y301)+1)^2+((ABS(K301-U301)+1)*BG301)^2)^(1/2)</f>
        <v>20.008532773239256</v>
      </c>
      <c r="BK301" s="4">
        <f>((ABS(V301-F301+Xmax_correction)+1)^2+((ABS(T301-N301)+1)*BG301)^2)^(1/2)</f>
        <v>68.493403274771225</v>
      </c>
      <c r="BL301" s="4">
        <f>((ABS(V301-Y301)+1)^2+((ABS(T301-U301)+1)*BG301)^2)^(1/2)</f>
        <v>1.1581812197533916</v>
      </c>
      <c r="BM301" s="4">
        <f>((ABS(W301-X301)+1)^2+((ABS(T301-U301)+1)*BG301)^2)^(1/2)</f>
        <v>1.1581812197533916</v>
      </c>
      <c r="BN301" s="4">
        <f>((ABS(E301-Xmin_correction-F301+Xmax_correction)+1)^2+((ABS(L301-M301)+1)*BG301)^2)^(1/2)</f>
        <v>57.562291025766591</v>
      </c>
      <c r="BO301" s="4">
        <f>((ABS(E301-Xmin_correction-F301+Xmax_correction)+1)^2+((ABS(K301-N301)+1)*BG301)^2)^(1/2)</f>
        <v>53.724727008710268</v>
      </c>
      <c r="BP301" s="4">
        <f t="shared" si="70"/>
        <v>68.493403274771225</v>
      </c>
      <c r="BQ301" s="4"/>
    </row>
    <row r="302" spans="1:69" x14ac:dyDescent="0.25">
      <c r="A302" s="10">
        <v>2021</v>
      </c>
      <c r="B302" s="47">
        <v>0</v>
      </c>
      <c r="C302" s="10">
        <v>20</v>
      </c>
      <c r="D302" s="10">
        <v>93</v>
      </c>
      <c r="E302" s="10">
        <v>37</v>
      </c>
      <c r="F302" s="10">
        <v>72</v>
      </c>
      <c r="G302" s="10">
        <v>54</v>
      </c>
      <c r="H302" s="10">
        <v>59</v>
      </c>
      <c r="I302" s="10">
        <v>50</v>
      </c>
      <c r="J302" s="10">
        <v>53</v>
      </c>
      <c r="K302" s="47">
        <v>0</v>
      </c>
      <c r="L302" s="10">
        <v>68</v>
      </c>
      <c r="M302" s="47">
        <v>0</v>
      </c>
      <c r="N302" s="10">
        <v>59</v>
      </c>
      <c r="O302" s="47">
        <v>0</v>
      </c>
      <c r="P302" s="47">
        <v>0</v>
      </c>
      <c r="Q302" s="10">
        <v>7316</v>
      </c>
      <c r="R302" s="10">
        <v>3</v>
      </c>
      <c r="S302" s="10">
        <v>45</v>
      </c>
      <c r="AG302" s="2">
        <f>Q302*0.000001</f>
        <v>7.3159999999999996E-3</v>
      </c>
      <c r="AH302" s="3">
        <f t="shared" si="65"/>
        <v>2.0554583249863314</v>
      </c>
      <c r="AI302" s="3">
        <f t="shared" si="66"/>
        <v>2.1271551249863316</v>
      </c>
      <c r="AJ302" s="2">
        <f>(1+D302-C302)*LineDuration</f>
        <v>2.0423999999999998E-2</v>
      </c>
      <c r="AK302" s="3">
        <f t="shared" si="67"/>
        <v>2.3273103249863318</v>
      </c>
      <c r="AM302" s="7">
        <f>D302-C302+1</f>
        <v>74</v>
      </c>
      <c r="AN302" s="4">
        <f t="shared" si="71"/>
        <v>45.489001175120841</v>
      </c>
      <c r="AO302" s="32">
        <f t="shared" si="68"/>
        <v>1.6267668686573094</v>
      </c>
      <c r="AP302" s="1">
        <f>ABS(J302+I302-H302-G302)/2</f>
        <v>5</v>
      </c>
      <c r="AQ302" s="4">
        <f t="shared" si="72"/>
        <v>45.762967866061146</v>
      </c>
      <c r="AS302" s="4">
        <f>1+(F302-3)-(E302-8)</f>
        <v>41</v>
      </c>
      <c r="AT302" s="4">
        <f>ABS(N302-L302)</f>
        <v>9</v>
      </c>
      <c r="AU302" s="4">
        <f>AN302/(1+D302-C302)*ABS(N302-L302)</f>
        <v>5.5324460888660489</v>
      </c>
      <c r="AV302" s="4">
        <f t="shared" si="73"/>
        <v>41.37158396443396</v>
      </c>
      <c r="AX302" s="4">
        <f t="shared" si="74"/>
        <v>45.762967866061146</v>
      </c>
      <c r="AZ302" s="24">
        <f t="shared" si="60"/>
        <v>2</v>
      </c>
      <c r="BA302" s="1">
        <f t="shared" si="61"/>
        <v>1.2799999999999999E-2</v>
      </c>
      <c r="BB302" s="1">
        <f t="shared" si="62"/>
        <v>2.1156060421911298</v>
      </c>
      <c r="BC302" s="1">
        <f t="shared" si="63"/>
        <v>6.137522163754937E-3</v>
      </c>
      <c r="BD302" s="1">
        <f>BC302+LineDuration*(U302-T302+1)</f>
        <v>6.4135221637549372E-3</v>
      </c>
      <c r="BE302" s="1">
        <f t="shared" si="64"/>
        <v>1.3384280530044817E-2</v>
      </c>
      <c r="BF302" s="1">
        <f t="shared" si="69"/>
        <v>0.58428053004481828</v>
      </c>
      <c r="BG302" s="1">
        <f>BF302/(U302-T302+1)</f>
        <v>0.58428053004481828</v>
      </c>
      <c r="BH302" s="4">
        <f>((ABS(X302-F302+Xmax_correction)+1)^2+((ABS(U302-M302)+1)*BG302)^2)^(1/2)</f>
        <v>70.002438412799521</v>
      </c>
      <c r="BI302" s="4">
        <f>((ABS(E302-Xmin_correction-W302)+1)^2+((ABS(L302-T302)+1)*BG302)^2)^(1/2)</f>
        <v>52.099212811861079</v>
      </c>
      <c r="BJ302" s="4">
        <f>((ABS(E302-Xmin_correction-Y302)+1)^2+((ABS(K302-U302)+1)*BG302)^2)^(1/2)</f>
        <v>33.005172075567032</v>
      </c>
      <c r="BK302" s="4">
        <f>((ABS(V302-F302+Xmax_correction)+1)^2+((ABS(T302-N302)+1)*BG302)^2)^(1/2)</f>
        <v>78.2878116697742</v>
      </c>
      <c r="BL302" s="4">
        <f>((ABS(V302-Y302)+1)^2+((ABS(T302-U302)+1)*BG302)^2)^(1/2)</f>
        <v>1.1581812197533916</v>
      </c>
      <c r="BM302" s="4">
        <f>((ABS(W302-X302)+1)^2+((ABS(T302-U302)+1)*BG302)^2)^(1/2)</f>
        <v>1.1581812197533916</v>
      </c>
      <c r="BN302" s="4">
        <f>((ABS(E302-Xmin_correction-F302+Xmax_correction)+1)^2+((ABS(L302-M302)+1)*BG302)^2)^(1/2)</f>
        <v>55.401516004668949</v>
      </c>
      <c r="BO302" s="4">
        <f>((ABS(E302-Xmin_correction-F302+Xmax_correction)+1)^2+((ABS(K302-N302)+1)*BG302)^2)^(1/2)</f>
        <v>51.700884480268165</v>
      </c>
      <c r="BP302" s="4">
        <f t="shared" si="70"/>
        <v>78.2878116697742</v>
      </c>
      <c r="BQ302" s="4"/>
    </row>
    <row r="303" spans="1:69" x14ac:dyDescent="0.25">
      <c r="A303" s="10">
        <v>2000</v>
      </c>
      <c r="B303" s="47">
        <v>0</v>
      </c>
      <c r="C303" s="10">
        <v>19</v>
      </c>
      <c r="D303" s="10">
        <v>93</v>
      </c>
      <c r="E303" s="10">
        <v>50</v>
      </c>
      <c r="F303" s="10">
        <v>84</v>
      </c>
      <c r="G303" s="10">
        <v>66</v>
      </c>
      <c r="H303" s="10">
        <v>67</v>
      </c>
      <c r="I303" s="10">
        <v>68</v>
      </c>
      <c r="J303" s="10">
        <v>69</v>
      </c>
      <c r="K303" s="47">
        <v>0</v>
      </c>
      <c r="L303" s="10">
        <v>67</v>
      </c>
      <c r="M303" s="47">
        <v>0</v>
      </c>
      <c r="N303" s="10">
        <v>68</v>
      </c>
      <c r="O303" s="47">
        <v>0</v>
      </c>
      <c r="P303" s="47">
        <v>0</v>
      </c>
      <c r="Q303" s="10">
        <v>7316</v>
      </c>
      <c r="R303" s="10">
        <v>3</v>
      </c>
      <c r="S303" s="10">
        <v>45</v>
      </c>
      <c r="AF303" s="8"/>
      <c r="AG303" s="2">
        <f>Q303*0.000001</f>
        <v>7.3159999999999996E-3</v>
      </c>
      <c r="AH303" s="3">
        <f t="shared" si="65"/>
        <v>2.0554583249863314</v>
      </c>
      <c r="AI303" s="3">
        <f t="shared" si="66"/>
        <v>2.1271551249863316</v>
      </c>
      <c r="AJ303" s="2">
        <f>(1+D303-C303)*LineDuration</f>
        <v>2.07E-2</v>
      </c>
      <c r="AK303" s="3">
        <f t="shared" si="67"/>
        <v>2.3300151249863315</v>
      </c>
      <c r="AM303" s="7">
        <f>D303-C303+1</f>
        <v>75</v>
      </c>
      <c r="AN303" s="4">
        <f t="shared" si="71"/>
        <v>46.131712087217053</v>
      </c>
      <c r="AO303" s="32">
        <f t="shared" si="68"/>
        <v>1.6257796775069671</v>
      </c>
      <c r="AP303" s="1">
        <f>ABS(J303+I303-H303-G303)/2</f>
        <v>2</v>
      </c>
      <c r="AQ303" s="4">
        <f t="shared" si="72"/>
        <v>46.175045859185545</v>
      </c>
      <c r="AS303" s="4">
        <f>1+(F303-3)-(E303-8)</f>
        <v>40</v>
      </c>
      <c r="AT303" s="4">
        <f>ABS(N303-L303)</f>
        <v>1</v>
      </c>
      <c r="AU303" s="4">
        <f>AN303/(1+D303-C303)*ABS(N303-L303)</f>
        <v>0.61508949449622741</v>
      </c>
      <c r="AV303" s="4">
        <f t="shared" si="73"/>
        <v>40.004728909045731</v>
      </c>
      <c r="AX303" s="4">
        <f t="shared" si="74"/>
        <v>46.175045859185545</v>
      </c>
      <c r="AZ303" s="24">
        <f t="shared" si="60"/>
        <v>3</v>
      </c>
      <c r="BA303" s="1">
        <f t="shared" si="61"/>
        <v>1.2799999999999999E-2</v>
      </c>
      <c r="BB303" s="1">
        <f t="shared" si="62"/>
        <v>2.1156060421911298</v>
      </c>
      <c r="BC303" s="1">
        <f t="shared" si="63"/>
        <v>6.137522163754937E-3</v>
      </c>
      <c r="BD303" s="1">
        <f>BC303+LineDuration*(U303-T303+1)</f>
        <v>6.4135221637549372E-3</v>
      </c>
      <c r="BE303" s="1">
        <f t="shared" si="64"/>
        <v>1.3384280530044817E-2</v>
      </c>
      <c r="BF303" s="1">
        <f t="shared" si="69"/>
        <v>0.58428053004481828</v>
      </c>
      <c r="BG303" s="1">
        <f>BF303/(U303-T303+1)</f>
        <v>0.58428053004481828</v>
      </c>
      <c r="BH303" s="4">
        <f>((ABS(X303-F303+Xmax_correction)+1)^2+((ABS(U303-M303)+1)*BG303)^2)^(1/2)</f>
        <v>82.002081581736633</v>
      </c>
      <c r="BI303" s="4">
        <f>((ABS(E303-Xmin_correction-W303)+1)^2+((ABS(L303-T303)+1)*BG303)^2)^(1/2)</f>
        <v>60.782879197504577</v>
      </c>
      <c r="BJ303" s="4">
        <f>((ABS(E303-Xmin_correction-Y303)+1)^2+((ABS(K303-U303)+1)*BG303)^2)^(1/2)</f>
        <v>46.003710543148465</v>
      </c>
      <c r="BK303" s="4">
        <f>((ABS(V303-F303+Xmax_correction)+1)^2+((ABS(T303-N303)+1)*BG303)^2)^(1/2)</f>
        <v>91.374657184667953</v>
      </c>
      <c r="BL303" s="4">
        <f>((ABS(V303-Y303)+1)^2+((ABS(T303-U303)+1)*BG303)^2)^(1/2)</f>
        <v>1.1581812197533916</v>
      </c>
      <c r="BM303" s="4">
        <f>((ABS(W303-X303)+1)^2+((ABS(T303-U303)+1)*BG303)^2)^(1/2)</f>
        <v>1.1581812197533916</v>
      </c>
      <c r="BN303" s="4">
        <f>((ABS(E303-Xmin_correction-F303+Xmax_correction)+1)^2+((ABS(L303-M303)+1)*BG303)^2)^(1/2)</f>
        <v>54.291421086009848</v>
      </c>
      <c r="BO303" s="4">
        <f>((ABS(E303-Xmin_correction-F303+Xmax_correction)+1)^2+((ABS(K303-N303)+1)*BG303)^2)^(1/2)</f>
        <v>54.720452991688489</v>
      </c>
      <c r="BP303" s="4">
        <f t="shared" si="70"/>
        <v>91.374657184667953</v>
      </c>
      <c r="BQ303" s="4"/>
    </row>
    <row r="304" spans="1:69" s="36" customFormat="1" x14ac:dyDescent="0.25">
      <c r="A304" s="44">
        <v>2115</v>
      </c>
      <c r="B304" s="47">
        <v>0</v>
      </c>
      <c r="C304" s="44">
        <v>21</v>
      </c>
      <c r="D304" s="44">
        <v>94</v>
      </c>
      <c r="E304" s="44">
        <v>63</v>
      </c>
      <c r="F304" s="44">
        <v>100</v>
      </c>
      <c r="G304" s="44">
        <v>76</v>
      </c>
      <c r="H304" s="44">
        <v>80</v>
      </c>
      <c r="I304" s="44">
        <v>82</v>
      </c>
      <c r="J304" s="44">
        <v>87</v>
      </c>
      <c r="K304" s="47">
        <v>0</v>
      </c>
      <c r="L304" s="44">
        <v>61</v>
      </c>
      <c r="M304" s="47">
        <v>0</v>
      </c>
      <c r="N304" s="44">
        <v>72</v>
      </c>
      <c r="O304" s="47">
        <v>0</v>
      </c>
      <c r="P304" s="47">
        <v>0</v>
      </c>
      <c r="Q304" s="44">
        <v>7310</v>
      </c>
      <c r="R304" s="44">
        <v>3</v>
      </c>
      <c r="S304" s="44">
        <v>46</v>
      </c>
      <c r="U304" s="39"/>
      <c r="V304" s="39"/>
      <c r="AD304" s="53"/>
      <c r="AG304" s="37">
        <f>Q304*0.000001</f>
        <v>7.3099999999999997E-3</v>
      </c>
      <c r="AH304" s="38">
        <f t="shared" si="65"/>
        <v>2.0572042558139536</v>
      </c>
      <c r="AI304" s="38">
        <f t="shared" si="66"/>
        <v>2.1288422558139537</v>
      </c>
      <c r="AJ304" s="37">
        <f>(1+D304-C304)*LineDuration</f>
        <v>2.0423999999999998E-2</v>
      </c>
      <c r="AK304" s="38">
        <f t="shared" si="67"/>
        <v>2.3289974558139539</v>
      </c>
      <c r="AL304" s="48"/>
      <c r="AM304" s="39">
        <f>D304-C304+1</f>
        <v>74</v>
      </c>
      <c r="AN304" s="40">
        <f t="shared" si="71"/>
        <v>45.523459135144186</v>
      </c>
      <c r="AO304" s="41">
        <f t="shared" si="68"/>
        <v>1.6255355240101224</v>
      </c>
      <c r="AP304" s="39">
        <f>ABS(J304+I304-H304-G304)/2</f>
        <v>6.5</v>
      </c>
      <c r="AQ304" s="40">
        <f t="shared" si="72"/>
        <v>45.985164255759081</v>
      </c>
      <c r="AR304" s="48"/>
      <c r="AS304" s="40">
        <f>1+(F304-3)-(E304-8)</f>
        <v>43</v>
      </c>
      <c r="AT304" s="40">
        <f>ABS(N304-L304)</f>
        <v>11</v>
      </c>
      <c r="AU304" s="40">
        <f>AN304/(1+D304-C304)*ABS(N304-L304)</f>
        <v>6.7670006822511626</v>
      </c>
      <c r="AV304" s="40">
        <f t="shared" si="73"/>
        <v>43.529212010253389</v>
      </c>
      <c r="AW304" s="48"/>
      <c r="AX304" s="40">
        <f t="shared" si="74"/>
        <v>45.985164255759081</v>
      </c>
      <c r="AY304" s="48"/>
      <c r="AZ304" s="42">
        <f t="shared" si="60"/>
        <v>0</v>
      </c>
      <c r="BA304" s="39">
        <f t="shared" si="61"/>
        <v>1.2799999999999999E-2</v>
      </c>
      <c r="BB304" s="39">
        <f t="shared" si="62"/>
        <v>2.1173023756986251</v>
      </c>
      <c r="BC304" s="39">
        <f t="shared" si="63"/>
        <v>6.1324612127215822E-3</v>
      </c>
      <c r="BD304" s="39">
        <f>BC304+LineDuration*(U304-T304+1)</f>
        <v>6.4084612127215824E-3</v>
      </c>
      <c r="BE304" s="39">
        <f t="shared" si="64"/>
        <v>1.338474871809278E-2</v>
      </c>
      <c r="BF304" s="39">
        <f t="shared" si="69"/>
        <v>0.58474871809278095</v>
      </c>
      <c r="BG304" s="39">
        <f>BF304/(U304-T304+1)</f>
        <v>0.58474871809278095</v>
      </c>
      <c r="BH304" s="4">
        <f>((ABS(X304-F304+Xmax_correction)+1)^2+((ABS(U304-M304)+1)*BG304)^2)^(1/2)</f>
        <v>98.001744530713893</v>
      </c>
      <c r="BI304" s="40">
        <f>((ABS(E304-Xmin_correction-W304)+1)^2+((ABS(L304-T304)+1)*BG304)^2)^(1/2)</f>
        <v>69.248704012191183</v>
      </c>
      <c r="BJ304" s="4">
        <f>((ABS(E304-Xmin_correction-Y304)+1)^2+((ABS(K304-U304)+1)*BG304)^2)^(1/2)</f>
        <v>59.002897649719806</v>
      </c>
      <c r="BK304" s="4">
        <f>((ABS(V304-F304+Xmax_correction)+1)^2+((ABS(T304-N304)+1)*BG304)^2)^(1/2)</f>
        <v>106.89317394663291</v>
      </c>
      <c r="BL304" s="40">
        <f>((ABS(V304-Y304)+1)^2+((ABS(T304-U304)+1)*BG304)^2)^(1/2)</f>
        <v>1.1584174823055591</v>
      </c>
      <c r="BM304" s="40">
        <f>((ABS(W304-X304)+1)^2+((ABS(T304-U304)+1)*BG304)^2)^(1/2)</f>
        <v>1.1584174823055591</v>
      </c>
      <c r="BN304" s="4">
        <f>((ABS(E304-Xmin_correction-F304+Xmax_correction)+1)^2+((ABS(L304-M304)+1)*BG304)^2)^(1/2)</f>
        <v>53.98502576981938</v>
      </c>
      <c r="BO304" s="4">
        <f>((ABS(E304-Xmin_correction-F304+Xmax_correction)+1)^2+((ABS(K304-N304)+1)*BG304)^2)^(1/2)</f>
        <v>58.499150732169795</v>
      </c>
      <c r="BP304" s="40">
        <f t="shared" si="70"/>
        <v>106.89317394663291</v>
      </c>
      <c r="BQ304" s="4"/>
    </row>
    <row r="305" spans="1:69" s="36" customFormat="1" x14ac:dyDescent="0.25">
      <c r="A305" s="44">
        <v>2009</v>
      </c>
      <c r="B305" s="47">
        <v>0</v>
      </c>
      <c r="C305" s="44">
        <v>19</v>
      </c>
      <c r="D305" s="44">
        <v>93</v>
      </c>
      <c r="E305" s="44">
        <v>27</v>
      </c>
      <c r="F305" s="44">
        <v>62</v>
      </c>
      <c r="G305" s="44">
        <v>48</v>
      </c>
      <c r="H305" s="44">
        <v>49</v>
      </c>
      <c r="I305" s="44">
        <v>40</v>
      </c>
      <c r="J305" s="44">
        <v>41</v>
      </c>
      <c r="K305" s="47">
        <v>0</v>
      </c>
      <c r="L305" s="44">
        <v>74</v>
      </c>
      <c r="M305" s="47">
        <v>0</v>
      </c>
      <c r="N305" s="44">
        <v>60</v>
      </c>
      <c r="O305" s="47">
        <v>0</v>
      </c>
      <c r="P305" s="47">
        <v>0</v>
      </c>
      <c r="Q305" s="44">
        <v>7310</v>
      </c>
      <c r="R305" s="44">
        <v>3</v>
      </c>
      <c r="S305" s="44">
        <v>46</v>
      </c>
      <c r="U305" s="39"/>
      <c r="V305" s="39"/>
      <c r="AD305" s="53"/>
      <c r="AG305" s="37">
        <f>Q305*0.000001</f>
        <v>7.3099999999999997E-3</v>
      </c>
      <c r="AH305" s="38">
        <f t="shared" si="65"/>
        <v>2.0572042558139536</v>
      </c>
      <c r="AI305" s="38">
        <f t="shared" si="66"/>
        <v>2.1288422558139537</v>
      </c>
      <c r="AJ305" s="37">
        <f>(1+D305-C305)*LineDuration</f>
        <v>2.07E-2</v>
      </c>
      <c r="AK305" s="38">
        <f t="shared" si="67"/>
        <v>2.3317022558139535</v>
      </c>
      <c r="AL305" s="48"/>
      <c r="AM305" s="39">
        <f>D305-C305+1</f>
        <v>75</v>
      </c>
      <c r="AN305" s="40">
        <f t="shared" si="71"/>
        <v>46.166635695348837</v>
      </c>
      <c r="AO305" s="41">
        <f t="shared" si="68"/>
        <v>1.6245498263057545</v>
      </c>
      <c r="AP305" s="39">
        <f>ABS(J305+I305-H305-G305)/2</f>
        <v>8</v>
      </c>
      <c r="AQ305" s="40">
        <f t="shared" si="72"/>
        <v>46.854650264696858</v>
      </c>
      <c r="AR305" s="48"/>
      <c r="AS305" s="40">
        <f>1+(F305-3)-(E305-8)</f>
        <v>41</v>
      </c>
      <c r="AT305" s="40">
        <f>ABS(N305-L305)</f>
        <v>14</v>
      </c>
      <c r="AU305" s="40">
        <f>AN305/(1+D305-C305)*ABS(N305-L305)</f>
        <v>8.617771996465116</v>
      </c>
      <c r="AV305" s="40">
        <f t="shared" si="73"/>
        <v>41.895894717538354</v>
      </c>
      <c r="AW305" s="48"/>
      <c r="AX305" s="40">
        <f t="shared" si="74"/>
        <v>46.854650264696858</v>
      </c>
      <c r="AY305" s="48"/>
      <c r="AZ305" s="42">
        <f t="shared" si="60"/>
        <v>1</v>
      </c>
      <c r="BA305" s="39">
        <f t="shared" si="61"/>
        <v>1.2799999999999999E-2</v>
      </c>
      <c r="BB305" s="39">
        <f t="shared" si="62"/>
        <v>2.1173023756986251</v>
      </c>
      <c r="BC305" s="39">
        <f t="shared" si="63"/>
        <v>6.1324612127215822E-3</v>
      </c>
      <c r="BD305" s="39">
        <f>BC305+LineDuration*(U305-T305+1)</f>
        <v>6.4084612127215824E-3</v>
      </c>
      <c r="BE305" s="39">
        <f t="shared" si="64"/>
        <v>1.338474871809278E-2</v>
      </c>
      <c r="BF305" s="39">
        <f t="shared" si="69"/>
        <v>0.58474871809278095</v>
      </c>
      <c r="BG305" s="39">
        <f>BF305/(U305-T305+1)</f>
        <v>0.58474871809278095</v>
      </c>
      <c r="BH305" s="4">
        <f>((ABS(X305-F305+Xmax_correction)+1)^2+((ABS(U305-M305)+1)*BG305)^2)^(1/2)</f>
        <v>60.002849357870588</v>
      </c>
      <c r="BI305" s="40">
        <f>((ABS(E305-Xmin_correction-W305)+1)^2+((ABS(L305-T305)+1)*BG305)^2)^(1/2)</f>
        <v>49.521331071824214</v>
      </c>
      <c r="BJ305" s="4">
        <f>((ABS(E305-Xmin_correction-Y305)+1)^2+((ABS(K305-U305)+1)*BG305)^2)^(1/2)</f>
        <v>23.00743208320544</v>
      </c>
      <c r="BK305" s="4">
        <f>((ABS(V305-F305+Xmax_correction)+1)^2+((ABS(T305-N305)+1)*BG305)^2)^(1/2)</f>
        <v>69.802045002856403</v>
      </c>
      <c r="BL305" s="40">
        <f>((ABS(V305-Y305)+1)^2+((ABS(T305-U305)+1)*BG305)^2)^(1/2)</f>
        <v>1.1584174823055591</v>
      </c>
      <c r="BM305" s="40">
        <f>((ABS(W305-X305)+1)^2+((ABS(T305-U305)+1)*BG305)^2)^(1/2)</f>
        <v>1.1584174823055591</v>
      </c>
      <c r="BN305" s="4">
        <f>((ABS(E305-Xmin_correction-F305+Xmax_correction)+1)^2+((ABS(L305-M305)+1)*BG305)^2)^(1/2)</f>
        <v>58.028977512318981</v>
      </c>
      <c r="BO305" s="4">
        <f>((ABS(E305-Xmin_correction-F305+Xmax_correction)+1)^2+((ABS(K305-N305)+1)*BG305)^2)^(1/2)</f>
        <v>52.118379546766334</v>
      </c>
      <c r="BP305" s="40">
        <f t="shared" si="70"/>
        <v>69.802045002856403</v>
      </c>
      <c r="BQ305" s="4"/>
    </row>
    <row r="306" spans="1:69" s="36" customFormat="1" x14ac:dyDescent="0.25">
      <c r="A306" s="44">
        <v>2016</v>
      </c>
      <c r="B306" s="47">
        <v>0</v>
      </c>
      <c r="C306" s="44">
        <v>19</v>
      </c>
      <c r="D306" s="44">
        <v>92</v>
      </c>
      <c r="E306" s="44">
        <v>40</v>
      </c>
      <c r="F306" s="44">
        <v>75</v>
      </c>
      <c r="G306" s="44">
        <v>57</v>
      </c>
      <c r="H306" s="44">
        <v>61</v>
      </c>
      <c r="I306" s="44">
        <v>53</v>
      </c>
      <c r="J306" s="44">
        <v>57</v>
      </c>
      <c r="K306" s="47">
        <v>0</v>
      </c>
      <c r="L306" s="44">
        <v>62</v>
      </c>
      <c r="M306" s="47">
        <v>0</v>
      </c>
      <c r="N306" s="44">
        <v>57</v>
      </c>
      <c r="O306" s="47">
        <v>0</v>
      </c>
      <c r="P306" s="47">
        <v>0</v>
      </c>
      <c r="Q306" s="44">
        <v>7310</v>
      </c>
      <c r="R306" s="44">
        <v>3</v>
      </c>
      <c r="S306" s="44">
        <v>46</v>
      </c>
      <c r="U306" s="39"/>
      <c r="V306" s="39"/>
      <c r="AD306" s="53"/>
      <c r="AG306" s="37">
        <f>Q306*0.000001</f>
        <v>7.3099999999999997E-3</v>
      </c>
      <c r="AH306" s="38">
        <f t="shared" si="65"/>
        <v>2.0572042558139536</v>
      </c>
      <c r="AI306" s="38">
        <f t="shared" si="66"/>
        <v>2.1288422558139537</v>
      </c>
      <c r="AJ306" s="37">
        <f>(1+D306-C306)*LineDuration</f>
        <v>2.0423999999999998E-2</v>
      </c>
      <c r="AK306" s="38">
        <f t="shared" si="67"/>
        <v>2.3289974558139539</v>
      </c>
      <c r="AL306" s="48"/>
      <c r="AM306" s="39">
        <f>D306-C306+1</f>
        <v>74</v>
      </c>
      <c r="AN306" s="40">
        <f t="shared" si="71"/>
        <v>45.523459135144186</v>
      </c>
      <c r="AO306" s="41">
        <f t="shared" si="68"/>
        <v>1.6255355240101224</v>
      </c>
      <c r="AP306" s="39">
        <f>ABS(J306+I306-H306-G306)/2</f>
        <v>4</v>
      </c>
      <c r="AQ306" s="40">
        <f t="shared" si="72"/>
        <v>45.698854817480303</v>
      </c>
      <c r="AR306" s="48"/>
      <c r="AS306" s="40">
        <f>1+(F306-3)-(E306-8)</f>
        <v>41</v>
      </c>
      <c r="AT306" s="40">
        <f>ABS(N306-L306)</f>
        <v>5</v>
      </c>
      <c r="AU306" s="40">
        <f>AN306/(1+D306-C306)*ABS(N306-L306)</f>
        <v>3.0759094010232557</v>
      </c>
      <c r="AV306" s="40">
        <f t="shared" si="73"/>
        <v>41.11521882032617</v>
      </c>
      <c r="AW306" s="48"/>
      <c r="AX306" s="40">
        <f t="shared" si="74"/>
        <v>45.698854817480303</v>
      </c>
      <c r="AY306" s="48"/>
      <c r="AZ306" s="42">
        <f t="shared" si="60"/>
        <v>2</v>
      </c>
      <c r="BA306" s="39">
        <f t="shared" si="61"/>
        <v>1.2799999999999999E-2</v>
      </c>
      <c r="BB306" s="39">
        <f t="shared" si="62"/>
        <v>2.1173023756986251</v>
      </c>
      <c r="BC306" s="39">
        <f t="shared" si="63"/>
        <v>6.1324612127215822E-3</v>
      </c>
      <c r="BD306" s="39">
        <f>BC306+LineDuration*(U306-T306+1)</f>
        <v>6.4084612127215824E-3</v>
      </c>
      <c r="BE306" s="39">
        <f t="shared" si="64"/>
        <v>1.338474871809278E-2</v>
      </c>
      <c r="BF306" s="39">
        <f t="shared" si="69"/>
        <v>0.58474871809278095</v>
      </c>
      <c r="BG306" s="39">
        <f>BF306/(U306-T306+1)</f>
        <v>0.58474871809278095</v>
      </c>
      <c r="BH306" s="4">
        <f>((ABS(X306-F306+Xmax_correction)+1)^2+((ABS(U306-M306)+1)*BG306)^2)^(1/2)</f>
        <v>73.002341956017489</v>
      </c>
      <c r="BI306" s="40">
        <f>((ABS(E306-Xmin_correction-W306)+1)^2+((ABS(L306-T306)+1)*BG306)^2)^(1/2)</f>
        <v>51.508488526474515</v>
      </c>
      <c r="BJ306" s="4">
        <f>((ABS(E306-Xmin_correction-Y306)+1)^2+((ABS(K306-U306)+1)*BG306)^2)^(1/2)</f>
        <v>36.004748729345565</v>
      </c>
      <c r="BK306" s="4">
        <f>((ABS(V306-F306+Xmax_correction)+1)^2+((ABS(T306-N306)+1)*BG306)^2)^(1/2)</f>
        <v>80.493826452583988</v>
      </c>
      <c r="BL306" s="40">
        <f>((ABS(V306-Y306)+1)^2+((ABS(T306-U306)+1)*BG306)^2)^(1/2)</f>
        <v>1.1584174823055591</v>
      </c>
      <c r="BM306" s="40">
        <f>((ABS(W306-X306)+1)^2+((ABS(T306-U306)+1)*BG306)^2)^(1/2)</f>
        <v>1.1584174823055591</v>
      </c>
      <c r="BN306" s="4">
        <f>((ABS(E306-Xmin_correction-F306+Xmax_correction)+1)^2+((ABS(L306-M306)+1)*BG306)^2)^(1/2)</f>
        <v>52.925649644401695</v>
      </c>
      <c r="BO306" s="4">
        <f>((ABS(E306-Xmin_correction-F306+Xmax_correction)+1)^2+((ABS(K306-N306)+1)*BG306)^2)^(1/2)</f>
        <v>50.933840391027957</v>
      </c>
      <c r="BP306" s="40">
        <f t="shared" si="70"/>
        <v>80.493826452583988</v>
      </c>
      <c r="BQ306" s="4"/>
    </row>
    <row r="307" spans="1:69" s="36" customFormat="1" x14ac:dyDescent="0.25">
      <c r="A307" s="44">
        <v>1953</v>
      </c>
      <c r="B307" s="47">
        <v>0</v>
      </c>
      <c r="C307" s="44">
        <v>19</v>
      </c>
      <c r="D307" s="44">
        <v>92</v>
      </c>
      <c r="E307" s="44">
        <v>52</v>
      </c>
      <c r="F307" s="44">
        <v>86</v>
      </c>
      <c r="G307" s="44">
        <v>67</v>
      </c>
      <c r="H307" s="44">
        <v>71</v>
      </c>
      <c r="I307" s="44">
        <v>70</v>
      </c>
      <c r="J307" s="44">
        <v>72</v>
      </c>
      <c r="K307" s="47">
        <v>0</v>
      </c>
      <c r="L307" s="44">
        <v>60</v>
      </c>
      <c r="M307" s="47">
        <v>0</v>
      </c>
      <c r="N307" s="44">
        <v>63</v>
      </c>
      <c r="O307" s="47">
        <v>0</v>
      </c>
      <c r="P307" s="47">
        <v>0</v>
      </c>
      <c r="Q307" s="44">
        <v>7310</v>
      </c>
      <c r="R307" s="44">
        <v>3</v>
      </c>
      <c r="S307" s="44">
        <v>46</v>
      </c>
      <c r="U307" s="39"/>
      <c r="V307" s="39"/>
      <c r="AD307" s="53"/>
      <c r="AG307" s="37">
        <f>Q307*0.000001</f>
        <v>7.3099999999999997E-3</v>
      </c>
      <c r="AH307" s="38">
        <f t="shared" si="65"/>
        <v>2.0572042558139536</v>
      </c>
      <c r="AI307" s="38">
        <f t="shared" si="66"/>
        <v>2.1288422558139537</v>
      </c>
      <c r="AJ307" s="37">
        <f>(1+D307-C307)*LineDuration</f>
        <v>2.0423999999999998E-2</v>
      </c>
      <c r="AK307" s="38">
        <f t="shared" si="67"/>
        <v>2.3289974558139539</v>
      </c>
      <c r="AL307" s="48"/>
      <c r="AM307" s="39">
        <f>D307-C307+1</f>
        <v>74</v>
      </c>
      <c r="AN307" s="40">
        <f t="shared" si="71"/>
        <v>45.523459135144186</v>
      </c>
      <c r="AO307" s="41">
        <f t="shared" si="68"/>
        <v>1.6255355240101224</v>
      </c>
      <c r="AP307" s="39">
        <f>ABS(J307+I307-H307-G307)/2</f>
        <v>2</v>
      </c>
      <c r="AQ307" s="40">
        <f t="shared" si="72"/>
        <v>45.567371348687018</v>
      </c>
      <c r="AR307" s="48"/>
      <c r="AS307" s="40">
        <f>1+(F307-3)-(E307-8)</f>
        <v>40</v>
      </c>
      <c r="AT307" s="40">
        <f>ABS(N307-L307)</f>
        <v>3</v>
      </c>
      <c r="AU307" s="40">
        <f>AN307/(1+D307-C307)*ABS(N307-L307)</f>
        <v>1.8455456406139534</v>
      </c>
      <c r="AV307" s="40">
        <f t="shared" si="73"/>
        <v>40.042552849582272</v>
      </c>
      <c r="AW307" s="48"/>
      <c r="AX307" s="40">
        <f t="shared" si="74"/>
        <v>45.567371348687018</v>
      </c>
      <c r="AY307" s="48"/>
      <c r="AZ307" s="42">
        <f t="shared" si="60"/>
        <v>3</v>
      </c>
      <c r="BA307" s="39">
        <f t="shared" si="61"/>
        <v>1.2799999999999999E-2</v>
      </c>
      <c r="BB307" s="39">
        <f t="shared" si="62"/>
        <v>2.1173023756986251</v>
      </c>
      <c r="BC307" s="39">
        <f t="shared" si="63"/>
        <v>6.1324612127215822E-3</v>
      </c>
      <c r="BD307" s="39">
        <f>BC307+LineDuration*(U307-T307+1)</f>
        <v>6.4084612127215824E-3</v>
      </c>
      <c r="BE307" s="39">
        <f t="shared" si="64"/>
        <v>1.338474871809278E-2</v>
      </c>
      <c r="BF307" s="39">
        <f t="shared" si="69"/>
        <v>0.58474871809278095</v>
      </c>
      <c r="BG307" s="39">
        <f>BF307/(U307-T307+1)</f>
        <v>0.58474871809278095</v>
      </c>
      <c r="BH307" s="4">
        <f>((ABS(X307-F307+Xmax_correction)+1)^2+((ABS(U307-M307)+1)*BG307)^2)^(1/2)</f>
        <v>84.002035279291363</v>
      </c>
      <c r="BI307" s="40">
        <f>((ABS(E307-Xmin_correction-W307)+1)^2+((ABS(L307-T307)+1)*BG307)^2)^(1/2)</f>
        <v>59.802386963906308</v>
      </c>
      <c r="BJ307" s="4">
        <f>((ABS(E307-Xmin_correction-Y307)+1)^2+((ABS(K307-U307)+1)*BG307)^2)^(1/2)</f>
        <v>48.00356164977044</v>
      </c>
      <c r="BK307" s="4">
        <f>((ABS(V307-F307+Xmax_correction)+1)^2+((ABS(T307-N307)+1)*BG307)^2)^(1/2)</f>
        <v>91.959499973208167</v>
      </c>
      <c r="BL307" s="40">
        <f>((ABS(V307-Y307)+1)^2+((ABS(T307-U307)+1)*BG307)^2)^(1/2)</f>
        <v>1.1584174823055591</v>
      </c>
      <c r="BM307" s="40">
        <f>((ABS(W307-X307)+1)^2+((ABS(T307-U307)+1)*BG307)^2)^(1/2)</f>
        <v>1.1584174823055591</v>
      </c>
      <c r="BN307" s="4">
        <f>((ABS(E307-Xmin_correction-F307+Xmax_correction)+1)^2+((ABS(L307-M307)+1)*BG307)^2)^(1/2)</f>
        <v>51.393827319832788</v>
      </c>
      <c r="BO307" s="4">
        <f>((ABS(E307-Xmin_correction-F307+Xmax_correction)+1)^2+((ABS(K307-N307)+1)*BG307)^2)^(1/2)</f>
        <v>52.626510765226236</v>
      </c>
      <c r="BP307" s="40">
        <f t="shared" si="70"/>
        <v>91.959499973208167</v>
      </c>
      <c r="BQ307" s="4"/>
    </row>
    <row r="308" spans="1:69" x14ac:dyDescent="0.25">
      <c r="A308" s="10">
        <v>2105</v>
      </c>
      <c r="B308" s="47">
        <v>0</v>
      </c>
      <c r="C308" s="10">
        <v>22</v>
      </c>
      <c r="D308" s="10">
        <v>95</v>
      </c>
      <c r="E308" s="10">
        <v>65</v>
      </c>
      <c r="F308" s="10">
        <v>102</v>
      </c>
      <c r="G308" s="10">
        <v>77</v>
      </c>
      <c r="H308" s="10">
        <v>82</v>
      </c>
      <c r="I308" s="10">
        <v>84</v>
      </c>
      <c r="J308" s="10">
        <v>89</v>
      </c>
      <c r="K308" s="47">
        <v>0</v>
      </c>
      <c r="L308" s="10">
        <v>60</v>
      </c>
      <c r="M308" s="47">
        <v>0</v>
      </c>
      <c r="N308" s="10">
        <v>63</v>
      </c>
      <c r="O308" s="47">
        <v>0</v>
      </c>
      <c r="P308" s="47">
        <v>0</v>
      </c>
      <c r="Q308" s="10">
        <v>7329</v>
      </c>
      <c r="R308" s="10">
        <v>3</v>
      </c>
      <c r="S308" s="10">
        <v>45</v>
      </c>
      <c r="AG308" s="2">
        <f>Q308*0.000001</f>
        <v>7.3289999999999996E-3</v>
      </c>
      <c r="AH308" s="3">
        <f t="shared" si="65"/>
        <v>2.0516851165370444</v>
      </c>
      <c r="AI308" s="3">
        <f t="shared" si="66"/>
        <v>2.1235093165370444</v>
      </c>
      <c r="AJ308" s="2">
        <f>(1+D308-C308)*LineDuration</f>
        <v>2.0423999999999998E-2</v>
      </c>
      <c r="AK308" s="3">
        <f t="shared" si="67"/>
        <v>2.3236645165370446</v>
      </c>
      <c r="AM308" s="7">
        <f>D308-C308+1</f>
        <v>74</v>
      </c>
      <c r="AN308" s="4">
        <f t="shared" si="71"/>
        <v>45.414539183352595</v>
      </c>
      <c r="AO308" s="32">
        <f t="shared" si="68"/>
        <v>1.6294341268385224</v>
      </c>
      <c r="AP308" s="1">
        <f>ABS(J308+I308-H308-G308)/2</f>
        <v>7</v>
      </c>
      <c r="AQ308" s="4">
        <f t="shared" si="72"/>
        <v>45.950847317936024</v>
      </c>
      <c r="AS308" s="4">
        <f>1+(F308-3)-(E308-8)</f>
        <v>43</v>
      </c>
      <c r="AT308" s="4">
        <f>ABS(N308-L308)</f>
        <v>3</v>
      </c>
      <c r="AU308" s="4">
        <f>AN308/(1+D308-C308)*ABS(N308-L308)</f>
        <v>1.8411299668926726</v>
      </c>
      <c r="AV308" s="4">
        <f t="shared" si="73"/>
        <v>43.039397760133568</v>
      </c>
      <c r="AX308" s="4">
        <f t="shared" si="74"/>
        <v>45.950847317936024</v>
      </c>
      <c r="AZ308" s="24">
        <f t="shared" si="60"/>
        <v>0</v>
      </c>
      <c r="BA308" s="1">
        <f t="shared" si="61"/>
        <v>1.2799999999999999E-2</v>
      </c>
      <c r="BB308" s="1">
        <f t="shared" si="62"/>
        <v>2.1119402968407099</v>
      </c>
      <c r="BC308" s="1">
        <f t="shared" si="63"/>
        <v>6.1484877860883162E-3</v>
      </c>
      <c r="BD308" s="1">
        <f>BC308+LineDuration*(U308-T308+1)</f>
        <v>6.4244877860883164E-3</v>
      </c>
      <c r="BE308" s="1">
        <f t="shared" si="64"/>
        <v>1.3383268784328056E-2</v>
      </c>
      <c r="BF308" s="1">
        <f t="shared" si="69"/>
        <v>0.58326878432805696</v>
      </c>
      <c r="BG308" s="1">
        <f>BF308/(U308-T308+1)</f>
        <v>0.58326878432805696</v>
      </c>
      <c r="BH308" s="4">
        <f>((ABS(X308-F308+Xmax_correction)+1)^2+((ABS(U308-M308)+1)*BG308)^2)^(1/2)</f>
        <v>100.00170099790689</v>
      </c>
      <c r="BI308" s="4">
        <f>((ABS(E308-Xmin_correction-W308)+1)^2+((ABS(L308-T308)+1)*BG308)^2)^(1/2)</f>
        <v>70.61793970815674</v>
      </c>
      <c r="BJ308" s="4">
        <f>((ABS(E308-Xmin_correction-Y308)+1)^2+((ABS(K308-U308)+1)*BG308)^2)^(1/2)</f>
        <v>61.002788481140527</v>
      </c>
      <c r="BK308" s="4">
        <f>((ABS(V308-F308+Xmax_correction)+1)^2+((ABS(T308-N308)+1)*BG308)^2)^(1/2)</f>
        <v>106.74019550602381</v>
      </c>
      <c r="BL308" s="4">
        <f>((ABS(V308-Y308)+1)^2+((ABS(T308-U308)+1)*BG308)^2)^(1/2)</f>
        <v>1.1576711427566679</v>
      </c>
      <c r="BM308" s="4">
        <f>((ABS(W308-X308)+1)^2+((ABS(T308-U308)+1)*BG308)^2)^(1/2)</f>
        <v>1.1576711427566679</v>
      </c>
      <c r="BN308" s="4">
        <f>((ABS(E308-Xmin_correction-F308+Xmax_correction)+1)^2+((ABS(L308-M308)+1)*BG308)^2)^(1/2)</f>
        <v>53.534039718900914</v>
      </c>
      <c r="BO308" s="4">
        <f>((ABS(E308-Xmin_correction-F308+Xmax_correction)+1)^2+((ABS(K308-N308)+1)*BG308)^2)^(1/2)</f>
        <v>54.712606743457073</v>
      </c>
      <c r="BP308" s="4">
        <f t="shared" si="70"/>
        <v>106.74019550602381</v>
      </c>
      <c r="BQ308" s="4"/>
    </row>
    <row r="309" spans="1:69" x14ac:dyDescent="0.25">
      <c r="A309" s="10">
        <v>2013</v>
      </c>
      <c r="B309" s="47">
        <v>0</v>
      </c>
      <c r="C309" s="10">
        <v>20</v>
      </c>
      <c r="D309" s="10">
        <v>94</v>
      </c>
      <c r="E309" s="10">
        <v>27</v>
      </c>
      <c r="F309" s="10">
        <v>62</v>
      </c>
      <c r="G309" s="10">
        <v>47</v>
      </c>
      <c r="H309" s="10">
        <v>49</v>
      </c>
      <c r="I309" s="10">
        <v>40</v>
      </c>
      <c r="J309" s="10">
        <v>41</v>
      </c>
      <c r="K309" s="47">
        <v>0</v>
      </c>
      <c r="L309" s="10">
        <v>74</v>
      </c>
      <c r="M309" s="47">
        <v>0</v>
      </c>
      <c r="N309" s="10">
        <v>62</v>
      </c>
      <c r="O309" s="47">
        <v>0</v>
      </c>
      <c r="P309" s="47">
        <v>0</v>
      </c>
      <c r="Q309" s="10">
        <v>7329</v>
      </c>
      <c r="R309" s="10">
        <v>3</v>
      </c>
      <c r="S309" s="10">
        <v>45</v>
      </c>
      <c r="AG309" s="2">
        <f>Q309*0.000001</f>
        <v>7.3289999999999996E-3</v>
      </c>
      <c r="AH309" s="3">
        <f t="shared" si="65"/>
        <v>2.0516851165370444</v>
      </c>
      <c r="AI309" s="3">
        <f t="shared" si="66"/>
        <v>2.1235093165370444</v>
      </c>
      <c r="AJ309" s="2">
        <f>(1+D309-C309)*LineDuration</f>
        <v>2.07E-2</v>
      </c>
      <c r="AK309" s="3">
        <f t="shared" si="67"/>
        <v>2.3263693165370443</v>
      </c>
      <c r="AM309" s="7">
        <f>D309-C309+1</f>
        <v>75</v>
      </c>
      <c r="AN309" s="4">
        <f t="shared" si="71"/>
        <v>46.056243852316825</v>
      </c>
      <c r="AO309" s="32">
        <f t="shared" si="68"/>
        <v>1.628443696808922</v>
      </c>
      <c r="AP309" s="1">
        <f>ABS(J309+I309-H309-G309)/2</f>
        <v>7.5</v>
      </c>
      <c r="AQ309" s="4">
        <f t="shared" si="72"/>
        <v>46.662914587325886</v>
      </c>
      <c r="AS309" s="4">
        <f>1+(F309-3)-(E309-8)</f>
        <v>41</v>
      </c>
      <c r="AT309" s="4">
        <f>ABS(N309-L309)</f>
        <v>12</v>
      </c>
      <c r="AU309" s="4">
        <f>AN309/(1+D309-C309)*ABS(N309-L309)</f>
        <v>7.368999016370692</v>
      </c>
      <c r="AV309" s="4">
        <f t="shared" si="73"/>
        <v>41.65695796026484</v>
      </c>
      <c r="AX309" s="4">
        <f t="shared" si="74"/>
        <v>46.662914587325886</v>
      </c>
      <c r="AZ309" s="24">
        <f t="shared" si="60"/>
        <v>1</v>
      </c>
      <c r="BA309" s="1">
        <f t="shared" si="61"/>
        <v>1.2799999999999999E-2</v>
      </c>
      <c r="BB309" s="1">
        <f t="shared" si="62"/>
        <v>2.1119402968407099</v>
      </c>
      <c r="BC309" s="1">
        <f t="shared" si="63"/>
        <v>6.1484877860883162E-3</v>
      </c>
      <c r="BD309" s="1">
        <f>BC309+LineDuration*(U309-T309+1)</f>
        <v>6.4244877860883164E-3</v>
      </c>
      <c r="BE309" s="1">
        <f t="shared" si="64"/>
        <v>1.3383268784328056E-2</v>
      </c>
      <c r="BF309" s="1">
        <f t="shared" si="69"/>
        <v>0.58326878432805696</v>
      </c>
      <c r="BG309" s="1">
        <f>BF309/(U309-T309+1)</f>
        <v>0.58326878432805696</v>
      </c>
      <c r="BH309" s="4">
        <f>((ABS(X309-F309+Xmax_correction)+1)^2+((ABS(U309-M309)+1)*BG309)^2)^(1/2)</f>
        <v>60.00283495364841</v>
      </c>
      <c r="BI309" s="4">
        <f>((ABS(E309-Xmin_correction-W309)+1)^2+((ABS(L309-T309)+1)*BG309)^2)^(1/2)</f>
        <v>49.423060615363077</v>
      </c>
      <c r="BJ309" s="4">
        <f>((ABS(E309-Xmin_correction-Y309)+1)^2+((ABS(K309-U309)+1)*BG309)^2)^(1/2)</f>
        <v>23.007394517301858</v>
      </c>
      <c r="BK309" s="4">
        <f>((ABS(V309-F309+Xmax_correction)+1)^2+((ABS(T309-N309)+1)*BG309)^2)^(1/2)</f>
        <v>70.358109854999654</v>
      </c>
      <c r="BL309" s="4">
        <f>((ABS(V309-Y309)+1)^2+((ABS(T309-U309)+1)*BG309)^2)^(1/2)</f>
        <v>1.1576711427566679</v>
      </c>
      <c r="BM309" s="4">
        <f>((ABS(W309-X309)+1)^2+((ABS(T309-U309)+1)*BG309)^2)^(1/2)</f>
        <v>1.1576711427566679</v>
      </c>
      <c r="BN309" s="4">
        <f>((ABS(E309-Xmin_correction-F309+Xmax_correction)+1)^2+((ABS(L309-M309)+1)*BG309)^2)^(1/2)</f>
        <v>57.945137160851154</v>
      </c>
      <c r="BO309" s="4">
        <f>((ABS(E309-Xmin_correction-F309+Xmax_correction)+1)^2+((ABS(K309-N309)+1)*BG309)^2)^(1/2)</f>
        <v>52.860794757250865</v>
      </c>
      <c r="BP309" s="4">
        <f t="shared" si="70"/>
        <v>70.358109854999654</v>
      </c>
      <c r="BQ309" s="4"/>
    </row>
    <row r="310" spans="1:69" x14ac:dyDescent="0.25">
      <c r="A310" s="10">
        <v>2012</v>
      </c>
      <c r="B310" s="47">
        <v>0</v>
      </c>
      <c r="C310" s="10">
        <v>20</v>
      </c>
      <c r="D310" s="10">
        <v>93</v>
      </c>
      <c r="E310" s="10">
        <v>42</v>
      </c>
      <c r="F310" s="10">
        <v>76</v>
      </c>
      <c r="G310" s="10">
        <v>59</v>
      </c>
      <c r="H310" s="10">
        <v>64</v>
      </c>
      <c r="I310" s="10">
        <v>54</v>
      </c>
      <c r="J310" s="10">
        <v>59</v>
      </c>
      <c r="K310" s="47">
        <v>0</v>
      </c>
      <c r="L310" s="10">
        <v>69</v>
      </c>
      <c r="M310" s="47">
        <v>0</v>
      </c>
      <c r="N310" s="10">
        <v>61</v>
      </c>
      <c r="O310" s="47">
        <v>0</v>
      </c>
      <c r="P310" s="47">
        <v>0</v>
      </c>
      <c r="Q310" s="10">
        <v>7329</v>
      </c>
      <c r="R310" s="10">
        <v>3</v>
      </c>
      <c r="S310" s="10">
        <v>45</v>
      </c>
      <c r="AG310" s="2">
        <f>Q310*0.000001</f>
        <v>7.3289999999999996E-3</v>
      </c>
      <c r="AH310" s="3">
        <f t="shared" si="65"/>
        <v>2.0516851165370444</v>
      </c>
      <c r="AI310" s="3">
        <f t="shared" si="66"/>
        <v>2.1235093165370444</v>
      </c>
      <c r="AJ310" s="2">
        <f>(1+D310-C310)*LineDuration</f>
        <v>2.0423999999999998E-2</v>
      </c>
      <c r="AK310" s="3">
        <f t="shared" si="67"/>
        <v>2.3236645165370446</v>
      </c>
      <c r="AM310" s="7">
        <f>D310-C310+1</f>
        <v>74</v>
      </c>
      <c r="AN310" s="4">
        <f t="shared" si="71"/>
        <v>45.414539183352595</v>
      </c>
      <c r="AO310" s="32">
        <f t="shared" si="68"/>
        <v>1.6294341268385224</v>
      </c>
      <c r="AP310" s="1">
        <f>ABS(J310+I310-H310-G310)/2</f>
        <v>5</v>
      </c>
      <c r="AQ310" s="4">
        <f t="shared" si="72"/>
        <v>45.688952376217472</v>
      </c>
      <c r="AS310" s="4">
        <f>1+(F310-3)-(E310-8)</f>
        <v>40</v>
      </c>
      <c r="AT310" s="4">
        <f>ABS(N310-L310)</f>
        <v>8</v>
      </c>
      <c r="AU310" s="4">
        <f>AN310/(1+D310-C310)*ABS(N310-L310)</f>
        <v>4.9096799117137939</v>
      </c>
      <c r="AV310" s="4">
        <f t="shared" si="73"/>
        <v>40.300185568251244</v>
      </c>
      <c r="AX310" s="4">
        <f t="shared" si="74"/>
        <v>45.688952376217472</v>
      </c>
      <c r="AZ310" s="24">
        <f t="shared" si="60"/>
        <v>2</v>
      </c>
      <c r="BA310" s="1">
        <f t="shared" si="61"/>
        <v>1.2799999999999999E-2</v>
      </c>
      <c r="BB310" s="1">
        <f t="shared" si="62"/>
        <v>2.1119402968407099</v>
      </c>
      <c r="BC310" s="1">
        <f t="shared" si="63"/>
        <v>6.1484877860883162E-3</v>
      </c>
      <c r="BD310" s="1">
        <f>BC310+LineDuration*(U310-T310+1)</f>
        <v>6.4244877860883164E-3</v>
      </c>
      <c r="BE310" s="1">
        <f t="shared" si="64"/>
        <v>1.3383268784328056E-2</v>
      </c>
      <c r="BF310" s="1">
        <f t="shared" si="69"/>
        <v>0.58326878432805696</v>
      </c>
      <c r="BG310" s="1">
        <f>BF310/(U310-T310+1)</f>
        <v>0.58326878432805696</v>
      </c>
      <c r="BH310" s="4">
        <f>((ABS(X310-F310+Xmax_correction)+1)^2+((ABS(U310-M310)+1)*BG310)^2)^(1/2)</f>
        <v>74.002298629669411</v>
      </c>
      <c r="BI310" s="4">
        <f>((ABS(E310-Xmin_correction-W310)+1)^2+((ABS(L310-T310)+1)*BG310)^2)^(1/2)</f>
        <v>55.776268487417603</v>
      </c>
      <c r="BJ310" s="4">
        <f>((ABS(E310-Xmin_correction-Y310)+1)^2+((ABS(K310-U310)+1)*BG310)^2)^(1/2)</f>
        <v>38.004476084729433</v>
      </c>
      <c r="BK310" s="4">
        <f>((ABS(V310-F310+Xmax_correction)+1)^2+((ABS(T310-N310)+1)*BG310)^2)^(1/2)</f>
        <v>82.363452532186628</v>
      </c>
      <c r="BL310" s="4">
        <f>((ABS(V310-Y310)+1)^2+((ABS(T310-U310)+1)*BG310)^2)^(1/2)</f>
        <v>1.1576711427566679</v>
      </c>
      <c r="BM310" s="4">
        <f>((ABS(W310-X310)+1)^2+((ABS(T310-U310)+1)*BG310)^2)^(1/2)</f>
        <v>1.1576711427566679</v>
      </c>
      <c r="BN310" s="4">
        <f>((ABS(E310-Xmin_correction-F310+Xmax_correction)+1)^2+((ABS(L310-M310)+1)*BG310)^2)^(1/2)</f>
        <v>55.099837807206782</v>
      </c>
      <c r="BO310" s="4">
        <f>((ABS(E310-Xmin_correction-F310+Xmax_correction)+1)^2+((ABS(K310-N310)+1)*BG310)^2)^(1/2)</f>
        <v>51.737204340993912</v>
      </c>
      <c r="BP310" s="4">
        <f t="shared" si="70"/>
        <v>82.363452532186628</v>
      </c>
      <c r="BQ310" s="4"/>
    </row>
    <row r="311" spans="1:69" x14ac:dyDescent="0.25">
      <c r="A311" s="10">
        <v>1972</v>
      </c>
      <c r="B311" s="47">
        <v>0</v>
      </c>
      <c r="C311" s="10">
        <v>19</v>
      </c>
      <c r="D311" s="10">
        <v>93</v>
      </c>
      <c r="E311" s="10">
        <v>54</v>
      </c>
      <c r="F311" s="10">
        <v>89</v>
      </c>
      <c r="G311" s="10">
        <v>71</v>
      </c>
      <c r="H311" s="10">
        <v>72</v>
      </c>
      <c r="I311" s="10">
        <v>73</v>
      </c>
      <c r="J311" s="10">
        <v>74</v>
      </c>
      <c r="K311" s="47">
        <v>0</v>
      </c>
      <c r="L311" s="10">
        <v>60</v>
      </c>
      <c r="M311" s="47">
        <v>0</v>
      </c>
      <c r="N311" s="10">
        <v>59</v>
      </c>
      <c r="O311" s="47">
        <v>0</v>
      </c>
      <c r="P311" s="47">
        <v>0</v>
      </c>
      <c r="Q311" s="10">
        <v>7329</v>
      </c>
      <c r="R311" s="10">
        <v>3</v>
      </c>
      <c r="S311" s="10">
        <v>45</v>
      </c>
      <c r="AF311" s="8"/>
      <c r="AG311" s="2">
        <f>Q311*0.000001</f>
        <v>7.3289999999999996E-3</v>
      </c>
      <c r="AH311" s="3">
        <f t="shared" si="65"/>
        <v>2.0516851165370444</v>
      </c>
      <c r="AI311" s="3">
        <f t="shared" si="66"/>
        <v>2.1235093165370444</v>
      </c>
      <c r="AJ311" s="2">
        <f>(1+D311-C311)*LineDuration</f>
        <v>2.07E-2</v>
      </c>
      <c r="AK311" s="3">
        <f t="shared" si="67"/>
        <v>2.3263693165370443</v>
      </c>
      <c r="AM311" s="7">
        <f>D311-C311+1</f>
        <v>75</v>
      </c>
      <c r="AN311" s="4">
        <f t="shared" si="71"/>
        <v>46.056243852316825</v>
      </c>
      <c r="AO311" s="32">
        <f t="shared" si="68"/>
        <v>1.628443696808922</v>
      </c>
      <c r="AP311" s="1">
        <f>ABS(J311+I311-H311-G311)/2</f>
        <v>2</v>
      </c>
      <c r="AQ311" s="4">
        <f t="shared" si="72"/>
        <v>46.099648564648206</v>
      </c>
      <c r="AS311" s="4">
        <f>1+(F311-3)-(E311-8)</f>
        <v>41</v>
      </c>
      <c r="AT311" s="4">
        <f>ABS(N311-L311)</f>
        <v>1</v>
      </c>
      <c r="AU311" s="4">
        <f>AN311/(1+D311-C311)*ABS(N311-L311)</f>
        <v>0.61408325136422437</v>
      </c>
      <c r="AV311" s="4">
        <f t="shared" si="73"/>
        <v>41.004598501138943</v>
      </c>
      <c r="AX311" s="4">
        <f t="shared" si="74"/>
        <v>46.099648564648206</v>
      </c>
      <c r="AZ311" s="24">
        <f t="shared" si="60"/>
        <v>3</v>
      </c>
      <c r="BA311" s="1">
        <f t="shared" si="61"/>
        <v>1.2799999999999999E-2</v>
      </c>
      <c r="BB311" s="1">
        <f t="shared" si="62"/>
        <v>2.1119402968407099</v>
      </c>
      <c r="BC311" s="1">
        <f t="shared" si="63"/>
        <v>6.1484877860883162E-3</v>
      </c>
      <c r="BD311" s="1">
        <f>BC311+LineDuration*(U311-T311+1)</f>
        <v>6.4244877860883164E-3</v>
      </c>
      <c r="BE311" s="1">
        <f t="shared" si="64"/>
        <v>1.3383268784328056E-2</v>
      </c>
      <c r="BF311" s="1">
        <f t="shared" si="69"/>
        <v>0.58326878432805696</v>
      </c>
      <c r="BG311" s="1">
        <f>BF311/(U311-T311+1)</f>
        <v>0.58326878432805696</v>
      </c>
      <c r="BH311" s="4">
        <f>((ABS(X311-F311+Xmax_correction)+1)^2+((ABS(U311-M311)+1)*BG311)^2)^(1/2)</f>
        <v>87.001955164667251</v>
      </c>
      <c r="BI311" s="4">
        <f>((ABS(E311-Xmin_correction-W311)+1)^2+((ABS(L311-T311)+1)*BG311)^2)^(1/2)</f>
        <v>61.366875499937755</v>
      </c>
      <c r="BJ311" s="4">
        <f>((ABS(E311-Xmin_correction-Y311)+1)^2+((ABS(K311-U311)+1)*BG311)^2)^(1/2)</f>
        <v>50.003401909017867</v>
      </c>
      <c r="BK311" s="4">
        <f>((ABS(V311-F311+Xmax_correction)+1)^2+((ABS(T311-N311)+1)*BG311)^2)^(1/2)</f>
        <v>93.774884213085045</v>
      </c>
      <c r="BL311" s="4">
        <f>((ABS(V311-Y311)+1)^2+((ABS(T311-U311)+1)*BG311)^2)^(1/2)</f>
        <v>1.1576711427566679</v>
      </c>
      <c r="BM311" s="4">
        <f>((ABS(W311-X311)+1)^2+((ABS(T311-U311)+1)*BG311)^2)^(1/2)</f>
        <v>1.1576711427566679</v>
      </c>
      <c r="BN311" s="4">
        <f>((ABS(E311-Xmin_correction-F311+Xmax_correction)+1)^2+((ABS(L311-M311)+1)*BG311)^2)^(1/2)</f>
        <v>52.056636547368875</v>
      </c>
      <c r="BO311" s="4">
        <f>((ABS(E311-Xmin_correction-F311+Xmax_correction)+1)^2+((ABS(K311-N311)+1)*BG311)^2)^(1/2)</f>
        <v>51.659741667738771</v>
      </c>
      <c r="BP311" s="4">
        <f t="shared" si="70"/>
        <v>93.774884213085045</v>
      </c>
      <c r="BQ311" s="4"/>
    </row>
    <row r="312" spans="1:69" s="36" customFormat="1" x14ac:dyDescent="0.25">
      <c r="A312" s="44">
        <v>2112</v>
      </c>
      <c r="B312" s="47">
        <v>0</v>
      </c>
      <c r="C312" s="44">
        <v>22</v>
      </c>
      <c r="D312" s="44">
        <v>95</v>
      </c>
      <c r="E312" s="44">
        <v>66</v>
      </c>
      <c r="F312" s="44">
        <v>102</v>
      </c>
      <c r="G312" s="44">
        <v>77</v>
      </c>
      <c r="H312" s="44">
        <v>82</v>
      </c>
      <c r="I312" s="44">
        <v>84</v>
      </c>
      <c r="J312" s="44">
        <v>90</v>
      </c>
      <c r="K312" s="47">
        <v>0</v>
      </c>
      <c r="L312" s="44">
        <v>66</v>
      </c>
      <c r="M312" s="47">
        <v>0</v>
      </c>
      <c r="N312" s="44">
        <v>74</v>
      </c>
      <c r="O312" s="47">
        <v>0</v>
      </c>
      <c r="P312" s="47">
        <v>0</v>
      </c>
      <c r="Q312" s="44">
        <v>7401</v>
      </c>
      <c r="R312" s="44">
        <v>3</v>
      </c>
      <c r="S312" s="44">
        <v>45</v>
      </c>
      <c r="U312" s="39"/>
      <c r="V312" s="39"/>
      <c r="AD312" s="53"/>
      <c r="AG312" s="37">
        <f>Q312*0.000001</f>
        <v>7.4009999999999996E-3</v>
      </c>
      <c r="AH312" s="38">
        <f t="shared" si="65"/>
        <v>2.031023304296717</v>
      </c>
      <c r="AI312" s="38">
        <f t="shared" si="66"/>
        <v>2.1035531042967168</v>
      </c>
      <c r="AJ312" s="37">
        <f>(1+D312-C312)*LineDuration</f>
        <v>2.0423999999999998E-2</v>
      </c>
      <c r="AK312" s="38">
        <f t="shared" si="67"/>
        <v>2.303708304296717</v>
      </c>
      <c r="AL312" s="48"/>
      <c r="AM312" s="39">
        <f>D312-C312+1</f>
        <v>74</v>
      </c>
      <c r="AN312" s="40">
        <f t="shared" si="71"/>
        <v>45.006953504556144</v>
      </c>
      <c r="AO312" s="41">
        <f t="shared" si="68"/>
        <v>1.6441903803266495</v>
      </c>
      <c r="AP312" s="39">
        <f>ABS(J312+I312-H312-G312)/2</f>
        <v>7.5</v>
      </c>
      <c r="AQ312" s="40">
        <f t="shared" si="72"/>
        <v>45.627577886200342</v>
      </c>
      <c r="AR312" s="48"/>
      <c r="AS312" s="40">
        <f>1+(F312-3)-(E312-8)</f>
        <v>42</v>
      </c>
      <c r="AT312" s="40">
        <f>ABS(N312-L312)</f>
        <v>8</v>
      </c>
      <c r="AU312" s="40">
        <f>AN312/(1+D312-C312)*ABS(N312-L312)</f>
        <v>4.8656165950871504</v>
      </c>
      <c r="AV312" s="40">
        <f t="shared" si="73"/>
        <v>42.280896689289683</v>
      </c>
      <c r="AW312" s="48"/>
      <c r="AX312" s="40">
        <f t="shared" si="74"/>
        <v>45.627577886200342</v>
      </c>
      <c r="AY312" s="48"/>
      <c r="AZ312" s="42">
        <f t="shared" si="60"/>
        <v>0</v>
      </c>
      <c r="BA312" s="39">
        <f t="shared" si="61"/>
        <v>1.2799999999999999E-2</v>
      </c>
      <c r="BB312" s="39">
        <f t="shared" si="62"/>
        <v>2.0918737205186058</v>
      </c>
      <c r="BC312" s="39">
        <f t="shared" si="63"/>
        <v>6.2092261450906938E-3</v>
      </c>
      <c r="BD312" s="39">
        <f>BC312+LineDuration*(U312-T312+1)</f>
        <v>6.485226145090694E-3</v>
      </c>
      <c r="BE312" s="39">
        <f t="shared" si="64"/>
        <v>1.3377730409263105E-2</v>
      </c>
      <c r="BF312" s="39">
        <f t="shared" si="69"/>
        <v>0.57773040926310626</v>
      </c>
      <c r="BG312" s="39">
        <f>BF312/(U312-T312+1)</f>
        <v>0.57773040926310626</v>
      </c>
      <c r="BH312" s="4">
        <f>((ABS(X312-F312+Xmax_correction)+1)^2+((ABS(U312-M312)+1)*BG312)^2)^(1/2)</f>
        <v>100.00166884820366</v>
      </c>
      <c r="BI312" s="40">
        <f>((ABS(E312-Xmin_correction-W312)+1)^2+((ABS(L312-T312)+1)*BG312)^2)^(1/2)</f>
        <v>73.091069354328525</v>
      </c>
      <c r="BJ312" s="4">
        <f>((ABS(E312-Xmin_correction-Y312)+1)^2+((ABS(K312-U312)+1)*BG312)^2)^(1/2)</f>
        <v>62.00269165468373</v>
      </c>
      <c r="BK312" s="4">
        <f>((ABS(V312-F312+Xmax_correction)+1)^2+((ABS(T312-N312)+1)*BG312)^2)^(1/2)</f>
        <v>108.98380565503139</v>
      </c>
      <c r="BL312" s="40">
        <f>((ABS(V312-Y312)+1)^2+((ABS(T312-U312)+1)*BG312)^2)^(1/2)</f>
        <v>1.1548906553381217</v>
      </c>
      <c r="BM312" s="40">
        <f>((ABS(W312-X312)+1)^2+((ABS(T312-U312)+1)*BG312)^2)^(1/2)</f>
        <v>1.1548906553381217</v>
      </c>
      <c r="BN312" s="4">
        <f>((ABS(E312-Xmin_correction-F312+Xmax_correction)+1)^2+((ABS(L312-M312)+1)*BG312)^2)^(1/2)</f>
        <v>54.948197598822681</v>
      </c>
      <c r="BO312" s="4">
        <f>((ABS(E312-Xmin_correction-F312+Xmax_correction)+1)^2+((ABS(K312-N312)+1)*BG312)^2)^(1/2)</f>
        <v>58.296396930287671</v>
      </c>
      <c r="BP312" s="40">
        <f t="shared" si="70"/>
        <v>108.98380565503139</v>
      </c>
      <c r="BQ312" s="4"/>
    </row>
    <row r="313" spans="1:69" s="36" customFormat="1" x14ac:dyDescent="0.25">
      <c r="A313" s="44">
        <v>2002</v>
      </c>
      <c r="B313" s="47">
        <v>0</v>
      </c>
      <c r="C313" s="44">
        <v>20</v>
      </c>
      <c r="D313" s="44">
        <v>94</v>
      </c>
      <c r="E313" s="44">
        <v>25</v>
      </c>
      <c r="F313" s="44">
        <v>61</v>
      </c>
      <c r="G313" s="44">
        <v>46</v>
      </c>
      <c r="H313" s="44">
        <v>47</v>
      </c>
      <c r="I313" s="44">
        <v>38</v>
      </c>
      <c r="J313" s="44">
        <v>39</v>
      </c>
      <c r="K313" s="47">
        <v>0</v>
      </c>
      <c r="L313" s="44">
        <v>67</v>
      </c>
      <c r="M313" s="47">
        <v>0</v>
      </c>
      <c r="N313" s="44">
        <v>57</v>
      </c>
      <c r="O313" s="47">
        <v>0</v>
      </c>
      <c r="P313" s="47">
        <v>0</v>
      </c>
      <c r="Q313" s="44">
        <v>7401</v>
      </c>
      <c r="R313" s="44">
        <v>3</v>
      </c>
      <c r="S313" s="44">
        <v>45</v>
      </c>
      <c r="U313" s="39"/>
      <c r="V313" s="39"/>
      <c r="AD313" s="53"/>
      <c r="AG313" s="37">
        <f>Q313*0.000001</f>
        <v>7.4009999999999996E-3</v>
      </c>
      <c r="AH313" s="38">
        <f t="shared" si="65"/>
        <v>2.031023304296717</v>
      </c>
      <c r="AI313" s="38">
        <f t="shared" si="66"/>
        <v>2.1035531042967168</v>
      </c>
      <c r="AJ313" s="37">
        <f>(1+D313-C313)*LineDuration</f>
        <v>2.07E-2</v>
      </c>
      <c r="AK313" s="38">
        <f t="shared" si="67"/>
        <v>2.3064131042967166</v>
      </c>
      <c r="AL313" s="48"/>
      <c r="AM313" s="39">
        <f>D313-C313+1</f>
        <v>75</v>
      </c>
      <c r="AN313" s="40">
        <f t="shared" si="71"/>
        <v>45.643150258942036</v>
      </c>
      <c r="AO313" s="41">
        <f t="shared" si="68"/>
        <v>1.6431819358328934</v>
      </c>
      <c r="AP313" s="39">
        <f>ABS(J313+I313-H313-G313)/2</f>
        <v>8</v>
      </c>
      <c r="AQ313" s="40">
        <f t="shared" si="72"/>
        <v>46.338937898492674</v>
      </c>
      <c r="AR313" s="48"/>
      <c r="AS313" s="40">
        <f>1+(F313-3)-(E313-8)</f>
        <v>42</v>
      </c>
      <c r="AT313" s="40">
        <f>ABS(N313-L313)</f>
        <v>10</v>
      </c>
      <c r="AU313" s="40">
        <f>AN313/(1+D313-C313)*ABS(N313-L313)</f>
        <v>6.0857533678589384</v>
      </c>
      <c r="AV313" s="40">
        <f t="shared" si="73"/>
        <v>42.438619134632624</v>
      </c>
      <c r="AW313" s="48"/>
      <c r="AX313" s="40">
        <f t="shared" si="74"/>
        <v>46.338937898492674</v>
      </c>
      <c r="AY313" s="48"/>
      <c r="AZ313" s="42">
        <f t="shared" si="60"/>
        <v>1</v>
      </c>
      <c r="BA313" s="39">
        <f t="shared" si="61"/>
        <v>1.2799999999999999E-2</v>
      </c>
      <c r="BB313" s="39">
        <f t="shared" si="62"/>
        <v>2.0918737205186058</v>
      </c>
      <c r="BC313" s="39">
        <f t="shared" si="63"/>
        <v>6.2092261450906938E-3</v>
      </c>
      <c r="BD313" s="39">
        <f>BC313+LineDuration*(U313-T313+1)</f>
        <v>6.485226145090694E-3</v>
      </c>
      <c r="BE313" s="39">
        <f t="shared" si="64"/>
        <v>1.3377730409263105E-2</v>
      </c>
      <c r="BF313" s="39">
        <f t="shared" si="69"/>
        <v>0.57773040926310626</v>
      </c>
      <c r="BG313" s="39">
        <f>BF313/(U313-T313+1)</f>
        <v>0.57773040926310626</v>
      </c>
      <c r="BH313" s="4">
        <f>((ABS(X313-F313+Xmax_correction)+1)^2+((ABS(U313-M313)+1)*BG313)^2)^(1/2)</f>
        <v>59.002828512078871</v>
      </c>
      <c r="BI313" s="40">
        <f>((ABS(E313-Xmin_correction-W313)+1)^2+((ABS(L313-T313)+1)*BG313)^2)^(1/2)</f>
        <v>44.546197333111948</v>
      </c>
      <c r="BJ313" s="4">
        <f>((ABS(E313-Xmin_correction-Y313)+1)^2+((ABS(K313-U313)+1)*BG313)^2)^(1/2)</f>
        <v>21.007945459415762</v>
      </c>
      <c r="BK313" s="4">
        <f>((ABS(V313-F313+Xmax_correction)+1)^2+((ABS(T313-N313)+1)*BG313)^2)^(1/2)</f>
        <v>67.851384955272152</v>
      </c>
      <c r="BL313" s="40">
        <f>((ABS(V313-Y313)+1)^2+((ABS(T313-U313)+1)*BG313)^2)^(1/2)</f>
        <v>1.1548906553381217</v>
      </c>
      <c r="BM313" s="40">
        <f>((ABS(W313-X313)+1)^2+((ABS(T313-U313)+1)*BG313)^2)^(1/2)</f>
        <v>1.1548906553381217</v>
      </c>
      <c r="BN313" s="4">
        <f>((ABS(E313-Xmin_correction-F313+Xmax_correction)+1)^2+((ABS(L313-M313)+1)*BG313)^2)^(1/2)</f>
        <v>55.356695140159424</v>
      </c>
      <c r="BO313" s="4">
        <f>((ABS(E313-Xmin_correction-F313+Xmax_correction)+1)^2+((ABS(K313-N313)+1)*BG313)^2)^(1/2)</f>
        <v>51.417997241710339</v>
      </c>
      <c r="BP313" s="40">
        <f t="shared" si="70"/>
        <v>67.851384955272152</v>
      </c>
      <c r="BQ313" s="4"/>
    </row>
    <row r="314" spans="1:69" s="36" customFormat="1" x14ac:dyDescent="0.25">
      <c r="A314" s="44">
        <v>2030</v>
      </c>
      <c r="B314" s="47">
        <v>0</v>
      </c>
      <c r="C314" s="44">
        <v>20</v>
      </c>
      <c r="D314" s="44">
        <v>93</v>
      </c>
      <c r="E314" s="44">
        <v>41</v>
      </c>
      <c r="F314" s="44">
        <v>75</v>
      </c>
      <c r="G314" s="44">
        <v>57</v>
      </c>
      <c r="H314" s="44">
        <v>62</v>
      </c>
      <c r="I314" s="44">
        <v>53</v>
      </c>
      <c r="J314" s="44">
        <v>58</v>
      </c>
      <c r="K314" s="47">
        <v>0</v>
      </c>
      <c r="L314" s="44">
        <v>74</v>
      </c>
      <c r="M314" s="47">
        <v>0</v>
      </c>
      <c r="N314" s="44">
        <v>62</v>
      </c>
      <c r="O314" s="47">
        <v>0</v>
      </c>
      <c r="P314" s="47">
        <v>0</v>
      </c>
      <c r="Q314" s="44">
        <v>7401</v>
      </c>
      <c r="R314" s="44">
        <v>3</v>
      </c>
      <c r="S314" s="44">
        <v>45</v>
      </c>
      <c r="U314" s="39"/>
      <c r="V314" s="39"/>
      <c r="AD314" s="53"/>
      <c r="AG314" s="37">
        <f>Q314*0.000001</f>
        <v>7.4009999999999996E-3</v>
      </c>
      <c r="AH314" s="38">
        <f t="shared" si="65"/>
        <v>2.031023304296717</v>
      </c>
      <c r="AI314" s="38">
        <f t="shared" si="66"/>
        <v>2.1035531042967168</v>
      </c>
      <c r="AJ314" s="37">
        <f>(1+D314-C314)*LineDuration</f>
        <v>2.0423999999999998E-2</v>
      </c>
      <c r="AK314" s="38">
        <f t="shared" si="67"/>
        <v>2.303708304296717</v>
      </c>
      <c r="AL314" s="48"/>
      <c r="AM314" s="39">
        <f>D314-C314+1</f>
        <v>74</v>
      </c>
      <c r="AN314" s="40">
        <f t="shared" si="71"/>
        <v>45.006953504556144</v>
      </c>
      <c r="AO314" s="41">
        <f t="shared" si="68"/>
        <v>1.6441903803266495</v>
      </c>
      <c r="AP314" s="39">
        <f>ABS(J314+I314-H314-G314)/2</f>
        <v>4</v>
      </c>
      <c r="AQ314" s="40">
        <f t="shared" si="72"/>
        <v>45.184354192145747</v>
      </c>
      <c r="AR314" s="48"/>
      <c r="AS314" s="40">
        <f>1+(F314-3)-(E314-8)</f>
        <v>40</v>
      </c>
      <c r="AT314" s="40">
        <f>ABS(N314-L314)</f>
        <v>12</v>
      </c>
      <c r="AU314" s="40">
        <f>AN314/(1+D314-C314)*ABS(N314-L314)</f>
        <v>7.2984248926307256</v>
      </c>
      <c r="AV314" s="40">
        <f t="shared" si="73"/>
        <v>40.660386199756779</v>
      </c>
      <c r="AW314" s="48"/>
      <c r="AX314" s="40">
        <f t="shared" si="74"/>
        <v>45.184354192145747</v>
      </c>
      <c r="AY314" s="48"/>
      <c r="AZ314" s="42">
        <f t="shared" si="60"/>
        <v>2</v>
      </c>
      <c r="BA314" s="39">
        <f t="shared" si="61"/>
        <v>1.2799999999999999E-2</v>
      </c>
      <c r="BB314" s="39">
        <f t="shared" si="62"/>
        <v>2.0918737205186058</v>
      </c>
      <c r="BC314" s="39">
        <f t="shared" si="63"/>
        <v>6.2092261450906938E-3</v>
      </c>
      <c r="BD314" s="39">
        <f>BC314+LineDuration*(U314-T314+1)</f>
        <v>6.485226145090694E-3</v>
      </c>
      <c r="BE314" s="39">
        <f t="shared" si="64"/>
        <v>1.3377730409263105E-2</v>
      </c>
      <c r="BF314" s="39">
        <f t="shared" si="69"/>
        <v>0.57773040926310626</v>
      </c>
      <c r="BG314" s="39">
        <f>BF314/(U314-T314+1)</f>
        <v>0.57773040926310626</v>
      </c>
      <c r="BH314" s="4">
        <f>((ABS(X314-F314+Xmax_correction)+1)^2+((ABS(U314-M314)+1)*BG314)^2)^(1/2)</f>
        <v>73.002286076709865</v>
      </c>
      <c r="BI314" s="40">
        <f>((ABS(E314-Xmin_correction-W314)+1)^2+((ABS(L314-T314)+1)*BG314)^2)^(1/2)</f>
        <v>56.977801774495077</v>
      </c>
      <c r="BJ314" s="4">
        <f>((ABS(E314-Xmin_correction-Y314)+1)^2+((ABS(K314-U314)+1)*BG314)^2)^(1/2)</f>
        <v>37.004510163300196</v>
      </c>
      <c r="BK314" s="4">
        <f>((ABS(V314-F314+Xmax_correction)+1)^2+((ABS(T314-N314)+1)*BG314)^2)^(1/2)</f>
        <v>81.570477244833242</v>
      </c>
      <c r="BL314" s="40">
        <f>((ABS(V314-Y314)+1)^2+((ABS(T314-U314)+1)*BG314)^2)^(1/2)</f>
        <v>1.1548906553381217</v>
      </c>
      <c r="BM314" s="40">
        <f>((ABS(W314-X314)+1)^2+((ABS(T314-U314)+1)*BG314)^2)^(1/2)</f>
        <v>1.1548906553381217</v>
      </c>
      <c r="BN314" s="4">
        <f>((ABS(E314-Xmin_correction-F314+Xmax_correction)+1)^2+((ABS(L314-M314)+1)*BG314)^2)^(1/2)</f>
        <v>56.977801774495077</v>
      </c>
      <c r="BO314" s="4">
        <f>((ABS(E314-Xmin_correction-F314+Xmax_correction)+1)^2+((ABS(K314-N314)+1)*BG314)^2)^(1/2)</f>
        <v>51.901278962563708</v>
      </c>
      <c r="BP314" s="40">
        <f t="shared" si="70"/>
        <v>81.570477244833242</v>
      </c>
      <c r="BQ314" s="4"/>
    </row>
    <row r="315" spans="1:69" s="36" customFormat="1" x14ac:dyDescent="0.25">
      <c r="A315" s="44">
        <v>1982</v>
      </c>
      <c r="B315" s="47">
        <v>0</v>
      </c>
      <c r="C315" s="44">
        <v>20</v>
      </c>
      <c r="D315" s="44">
        <v>93</v>
      </c>
      <c r="E315" s="44">
        <v>54</v>
      </c>
      <c r="F315" s="44">
        <v>88</v>
      </c>
      <c r="G315" s="44">
        <v>68</v>
      </c>
      <c r="H315" s="44">
        <v>73</v>
      </c>
      <c r="I315" s="44">
        <v>71</v>
      </c>
      <c r="J315" s="44">
        <v>74</v>
      </c>
      <c r="K315" s="47">
        <v>0</v>
      </c>
      <c r="L315" s="44">
        <v>65</v>
      </c>
      <c r="M315" s="47">
        <v>0</v>
      </c>
      <c r="N315" s="44">
        <v>70</v>
      </c>
      <c r="O315" s="47">
        <v>0</v>
      </c>
      <c r="P315" s="47">
        <v>0</v>
      </c>
      <c r="Q315" s="44">
        <v>7401</v>
      </c>
      <c r="R315" s="44">
        <v>3</v>
      </c>
      <c r="S315" s="44">
        <v>45</v>
      </c>
      <c r="U315" s="39"/>
      <c r="V315" s="39"/>
      <c r="AD315" s="53"/>
      <c r="AG315" s="37">
        <f>Q315*0.000001</f>
        <v>7.4009999999999996E-3</v>
      </c>
      <c r="AH315" s="38">
        <f t="shared" si="65"/>
        <v>2.031023304296717</v>
      </c>
      <c r="AI315" s="38">
        <f t="shared" si="66"/>
        <v>2.1035531042967168</v>
      </c>
      <c r="AJ315" s="37">
        <f>(1+D315-C315)*LineDuration</f>
        <v>2.0423999999999998E-2</v>
      </c>
      <c r="AK315" s="38">
        <f t="shared" si="67"/>
        <v>2.303708304296717</v>
      </c>
      <c r="AL315" s="48"/>
      <c r="AM315" s="39">
        <f>D315-C315+1</f>
        <v>74</v>
      </c>
      <c r="AN315" s="40">
        <f t="shared" si="71"/>
        <v>45.006953504556144</v>
      </c>
      <c r="AO315" s="41">
        <f t="shared" si="68"/>
        <v>1.6441903803266495</v>
      </c>
      <c r="AP315" s="39">
        <f>ABS(J315+I315-H315-G315)/2</f>
        <v>2</v>
      </c>
      <c r="AQ315" s="40">
        <f t="shared" si="72"/>
        <v>45.051369166333657</v>
      </c>
      <c r="AR315" s="48"/>
      <c r="AS315" s="40">
        <f>1+(F315-3)-(E315-8)</f>
        <v>40</v>
      </c>
      <c r="AT315" s="40">
        <f>ABS(N315-L315)</f>
        <v>5</v>
      </c>
      <c r="AU315" s="40">
        <f>AN315/(1+D315-C315)*ABS(N315-L315)</f>
        <v>3.041010371929469</v>
      </c>
      <c r="AV315" s="40">
        <f t="shared" si="73"/>
        <v>40.115430249246771</v>
      </c>
      <c r="AW315" s="48"/>
      <c r="AX315" s="40">
        <f t="shared" si="74"/>
        <v>45.051369166333657</v>
      </c>
      <c r="AY315" s="48"/>
      <c r="AZ315" s="42">
        <f t="shared" si="60"/>
        <v>3</v>
      </c>
      <c r="BA315" s="39">
        <f t="shared" si="61"/>
        <v>1.2799999999999999E-2</v>
      </c>
      <c r="BB315" s="39">
        <f t="shared" si="62"/>
        <v>2.0918737205186058</v>
      </c>
      <c r="BC315" s="39">
        <f t="shared" si="63"/>
        <v>6.2092261450906938E-3</v>
      </c>
      <c r="BD315" s="39">
        <f>BC315+LineDuration*(U315-T315+1)</f>
        <v>6.485226145090694E-3</v>
      </c>
      <c r="BE315" s="39">
        <f t="shared" si="64"/>
        <v>1.3377730409263105E-2</v>
      </c>
      <c r="BF315" s="39">
        <f t="shared" si="69"/>
        <v>0.57773040926310626</v>
      </c>
      <c r="BG315" s="39">
        <f>BF315/(U315-T315+1)</f>
        <v>0.57773040926310626</v>
      </c>
      <c r="BH315" s="4">
        <f>((ABS(X315-F315+Xmax_correction)+1)^2+((ABS(U315-M315)+1)*BG315)^2)^(1/2)</f>
        <v>86.001940515466202</v>
      </c>
      <c r="BI315" s="40">
        <f>((ABS(E315-Xmin_correction-W315)+1)^2+((ABS(L315-T315)+1)*BG315)^2)^(1/2)</f>
        <v>62.880145409577018</v>
      </c>
      <c r="BJ315" s="4">
        <f>((ABS(E315-Xmin_correction-Y315)+1)^2+((ABS(K315-U315)+1)*BG315)^2)^(1/2)</f>
        <v>50.003337612861273</v>
      </c>
      <c r="BK315" s="4">
        <f>((ABS(V315-F315+Xmax_correction)+1)^2+((ABS(T315-N315)+1)*BG315)^2)^(1/2)</f>
        <v>95.28140846142999</v>
      </c>
      <c r="BL315" s="40">
        <f>((ABS(V315-Y315)+1)^2+((ABS(T315-U315)+1)*BG315)^2)^(1/2)</f>
        <v>1.1548906553381217</v>
      </c>
      <c r="BM315" s="40">
        <f>((ABS(W315-X315)+1)^2+((ABS(T315-U315)+1)*BG315)^2)^(1/2)</f>
        <v>1.1548906553381217</v>
      </c>
      <c r="BN315" s="4">
        <f>((ABS(E315-Xmin_correction-F315+Xmax_correction)+1)^2+((ABS(L315-M315)+1)*BG315)^2)^(1/2)</f>
        <v>53.131089643725076</v>
      </c>
      <c r="BO315" s="4">
        <f>((ABS(E315-Xmin_correction-F315+Xmax_correction)+1)^2+((ABS(K315-N315)+1)*BG315)^2)^(1/2)</f>
        <v>55.240807365514321</v>
      </c>
      <c r="BP315" s="40">
        <f t="shared" si="70"/>
        <v>95.28140846142999</v>
      </c>
      <c r="BQ315" s="4"/>
    </row>
    <row r="316" spans="1:69" x14ac:dyDescent="0.25">
      <c r="A316" s="10">
        <v>2111</v>
      </c>
      <c r="B316" s="47">
        <v>0</v>
      </c>
      <c r="C316" s="10">
        <v>21</v>
      </c>
      <c r="D316" s="10">
        <v>95</v>
      </c>
      <c r="E316" s="10">
        <v>64</v>
      </c>
      <c r="F316" s="10">
        <v>101</v>
      </c>
      <c r="G316" s="10">
        <v>78</v>
      </c>
      <c r="H316" s="10">
        <v>79</v>
      </c>
      <c r="I316" s="10">
        <v>84</v>
      </c>
      <c r="J316" s="10">
        <v>87</v>
      </c>
      <c r="K316" s="47">
        <v>0</v>
      </c>
      <c r="L316" s="10">
        <v>61</v>
      </c>
      <c r="M316" s="47">
        <v>0</v>
      </c>
      <c r="N316" s="10">
        <v>73</v>
      </c>
      <c r="O316" s="47">
        <v>0</v>
      </c>
      <c r="P316" s="47">
        <v>0</v>
      </c>
      <c r="Q316" s="10">
        <v>7322</v>
      </c>
      <c r="R316" s="10">
        <v>3</v>
      </c>
      <c r="S316" s="10">
        <v>45</v>
      </c>
      <c r="AG316" s="2">
        <f>Q316*0.000001</f>
        <v>7.3219999999999995E-3</v>
      </c>
      <c r="AH316" s="3">
        <f t="shared" si="65"/>
        <v>2.053715207375034</v>
      </c>
      <c r="AI316" s="3">
        <f t="shared" si="66"/>
        <v>2.1254708073750339</v>
      </c>
      <c r="AJ316" s="2">
        <f>(1+D316-C316)*LineDuration</f>
        <v>2.07E-2</v>
      </c>
      <c r="AK316" s="3">
        <f t="shared" si="67"/>
        <v>2.3283308073750337</v>
      </c>
      <c r="AM316" s="7">
        <f>D316-C316+1</f>
        <v>75</v>
      </c>
      <c r="AN316" s="4">
        <f t="shared" si="71"/>
        <v>46.096846712663208</v>
      </c>
      <c r="AO316" s="32">
        <f t="shared" si="68"/>
        <v>1.6270093368316416</v>
      </c>
      <c r="AP316" s="1">
        <f>ABS(J316+I316-H316-G316)/2</f>
        <v>7</v>
      </c>
      <c r="AQ316" s="4">
        <f t="shared" si="72"/>
        <v>46.625307257440873</v>
      </c>
      <c r="AS316" s="4">
        <f>1+(F316-3)-(E316-8)</f>
        <v>43</v>
      </c>
      <c r="AT316" s="4">
        <f>ABS(N316-L316)</f>
        <v>12</v>
      </c>
      <c r="AU316" s="4">
        <f>AN316/(1+D316-C316)*ABS(N316-L316)</f>
        <v>7.3754954740261134</v>
      </c>
      <c r="AV316" s="4">
        <f t="shared" si="73"/>
        <v>43.627948994737075</v>
      </c>
      <c r="AX316" s="4">
        <f t="shared" si="74"/>
        <v>46.625307257440873</v>
      </c>
      <c r="AZ316" s="24">
        <f t="shared" si="60"/>
        <v>0</v>
      </c>
      <c r="BA316" s="1">
        <f t="shared" si="61"/>
        <v>1.2799999999999999E-2</v>
      </c>
      <c r="BB316" s="1">
        <f t="shared" si="62"/>
        <v>2.1139125225523121</v>
      </c>
      <c r="BC316" s="1">
        <f t="shared" si="63"/>
        <v>6.1425831813549086E-3</v>
      </c>
      <c r="BD316" s="1">
        <f>BC316+LineDuration*(U316-T316+1)</f>
        <v>6.4185831813549088E-3</v>
      </c>
      <c r="BE316" s="1">
        <f t="shared" si="64"/>
        <v>1.3383813118624466E-2</v>
      </c>
      <c r="BF316" s="1">
        <f t="shared" si="69"/>
        <v>0.58381311862446683</v>
      </c>
      <c r="BG316" s="1">
        <f>BF316/(U316-T316+1)</f>
        <v>0.58381311862446683</v>
      </c>
      <c r="BH316" s="4">
        <f>((ABS(X316-F316+Xmax_correction)+1)^2+((ABS(U316-M316)+1)*BG316)^2)^(1/2)</f>
        <v>99.001721387850012</v>
      </c>
      <c r="BI316" s="4">
        <f>((ABS(E316-Xmin_correction-W316)+1)^2+((ABS(L316-T316)+1)*BG316)^2)^(1/2)</f>
        <v>70.072678982221959</v>
      </c>
      <c r="BJ316" s="4">
        <f>((ABS(E316-Xmin_correction-Y316)+1)^2+((ABS(K316-U316)+1)*BG316)^2)^(1/2)</f>
        <v>60.0028402474206</v>
      </c>
      <c r="BK316" s="4">
        <f>((ABS(V316-F316+Xmax_correction)+1)^2+((ABS(T316-N316)+1)*BG316)^2)^(1/2)</f>
        <v>108.01586716751233</v>
      </c>
      <c r="BL316" s="4">
        <f>((ABS(V316-Y316)+1)^2+((ABS(T316-U316)+1)*BG316)^2)^(1/2)</f>
        <v>1.157945489856075</v>
      </c>
      <c r="BM316" s="4">
        <f>((ABS(W316-X316)+1)^2+((ABS(T316-U316)+1)*BG316)^2)^(1/2)</f>
        <v>1.157945489856075</v>
      </c>
      <c r="BN316" s="4">
        <f>((ABS(E316-Xmin_correction-F316+Xmax_correction)+1)^2+((ABS(L316-M316)+1)*BG316)^2)^(1/2)</f>
        <v>53.946087344176604</v>
      </c>
      <c r="BO316" s="4">
        <f>((ABS(E316-Xmin_correction-F316+Xmax_correction)+1)^2+((ABS(K316-N316)+1)*BG316)^2)^(1/2)</f>
        <v>58.876375227672341</v>
      </c>
      <c r="BP316" s="4">
        <f t="shared" si="70"/>
        <v>108.01586716751233</v>
      </c>
      <c r="BQ316" s="4"/>
    </row>
    <row r="317" spans="1:69" x14ac:dyDescent="0.25">
      <c r="A317" s="10">
        <v>2000</v>
      </c>
      <c r="B317" s="47">
        <v>0</v>
      </c>
      <c r="C317" s="10">
        <v>20</v>
      </c>
      <c r="D317" s="10">
        <v>93</v>
      </c>
      <c r="E317" s="10">
        <v>25</v>
      </c>
      <c r="F317" s="10">
        <v>61</v>
      </c>
      <c r="G317" s="10">
        <v>45</v>
      </c>
      <c r="H317" s="10">
        <v>48</v>
      </c>
      <c r="I317" s="10">
        <v>37</v>
      </c>
      <c r="J317" s="10">
        <v>40</v>
      </c>
      <c r="K317" s="47">
        <v>0</v>
      </c>
      <c r="L317" s="10">
        <v>72</v>
      </c>
      <c r="M317" s="47">
        <v>0</v>
      </c>
      <c r="N317" s="10">
        <v>54</v>
      </c>
      <c r="O317" s="47">
        <v>0</v>
      </c>
      <c r="P317" s="47">
        <v>0</v>
      </c>
      <c r="Q317" s="10">
        <v>7322</v>
      </c>
      <c r="R317" s="10">
        <v>3</v>
      </c>
      <c r="S317" s="10">
        <v>45</v>
      </c>
      <c r="AG317" s="2">
        <f>Q317*0.000001</f>
        <v>7.3219999999999995E-3</v>
      </c>
      <c r="AH317" s="3">
        <f t="shared" si="65"/>
        <v>2.053715207375034</v>
      </c>
      <c r="AI317" s="3">
        <f t="shared" si="66"/>
        <v>2.1254708073750339</v>
      </c>
      <c r="AJ317" s="2">
        <f>(1+D317-C317)*LineDuration</f>
        <v>2.0423999999999998E-2</v>
      </c>
      <c r="AK317" s="3">
        <f t="shared" si="67"/>
        <v>2.3256260073750341</v>
      </c>
      <c r="AM317" s="7">
        <f>D317-C317+1</f>
        <v>74</v>
      </c>
      <c r="AN317" s="4">
        <f t="shared" si="71"/>
        <v>45.454600672227691</v>
      </c>
      <c r="AO317" s="32">
        <f t="shared" si="68"/>
        <v>1.6279980223258954</v>
      </c>
      <c r="AP317" s="1">
        <f>ABS(J317+I317-H317-G317)/2</f>
        <v>8</v>
      </c>
      <c r="AQ317" s="4">
        <f t="shared" si="72"/>
        <v>46.15323089743211</v>
      </c>
      <c r="AS317" s="4">
        <f>1+(F317-3)-(E317-8)</f>
        <v>42</v>
      </c>
      <c r="AT317" s="4">
        <f>ABS(N317-L317)</f>
        <v>18</v>
      </c>
      <c r="AU317" s="4">
        <f>AN317/(1+D317-C317)*ABS(N317-L317)</f>
        <v>11.056524487839168</v>
      </c>
      <c r="AV317" s="4">
        <f t="shared" si="73"/>
        <v>43.43094212367707</v>
      </c>
      <c r="AX317" s="4">
        <f t="shared" si="74"/>
        <v>46.15323089743211</v>
      </c>
      <c r="AZ317" s="24">
        <f t="shared" si="60"/>
        <v>1</v>
      </c>
      <c r="BA317" s="1">
        <f t="shared" si="61"/>
        <v>1.2799999999999999E-2</v>
      </c>
      <c r="BB317" s="1">
        <f t="shared" si="62"/>
        <v>2.1139125225523121</v>
      </c>
      <c r="BC317" s="1">
        <f t="shared" si="63"/>
        <v>6.1425831813549086E-3</v>
      </c>
      <c r="BD317" s="1">
        <f>BC317+LineDuration*(U317-T317+1)</f>
        <v>6.4185831813549088E-3</v>
      </c>
      <c r="BE317" s="1">
        <f t="shared" si="64"/>
        <v>1.3383813118624466E-2</v>
      </c>
      <c r="BF317" s="1">
        <f t="shared" si="69"/>
        <v>0.58381311862446683</v>
      </c>
      <c r="BG317" s="1">
        <f>BF317/(U317-T317+1)</f>
        <v>0.58381311862446683</v>
      </c>
      <c r="BH317" s="4">
        <f>((ABS(X317-F317+Xmax_correction)+1)^2+((ABS(U317-M317)+1)*BG317)^2)^(1/2)</f>
        <v>59.002888384870431</v>
      </c>
      <c r="BI317" s="4">
        <f>((ABS(E317-Xmin_correction-W317)+1)^2+((ABS(L317-T317)+1)*BG317)^2)^(1/2)</f>
        <v>47.511308228677514</v>
      </c>
      <c r="BJ317" s="4">
        <f>((ABS(E317-Xmin_correction-Y317)+1)^2+((ABS(K317-U317)+1)*BG317)^2)^(1/2)</f>
        <v>21.008113617302197</v>
      </c>
      <c r="BK317" s="4">
        <f>((ABS(V317-F317+Xmax_correction)+1)^2+((ABS(T317-N317)+1)*BG317)^2)^(1/2)</f>
        <v>67.171677188909229</v>
      </c>
      <c r="BL317" s="4">
        <f>((ABS(V317-Y317)+1)^2+((ABS(T317-U317)+1)*BG317)^2)^(1/2)</f>
        <v>1.157945489856075</v>
      </c>
      <c r="BM317" s="4">
        <f>((ABS(W317-X317)+1)^2+((ABS(T317-U317)+1)*BG317)^2)^(1/2)</f>
        <v>1.157945489856075</v>
      </c>
      <c r="BN317" s="4">
        <f>((ABS(E317-Xmin_correction-F317+Xmax_correction)+1)^2+((ABS(L317-M317)+1)*BG317)^2)^(1/2)</f>
        <v>57.769580313521402</v>
      </c>
      <c r="BO317" s="4">
        <f>((ABS(E317-Xmin_correction-F317+Xmax_correction)+1)^2+((ABS(K317-N317)+1)*BG317)^2)^(1/2)</f>
        <v>50.517662419900503</v>
      </c>
      <c r="BP317" s="4">
        <f t="shared" si="70"/>
        <v>67.171677188909229</v>
      </c>
      <c r="BQ317" s="4"/>
    </row>
    <row r="318" spans="1:69" x14ac:dyDescent="0.25">
      <c r="A318" s="10">
        <v>2032</v>
      </c>
      <c r="B318" s="47">
        <v>0</v>
      </c>
      <c r="C318" s="10">
        <v>19</v>
      </c>
      <c r="D318" s="10">
        <v>93</v>
      </c>
      <c r="E318" s="10">
        <v>38</v>
      </c>
      <c r="F318" s="10">
        <v>74</v>
      </c>
      <c r="G318" s="10">
        <v>57</v>
      </c>
      <c r="H318" s="10">
        <v>59</v>
      </c>
      <c r="I318" s="10">
        <v>52</v>
      </c>
      <c r="J318" s="10">
        <v>54</v>
      </c>
      <c r="K318" s="47">
        <v>0</v>
      </c>
      <c r="L318" s="10">
        <v>65</v>
      </c>
      <c r="M318" s="47">
        <v>0</v>
      </c>
      <c r="N318" s="10">
        <v>61</v>
      </c>
      <c r="O318" s="47">
        <v>0</v>
      </c>
      <c r="P318" s="47">
        <v>0</v>
      </c>
      <c r="Q318" s="10">
        <v>7322</v>
      </c>
      <c r="R318" s="10">
        <v>3</v>
      </c>
      <c r="S318" s="10">
        <v>45</v>
      </c>
      <c r="AG318" s="2">
        <f>Q318*0.000001</f>
        <v>7.3219999999999995E-3</v>
      </c>
      <c r="AH318" s="3">
        <f t="shared" si="65"/>
        <v>2.053715207375034</v>
      </c>
      <c r="AI318" s="3">
        <f t="shared" si="66"/>
        <v>2.1254708073750339</v>
      </c>
      <c r="AJ318" s="2">
        <f>(1+D318-C318)*LineDuration</f>
        <v>2.07E-2</v>
      </c>
      <c r="AK318" s="3">
        <f t="shared" si="67"/>
        <v>2.3283308073750337</v>
      </c>
      <c r="AM318" s="7">
        <f>D318-C318+1</f>
        <v>75</v>
      </c>
      <c r="AN318" s="4">
        <f t="shared" si="71"/>
        <v>46.096846712663208</v>
      </c>
      <c r="AO318" s="32">
        <f t="shared" si="68"/>
        <v>1.6270093368316416</v>
      </c>
      <c r="AP318" s="1">
        <f>ABS(J318+I318-H318-G318)/2</f>
        <v>5</v>
      </c>
      <c r="AQ318" s="4">
        <f t="shared" si="72"/>
        <v>46.367222009203537</v>
      </c>
      <c r="AS318" s="4">
        <f>1+(F318-3)-(E318-8)</f>
        <v>42</v>
      </c>
      <c r="AT318" s="4">
        <f>ABS(N318-L318)</f>
        <v>4</v>
      </c>
      <c r="AU318" s="4">
        <f>AN318/(1+D318-C318)*ABS(N318-L318)</f>
        <v>2.4584984913420378</v>
      </c>
      <c r="AV318" s="4">
        <f t="shared" si="73"/>
        <v>42.07189340678562</v>
      </c>
      <c r="AX318" s="4">
        <f t="shared" si="74"/>
        <v>46.367222009203537</v>
      </c>
      <c r="AZ318" s="24">
        <f t="shared" si="60"/>
        <v>2</v>
      </c>
      <c r="BA318" s="1">
        <f t="shared" si="61"/>
        <v>1.2799999999999999E-2</v>
      </c>
      <c r="BB318" s="1">
        <f t="shared" si="62"/>
        <v>2.1139125225523121</v>
      </c>
      <c r="BC318" s="1">
        <f t="shared" si="63"/>
        <v>6.1425831813549086E-3</v>
      </c>
      <c r="BD318" s="1">
        <f>BC318+LineDuration*(U318-T318+1)</f>
        <v>6.4185831813549088E-3</v>
      </c>
      <c r="BE318" s="1">
        <f t="shared" si="64"/>
        <v>1.3383813118624466E-2</v>
      </c>
      <c r="BF318" s="1">
        <f t="shared" si="69"/>
        <v>0.58381311862446683</v>
      </c>
      <c r="BG318" s="1">
        <f>BF318/(U318-T318+1)</f>
        <v>0.58381311862446683</v>
      </c>
      <c r="BH318" s="4">
        <f>((ABS(X318-F318+Xmax_correction)+1)^2+((ABS(U318-M318)+1)*BG318)^2)^(1/2)</f>
        <v>72.002366889967433</v>
      </c>
      <c r="BI318" s="4">
        <f>((ABS(E318-Xmin_correction-W318)+1)^2+((ABS(L318-T318)+1)*BG318)^2)^(1/2)</f>
        <v>51.387637341818703</v>
      </c>
      <c r="BJ318" s="4">
        <f>((ABS(E318-Xmin_correction-Y318)+1)^2+((ABS(K318-U318)+1)*BG318)^2)^(1/2)</f>
        <v>34.005011950556316</v>
      </c>
      <c r="BK318" s="4">
        <f>((ABS(V318-F318+Xmax_correction)+1)^2+((ABS(T318-N318)+1)*BG318)^2)^(1/2)</f>
        <v>80.586477400029906</v>
      </c>
      <c r="BL318" s="4">
        <f>((ABS(V318-Y318)+1)^2+((ABS(T318-U318)+1)*BG318)^2)^(1/2)</f>
        <v>1.157945489856075</v>
      </c>
      <c r="BM318" s="4">
        <f>((ABS(W318-X318)+1)^2+((ABS(T318-U318)+1)*BG318)^2)^(1/2)</f>
        <v>1.157945489856075</v>
      </c>
      <c r="BN318" s="4">
        <f>((ABS(E318-Xmin_correction-F318+Xmax_correction)+1)^2+((ABS(L318-M318)+1)*BG318)^2)^(1/2)</f>
        <v>54.824166857092138</v>
      </c>
      <c r="BO318" s="4">
        <f>((ABS(E318-Xmin_correction-F318+Xmax_correction)+1)^2+((ABS(K318-N318)+1)*BG318)^2)^(1/2)</f>
        <v>53.208837045602976</v>
      </c>
      <c r="BP318" s="4">
        <f t="shared" si="70"/>
        <v>80.586477400029906</v>
      </c>
      <c r="BQ318" s="4"/>
    </row>
    <row r="319" spans="1:69" x14ac:dyDescent="0.25">
      <c r="A319" s="10">
        <v>1969</v>
      </c>
      <c r="B319" s="47">
        <v>0</v>
      </c>
      <c r="C319" s="10">
        <v>19</v>
      </c>
      <c r="D319" s="10">
        <v>92</v>
      </c>
      <c r="E319" s="10">
        <v>51</v>
      </c>
      <c r="F319" s="10">
        <v>86</v>
      </c>
      <c r="G319" s="10">
        <v>68</v>
      </c>
      <c r="H319" s="10">
        <v>70</v>
      </c>
      <c r="I319" s="10">
        <v>68</v>
      </c>
      <c r="J319" s="10">
        <v>72</v>
      </c>
      <c r="K319" s="47">
        <v>0</v>
      </c>
      <c r="L319" s="10">
        <v>60</v>
      </c>
      <c r="M319" s="47">
        <v>0</v>
      </c>
      <c r="N319" s="10">
        <v>59</v>
      </c>
      <c r="O319" s="47">
        <v>0</v>
      </c>
      <c r="P319" s="47">
        <v>0</v>
      </c>
      <c r="Q319" s="10">
        <v>7322</v>
      </c>
      <c r="R319" s="10">
        <v>3</v>
      </c>
      <c r="S319" s="10">
        <v>45</v>
      </c>
      <c r="AF319" s="8"/>
      <c r="AG319" s="2">
        <f>Q319*0.000001</f>
        <v>7.3219999999999995E-3</v>
      </c>
      <c r="AH319" s="3">
        <f t="shared" si="65"/>
        <v>2.053715207375034</v>
      </c>
      <c r="AI319" s="3">
        <f t="shared" si="66"/>
        <v>2.1254708073750339</v>
      </c>
      <c r="AJ319" s="2">
        <f>(1+D319-C319)*LineDuration</f>
        <v>2.0423999999999998E-2</v>
      </c>
      <c r="AK319" s="3">
        <f t="shared" si="67"/>
        <v>2.3256260073750341</v>
      </c>
      <c r="AM319" s="7">
        <f>D319-C319+1</f>
        <v>74</v>
      </c>
      <c r="AN319" s="4">
        <f t="shared" si="71"/>
        <v>45.454600672227691</v>
      </c>
      <c r="AO319" s="32">
        <f t="shared" si="68"/>
        <v>1.6279980223258954</v>
      </c>
      <c r="AP319" s="1">
        <f>ABS(J319+I319-H319-G319)/2</f>
        <v>1</v>
      </c>
      <c r="AQ319" s="4">
        <f t="shared" si="72"/>
        <v>45.465599328191885</v>
      </c>
      <c r="AS319" s="4">
        <f>1+(F319-3)-(E319-8)</f>
        <v>41</v>
      </c>
      <c r="AT319" s="4">
        <f>ABS(N319-L319)</f>
        <v>1</v>
      </c>
      <c r="AU319" s="4">
        <f>AN319/(1+D319-C319)*ABS(N319-L319)</f>
        <v>0.61425136043550932</v>
      </c>
      <c r="AV319" s="4">
        <f t="shared" si="73"/>
        <v>41.004601019078294</v>
      </c>
      <c r="AX319" s="4">
        <f t="shared" si="74"/>
        <v>45.465599328191885</v>
      </c>
      <c r="AZ319" s="24">
        <f t="shared" si="60"/>
        <v>3</v>
      </c>
      <c r="BA319" s="1">
        <f t="shared" si="61"/>
        <v>1.2799999999999999E-2</v>
      </c>
      <c r="BB319" s="1">
        <f t="shared" si="62"/>
        <v>2.1139125225523121</v>
      </c>
      <c r="BC319" s="1">
        <f t="shared" si="63"/>
        <v>6.1425831813549086E-3</v>
      </c>
      <c r="BD319" s="1">
        <f>BC319+LineDuration*(U319-T319+1)</f>
        <v>6.4185831813549088E-3</v>
      </c>
      <c r="BE319" s="1">
        <f t="shared" si="64"/>
        <v>1.3383813118624466E-2</v>
      </c>
      <c r="BF319" s="1">
        <f t="shared" si="69"/>
        <v>0.58381311862446683</v>
      </c>
      <c r="BG319" s="1">
        <f>BF319/(U319-T319+1)</f>
        <v>0.58381311862446683</v>
      </c>
      <c r="BH319" s="4">
        <f>((ABS(X319-F319+Xmax_correction)+1)^2+((ABS(U319-M319)+1)*BG319)^2)^(1/2)</f>
        <v>84.002028771675967</v>
      </c>
      <c r="BI319" s="4">
        <f>((ABS(E319-Xmin_correction-W319)+1)^2+((ABS(L319-T319)+1)*BG319)^2)^(1/2)</f>
        <v>58.968273635707988</v>
      </c>
      <c r="BJ319" s="4">
        <f>((ABS(E319-Xmin_correction-Y319)+1)^2+((ABS(K319-U319)+1)*BG319)^2)^(1/2)</f>
        <v>47.003625793735083</v>
      </c>
      <c r="BK319" s="4">
        <f>((ABS(V319-F319+Xmax_correction)+1)^2+((ABS(T319-N319)+1)*BG319)^2)^(1/2)</f>
        <v>91.011075847508209</v>
      </c>
      <c r="BL319" s="4">
        <f>((ABS(V319-Y319)+1)^2+((ABS(T319-U319)+1)*BG319)^2)^(1/2)</f>
        <v>1.157945489856075</v>
      </c>
      <c r="BM319" s="4">
        <f>((ABS(W319-X319)+1)^2+((ABS(T319-U319)+1)*BG319)^2)^(1/2)</f>
        <v>1.157945489856075</v>
      </c>
      <c r="BN319" s="4">
        <f>((ABS(E319-Xmin_correction-F319+Xmax_correction)+1)^2+((ABS(L319-M319)+1)*BG319)^2)^(1/2)</f>
        <v>52.079336550840722</v>
      </c>
      <c r="BO319" s="4">
        <f>((ABS(E319-Xmin_correction-F319+Xmax_correction)+1)^2+((ABS(K319-N319)+1)*BG319)^2)^(1/2)</f>
        <v>51.681872324064393</v>
      </c>
      <c r="BP319" s="4">
        <f t="shared" si="70"/>
        <v>91.011075847508209</v>
      </c>
      <c r="BQ319" s="4"/>
    </row>
    <row r="320" spans="1:69" s="36" customFormat="1" x14ac:dyDescent="0.25">
      <c r="A320" s="44">
        <v>2123</v>
      </c>
      <c r="B320" s="47">
        <v>0</v>
      </c>
      <c r="C320" s="44">
        <v>22</v>
      </c>
      <c r="D320" s="44">
        <v>95</v>
      </c>
      <c r="E320" s="44">
        <v>63</v>
      </c>
      <c r="F320" s="44">
        <v>101</v>
      </c>
      <c r="G320" s="44">
        <v>76</v>
      </c>
      <c r="H320" s="44">
        <v>81</v>
      </c>
      <c r="I320" s="44">
        <v>82</v>
      </c>
      <c r="J320" s="44">
        <v>88</v>
      </c>
      <c r="K320" s="47">
        <v>0</v>
      </c>
      <c r="L320" s="44">
        <v>59</v>
      </c>
      <c r="M320" s="47">
        <v>0</v>
      </c>
      <c r="N320" s="44">
        <v>70</v>
      </c>
      <c r="O320" s="47">
        <v>0</v>
      </c>
      <c r="P320" s="47">
        <v>0</v>
      </c>
      <c r="Q320" s="44">
        <v>7341</v>
      </c>
      <c r="R320" s="44">
        <v>3</v>
      </c>
      <c r="S320" s="44">
        <v>46</v>
      </c>
      <c r="U320" s="39"/>
      <c r="V320" s="39"/>
      <c r="AD320" s="53"/>
      <c r="AG320" s="37">
        <f>Q320*0.000001</f>
        <v>7.3409999999999994E-3</v>
      </c>
      <c r="AH320" s="38">
        <f t="shared" si="65"/>
        <v>2.0482138159787495</v>
      </c>
      <c r="AI320" s="38">
        <f t="shared" si="66"/>
        <v>2.1201556159787494</v>
      </c>
      <c r="AJ320" s="37">
        <f>(1+D320-C320)*LineDuration</f>
        <v>2.0423999999999998E-2</v>
      </c>
      <c r="AK320" s="38">
        <f t="shared" si="67"/>
        <v>2.3203108159787496</v>
      </c>
      <c r="AL320" s="48"/>
      <c r="AM320" s="39">
        <f>D320-C320+1</f>
        <v>74</v>
      </c>
      <c r="AN320" s="40">
        <f t="shared" si="71"/>
        <v>45.346043203149968</v>
      </c>
      <c r="AO320" s="41">
        <f t="shared" si="68"/>
        <v>1.6318954151849698</v>
      </c>
      <c r="AP320" s="39">
        <f>ABS(J320+I320-H320-G320)/2</f>
        <v>6.5</v>
      </c>
      <c r="AQ320" s="40">
        <f t="shared" si="72"/>
        <v>45.809536498222108</v>
      </c>
      <c r="AR320" s="48"/>
      <c r="AS320" s="40">
        <f>1+(F320-3)-(E320-8)</f>
        <v>44</v>
      </c>
      <c r="AT320" s="40">
        <f>ABS(N320-L320)</f>
        <v>11</v>
      </c>
      <c r="AU320" s="40">
        <f>AN320/(1+D320-C320)*ABS(N320-L320)</f>
        <v>6.7406280437114816</v>
      </c>
      <c r="AV320" s="40">
        <f t="shared" si="73"/>
        <v>44.5133245941445</v>
      </c>
      <c r="AW320" s="48"/>
      <c r="AX320" s="40">
        <f t="shared" si="74"/>
        <v>45.809536498222108</v>
      </c>
      <c r="AY320" s="48"/>
      <c r="AZ320" s="42">
        <f t="shared" si="60"/>
        <v>0</v>
      </c>
      <c r="BA320" s="39">
        <f t="shared" si="61"/>
        <v>1.2799999999999999E-2</v>
      </c>
      <c r="BB320" s="39">
        <f t="shared" si="62"/>
        <v>2.108568195711543</v>
      </c>
      <c r="BC320" s="39">
        <f t="shared" si="63"/>
        <v>6.1586101768156577E-3</v>
      </c>
      <c r="BD320" s="39">
        <f>BC320+LineDuration*(U320-T320+1)</f>
        <v>6.4346101768156579E-3</v>
      </c>
      <c r="BE320" s="39">
        <f t="shared" si="64"/>
        <v>1.3382338084416434E-2</v>
      </c>
      <c r="BF320" s="39">
        <f t="shared" si="69"/>
        <v>0.58233808441643564</v>
      </c>
      <c r="BG320" s="39">
        <f>BF320/(U320-T320+1)</f>
        <v>0.58233808441643564</v>
      </c>
      <c r="BH320" s="4">
        <f>((ABS(X320-F320+Xmax_correction)+1)^2+((ABS(U320-M320)+1)*BG320)^2)^(1/2)</f>
        <v>99.001712700561711</v>
      </c>
      <c r="BI320" s="40">
        <f>((ABS(E320-Xmin_correction-W320)+1)^2+((ABS(L320-T320)+1)*BG320)^2)^(1/2)</f>
        <v>68.569844103822305</v>
      </c>
      <c r="BJ320" s="4">
        <f>((ABS(E320-Xmin_correction-Y320)+1)^2+((ABS(K320-U320)+1)*BG320)^2)^(1/2)</f>
        <v>59.002873808354131</v>
      </c>
      <c r="BK320" s="4">
        <f>((ABS(V320-F320+Xmax_correction)+1)^2+((ABS(T320-N320)+1)*BG320)^2)^(1/2)</f>
        <v>107.28696121260987</v>
      </c>
      <c r="BL320" s="40">
        <f>((ABS(V320-Y320)+1)^2+((ABS(T320-U320)+1)*BG320)^2)^(1/2)</f>
        <v>1.1572025080174186</v>
      </c>
      <c r="BM320" s="40">
        <f>((ABS(W320-X320)+1)^2+((ABS(T320-U320)+1)*BG320)^2)^(1/2)</f>
        <v>1.1572025080174186</v>
      </c>
      <c r="BN320" s="4">
        <f>((ABS(E320-Xmin_correction-F320+Xmax_correction)+1)^2+((ABS(L320-M320)+1)*BG320)^2)^(1/2)</f>
        <v>53.868576372710038</v>
      </c>
      <c r="BO320" s="4">
        <f>((ABS(E320-Xmin_correction-F320+Xmax_correction)+1)^2+((ABS(K320-N320)+1)*BG320)^2)^(1/2)</f>
        <v>58.22793183890402</v>
      </c>
      <c r="BP320" s="40">
        <f t="shared" si="70"/>
        <v>107.28696121260987</v>
      </c>
      <c r="BQ320" s="4"/>
    </row>
    <row r="321" spans="1:69" s="36" customFormat="1" x14ac:dyDescent="0.25">
      <c r="A321" s="44">
        <v>1996</v>
      </c>
      <c r="B321" s="47">
        <v>0</v>
      </c>
      <c r="C321" s="44">
        <v>20</v>
      </c>
      <c r="D321" s="44">
        <v>94</v>
      </c>
      <c r="E321" s="44">
        <v>19</v>
      </c>
      <c r="F321" s="44">
        <v>55</v>
      </c>
      <c r="G321" s="44">
        <v>41</v>
      </c>
      <c r="H321" s="44">
        <v>43</v>
      </c>
      <c r="I321" s="44">
        <v>32</v>
      </c>
      <c r="J321" s="44">
        <v>34</v>
      </c>
      <c r="K321" s="47">
        <v>0</v>
      </c>
      <c r="L321" s="44">
        <v>73</v>
      </c>
      <c r="M321" s="47">
        <v>0</v>
      </c>
      <c r="N321" s="44">
        <v>60</v>
      </c>
      <c r="O321" s="47">
        <v>0</v>
      </c>
      <c r="P321" s="47">
        <v>0</v>
      </c>
      <c r="Q321" s="44">
        <v>7341</v>
      </c>
      <c r="R321" s="44">
        <v>3</v>
      </c>
      <c r="S321" s="44">
        <v>46</v>
      </c>
      <c r="U321" s="39"/>
      <c r="V321" s="39"/>
      <c r="AD321" s="53"/>
      <c r="AG321" s="37">
        <f>Q321*0.000001</f>
        <v>7.3409999999999994E-3</v>
      </c>
      <c r="AH321" s="38">
        <f t="shared" si="65"/>
        <v>2.0482138159787495</v>
      </c>
      <c r="AI321" s="38">
        <f t="shared" si="66"/>
        <v>2.1201556159787494</v>
      </c>
      <c r="AJ321" s="37">
        <f>(1+D321-C321)*LineDuration</f>
        <v>2.07E-2</v>
      </c>
      <c r="AK321" s="38">
        <f t="shared" si="67"/>
        <v>2.3230156159787492</v>
      </c>
      <c r="AL321" s="48"/>
      <c r="AM321" s="39">
        <f>D321-C321+1</f>
        <v>75</v>
      </c>
      <c r="AN321" s="40">
        <f t="shared" si="71"/>
        <v>45.986822250760106</v>
      </c>
      <c r="AO321" s="41">
        <f t="shared" si="68"/>
        <v>1.6309019916843752</v>
      </c>
      <c r="AP321" s="39">
        <f>ABS(J321+I321-H321-G321)/2</f>
        <v>9</v>
      </c>
      <c r="AQ321" s="40">
        <f t="shared" si="72"/>
        <v>46.859234103034638</v>
      </c>
      <c r="AR321" s="48"/>
      <c r="AS321" s="40">
        <f>1+(F321-3)-(E321-8)</f>
        <v>42</v>
      </c>
      <c r="AT321" s="40">
        <f>ABS(N321-L321)</f>
        <v>13</v>
      </c>
      <c r="AU321" s="40">
        <f>AN321/(1+D321-C321)*ABS(N321-L321)</f>
        <v>7.9710491901317519</v>
      </c>
      <c r="AV321" s="40">
        <f t="shared" si="73"/>
        <v>42.749709065577278</v>
      </c>
      <c r="AW321" s="48"/>
      <c r="AX321" s="40">
        <f t="shared" si="74"/>
        <v>46.859234103034638</v>
      </c>
      <c r="AY321" s="48"/>
      <c r="AZ321" s="42">
        <f t="shared" si="60"/>
        <v>1</v>
      </c>
      <c r="BA321" s="39">
        <f t="shared" si="61"/>
        <v>1.2799999999999999E-2</v>
      </c>
      <c r="BB321" s="39">
        <f t="shared" si="62"/>
        <v>2.108568195711543</v>
      </c>
      <c r="BC321" s="39">
        <f t="shared" si="63"/>
        <v>6.1586101768156577E-3</v>
      </c>
      <c r="BD321" s="39">
        <f>BC321+LineDuration*(U321-T321+1)</f>
        <v>6.4346101768156579E-3</v>
      </c>
      <c r="BE321" s="39">
        <f t="shared" si="64"/>
        <v>1.3382338084416434E-2</v>
      </c>
      <c r="BF321" s="39">
        <f t="shared" si="69"/>
        <v>0.58233808441643564</v>
      </c>
      <c r="BG321" s="39">
        <f>BF321/(U321-T321+1)</f>
        <v>0.58233808441643564</v>
      </c>
      <c r="BH321" s="4">
        <f>((ABS(X321-F321+Xmax_correction)+1)^2+((ABS(U321-M321)+1)*BG321)^2)^(1/2)</f>
        <v>53.003199126510857</v>
      </c>
      <c r="BI321" s="40">
        <f>((ABS(E321-Xmin_correction-W321)+1)^2+((ABS(L321-T321)+1)*BG321)^2)^(1/2)</f>
        <v>45.629028278283961</v>
      </c>
      <c r="BJ321" s="4">
        <f>((ABS(E321-Xmin_correction-Y321)+1)^2+((ABS(K321-U321)+1)*BG321)^2)^(1/2)</f>
        <v>15.011299665404119</v>
      </c>
      <c r="BK321" s="4">
        <f>((ABS(V321-F321+Xmax_correction)+1)^2+((ABS(T321-N321)+1)*BG321)^2)^(1/2)</f>
        <v>63.803266024667359</v>
      </c>
      <c r="BL321" s="40">
        <f>((ABS(V321-Y321)+1)^2+((ABS(T321-U321)+1)*BG321)^2)^(1/2)</f>
        <v>1.1572025080174186</v>
      </c>
      <c r="BM321" s="40">
        <f>((ABS(W321-X321)+1)^2+((ABS(T321-U321)+1)*BG321)^2)^(1/2)</f>
        <v>1.1572025080174186</v>
      </c>
      <c r="BN321" s="4">
        <f>((ABS(E321-Xmin_correction-F321+Xmax_correction)+1)^2+((ABS(L321-M321)+1)*BG321)^2)^(1/2)</f>
        <v>58.120635075852682</v>
      </c>
      <c r="BO321" s="4">
        <f>((ABS(E321-Xmin_correction-F321+Xmax_correction)+1)^2+((ABS(K321-N321)+1)*BG321)^2)^(1/2)</f>
        <v>52.752789077113938</v>
      </c>
      <c r="BP321" s="40">
        <f t="shared" si="70"/>
        <v>63.803266024667359</v>
      </c>
      <c r="BQ321" s="4"/>
    </row>
    <row r="322" spans="1:69" s="36" customFormat="1" x14ac:dyDescent="0.25">
      <c r="A322" s="44">
        <v>2057</v>
      </c>
      <c r="B322" s="47">
        <v>0</v>
      </c>
      <c r="C322" s="44">
        <v>20</v>
      </c>
      <c r="D322" s="44">
        <v>93</v>
      </c>
      <c r="E322" s="44">
        <v>30</v>
      </c>
      <c r="F322" s="44">
        <v>66</v>
      </c>
      <c r="G322" s="44">
        <v>49</v>
      </c>
      <c r="H322" s="44">
        <v>52</v>
      </c>
      <c r="I322" s="44">
        <v>44</v>
      </c>
      <c r="J322" s="44">
        <v>48</v>
      </c>
      <c r="K322" s="47">
        <v>0</v>
      </c>
      <c r="L322" s="44">
        <v>73</v>
      </c>
      <c r="M322" s="47">
        <v>0</v>
      </c>
      <c r="N322" s="44">
        <v>60</v>
      </c>
      <c r="O322" s="47">
        <v>0</v>
      </c>
      <c r="P322" s="47">
        <v>0</v>
      </c>
      <c r="Q322" s="44">
        <v>7341</v>
      </c>
      <c r="R322" s="44">
        <v>3</v>
      </c>
      <c r="S322" s="44">
        <v>46</v>
      </c>
      <c r="U322" s="39"/>
      <c r="V322" s="39"/>
      <c r="AD322" s="53"/>
      <c r="AG322" s="37">
        <f>Q322*0.000001</f>
        <v>7.3409999999999994E-3</v>
      </c>
      <c r="AH322" s="38">
        <f t="shared" si="65"/>
        <v>2.0482138159787495</v>
      </c>
      <c r="AI322" s="38">
        <f t="shared" si="66"/>
        <v>2.1201556159787494</v>
      </c>
      <c r="AJ322" s="37">
        <f>(1+D322-C322)*LineDuration</f>
        <v>2.0423999999999998E-2</v>
      </c>
      <c r="AK322" s="38">
        <f t="shared" si="67"/>
        <v>2.3203108159787496</v>
      </c>
      <c r="AL322" s="48"/>
      <c r="AM322" s="39">
        <f>D322-C322+1</f>
        <v>74</v>
      </c>
      <c r="AN322" s="40">
        <f t="shared" si="71"/>
        <v>45.346043203149968</v>
      </c>
      <c r="AO322" s="41">
        <f t="shared" si="68"/>
        <v>1.6318954151849698</v>
      </c>
      <c r="AP322" s="39">
        <f>ABS(J322+I322-H322-G322)/2</f>
        <v>4.5</v>
      </c>
      <c r="AQ322" s="40">
        <f t="shared" si="72"/>
        <v>45.568779160538668</v>
      </c>
      <c r="AR322" s="48"/>
      <c r="AS322" s="40">
        <f>1+(F322-3)-(E322-8)</f>
        <v>42</v>
      </c>
      <c r="AT322" s="40">
        <f>ABS(N322-L322)</f>
        <v>13</v>
      </c>
      <c r="AU322" s="40">
        <f>AN322/(1+D322-C322)*ABS(N322-L322)</f>
        <v>7.9661967789317503</v>
      </c>
      <c r="AV322" s="40">
        <f t="shared" si="73"/>
        <v>42.748804557796262</v>
      </c>
      <c r="AW322" s="48"/>
      <c r="AX322" s="40">
        <f t="shared" si="74"/>
        <v>45.568779160538668</v>
      </c>
      <c r="AY322" s="48"/>
      <c r="AZ322" s="42">
        <f t="shared" si="60"/>
        <v>2</v>
      </c>
      <c r="BA322" s="39">
        <f t="shared" si="61"/>
        <v>1.2799999999999999E-2</v>
      </c>
      <c r="BB322" s="39">
        <f t="shared" si="62"/>
        <v>2.108568195711543</v>
      </c>
      <c r="BC322" s="39">
        <f t="shared" si="63"/>
        <v>6.1586101768156577E-3</v>
      </c>
      <c r="BD322" s="39">
        <f>BC322+LineDuration*(U322-T322+1)</f>
        <v>6.4346101768156579E-3</v>
      </c>
      <c r="BE322" s="39">
        <f t="shared" si="64"/>
        <v>1.3382338084416434E-2</v>
      </c>
      <c r="BF322" s="39">
        <f t="shared" si="69"/>
        <v>0.58233808441643564</v>
      </c>
      <c r="BG322" s="39">
        <f>BF322/(U322-T322+1)</f>
        <v>0.58233808441643564</v>
      </c>
      <c r="BH322" s="4">
        <f>((ABS(X322-F322+Xmax_correction)+1)^2+((ABS(U322-M322)+1)*BG322)^2)^(1/2)</f>
        <v>64.002649301763768</v>
      </c>
      <c r="BI322" s="40">
        <f>((ABS(E322-Xmin_correction-W322)+1)^2+((ABS(L322-T322)+1)*BG322)^2)^(1/2)</f>
        <v>50.328999807471213</v>
      </c>
      <c r="BJ322" s="4">
        <f>((ABS(E322-Xmin_correction-Y322)+1)^2+((ABS(K322-U322)+1)*BG322)^2)^(1/2)</f>
        <v>26.006520675487558</v>
      </c>
      <c r="BK322" s="4">
        <f>((ABS(V322-F322+Xmax_correction)+1)^2+((ABS(T322-N322)+1)*BG322)^2)^(1/2)</f>
        <v>73.197382162304635</v>
      </c>
      <c r="BL322" s="40">
        <f>((ABS(V322-Y322)+1)^2+((ABS(T322-U322)+1)*BG322)^2)^(1/2)</f>
        <v>1.1572025080174186</v>
      </c>
      <c r="BM322" s="40">
        <f>((ABS(W322-X322)+1)^2+((ABS(T322-U322)+1)*BG322)^2)^(1/2)</f>
        <v>1.1572025080174186</v>
      </c>
      <c r="BN322" s="4">
        <f>((ABS(E322-Xmin_correction-F322+Xmax_correction)+1)^2+((ABS(L322-M322)+1)*BG322)^2)^(1/2)</f>
        <v>58.120635075852682</v>
      </c>
      <c r="BO322" s="4">
        <f>((ABS(E322-Xmin_correction-F322+Xmax_correction)+1)^2+((ABS(K322-N322)+1)*BG322)^2)^(1/2)</f>
        <v>52.752789077113938</v>
      </c>
      <c r="BP322" s="40">
        <f t="shared" si="70"/>
        <v>73.197382162304635</v>
      </c>
      <c r="BQ322" s="4"/>
    </row>
    <row r="323" spans="1:69" s="36" customFormat="1" x14ac:dyDescent="0.25">
      <c r="A323" s="44">
        <v>2037</v>
      </c>
      <c r="B323" s="47">
        <v>0</v>
      </c>
      <c r="C323" s="44">
        <v>20</v>
      </c>
      <c r="D323" s="44">
        <v>93</v>
      </c>
      <c r="E323" s="44">
        <v>45</v>
      </c>
      <c r="F323" s="44">
        <v>80</v>
      </c>
      <c r="G323" s="44">
        <v>60</v>
      </c>
      <c r="H323" s="44">
        <v>65</v>
      </c>
      <c r="I323" s="44">
        <v>62</v>
      </c>
      <c r="J323" s="44">
        <v>66</v>
      </c>
      <c r="K323" s="47">
        <v>0</v>
      </c>
      <c r="L323" s="44">
        <v>56</v>
      </c>
      <c r="M323" s="47">
        <v>0</v>
      </c>
      <c r="N323" s="44">
        <v>71</v>
      </c>
      <c r="O323" s="47">
        <v>0</v>
      </c>
      <c r="P323" s="47">
        <v>0</v>
      </c>
      <c r="Q323" s="44">
        <v>7341</v>
      </c>
      <c r="R323" s="44">
        <v>3</v>
      </c>
      <c r="S323" s="44">
        <v>46</v>
      </c>
      <c r="U323" s="39"/>
      <c r="V323" s="39"/>
      <c r="AD323" s="53"/>
      <c r="AG323" s="37">
        <f>Q323*0.000001</f>
        <v>7.3409999999999994E-3</v>
      </c>
      <c r="AH323" s="38">
        <f t="shared" si="65"/>
        <v>2.0482138159787495</v>
      </c>
      <c r="AI323" s="38">
        <f t="shared" si="66"/>
        <v>2.1201556159787494</v>
      </c>
      <c r="AJ323" s="37">
        <f>(1+D323-C323)*LineDuration</f>
        <v>2.0423999999999998E-2</v>
      </c>
      <c r="AK323" s="38">
        <f t="shared" si="67"/>
        <v>2.3203108159787496</v>
      </c>
      <c r="AL323" s="48"/>
      <c r="AM323" s="39">
        <f>D323-C323+1</f>
        <v>74</v>
      </c>
      <c r="AN323" s="40">
        <f t="shared" si="71"/>
        <v>45.346043203149968</v>
      </c>
      <c r="AO323" s="41">
        <f t="shared" si="68"/>
        <v>1.6318954151849698</v>
      </c>
      <c r="AP323" s="39">
        <f>ABS(J323+I323-H323-G323)/2</f>
        <v>1.5</v>
      </c>
      <c r="AQ323" s="40">
        <f t="shared" si="72"/>
        <v>45.370845641027493</v>
      </c>
      <c r="AR323" s="48"/>
      <c r="AS323" s="40">
        <f>1+(F323-3)-(E323-8)</f>
        <v>41</v>
      </c>
      <c r="AT323" s="40">
        <f>ABS(N323-L323)</f>
        <v>15</v>
      </c>
      <c r="AU323" s="40">
        <f>AN323/(1+D323-C323)*ABS(N323-L323)</f>
        <v>9.1917655141520207</v>
      </c>
      <c r="AV323" s="40">
        <f t="shared" si="73"/>
        <v>42.017717135360343</v>
      </c>
      <c r="AW323" s="48"/>
      <c r="AX323" s="40">
        <f t="shared" si="74"/>
        <v>45.370845641027493</v>
      </c>
      <c r="AY323" s="48"/>
      <c r="AZ323" s="42">
        <f t="shared" si="60"/>
        <v>3</v>
      </c>
      <c r="BA323" s="39">
        <f t="shared" si="61"/>
        <v>1.2799999999999999E-2</v>
      </c>
      <c r="BB323" s="39">
        <f t="shared" si="62"/>
        <v>2.108568195711543</v>
      </c>
      <c r="BC323" s="39">
        <f t="shared" si="63"/>
        <v>6.1586101768156577E-3</v>
      </c>
      <c r="BD323" s="39">
        <f>BC323+LineDuration*(U323-T323+1)</f>
        <v>6.4346101768156579E-3</v>
      </c>
      <c r="BE323" s="39">
        <f t="shared" si="64"/>
        <v>1.3382338084416434E-2</v>
      </c>
      <c r="BF323" s="39">
        <f t="shared" si="69"/>
        <v>0.58233808441643564</v>
      </c>
      <c r="BG323" s="39">
        <f>BF323/(U323-T323+1)</f>
        <v>0.58233808441643564</v>
      </c>
      <c r="BH323" s="4">
        <f>((ABS(X323-F323+Xmax_correction)+1)^2+((ABS(U323-M323)+1)*BG323)^2)^(1/2)</f>
        <v>78.002173800763799</v>
      </c>
      <c r="BI323" s="40">
        <f>((ABS(E323-Xmin_correction-W323)+1)^2+((ABS(L323-T323)+1)*BG323)^2)^(1/2)</f>
        <v>52.752186942166674</v>
      </c>
      <c r="BJ323" s="4">
        <f>((ABS(E323-Xmin_correction-Y323)+1)^2+((ABS(K323-U323)+1)*BG323)^2)^(1/2)</f>
        <v>41.004135372478736</v>
      </c>
      <c r="BK323" s="4">
        <f>((ABS(V323-F323+Xmax_correction)+1)^2+((ABS(T323-N323)+1)*BG323)^2)^(1/2)</f>
        <v>88.554987829079337</v>
      </c>
      <c r="BL323" s="40">
        <f>((ABS(V323-Y323)+1)^2+((ABS(T323-U323)+1)*BG323)^2)^(1/2)</f>
        <v>1.1572025080174186</v>
      </c>
      <c r="BM323" s="40">
        <f>((ABS(W323-X323)+1)^2+((ABS(T323-U323)+1)*BG323)^2)^(1/2)</f>
        <v>1.1572025080174186</v>
      </c>
      <c r="BN323" s="4">
        <f>((ABS(E323-Xmin_correction-F323+Xmax_correction)+1)^2+((ABS(L323-M323)+1)*BG323)^2)^(1/2)</f>
        <v>50.455854240923323</v>
      </c>
      <c r="BO323" s="4">
        <f>((ABS(E323-Xmin_correction-F323+Xmax_correction)+1)^2+((ABS(K323-N323)+1)*BG323)^2)^(1/2)</f>
        <v>56.58609254409064</v>
      </c>
      <c r="BP323" s="40">
        <f t="shared" si="70"/>
        <v>88.554987829079337</v>
      </c>
      <c r="BQ323" s="4"/>
    </row>
    <row r="324" spans="1:69" x14ac:dyDescent="0.25">
      <c r="A324" s="10">
        <v>2121</v>
      </c>
      <c r="B324" s="47">
        <v>0</v>
      </c>
      <c r="C324" s="10">
        <v>22</v>
      </c>
      <c r="D324" s="10">
        <v>95</v>
      </c>
      <c r="E324" s="10">
        <v>64</v>
      </c>
      <c r="F324" s="10">
        <v>101</v>
      </c>
      <c r="G324" s="10">
        <v>77</v>
      </c>
      <c r="H324" s="10">
        <v>82</v>
      </c>
      <c r="I324" s="10">
        <v>83</v>
      </c>
      <c r="J324" s="10">
        <v>88</v>
      </c>
      <c r="K324" s="47">
        <v>0</v>
      </c>
      <c r="L324" s="10">
        <v>61</v>
      </c>
      <c r="M324" s="47">
        <v>0</v>
      </c>
      <c r="N324" s="10">
        <v>75</v>
      </c>
      <c r="O324" s="47">
        <v>0</v>
      </c>
      <c r="P324" s="47">
        <v>0</v>
      </c>
      <c r="Q324" s="10">
        <v>7346</v>
      </c>
      <c r="R324" s="10">
        <v>3</v>
      </c>
      <c r="S324" s="10">
        <v>45</v>
      </c>
      <c r="AG324" s="2">
        <f>Q324*0.000001</f>
        <v>7.3460000000000001E-3</v>
      </c>
      <c r="AH324" s="3">
        <f t="shared" si="65"/>
        <v>2.0467707312278791</v>
      </c>
      <c r="AI324" s="3">
        <f t="shared" si="66"/>
        <v>2.1187615312278791</v>
      </c>
      <c r="AJ324" s="2">
        <f>(1+D324-C324)*LineDuration</f>
        <v>2.0423999999999998E-2</v>
      </c>
      <c r="AK324" s="3">
        <f t="shared" si="67"/>
        <v>2.3189167312278793</v>
      </c>
      <c r="AM324" s="7">
        <f>D324-C324+1</f>
        <v>74</v>
      </c>
      <c r="AN324" s="4">
        <f t="shared" si="71"/>
        <v>45.317570416198194</v>
      </c>
      <c r="AO324" s="32">
        <f t="shared" si="68"/>
        <v>1.6329207263403873</v>
      </c>
      <c r="AP324" s="1">
        <f>ABS(J324+I324-H324-G324)/2</f>
        <v>6</v>
      </c>
      <c r="AQ324" s="4">
        <f t="shared" si="72"/>
        <v>45.713041776139569</v>
      </c>
      <c r="AS324" s="4">
        <f>1+(F324-3)-(E324-8)</f>
        <v>43</v>
      </c>
      <c r="AT324" s="4">
        <f>ABS(N324-L324)</f>
        <v>14</v>
      </c>
      <c r="AU324" s="4">
        <f>AN324/(1+D324-C324)*ABS(N324-L324)</f>
        <v>8.5735944030645221</v>
      </c>
      <c r="AV324" s="4">
        <f t="shared" si="73"/>
        <v>43.846396898585169</v>
      </c>
      <c r="AX324" s="4">
        <f t="shared" si="74"/>
        <v>45.713041776139569</v>
      </c>
      <c r="AZ324" s="24">
        <f t="shared" ref="AZ324:AZ387" si="75">MOD(ROW(),4)</f>
        <v>0</v>
      </c>
      <c r="BA324" s="1">
        <f t="shared" ref="BA324:BA387" si="76">H_1-d_</f>
        <v>1.2799999999999999E-2</v>
      </c>
      <c r="BB324" s="1">
        <f t="shared" ref="BB324:BB387" si="77">(AH324^2+2*G_*BA324)^(1/2)</f>
        <v>2.1071664448284824</v>
      </c>
      <c r="BC324" s="1">
        <f t="shared" ref="BC324:BC387" si="78">(BB324-AH324)/G_</f>
        <v>6.1628279184289024E-3</v>
      </c>
      <c r="BD324" s="1">
        <f>BC324+LineDuration*(U324-T324+1)</f>
        <v>6.4388279184289026E-3</v>
      </c>
      <c r="BE324" s="1">
        <f t="shared" ref="BE324:BE387" si="79">AH324*BD324+0.5*G_*BD324^2</f>
        <v>1.338195120117259E-2</v>
      </c>
      <c r="BF324" s="1">
        <f t="shared" si="69"/>
        <v>0.58195120117259147</v>
      </c>
      <c r="BG324" s="1">
        <f>BF324/(U324-T324+1)</f>
        <v>0.58195120117259147</v>
      </c>
      <c r="BH324" s="4">
        <f>((ABS(X324-F324+Xmax_correction)+1)^2+((ABS(U324-M324)+1)*BG324)^2)^(1/2)</f>
        <v>99.001710425631259</v>
      </c>
      <c r="BI324" s="4">
        <f>((ABS(E324-Xmin_correction-W324)+1)^2+((ABS(L324-T324)+1)*BG324)^2)^(1/2)</f>
        <v>70.013118191519496</v>
      </c>
      <c r="BJ324" s="4">
        <f>((ABS(E324-Xmin_correction-Y324)+1)^2+((ABS(K324-U324)+1)*BG324)^2)^(1/2)</f>
        <v>60.002822160299644</v>
      </c>
      <c r="BK324" s="4">
        <f>((ABS(V324-F324+Xmax_correction)+1)^2+((ABS(T324-N324)+1)*BG324)^2)^(1/2)</f>
        <v>108.43035437715298</v>
      </c>
      <c r="BL324" s="4">
        <f>((ABS(V324-Y324)+1)^2+((ABS(T324-U324)+1)*BG324)^2)^(1/2)</f>
        <v>1.1570078653778555</v>
      </c>
      <c r="BM324" s="4">
        <f>((ABS(W324-X324)+1)^2+((ABS(T324-U324)+1)*BG324)^2)^(1/2)</f>
        <v>1.1570078653778555</v>
      </c>
      <c r="BN324" s="4">
        <f>((ABS(E324-Xmin_correction-F324+Xmax_correction)+1)^2+((ABS(L324-M324)+1)*BG324)^2)^(1/2)</f>
        <v>53.868698878845009</v>
      </c>
      <c r="BO324" s="4">
        <f>((ABS(E324-Xmin_correction-F324+Xmax_correction)+1)^2+((ABS(K324-N324)+1)*BG324)^2)^(1/2)</f>
        <v>59.633394590237593</v>
      </c>
      <c r="BP324" s="4">
        <f t="shared" si="70"/>
        <v>108.43035437715298</v>
      </c>
      <c r="BQ324" s="4"/>
    </row>
    <row r="325" spans="1:69" x14ac:dyDescent="0.25">
      <c r="A325" s="10">
        <v>2018</v>
      </c>
      <c r="B325" s="47">
        <v>0</v>
      </c>
      <c r="C325" s="10">
        <v>20</v>
      </c>
      <c r="D325" s="10">
        <v>94</v>
      </c>
      <c r="E325" s="10">
        <v>23</v>
      </c>
      <c r="F325" s="10">
        <v>59</v>
      </c>
      <c r="G325" s="10">
        <v>44</v>
      </c>
      <c r="H325" s="10">
        <v>46</v>
      </c>
      <c r="I325" s="10">
        <v>36</v>
      </c>
      <c r="J325" s="10">
        <v>38</v>
      </c>
      <c r="K325" s="47">
        <v>0</v>
      </c>
      <c r="L325" s="10">
        <v>71</v>
      </c>
      <c r="M325" s="47">
        <v>0</v>
      </c>
      <c r="N325" s="10">
        <v>63</v>
      </c>
      <c r="O325" s="47">
        <v>0</v>
      </c>
      <c r="P325" s="47">
        <v>0</v>
      </c>
      <c r="Q325" s="10">
        <v>7346</v>
      </c>
      <c r="R325" s="10">
        <v>3</v>
      </c>
      <c r="S325" s="10">
        <v>45</v>
      </c>
      <c r="AG325" s="2">
        <f>Q325*0.000001</f>
        <v>7.3460000000000001E-3</v>
      </c>
      <c r="AH325" s="3">
        <f t="shared" ref="AH325:AH388" si="80">H_1 / AG325 - G_ * AG325 / 2</f>
        <v>2.0467707312278791</v>
      </c>
      <c r="AI325" s="3">
        <f t="shared" ref="AI325:AI388" si="81">AH325 + G_ * AG325</f>
        <v>2.1187615312278791</v>
      </c>
      <c r="AJ325" s="2">
        <f>(1+D325-C325)*LineDuration</f>
        <v>2.07E-2</v>
      </c>
      <c r="AK325" s="3">
        <f t="shared" ref="AK325:AK388" si="82">AI325 + G_ * AJ325</f>
        <v>2.321621531227879</v>
      </c>
      <c r="AM325" s="7">
        <f>D325-C325+1</f>
        <v>75</v>
      </c>
      <c r="AN325" s="4">
        <f t="shared" si="71"/>
        <v>45.9579646964171</v>
      </c>
      <c r="AO325" s="32">
        <f t="shared" ref="AO325:AO388" si="83">AM325/AN325</f>
        <v>1.6319260545027363</v>
      </c>
      <c r="AP325" s="1">
        <f>ABS(J325+I325-H325-G325)/2</f>
        <v>8</v>
      </c>
      <c r="AQ325" s="4">
        <f t="shared" si="72"/>
        <v>46.649057000513103</v>
      </c>
      <c r="AS325" s="4">
        <f>1+(F325-3)-(E325-8)</f>
        <v>42</v>
      </c>
      <c r="AT325" s="4">
        <f>ABS(N325-L325)</f>
        <v>8</v>
      </c>
      <c r="AU325" s="4">
        <f>AN325/(1+D325-C325)*ABS(N325-L325)</f>
        <v>4.9021829009511571</v>
      </c>
      <c r="AV325" s="4">
        <f t="shared" si="73"/>
        <v>42.285120281186124</v>
      </c>
      <c r="AX325" s="4">
        <f t="shared" si="74"/>
        <v>46.649057000513103</v>
      </c>
      <c r="AZ325" s="24">
        <f t="shared" si="75"/>
        <v>1</v>
      </c>
      <c r="BA325" s="1">
        <f t="shared" si="76"/>
        <v>1.2799999999999999E-2</v>
      </c>
      <c r="BB325" s="1">
        <f t="shared" si="77"/>
        <v>2.1071664448284824</v>
      </c>
      <c r="BC325" s="1">
        <f t="shared" si="78"/>
        <v>6.1628279184289024E-3</v>
      </c>
      <c r="BD325" s="1">
        <f>BC325+LineDuration*(U325-T325+1)</f>
        <v>6.4388279184289026E-3</v>
      </c>
      <c r="BE325" s="1">
        <f t="shared" si="79"/>
        <v>1.338195120117259E-2</v>
      </c>
      <c r="BF325" s="1">
        <f t="shared" ref="BF325:BF388" si="84">(BE325-BA325)*1000</f>
        <v>0.58195120117259147</v>
      </c>
      <c r="BG325" s="1">
        <f>BF325/(U325-T325+1)</f>
        <v>0.58195120117259147</v>
      </c>
      <c r="BH325" s="4">
        <f>((ABS(X325-F325+Xmax_correction)+1)^2+((ABS(U325-M325)+1)*BG325)^2)^(1/2)</f>
        <v>57.002970687504927</v>
      </c>
      <c r="BI325" s="4">
        <f>((ABS(E325-Xmin_correction-W325)+1)^2+((ABS(L325-T325)+1)*BG325)^2)^(1/2)</f>
        <v>46.007073017435211</v>
      </c>
      <c r="BJ325" s="4">
        <f>((ABS(E325-Xmin_correction-Y325)+1)^2+((ABS(K325-U325)+1)*BG325)^2)^(1/2)</f>
        <v>19.008910205494324</v>
      </c>
      <c r="BK325" s="4">
        <f>((ABS(V325-F325+Xmax_correction)+1)^2+((ABS(T325-N325)+1)*BG325)^2)^(1/2)</f>
        <v>68.089506191757067</v>
      </c>
      <c r="BL325" s="4">
        <f>((ABS(V325-Y325)+1)^2+((ABS(T325-U325)+1)*BG325)^2)^(1/2)</f>
        <v>1.1570078653778555</v>
      </c>
      <c r="BM325" s="4">
        <f>((ABS(W325-X325)+1)^2+((ABS(T325-U325)+1)*BG325)^2)^(1/2)</f>
        <v>1.1570078653778555</v>
      </c>
      <c r="BN325" s="4">
        <f>((ABS(E325-Xmin_correction-F325+Xmax_correction)+1)^2+((ABS(L325-M325)+1)*BG325)^2)^(1/2)</f>
        <v>57.242036718059005</v>
      </c>
      <c r="BO325" s="4">
        <f>((ABS(E325-Xmin_correction-F325+Xmax_correction)+1)^2+((ABS(K325-N325)+1)*BG325)^2)^(1/2)</f>
        <v>53.927551895458087</v>
      </c>
      <c r="BP325" s="4">
        <f t="shared" ref="BP325:BP388" si="85">MAX(BH325:BO325)</f>
        <v>68.089506191757067</v>
      </c>
      <c r="BQ325" s="4"/>
    </row>
    <row r="326" spans="1:69" x14ac:dyDescent="0.25">
      <c r="A326" s="10">
        <v>2025</v>
      </c>
      <c r="B326" s="47">
        <v>0</v>
      </c>
      <c r="C326" s="10">
        <v>20</v>
      </c>
      <c r="D326" s="10">
        <v>93</v>
      </c>
      <c r="E326" s="10">
        <v>37</v>
      </c>
      <c r="F326" s="10">
        <v>72</v>
      </c>
      <c r="G326" s="10">
        <v>54</v>
      </c>
      <c r="H326" s="10">
        <v>59</v>
      </c>
      <c r="I326" s="10">
        <v>49</v>
      </c>
      <c r="J326" s="10">
        <v>54</v>
      </c>
      <c r="K326" s="47">
        <v>0</v>
      </c>
      <c r="L326" s="10">
        <v>65</v>
      </c>
      <c r="M326" s="47">
        <v>0</v>
      </c>
      <c r="N326" s="10">
        <v>60</v>
      </c>
      <c r="O326" s="47">
        <v>0</v>
      </c>
      <c r="P326" s="47">
        <v>0</v>
      </c>
      <c r="Q326" s="10">
        <v>7346</v>
      </c>
      <c r="R326" s="10">
        <v>3</v>
      </c>
      <c r="S326" s="10">
        <v>45</v>
      </c>
      <c r="AG326" s="2">
        <f>Q326*0.000001</f>
        <v>7.3460000000000001E-3</v>
      </c>
      <c r="AH326" s="3">
        <f t="shared" si="80"/>
        <v>2.0467707312278791</v>
      </c>
      <c r="AI326" s="3">
        <f t="shared" si="81"/>
        <v>2.1187615312278791</v>
      </c>
      <c r="AJ326" s="2">
        <f>(1+D326-C326)*LineDuration</f>
        <v>2.0423999999999998E-2</v>
      </c>
      <c r="AK326" s="3">
        <f t="shared" si="82"/>
        <v>2.3189167312278793</v>
      </c>
      <c r="AM326" s="7">
        <f>D326-C326+1</f>
        <v>74</v>
      </c>
      <c r="AN326" s="4">
        <f t="shared" ref="AN326:AN389" si="86">1000*(AK326+AI326)*AJ326/2</f>
        <v>45.317570416198194</v>
      </c>
      <c r="AO326" s="32">
        <f t="shared" si="83"/>
        <v>1.6329207263403873</v>
      </c>
      <c r="AP326" s="1">
        <f>ABS(J326+I326-H326-G326)/2</f>
        <v>5</v>
      </c>
      <c r="AQ326" s="4">
        <f t="shared" ref="AQ326:AQ389" si="87">SQRT(AN326^2+AP326^2)</f>
        <v>45.592567249795025</v>
      </c>
      <c r="AS326" s="4">
        <f>1+(F326-3)-(E326-8)</f>
        <v>41</v>
      </c>
      <c r="AT326" s="4">
        <f>ABS(N326-L326)</f>
        <v>5</v>
      </c>
      <c r="AU326" s="4">
        <f>AN326/(1+D326-C326)*ABS(N326-L326)</f>
        <v>3.0619980010944725</v>
      </c>
      <c r="AV326" s="4">
        <f t="shared" ref="AV326:AV389" si="88">SQRT(AS326^2+AU326^2)</f>
        <v>41.114180421828991</v>
      </c>
      <c r="AX326" s="4">
        <f t="shared" ref="AX326:AX389" si="89">MAX(AQ326,AV326)</f>
        <v>45.592567249795025</v>
      </c>
      <c r="AZ326" s="24">
        <f t="shared" si="75"/>
        <v>2</v>
      </c>
      <c r="BA326" s="1">
        <f t="shared" si="76"/>
        <v>1.2799999999999999E-2</v>
      </c>
      <c r="BB326" s="1">
        <f t="shared" si="77"/>
        <v>2.1071664448284824</v>
      </c>
      <c r="BC326" s="1">
        <f t="shared" si="78"/>
        <v>6.1628279184289024E-3</v>
      </c>
      <c r="BD326" s="1">
        <f>BC326+LineDuration*(U326-T326+1)</f>
        <v>6.4388279184289026E-3</v>
      </c>
      <c r="BE326" s="1">
        <f t="shared" si="79"/>
        <v>1.338195120117259E-2</v>
      </c>
      <c r="BF326" s="1">
        <f t="shared" si="84"/>
        <v>0.58195120117259147</v>
      </c>
      <c r="BG326" s="1">
        <f>BF326/(U326-T326+1)</f>
        <v>0.58195120117259147</v>
      </c>
      <c r="BH326" s="4">
        <f>((ABS(X326-F326+Xmax_correction)+1)^2+((ABS(U326-M326)+1)*BG326)^2)^(1/2)</f>
        <v>70.002419009635275</v>
      </c>
      <c r="BI326" s="4">
        <f>((ABS(E326-Xmin_correction-W326)+1)^2+((ABS(L326-T326)+1)*BG326)^2)^(1/2)</f>
        <v>50.638269377806971</v>
      </c>
      <c r="BJ326" s="4">
        <f>((ABS(E326-Xmin_correction-Y326)+1)^2+((ABS(K326-U326)+1)*BG326)^2)^(1/2)</f>
        <v>33.005130922336093</v>
      </c>
      <c r="BK326" s="4">
        <f>((ABS(V326-F326+Xmax_correction)+1)^2+((ABS(T326-N326)+1)*BG326)^2)^(1/2)</f>
        <v>78.486818340613681</v>
      </c>
      <c r="BL326" s="4">
        <f>((ABS(V326-Y326)+1)^2+((ABS(T326-U326)+1)*BG326)^2)^(1/2)</f>
        <v>1.1570078653778555</v>
      </c>
      <c r="BM326" s="4">
        <f>((ABS(W326-X326)+1)^2+((ABS(T326-U326)+1)*BG326)^2)^(1/2)</f>
        <v>1.1570078653778555</v>
      </c>
      <c r="BN326" s="4">
        <f>((ABS(E326-Xmin_correction-F326+Xmax_correction)+1)^2+((ABS(L326-M326)+1)*BG326)^2)^(1/2)</f>
        <v>54.029939159500664</v>
      </c>
      <c r="BO326" s="4">
        <f>((ABS(E326-Xmin_correction-F326+Xmax_correction)+1)^2+((ABS(K326-N326)+1)*BG326)^2)^(1/2)</f>
        <v>52.001737021300471</v>
      </c>
      <c r="BP326" s="4">
        <f t="shared" si="85"/>
        <v>78.486818340613681</v>
      </c>
      <c r="BQ326" s="4"/>
    </row>
    <row r="327" spans="1:69" x14ac:dyDescent="0.25">
      <c r="A327" s="10">
        <v>2000</v>
      </c>
      <c r="B327" s="47">
        <v>0</v>
      </c>
      <c r="C327" s="10">
        <v>20</v>
      </c>
      <c r="D327" s="10">
        <v>93</v>
      </c>
      <c r="E327" s="10">
        <v>50</v>
      </c>
      <c r="F327" s="10">
        <v>84</v>
      </c>
      <c r="G327" s="10">
        <v>65</v>
      </c>
      <c r="H327" s="10">
        <v>70</v>
      </c>
      <c r="I327" s="10">
        <v>67</v>
      </c>
      <c r="J327" s="10">
        <v>70</v>
      </c>
      <c r="K327" s="47">
        <v>0</v>
      </c>
      <c r="L327" s="10">
        <v>63</v>
      </c>
      <c r="M327" s="47">
        <v>0</v>
      </c>
      <c r="N327" s="10">
        <v>71</v>
      </c>
      <c r="O327" s="47">
        <v>0</v>
      </c>
      <c r="P327" s="47">
        <v>0</v>
      </c>
      <c r="Q327" s="10">
        <v>7346</v>
      </c>
      <c r="R327" s="10">
        <v>3</v>
      </c>
      <c r="S327" s="10">
        <v>45</v>
      </c>
      <c r="AF327" s="8"/>
      <c r="AG327" s="2">
        <f>Q327*0.000001</f>
        <v>7.3460000000000001E-3</v>
      </c>
      <c r="AH327" s="3">
        <f t="shared" si="80"/>
        <v>2.0467707312278791</v>
      </c>
      <c r="AI327" s="3">
        <f t="shared" si="81"/>
        <v>2.1187615312278791</v>
      </c>
      <c r="AJ327" s="2">
        <f>(1+D327-C327)*LineDuration</f>
        <v>2.0423999999999998E-2</v>
      </c>
      <c r="AK327" s="3">
        <f t="shared" si="82"/>
        <v>2.3189167312278793</v>
      </c>
      <c r="AM327" s="7">
        <f>D327-C327+1</f>
        <v>74</v>
      </c>
      <c r="AN327" s="4">
        <f t="shared" si="86"/>
        <v>45.317570416198194</v>
      </c>
      <c r="AO327" s="32">
        <f t="shared" si="83"/>
        <v>1.6329207263403873</v>
      </c>
      <c r="AP327" s="1">
        <f>ABS(J327+I327-H327-G327)/2</f>
        <v>1</v>
      </c>
      <c r="AQ327" s="4">
        <f t="shared" si="87"/>
        <v>45.328602321570443</v>
      </c>
      <c r="AS327" s="4">
        <f>1+(F327-3)-(E327-8)</f>
        <v>40</v>
      </c>
      <c r="AT327" s="4">
        <f>ABS(N327-L327)</f>
        <v>8</v>
      </c>
      <c r="AU327" s="4">
        <f>AN327/(1+D327-C327)*ABS(N327-L327)</f>
        <v>4.899196801751156</v>
      </c>
      <c r="AV327" s="4">
        <f t="shared" si="88"/>
        <v>40.298909778085665</v>
      </c>
      <c r="AX327" s="4">
        <f t="shared" si="89"/>
        <v>45.328602321570443</v>
      </c>
      <c r="AZ327" s="24">
        <f t="shared" si="75"/>
        <v>3</v>
      </c>
      <c r="BA327" s="1">
        <f t="shared" si="76"/>
        <v>1.2799999999999999E-2</v>
      </c>
      <c r="BB327" s="1">
        <f t="shared" si="77"/>
        <v>2.1071664448284824</v>
      </c>
      <c r="BC327" s="1">
        <f t="shared" si="78"/>
        <v>6.1628279184289024E-3</v>
      </c>
      <c r="BD327" s="1">
        <f>BC327+LineDuration*(U327-T327+1)</f>
        <v>6.4388279184289026E-3</v>
      </c>
      <c r="BE327" s="1">
        <f t="shared" si="79"/>
        <v>1.338195120117259E-2</v>
      </c>
      <c r="BF327" s="1">
        <f t="shared" si="84"/>
        <v>0.58195120117259147</v>
      </c>
      <c r="BG327" s="1">
        <f>BF327/(U327-T327+1)</f>
        <v>0.58195120117259147</v>
      </c>
      <c r="BH327" s="4">
        <f>((ABS(X327-F327+Xmax_correction)+1)^2+((ABS(U327-M327)+1)*BG327)^2)^(1/2)</f>
        <v>82.002065017903945</v>
      </c>
      <c r="BI327" s="4">
        <f>((ABS(E327-Xmin_correction-W327)+1)^2+((ABS(L327-T327)+1)*BG327)^2)^(1/2)</f>
        <v>59.187674843985256</v>
      </c>
      <c r="BJ327" s="4">
        <f>((ABS(E327-Xmin_correction-Y327)+1)^2+((ABS(K327-U327)+1)*BG327)^2)^(1/2)</f>
        <v>46.003681017941879</v>
      </c>
      <c r="BK327" s="4">
        <f>((ABS(V327-F327+Xmax_correction)+1)^2+((ABS(T327-N327)+1)*BG327)^2)^(1/2)</f>
        <v>92.085019235658592</v>
      </c>
      <c r="BL327" s="4">
        <f>((ABS(V327-Y327)+1)^2+((ABS(T327-U327)+1)*BG327)^2)^(1/2)</f>
        <v>1.1570078653778555</v>
      </c>
      <c r="BM327" s="4">
        <f>((ABS(W327-X327)+1)^2+((ABS(T327-U327)+1)*BG327)^2)^(1/2)</f>
        <v>1.1570078653778555</v>
      </c>
      <c r="BN327" s="4">
        <f>((ABS(E327-Xmin_correction-F327+Xmax_correction)+1)^2+((ABS(L327-M327)+1)*BG327)^2)^(1/2)</f>
        <v>52.499341457177586</v>
      </c>
      <c r="BO327" s="4">
        <f>((ABS(E327-Xmin_correction-F327+Xmax_correction)+1)^2+((ABS(K327-N327)+1)*BG327)^2)^(1/2)</f>
        <v>55.89857572095746</v>
      </c>
      <c r="BP327" s="4">
        <f t="shared" si="85"/>
        <v>92.085019235658592</v>
      </c>
      <c r="BQ327" s="4"/>
    </row>
    <row r="328" spans="1:69" s="36" customFormat="1" x14ac:dyDescent="0.25">
      <c r="A328" s="44">
        <v>2104</v>
      </c>
      <c r="B328" s="47">
        <v>0</v>
      </c>
      <c r="C328" s="44">
        <v>22</v>
      </c>
      <c r="D328" s="44">
        <v>96</v>
      </c>
      <c r="E328" s="44">
        <v>60</v>
      </c>
      <c r="F328" s="44">
        <v>97</v>
      </c>
      <c r="G328" s="44">
        <v>74</v>
      </c>
      <c r="H328" s="44">
        <v>76</v>
      </c>
      <c r="I328" s="44">
        <v>81</v>
      </c>
      <c r="J328" s="44">
        <v>82</v>
      </c>
      <c r="K328" s="47">
        <v>0</v>
      </c>
      <c r="L328" s="44">
        <v>63</v>
      </c>
      <c r="M328" s="47">
        <v>0</v>
      </c>
      <c r="N328" s="44">
        <v>72</v>
      </c>
      <c r="O328" s="47">
        <v>0</v>
      </c>
      <c r="P328" s="47">
        <v>0</v>
      </c>
      <c r="Q328" s="44">
        <v>7393</v>
      </c>
      <c r="R328" s="44">
        <v>3</v>
      </c>
      <c r="S328" s="44">
        <v>45</v>
      </c>
      <c r="U328" s="39"/>
      <c r="V328" s="39"/>
      <c r="AD328" s="53"/>
      <c r="AG328" s="37">
        <f>Q328*0.000001</f>
        <v>7.3929999999999994E-3</v>
      </c>
      <c r="AH328" s="38">
        <f t="shared" si="80"/>
        <v>2.0332995265656701</v>
      </c>
      <c r="AI328" s="38">
        <f t="shared" si="81"/>
        <v>2.10575092656567</v>
      </c>
      <c r="AJ328" s="37">
        <f>(1+D328-C328)*LineDuration</f>
        <v>2.07E-2</v>
      </c>
      <c r="AK328" s="38">
        <f t="shared" si="82"/>
        <v>2.3086109265656698</v>
      </c>
      <c r="AL328" s="48"/>
      <c r="AM328" s="39">
        <f>D328-C328+1</f>
        <v>75</v>
      </c>
      <c r="AN328" s="40">
        <f t="shared" si="86"/>
        <v>45.688645179909365</v>
      </c>
      <c r="AO328" s="41">
        <f t="shared" si="83"/>
        <v>1.6415457211451676</v>
      </c>
      <c r="AP328" s="39">
        <f>ABS(J328+I328-H328-G328)/2</f>
        <v>6.5</v>
      </c>
      <c r="AQ328" s="40">
        <f t="shared" si="87"/>
        <v>46.148697688836847</v>
      </c>
      <c r="AR328" s="48"/>
      <c r="AS328" s="40">
        <f>1+(F328-3)-(E328-8)</f>
        <v>43</v>
      </c>
      <c r="AT328" s="40">
        <f>ABS(N328-L328)</f>
        <v>9</v>
      </c>
      <c r="AU328" s="40">
        <f>AN328/(1+D328-C328)*ABS(N328-L328)</f>
        <v>5.482637421589124</v>
      </c>
      <c r="AV328" s="40">
        <f t="shared" si="88"/>
        <v>43.348117757252268</v>
      </c>
      <c r="AW328" s="48"/>
      <c r="AX328" s="40">
        <f t="shared" si="89"/>
        <v>46.148697688836847</v>
      </c>
      <c r="AY328" s="48"/>
      <c r="AZ328" s="42">
        <f t="shared" si="75"/>
        <v>0</v>
      </c>
      <c r="BA328" s="39">
        <f t="shared" si="76"/>
        <v>1.2799999999999999E-2</v>
      </c>
      <c r="BB328" s="39">
        <f t="shared" si="77"/>
        <v>2.0940838007902594</v>
      </c>
      <c r="BC328" s="39">
        <f t="shared" si="78"/>
        <v>6.2024769616927759E-3</v>
      </c>
      <c r="BD328" s="39">
        <f>BC328+LineDuration*(U328-T328+1)</f>
        <v>6.4784769616927761E-3</v>
      </c>
      <c r="BE328" s="39">
        <f t="shared" si="79"/>
        <v>1.3378340391418126E-2</v>
      </c>
      <c r="BF328" s="39">
        <f t="shared" si="84"/>
        <v>0.57834039141812721</v>
      </c>
      <c r="BG328" s="39">
        <f>BF328/(U328-T328+1)</f>
        <v>0.57834039141812721</v>
      </c>
      <c r="BH328" s="4">
        <f>((ABS(X328-F328+Xmax_correction)+1)^2+((ABS(U328-M328)+1)*BG328)^2)^(1/2)</f>
        <v>95.001760392154551</v>
      </c>
      <c r="BI328" s="40">
        <f>((ABS(E328-Xmin_correction-W328)+1)^2+((ABS(L328-T328)+1)*BG328)^2)^(1/2)</f>
        <v>67.126896872891976</v>
      </c>
      <c r="BJ328" s="4">
        <f>((ABS(E328-Xmin_correction-Y328)+1)^2+((ABS(K328-U328)+1)*BG328)^2)^(1/2)</f>
        <v>56.00298632759101</v>
      </c>
      <c r="BK328" s="4">
        <f>((ABS(V328-F328+Xmax_correction)+1)^2+((ABS(T328-N328)+1)*BG328)^2)^(1/2)</f>
        <v>103.95879556282907</v>
      </c>
      <c r="BL328" s="40">
        <f>((ABS(V328-Y328)+1)^2+((ABS(T328-U328)+1)*BG328)^2)^(1/2)</f>
        <v>1.1551959177324307</v>
      </c>
      <c r="BM328" s="40">
        <f>((ABS(W328-X328)+1)^2+((ABS(T328-U328)+1)*BG328)^2)^(1/2)</f>
        <v>1.1551959177324307</v>
      </c>
      <c r="BN328" s="4">
        <f>((ABS(E328-Xmin_correction-F328+Xmax_correction)+1)^2+((ABS(L328-M328)+1)*BG328)^2)^(1/2)</f>
        <v>54.497892471029331</v>
      </c>
      <c r="BO328" s="4">
        <f>((ABS(E328-Xmin_correction-F328+Xmax_correction)+1)^2+((ABS(K328-N328)+1)*BG328)^2)^(1/2)</f>
        <v>58.158672396075971</v>
      </c>
      <c r="BP328" s="40">
        <f t="shared" si="85"/>
        <v>103.95879556282907</v>
      </c>
      <c r="BQ328" s="4"/>
    </row>
    <row r="329" spans="1:69" s="36" customFormat="1" x14ac:dyDescent="0.25">
      <c r="A329" s="44">
        <v>2015</v>
      </c>
      <c r="B329" s="47">
        <v>0</v>
      </c>
      <c r="C329" s="44">
        <v>21</v>
      </c>
      <c r="D329" s="44">
        <v>94</v>
      </c>
      <c r="E329" s="44">
        <v>24</v>
      </c>
      <c r="F329" s="44">
        <v>60</v>
      </c>
      <c r="G329" s="44">
        <v>44</v>
      </c>
      <c r="H329" s="44">
        <v>49</v>
      </c>
      <c r="I329" s="44">
        <v>37</v>
      </c>
      <c r="J329" s="44">
        <v>39</v>
      </c>
      <c r="K329" s="47">
        <v>0</v>
      </c>
      <c r="L329" s="44">
        <v>71</v>
      </c>
      <c r="M329" s="47">
        <v>0</v>
      </c>
      <c r="N329" s="44">
        <v>58</v>
      </c>
      <c r="O329" s="47">
        <v>0</v>
      </c>
      <c r="P329" s="47">
        <v>0</v>
      </c>
      <c r="Q329" s="44">
        <v>7393</v>
      </c>
      <c r="R329" s="44">
        <v>3</v>
      </c>
      <c r="S329" s="44">
        <v>45</v>
      </c>
      <c r="U329" s="39"/>
      <c r="V329" s="39"/>
      <c r="AD329" s="53"/>
      <c r="AG329" s="37">
        <f>Q329*0.000001</f>
        <v>7.3929999999999994E-3</v>
      </c>
      <c r="AH329" s="38">
        <f t="shared" si="80"/>
        <v>2.0332995265656701</v>
      </c>
      <c r="AI329" s="38">
        <f t="shared" si="81"/>
        <v>2.10575092656567</v>
      </c>
      <c r="AJ329" s="37">
        <f>(1+D329-C329)*LineDuration</f>
        <v>2.0423999999999998E-2</v>
      </c>
      <c r="AK329" s="38">
        <f t="shared" si="82"/>
        <v>2.3059061265656702</v>
      </c>
      <c r="AL329" s="48"/>
      <c r="AM329" s="39">
        <f>D329-C329+1</f>
        <v>74</v>
      </c>
      <c r="AN329" s="40">
        <f t="shared" si="86"/>
        <v>45.051841826577238</v>
      </c>
      <c r="AO329" s="41">
        <f t="shared" si="83"/>
        <v>1.6425521576866031</v>
      </c>
      <c r="AP329" s="39">
        <f>ABS(J329+I329-H329-G329)/2</f>
        <v>8.5</v>
      </c>
      <c r="AQ329" s="40">
        <f t="shared" si="87"/>
        <v>45.84668419817222</v>
      </c>
      <c r="AR329" s="48"/>
      <c r="AS329" s="40">
        <f>1+(F329-3)-(E329-8)</f>
        <v>42</v>
      </c>
      <c r="AT329" s="40">
        <f>ABS(N329-L329)</f>
        <v>13</v>
      </c>
      <c r="AU329" s="40">
        <f>AN329/(1+D329-C329)*ABS(N329-L329)</f>
        <v>7.9145127533176227</v>
      </c>
      <c r="AV329" s="40">
        <f t="shared" si="88"/>
        <v>42.739203456807978</v>
      </c>
      <c r="AW329" s="48"/>
      <c r="AX329" s="40">
        <f t="shared" si="89"/>
        <v>45.84668419817222</v>
      </c>
      <c r="AY329" s="48"/>
      <c r="AZ329" s="42">
        <f t="shared" si="75"/>
        <v>1</v>
      </c>
      <c r="BA329" s="39">
        <f t="shared" si="76"/>
        <v>1.2799999999999999E-2</v>
      </c>
      <c r="BB329" s="39">
        <f t="shared" si="77"/>
        <v>2.0940838007902594</v>
      </c>
      <c r="BC329" s="39">
        <f t="shared" si="78"/>
        <v>6.2024769616927759E-3</v>
      </c>
      <c r="BD329" s="39">
        <f>BC329+LineDuration*(U329-T329+1)</f>
        <v>6.4784769616927761E-3</v>
      </c>
      <c r="BE329" s="39">
        <f t="shared" si="79"/>
        <v>1.3378340391418126E-2</v>
      </c>
      <c r="BF329" s="39">
        <f t="shared" si="84"/>
        <v>0.57834039141812721</v>
      </c>
      <c r="BG329" s="39">
        <f>BF329/(U329-T329+1)</f>
        <v>0.57834039141812721</v>
      </c>
      <c r="BH329" s="4">
        <f>((ABS(X329-F329+Xmax_correction)+1)^2+((ABS(U329-M329)+1)*BG329)^2)^(1/2)</f>
        <v>58.002883355987969</v>
      </c>
      <c r="BI329" s="40">
        <f>((ABS(E329-Xmin_correction-W329)+1)^2+((ABS(L329-T329)+1)*BG329)^2)^(1/2)</f>
        <v>46.194500989446425</v>
      </c>
      <c r="BJ329" s="4">
        <f>((ABS(E329-Xmin_correction-Y329)+1)^2+((ABS(K329-U329)+1)*BG329)^2)^(1/2)</f>
        <v>20.008360192888013</v>
      </c>
      <c r="BK329" s="4">
        <f>((ABS(V329-F329+Xmax_correction)+1)^2+((ABS(T329-N329)+1)*BG329)^2)^(1/2)</f>
        <v>67.29276747653708</v>
      </c>
      <c r="BL329" s="40">
        <f>((ABS(V329-Y329)+1)^2+((ABS(T329-U329)+1)*BG329)^2)^(1/2)</f>
        <v>1.1551959177324307</v>
      </c>
      <c r="BM329" s="40">
        <f>((ABS(W329-X329)+1)^2+((ABS(T329-U329)+1)*BG329)^2)^(1/2)</f>
        <v>1.1551959177324307</v>
      </c>
      <c r="BN329" s="4">
        <f>((ABS(E329-Xmin_correction-F329+Xmax_correction)+1)^2+((ABS(L329-M329)+1)*BG329)^2)^(1/2)</f>
        <v>57.052010671526439</v>
      </c>
      <c r="BO329" s="4">
        <f>((ABS(E329-Xmin_correction-F329+Xmax_correction)+1)^2+((ABS(K329-N329)+1)*BG329)^2)^(1/2)</f>
        <v>51.820040087318397</v>
      </c>
      <c r="BP329" s="40">
        <f t="shared" si="85"/>
        <v>67.29276747653708</v>
      </c>
      <c r="BQ329" s="4"/>
    </row>
    <row r="330" spans="1:69" s="36" customFormat="1" x14ac:dyDescent="0.25">
      <c r="A330" s="44">
        <v>2024</v>
      </c>
      <c r="B330" s="47">
        <v>0</v>
      </c>
      <c r="C330" s="44">
        <v>20</v>
      </c>
      <c r="D330" s="44">
        <v>93</v>
      </c>
      <c r="E330" s="44">
        <v>34</v>
      </c>
      <c r="F330" s="44">
        <v>69</v>
      </c>
      <c r="G330" s="44">
        <v>53</v>
      </c>
      <c r="H330" s="44">
        <v>55</v>
      </c>
      <c r="I330" s="44">
        <v>46</v>
      </c>
      <c r="J330" s="44">
        <v>51</v>
      </c>
      <c r="K330" s="47">
        <v>0</v>
      </c>
      <c r="L330" s="44">
        <v>74</v>
      </c>
      <c r="M330" s="47">
        <v>0</v>
      </c>
      <c r="N330" s="44">
        <v>61</v>
      </c>
      <c r="O330" s="47">
        <v>0</v>
      </c>
      <c r="P330" s="47">
        <v>0</v>
      </c>
      <c r="Q330" s="44">
        <v>7393</v>
      </c>
      <c r="R330" s="44">
        <v>3</v>
      </c>
      <c r="S330" s="44">
        <v>45</v>
      </c>
      <c r="U330" s="39"/>
      <c r="V330" s="39"/>
      <c r="AD330" s="53"/>
      <c r="AG330" s="37">
        <f>Q330*0.000001</f>
        <v>7.3929999999999994E-3</v>
      </c>
      <c r="AH330" s="38">
        <f t="shared" si="80"/>
        <v>2.0332995265656701</v>
      </c>
      <c r="AI330" s="38">
        <f t="shared" si="81"/>
        <v>2.10575092656567</v>
      </c>
      <c r="AJ330" s="37">
        <f>(1+D330-C330)*LineDuration</f>
        <v>2.0423999999999998E-2</v>
      </c>
      <c r="AK330" s="38">
        <f t="shared" si="82"/>
        <v>2.3059061265656702</v>
      </c>
      <c r="AL330" s="48"/>
      <c r="AM330" s="39">
        <f>D330-C330+1</f>
        <v>74</v>
      </c>
      <c r="AN330" s="40">
        <f t="shared" si="86"/>
        <v>45.051841826577238</v>
      </c>
      <c r="AO330" s="41">
        <f t="shared" si="83"/>
        <v>1.6425521576866031</v>
      </c>
      <c r="AP330" s="39">
        <f>ABS(J330+I330-H330-G330)/2</f>
        <v>5.5</v>
      </c>
      <c r="AQ330" s="40">
        <f t="shared" si="87"/>
        <v>45.386324503829719</v>
      </c>
      <c r="AR330" s="48"/>
      <c r="AS330" s="40">
        <f>1+(F330-3)-(E330-8)</f>
        <v>41</v>
      </c>
      <c r="AT330" s="40">
        <f>ABS(N330-L330)</f>
        <v>13</v>
      </c>
      <c r="AU330" s="40">
        <f>AN330/(1+D330-C330)*ABS(N330-L330)</f>
        <v>7.9145127533176227</v>
      </c>
      <c r="AV330" s="40">
        <f t="shared" si="88"/>
        <v>41.756909753026832</v>
      </c>
      <c r="AW330" s="48"/>
      <c r="AX330" s="40">
        <f t="shared" si="89"/>
        <v>45.386324503829719</v>
      </c>
      <c r="AY330" s="48"/>
      <c r="AZ330" s="42">
        <f t="shared" si="75"/>
        <v>2</v>
      </c>
      <c r="BA330" s="39">
        <f t="shared" si="76"/>
        <v>1.2799999999999999E-2</v>
      </c>
      <c r="BB330" s="39">
        <f t="shared" si="77"/>
        <v>2.0940838007902594</v>
      </c>
      <c r="BC330" s="39">
        <f t="shared" si="78"/>
        <v>6.2024769616927759E-3</v>
      </c>
      <c r="BD330" s="39">
        <f>BC330+LineDuration*(U330-T330+1)</f>
        <v>6.4784769616927761E-3</v>
      </c>
      <c r="BE330" s="39">
        <f t="shared" si="79"/>
        <v>1.3378340391418126E-2</v>
      </c>
      <c r="BF330" s="39">
        <f t="shared" si="84"/>
        <v>0.57834039141812721</v>
      </c>
      <c r="BG330" s="39">
        <f>BF330/(U330-T330+1)</f>
        <v>0.57834039141812721</v>
      </c>
      <c r="BH330" s="4">
        <f>((ABS(X330-F330+Xmax_correction)+1)^2+((ABS(U330-M330)+1)*BG330)^2)^(1/2)</f>
        <v>67.002496055060107</v>
      </c>
      <c r="BI330" s="40">
        <f>((ABS(E330-Xmin_correction-W330)+1)^2+((ABS(L330-T330)+1)*BG330)^2)^(1/2)</f>
        <v>52.739326379319714</v>
      </c>
      <c r="BJ330" s="4">
        <f>((ABS(E330-Xmin_correction-Y330)+1)^2+((ABS(K330-U330)+1)*BG330)^2)^(1/2)</f>
        <v>30.005574108960914</v>
      </c>
      <c r="BK330" s="4">
        <f>((ABS(V330-F330+Xmax_correction)+1)^2+((ABS(T330-N330)+1)*BG330)^2)^(1/2)</f>
        <v>75.991656953120625</v>
      </c>
      <c r="BL330" s="40">
        <f>((ABS(V330-Y330)+1)^2+((ABS(T330-U330)+1)*BG330)^2)^(1/2)</f>
        <v>1.1551959177324307</v>
      </c>
      <c r="BM330" s="40">
        <f>((ABS(W330-X330)+1)^2+((ABS(T330-U330)+1)*BG330)^2)^(1/2)</f>
        <v>1.1551959177324307</v>
      </c>
      <c r="BN330" s="4">
        <f>((ABS(E330-Xmin_correction-F330+Xmax_correction)+1)^2+((ABS(L330-M330)+1)*BG330)^2)^(1/2)</f>
        <v>57.666598191192172</v>
      </c>
      <c r="BO330" s="4">
        <f>((ABS(E330-Xmin_correction-F330+Xmax_correction)+1)^2+((ABS(K330-N330)+1)*BG330)^2)^(1/2)</f>
        <v>52.246836521274332</v>
      </c>
      <c r="BP330" s="40">
        <f t="shared" si="85"/>
        <v>75.991656953120625</v>
      </c>
      <c r="BQ330" s="4"/>
    </row>
    <row r="331" spans="1:69" s="36" customFormat="1" x14ac:dyDescent="0.25">
      <c r="A331" s="44">
        <v>2037</v>
      </c>
      <c r="B331" s="47">
        <v>0</v>
      </c>
      <c r="C331" s="44">
        <v>20</v>
      </c>
      <c r="D331" s="44">
        <v>93</v>
      </c>
      <c r="E331" s="44">
        <v>45</v>
      </c>
      <c r="F331" s="44">
        <v>80</v>
      </c>
      <c r="G331" s="44">
        <v>61</v>
      </c>
      <c r="H331" s="44">
        <v>64</v>
      </c>
      <c r="I331" s="44">
        <v>62</v>
      </c>
      <c r="J331" s="44">
        <v>65</v>
      </c>
      <c r="K331" s="47">
        <v>0</v>
      </c>
      <c r="L331" s="44">
        <v>62</v>
      </c>
      <c r="M331" s="47">
        <v>0</v>
      </c>
      <c r="N331" s="44">
        <v>70</v>
      </c>
      <c r="O331" s="47">
        <v>0</v>
      </c>
      <c r="P331" s="47">
        <v>0</v>
      </c>
      <c r="Q331" s="44">
        <v>7393</v>
      </c>
      <c r="R331" s="44">
        <v>3</v>
      </c>
      <c r="S331" s="44">
        <v>45</v>
      </c>
      <c r="U331" s="39"/>
      <c r="V331" s="39"/>
      <c r="AD331" s="53"/>
      <c r="AG331" s="37">
        <f>Q331*0.000001</f>
        <v>7.3929999999999994E-3</v>
      </c>
      <c r="AH331" s="38">
        <f t="shared" si="80"/>
        <v>2.0332995265656701</v>
      </c>
      <c r="AI331" s="38">
        <f t="shared" si="81"/>
        <v>2.10575092656567</v>
      </c>
      <c r="AJ331" s="37">
        <f>(1+D331-C331)*LineDuration</f>
        <v>2.0423999999999998E-2</v>
      </c>
      <c r="AK331" s="38">
        <f t="shared" si="82"/>
        <v>2.3059061265656702</v>
      </c>
      <c r="AL331" s="48"/>
      <c r="AM331" s="39">
        <f>D331-C331+1</f>
        <v>74</v>
      </c>
      <c r="AN331" s="40">
        <f t="shared" si="86"/>
        <v>45.051841826577238</v>
      </c>
      <c r="AO331" s="41">
        <f t="shared" si="83"/>
        <v>1.6425521576866031</v>
      </c>
      <c r="AP331" s="39">
        <f>ABS(J331+I331-H331-G331)/2</f>
        <v>1</v>
      </c>
      <c r="AQ331" s="40">
        <f t="shared" si="87"/>
        <v>45.062938785291557</v>
      </c>
      <c r="AR331" s="48"/>
      <c r="AS331" s="40">
        <f>1+(F331-3)-(E331-8)</f>
        <v>41</v>
      </c>
      <c r="AT331" s="40">
        <f>ABS(N331-L331)</f>
        <v>8</v>
      </c>
      <c r="AU331" s="40">
        <f>AN331/(1+D331-C331)*ABS(N331-L331)</f>
        <v>4.8704693866569988</v>
      </c>
      <c r="AV331" s="40">
        <f t="shared" si="88"/>
        <v>41.288272815005996</v>
      </c>
      <c r="AW331" s="48"/>
      <c r="AX331" s="40">
        <f t="shared" si="89"/>
        <v>45.062938785291557</v>
      </c>
      <c r="AY331" s="48"/>
      <c r="AZ331" s="42">
        <f t="shared" si="75"/>
        <v>3</v>
      </c>
      <c r="BA331" s="39">
        <f t="shared" si="76"/>
        <v>1.2799999999999999E-2</v>
      </c>
      <c r="BB331" s="39">
        <f t="shared" si="77"/>
        <v>2.0940838007902594</v>
      </c>
      <c r="BC331" s="39">
        <f t="shared" si="78"/>
        <v>6.2024769616927759E-3</v>
      </c>
      <c r="BD331" s="39">
        <f>BC331+LineDuration*(U331-T331+1)</f>
        <v>6.4784769616927761E-3</v>
      </c>
      <c r="BE331" s="39">
        <f t="shared" si="79"/>
        <v>1.3378340391418126E-2</v>
      </c>
      <c r="BF331" s="39">
        <f t="shared" si="84"/>
        <v>0.57834039141812721</v>
      </c>
      <c r="BG331" s="39">
        <f>BF331/(U331-T331+1)</f>
        <v>0.57834039141812721</v>
      </c>
      <c r="BH331" s="4">
        <f>((ABS(X331-F331+Xmax_correction)+1)^2+((ABS(U331-M331)+1)*BG331)^2)^(1/2)</f>
        <v>78.002144057765136</v>
      </c>
      <c r="BI331" s="40">
        <f>((ABS(E331-Xmin_correction-W331)+1)^2+((ABS(L331-T331)+1)*BG331)^2)^(1/2)</f>
        <v>54.850174361837482</v>
      </c>
      <c r="BJ331" s="4">
        <f>((ABS(E331-Xmin_correction-Y331)+1)^2+((ABS(K331-U331)+1)*BG331)^2)^(1/2)</f>
        <v>41.004078792339008</v>
      </c>
      <c r="BK331" s="4">
        <f>((ABS(V331-F331+Xmax_correction)+1)^2+((ABS(T331-N331)+1)*BG331)^2)^(1/2)</f>
        <v>88.148179922619704</v>
      </c>
      <c r="BL331" s="40">
        <f>((ABS(V331-Y331)+1)^2+((ABS(T331-U331)+1)*BG331)^2)^(1/2)</f>
        <v>1.1551959177324307</v>
      </c>
      <c r="BM331" s="40">
        <f>((ABS(W331-X331)+1)^2+((ABS(T331-U331)+1)*BG331)^2)^(1/2)</f>
        <v>1.1551959177324307</v>
      </c>
      <c r="BN331" s="4">
        <f>((ABS(E331-Xmin_correction-F331+Xmax_correction)+1)^2+((ABS(L331-M331)+1)*BG331)^2)^(1/2)</f>
        <v>52.64543311175219</v>
      </c>
      <c r="BO331" s="4">
        <f>((ABS(E331-Xmin_correction-F331+Xmax_correction)+1)^2+((ABS(K331-N331)+1)*BG331)^2)^(1/2)</f>
        <v>55.947311138879009</v>
      </c>
      <c r="BP331" s="40">
        <f t="shared" si="85"/>
        <v>88.148179922619704</v>
      </c>
      <c r="BQ331" s="4"/>
    </row>
    <row r="332" spans="1:69" x14ac:dyDescent="0.25">
      <c r="A332" s="10">
        <v>2122</v>
      </c>
      <c r="B332" s="47">
        <v>0</v>
      </c>
      <c r="C332" s="10">
        <v>21</v>
      </c>
      <c r="D332" s="10">
        <v>95</v>
      </c>
      <c r="E332" s="10">
        <v>63</v>
      </c>
      <c r="F332" s="10">
        <v>101</v>
      </c>
      <c r="G332" s="10">
        <v>77</v>
      </c>
      <c r="H332" s="10">
        <v>79</v>
      </c>
      <c r="I332" s="10">
        <v>84</v>
      </c>
      <c r="J332" s="10">
        <v>86</v>
      </c>
      <c r="K332" s="47">
        <v>0</v>
      </c>
      <c r="L332" s="10">
        <v>60</v>
      </c>
      <c r="M332" s="47">
        <v>0</v>
      </c>
      <c r="N332" s="10">
        <v>67</v>
      </c>
      <c r="O332" s="47">
        <v>0</v>
      </c>
      <c r="P332" s="47">
        <v>0</v>
      </c>
      <c r="Q332" s="10">
        <v>7304</v>
      </c>
      <c r="R332" s="10">
        <v>3</v>
      </c>
      <c r="S332" s="10">
        <v>45</v>
      </c>
      <c r="AG332" s="2">
        <f>Q332*0.000001</f>
        <v>7.3039999999999997E-3</v>
      </c>
      <c r="AH332" s="3">
        <f t="shared" si="80"/>
        <v>2.0589530067907993</v>
      </c>
      <c r="AI332" s="3">
        <f t="shared" si="81"/>
        <v>2.1305322067907992</v>
      </c>
      <c r="AJ332" s="2">
        <f>(1+D332-C332)*LineDuration</f>
        <v>2.07E-2</v>
      </c>
      <c r="AK332" s="3">
        <f t="shared" si="82"/>
        <v>2.3333922067907991</v>
      </c>
      <c r="AM332" s="7">
        <f>D332-C332+1</f>
        <v>75</v>
      </c>
      <c r="AN332" s="4">
        <f t="shared" si="86"/>
        <v>46.201617680569541</v>
      </c>
      <c r="AO332" s="32">
        <f t="shared" si="83"/>
        <v>1.6233197832711785</v>
      </c>
      <c r="AP332" s="1">
        <f>ABS(J332+I332-H332-G332)/2</f>
        <v>7</v>
      </c>
      <c r="AQ332" s="4">
        <f t="shared" si="87"/>
        <v>46.728893377668548</v>
      </c>
      <c r="AS332" s="4">
        <f>1+(F332-3)-(E332-8)</f>
        <v>44</v>
      </c>
      <c r="AT332" s="4">
        <f>ABS(N332-L332)</f>
        <v>7</v>
      </c>
      <c r="AU332" s="4">
        <f>AN332/(1+D332-C332)*ABS(N332-L332)</f>
        <v>4.3121509835198237</v>
      </c>
      <c r="AV332" s="4">
        <f t="shared" si="88"/>
        <v>44.21079784514945</v>
      </c>
      <c r="AX332" s="4">
        <f t="shared" si="89"/>
        <v>46.728893377668548</v>
      </c>
      <c r="AZ332" s="24">
        <f t="shared" si="75"/>
        <v>0</v>
      </c>
      <c r="BA332" s="1">
        <f t="shared" si="76"/>
        <v>1.2799999999999999E-2</v>
      </c>
      <c r="BB332" s="1">
        <f t="shared" si="77"/>
        <v>2.1190015300072047</v>
      </c>
      <c r="BC332" s="1">
        <f t="shared" si="78"/>
        <v>6.1274003282046335E-3</v>
      </c>
      <c r="BD332" s="1">
        <f>BC332+LineDuration*(U332-T332+1)</f>
        <v>6.4034003282046337E-3</v>
      </c>
      <c r="BE332" s="1">
        <f t="shared" si="79"/>
        <v>1.3385217684682052E-2</v>
      </c>
      <c r="BF332" s="1">
        <f t="shared" si="84"/>
        <v>0.58521768468205315</v>
      </c>
      <c r="BG332" s="1">
        <f>BF332/(U332-T332+1)</f>
        <v>0.58521768468205315</v>
      </c>
      <c r="BH332" s="4">
        <f>((ABS(X332-F332+Xmax_correction)+1)^2+((ABS(U332-M332)+1)*BG332)^2)^(1/2)</f>
        <v>99.001729680538745</v>
      </c>
      <c r="BI332" s="4">
        <f>((ABS(E332-Xmin_correction-W332)+1)^2+((ABS(L332-T332)+1)*BG332)^2)^(1/2)</f>
        <v>68.959169853086706</v>
      </c>
      <c r="BJ332" s="4">
        <f>((ABS(E332-Xmin_correction-Y332)+1)^2+((ABS(K332-U332)+1)*BG332)^2)^(1/2)</f>
        <v>59.002902299280706</v>
      </c>
      <c r="BK332" s="4">
        <f>((ABS(V332-F332+Xmax_correction)+1)^2+((ABS(T332-N332)+1)*BG332)^2)^(1/2)</f>
        <v>106.69876433520876</v>
      </c>
      <c r="BL332" s="4">
        <f>((ABS(V332-Y332)+1)^2+((ABS(T332-U332)+1)*BG332)^2)^(1/2)</f>
        <v>1.1586542790947707</v>
      </c>
      <c r="BM332" s="4">
        <f>((ABS(W332-X332)+1)^2+((ABS(T332-U332)+1)*BG332)^2)^(1/2)</f>
        <v>1.1586542790947707</v>
      </c>
      <c r="BN332" s="4">
        <f>((ABS(E332-Xmin_correction-F332+Xmax_correction)+1)^2+((ABS(L332-M332)+1)*BG332)^2)^(1/2)</f>
        <v>54.363288226769932</v>
      </c>
      <c r="BO332" s="4">
        <f>((ABS(E332-Xmin_correction-F332+Xmax_correction)+1)^2+((ABS(K332-N332)+1)*BG332)^2)^(1/2)</f>
        <v>57.13690848007456</v>
      </c>
      <c r="BP332" s="4">
        <f t="shared" si="85"/>
        <v>106.69876433520876</v>
      </c>
      <c r="BQ332" s="4"/>
    </row>
    <row r="333" spans="1:69" x14ac:dyDescent="0.25">
      <c r="A333" s="10">
        <v>2001</v>
      </c>
      <c r="B333" s="47">
        <v>0</v>
      </c>
      <c r="C333" s="10">
        <v>20</v>
      </c>
      <c r="D333" s="10">
        <v>93</v>
      </c>
      <c r="E333" s="10">
        <v>24</v>
      </c>
      <c r="F333" s="10">
        <v>60</v>
      </c>
      <c r="G333" s="10">
        <v>44</v>
      </c>
      <c r="H333" s="10">
        <v>48</v>
      </c>
      <c r="I333" s="10">
        <v>37</v>
      </c>
      <c r="J333" s="10">
        <v>39</v>
      </c>
      <c r="K333" s="47">
        <v>0</v>
      </c>
      <c r="L333" s="10">
        <v>70</v>
      </c>
      <c r="M333" s="47">
        <v>0</v>
      </c>
      <c r="N333" s="10">
        <v>57</v>
      </c>
      <c r="O333" s="47">
        <v>0</v>
      </c>
      <c r="P333" s="47">
        <v>0</v>
      </c>
      <c r="Q333" s="10">
        <v>7304</v>
      </c>
      <c r="R333" s="10">
        <v>3</v>
      </c>
      <c r="S333" s="10">
        <v>45</v>
      </c>
      <c r="AG333" s="2">
        <f>Q333*0.000001</f>
        <v>7.3039999999999997E-3</v>
      </c>
      <c r="AH333" s="3">
        <f t="shared" si="80"/>
        <v>2.0589530067907993</v>
      </c>
      <c r="AI333" s="3">
        <f t="shared" si="81"/>
        <v>2.1305322067907992</v>
      </c>
      <c r="AJ333" s="2">
        <f>(1+D333-C333)*LineDuration</f>
        <v>2.0423999999999998E-2</v>
      </c>
      <c r="AK333" s="3">
        <f t="shared" si="82"/>
        <v>2.3306874067907994</v>
      </c>
      <c r="AM333" s="7">
        <f>D333-C333+1</f>
        <v>74</v>
      </c>
      <c r="AN333" s="4">
        <f t="shared" si="86"/>
        <v>45.557974693895275</v>
      </c>
      <c r="AO333" s="32">
        <f t="shared" si="83"/>
        <v>1.6243039884280881</v>
      </c>
      <c r="AP333" s="1">
        <f>ABS(J333+I333-H333-G333)/2</f>
        <v>8</v>
      </c>
      <c r="AQ333" s="4">
        <f t="shared" si="87"/>
        <v>46.255043597532172</v>
      </c>
      <c r="AS333" s="4">
        <f>1+(F333-3)-(E333-8)</f>
        <v>42</v>
      </c>
      <c r="AT333" s="4">
        <f>ABS(N333-L333)</f>
        <v>13</v>
      </c>
      <c r="AU333" s="4">
        <f>AN333/(1+D333-C333)*ABS(N333-L333)</f>
        <v>8.0034279867653861</v>
      </c>
      <c r="AV333" s="4">
        <f t="shared" si="88"/>
        <v>42.755758203303323</v>
      </c>
      <c r="AX333" s="4">
        <f t="shared" si="89"/>
        <v>46.255043597532172</v>
      </c>
      <c r="AZ333" s="24">
        <f t="shared" si="75"/>
        <v>1</v>
      </c>
      <c r="BA333" s="1">
        <f t="shared" si="76"/>
        <v>1.2799999999999999E-2</v>
      </c>
      <c r="BB333" s="1">
        <f t="shared" si="77"/>
        <v>2.1190015300072047</v>
      </c>
      <c r="BC333" s="1">
        <f t="shared" si="78"/>
        <v>6.1274003282046335E-3</v>
      </c>
      <c r="BD333" s="1">
        <f>BC333+LineDuration*(U333-T333+1)</f>
        <v>6.4034003282046337E-3</v>
      </c>
      <c r="BE333" s="1">
        <f t="shared" si="79"/>
        <v>1.3385217684682052E-2</v>
      </c>
      <c r="BF333" s="1">
        <f t="shared" si="84"/>
        <v>0.58521768468205315</v>
      </c>
      <c r="BG333" s="1">
        <f>BF333/(U333-T333+1)</f>
        <v>0.58521768468205315</v>
      </c>
      <c r="BH333" s="4">
        <f>((ABS(X333-F333+Xmax_correction)+1)^2+((ABS(U333-M333)+1)*BG333)^2)^(1/2)</f>
        <v>58.002952336398053</v>
      </c>
      <c r="BI333" s="4">
        <f>((ABS(E333-Xmin_correction-W333)+1)^2+((ABS(L333-T333)+1)*BG333)^2)^(1/2)</f>
        <v>46.113342555058452</v>
      </c>
      <c r="BJ333" s="4">
        <f>((ABS(E333-Xmin_correction-Y333)+1)^2+((ABS(K333-U333)+1)*BG333)^2)^(1/2)</f>
        <v>20.00856016155247</v>
      </c>
      <c r="BK333" s="4">
        <f>((ABS(V333-F333+Xmax_correction)+1)^2+((ABS(T333-N333)+1)*BG333)^2)^(1/2)</f>
        <v>67.201948187496697</v>
      </c>
      <c r="BL333" s="4">
        <f>((ABS(V333-Y333)+1)^2+((ABS(T333-U333)+1)*BG333)^2)^(1/2)</f>
        <v>1.1586542790947707</v>
      </c>
      <c r="BM333" s="4">
        <f>((ABS(W333-X333)+1)^2+((ABS(T333-U333)+1)*BG333)^2)^(1/2)</f>
        <v>1.1586542790947707</v>
      </c>
      <c r="BN333" s="4">
        <f>((ABS(E333-Xmin_correction-F333+Xmax_correction)+1)^2+((ABS(L333-M333)+1)*BG333)^2)^(1/2)</f>
        <v>56.986317319161486</v>
      </c>
      <c r="BO333" s="4">
        <f>((ABS(E333-Xmin_correction-F333+Xmax_correction)+1)^2+((ABS(K333-N333)+1)*BG333)^2)^(1/2)</f>
        <v>51.702048704040649</v>
      </c>
      <c r="BP333" s="4">
        <f t="shared" si="85"/>
        <v>67.201948187496697</v>
      </c>
      <c r="BQ333" s="4"/>
    </row>
    <row r="334" spans="1:69" x14ac:dyDescent="0.25">
      <c r="A334" s="10">
        <v>2009</v>
      </c>
      <c r="B334" s="47">
        <v>0</v>
      </c>
      <c r="C334" s="10">
        <v>19</v>
      </c>
      <c r="D334" s="10">
        <v>92</v>
      </c>
      <c r="E334" s="10">
        <v>38</v>
      </c>
      <c r="F334" s="10">
        <v>73</v>
      </c>
      <c r="G334" s="10">
        <v>56</v>
      </c>
      <c r="H334" s="10">
        <v>58</v>
      </c>
      <c r="I334" s="10">
        <v>50</v>
      </c>
      <c r="J334" s="10">
        <v>55</v>
      </c>
      <c r="K334" s="47">
        <v>0</v>
      </c>
      <c r="L334" s="10">
        <v>73</v>
      </c>
      <c r="M334" s="47">
        <v>0</v>
      </c>
      <c r="N334" s="10">
        <v>55</v>
      </c>
      <c r="O334" s="47">
        <v>0</v>
      </c>
      <c r="P334" s="47">
        <v>0</v>
      </c>
      <c r="Q334" s="10">
        <v>7304</v>
      </c>
      <c r="R334" s="10">
        <v>3</v>
      </c>
      <c r="S334" s="10">
        <v>45</v>
      </c>
      <c r="AG334" s="2">
        <f>Q334*0.000001</f>
        <v>7.3039999999999997E-3</v>
      </c>
      <c r="AH334" s="3">
        <f t="shared" si="80"/>
        <v>2.0589530067907993</v>
      </c>
      <c r="AI334" s="3">
        <f t="shared" si="81"/>
        <v>2.1305322067907992</v>
      </c>
      <c r="AJ334" s="2">
        <f>(1+D334-C334)*LineDuration</f>
        <v>2.0423999999999998E-2</v>
      </c>
      <c r="AK334" s="3">
        <f t="shared" si="82"/>
        <v>2.3306874067907994</v>
      </c>
      <c r="AM334" s="7">
        <f>D334-C334+1</f>
        <v>74</v>
      </c>
      <c r="AN334" s="4">
        <f t="shared" si="86"/>
        <v>45.557974693895275</v>
      </c>
      <c r="AO334" s="32">
        <f t="shared" si="83"/>
        <v>1.6243039884280881</v>
      </c>
      <c r="AP334" s="1">
        <f>ABS(J334+I334-H334-G334)/2</f>
        <v>4.5</v>
      </c>
      <c r="AQ334" s="4">
        <f t="shared" si="87"/>
        <v>45.779679533714543</v>
      </c>
      <c r="AS334" s="4">
        <f>1+(F334-3)-(E334-8)</f>
        <v>41</v>
      </c>
      <c r="AT334" s="4">
        <f>ABS(N334-L334)</f>
        <v>18</v>
      </c>
      <c r="AU334" s="4">
        <f>AN334/(1+D334-C334)*ABS(N334-L334)</f>
        <v>11.081669520136689</v>
      </c>
      <c r="AV334" s="4">
        <f t="shared" si="88"/>
        <v>42.471206709411099</v>
      </c>
      <c r="AX334" s="4">
        <f t="shared" si="89"/>
        <v>45.779679533714543</v>
      </c>
      <c r="AZ334" s="24">
        <f t="shared" si="75"/>
        <v>2</v>
      </c>
      <c r="BA334" s="1">
        <f t="shared" si="76"/>
        <v>1.2799999999999999E-2</v>
      </c>
      <c r="BB334" s="1">
        <f t="shared" si="77"/>
        <v>2.1190015300072047</v>
      </c>
      <c r="BC334" s="1">
        <f t="shared" si="78"/>
        <v>6.1274003282046335E-3</v>
      </c>
      <c r="BD334" s="1">
        <f>BC334+LineDuration*(U334-T334+1)</f>
        <v>6.4034003282046337E-3</v>
      </c>
      <c r="BE334" s="1">
        <f t="shared" si="79"/>
        <v>1.3385217684682052E-2</v>
      </c>
      <c r="BF334" s="1">
        <f t="shared" si="84"/>
        <v>0.58521768468205315</v>
      </c>
      <c r="BG334" s="1">
        <f>BF334/(U334-T334+1)</f>
        <v>0.58521768468205315</v>
      </c>
      <c r="BH334" s="4">
        <f>((ABS(X334-F334+Xmax_correction)+1)^2+((ABS(U334-M334)+1)*BG334)^2)^(1/2)</f>
        <v>71.002411788181291</v>
      </c>
      <c r="BI334" s="4">
        <f>((ABS(E334-Xmin_correction-W334)+1)^2+((ABS(L334-T334)+1)*BG334)^2)^(1/2)</f>
        <v>55.058324055789022</v>
      </c>
      <c r="BJ334" s="4">
        <f>((ABS(E334-Xmin_correction-Y334)+1)^2+((ABS(K334-U334)+1)*BG334)^2)^(1/2)</f>
        <v>34.005036093768005</v>
      </c>
      <c r="BK334" s="4">
        <f>((ABS(V334-F334+Xmax_correction)+1)^2+((ABS(T334-N334)+1)*BG334)^2)^(1/2)</f>
        <v>78.198570701931999</v>
      </c>
      <c r="BL334" s="4">
        <f>((ABS(V334-Y334)+1)^2+((ABS(T334-U334)+1)*BG334)^2)^(1/2)</f>
        <v>1.1586542790947707</v>
      </c>
      <c r="BM334" s="4">
        <f>((ABS(W334-X334)+1)^2+((ABS(T334-U334)+1)*BG334)^2)^(1/2)</f>
        <v>1.1586542790947707</v>
      </c>
      <c r="BN334" s="4">
        <f>((ABS(E334-Xmin_correction-F334+Xmax_correction)+1)^2+((ABS(L334-M334)+1)*BG334)^2)^(1/2)</f>
        <v>57.614399656963151</v>
      </c>
      <c r="BO334" s="4">
        <f>((ABS(E334-Xmin_correction-F334+Xmax_correction)+1)^2+((ABS(K334-N334)+1)*BG334)^2)^(1/2)</f>
        <v>50.179841169787075</v>
      </c>
      <c r="BP334" s="4">
        <f t="shared" si="85"/>
        <v>78.198570701931999</v>
      </c>
      <c r="BQ334" s="4"/>
    </row>
    <row r="335" spans="1:69" x14ac:dyDescent="0.25">
      <c r="A335" s="10">
        <v>1983</v>
      </c>
      <c r="B335" s="47">
        <v>0</v>
      </c>
      <c r="C335" s="10">
        <v>19</v>
      </c>
      <c r="D335" s="10">
        <v>92</v>
      </c>
      <c r="E335" s="10">
        <v>50</v>
      </c>
      <c r="F335" s="10">
        <v>84</v>
      </c>
      <c r="G335" s="10">
        <v>66</v>
      </c>
      <c r="H335" s="10">
        <v>68</v>
      </c>
      <c r="I335" s="10">
        <v>67</v>
      </c>
      <c r="J335" s="10">
        <v>70</v>
      </c>
      <c r="K335" s="47">
        <v>0</v>
      </c>
      <c r="L335" s="10">
        <v>65</v>
      </c>
      <c r="M335" s="47">
        <v>0</v>
      </c>
      <c r="N335" s="10">
        <v>69</v>
      </c>
      <c r="O335" s="47">
        <v>0</v>
      </c>
      <c r="P335" s="47">
        <v>0</v>
      </c>
      <c r="Q335" s="10">
        <v>7304</v>
      </c>
      <c r="R335" s="10">
        <v>3</v>
      </c>
      <c r="S335" s="10">
        <v>45</v>
      </c>
      <c r="AF335" s="8"/>
      <c r="AG335" s="2">
        <f>Q335*0.000001</f>
        <v>7.3039999999999997E-3</v>
      </c>
      <c r="AH335" s="3">
        <f t="shared" si="80"/>
        <v>2.0589530067907993</v>
      </c>
      <c r="AI335" s="3">
        <f t="shared" si="81"/>
        <v>2.1305322067907992</v>
      </c>
      <c r="AJ335" s="2">
        <f>(1+D335-C335)*LineDuration</f>
        <v>2.0423999999999998E-2</v>
      </c>
      <c r="AK335" s="3">
        <f t="shared" si="82"/>
        <v>2.3306874067907994</v>
      </c>
      <c r="AM335" s="7">
        <f>D335-C335+1</f>
        <v>74</v>
      </c>
      <c r="AN335" s="4">
        <f t="shared" si="86"/>
        <v>45.557974693895275</v>
      </c>
      <c r="AO335" s="32">
        <f t="shared" si="83"/>
        <v>1.6243039884280881</v>
      </c>
      <c r="AP335" s="1">
        <f>ABS(J335+I335-H335-G335)/2</f>
        <v>1.5</v>
      </c>
      <c r="AQ335" s="4">
        <f t="shared" si="87"/>
        <v>45.582661815756246</v>
      </c>
      <c r="AS335" s="4">
        <f>1+(F335-3)-(E335-8)</f>
        <v>40</v>
      </c>
      <c r="AT335" s="4">
        <f>ABS(N335-L335)</f>
        <v>4</v>
      </c>
      <c r="AU335" s="4">
        <f>AN335/(1+D335-C335)*ABS(N335-L335)</f>
        <v>2.4625932266970421</v>
      </c>
      <c r="AV335" s="4">
        <f t="shared" si="88"/>
        <v>40.075732874149338</v>
      </c>
      <c r="AX335" s="4">
        <f t="shared" si="89"/>
        <v>45.582661815756246</v>
      </c>
      <c r="AZ335" s="24">
        <f t="shared" si="75"/>
        <v>3</v>
      </c>
      <c r="BA335" s="1">
        <f t="shared" si="76"/>
        <v>1.2799999999999999E-2</v>
      </c>
      <c r="BB335" s="1">
        <f t="shared" si="77"/>
        <v>2.1190015300072047</v>
      </c>
      <c r="BC335" s="1">
        <f t="shared" si="78"/>
        <v>6.1274003282046335E-3</v>
      </c>
      <c r="BD335" s="1">
        <f>BC335+LineDuration*(U335-T335+1)</f>
        <v>6.4034003282046337E-3</v>
      </c>
      <c r="BE335" s="1">
        <f t="shared" si="79"/>
        <v>1.3385217684682052E-2</v>
      </c>
      <c r="BF335" s="1">
        <f t="shared" si="84"/>
        <v>0.58521768468205315</v>
      </c>
      <c r="BG335" s="1">
        <f>BF335/(U335-T335+1)</f>
        <v>0.58521768468205315</v>
      </c>
      <c r="BH335" s="4">
        <f>((ABS(X335-F335+Xmax_correction)+1)^2+((ABS(U335-M335)+1)*BG335)^2)^(1/2)</f>
        <v>82.002088264497658</v>
      </c>
      <c r="BI335" s="4">
        <f>((ABS(E335-Xmin_correction-W335)+1)^2+((ABS(L335-T335)+1)*BG335)^2)^(1/2)</f>
        <v>60.06531229213661</v>
      </c>
      <c r="BJ335" s="4">
        <f>((ABS(E335-Xmin_correction-Y335)+1)^2+((ABS(K335-U335)+1)*BG335)^2)^(1/2)</f>
        <v>46.003722455236868</v>
      </c>
      <c r="BK335" s="4">
        <f>((ABS(V335-F335+Xmax_correction)+1)^2+((ABS(T335-N335)+1)*BG335)^2)^(1/2)</f>
        <v>91.663246279392993</v>
      </c>
      <c r="BL335" s="4">
        <f>((ABS(V335-Y335)+1)^2+((ABS(T335-U335)+1)*BG335)^2)^(1/2)</f>
        <v>1.1586542790947707</v>
      </c>
      <c r="BM335" s="4">
        <f>((ABS(W335-X335)+1)^2+((ABS(T335-U335)+1)*BG335)^2)^(1/2)</f>
        <v>1.1586542790947707</v>
      </c>
      <c r="BN335" s="4">
        <f>((ABS(E335-Xmin_correction-F335+Xmax_correction)+1)^2+((ABS(L335-M335)+1)*BG335)^2)^(1/2)</f>
        <v>53.486837079340347</v>
      </c>
      <c r="BO335" s="4">
        <f>((ABS(E335-Xmin_correction-F335+Xmax_correction)+1)^2+((ABS(K335-N335)+1)*BG335)^2)^(1/2)</f>
        <v>55.201002875642146</v>
      </c>
      <c r="BP335" s="4">
        <f t="shared" si="85"/>
        <v>91.663246279392993</v>
      </c>
      <c r="BQ335" s="4"/>
    </row>
    <row r="336" spans="1:69" s="36" customFormat="1" x14ac:dyDescent="0.25">
      <c r="A336" s="44">
        <v>2114</v>
      </c>
      <c r="B336" s="47">
        <v>0</v>
      </c>
      <c r="C336" s="44">
        <v>22</v>
      </c>
      <c r="D336" s="44">
        <v>96</v>
      </c>
      <c r="E336" s="44">
        <v>67</v>
      </c>
      <c r="F336" s="44">
        <v>103</v>
      </c>
      <c r="G336" s="44">
        <v>79</v>
      </c>
      <c r="H336" s="44">
        <v>84</v>
      </c>
      <c r="I336" s="44">
        <v>89</v>
      </c>
      <c r="J336" s="44">
        <v>90</v>
      </c>
      <c r="K336" s="47">
        <v>0</v>
      </c>
      <c r="L336" s="44">
        <v>61</v>
      </c>
      <c r="M336" s="47">
        <v>0</v>
      </c>
      <c r="N336" s="44">
        <v>79</v>
      </c>
      <c r="O336" s="47">
        <v>0</v>
      </c>
      <c r="P336" s="47">
        <v>0</v>
      </c>
      <c r="Q336" s="44">
        <v>7509</v>
      </c>
      <c r="R336" s="44">
        <v>3</v>
      </c>
      <c r="S336" s="44">
        <v>44</v>
      </c>
      <c r="U336" s="39"/>
      <c r="V336" s="39"/>
      <c r="AD336" s="53"/>
      <c r="AG336" s="37">
        <f>Q336*0.000001</f>
        <v>7.509E-3</v>
      </c>
      <c r="AH336" s="38">
        <f t="shared" si="80"/>
        <v>2.000760834079105</v>
      </c>
      <c r="AI336" s="38">
        <f t="shared" si="81"/>
        <v>2.0743490340791051</v>
      </c>
      <c r="AJ336" s="37">
        <f>(1+D336-C336)*LineDuration</f>
        <v>2.07E-2</v>
      </c>
      <c r="AK336" s="38">
        <f t="shared" si="82"/>
        <v>2.2772090340791049</v>
      </c>
      <c r="AL336" s="48"/>
      <c r="AM336" s="39">
        <f>D336-C336+1</f>
        <v>75</v>
      </c>
      <c r="AN336" s="40">
        <f t="shared" si="86"/>
        <v>45.038626005437479</v>
      </c>
      <c r="AO336" s="41">
        <f t="shared" si="83"/>
        <v>1.6652373007770109</v>
      </c>
      <c r="AP336" s="39">
        <f>ABS(J336+I336-H336-G336)/2</f>
        <v>8</v>
      </c>
      <c r="AQ336" s="40">
        <f t="shared" si="87"/>
        <v>45.743609744506053</v>
      </c>
      <c r="AR336" s="48"/>
      <c r="AS336" s="40">
        <f>1+(F336-3)-(E336-8)</f>
        <v>42</v>
      </c>
      <c r="AT336" s="40">
        <f>ABS(N336-L336)</f>
        <v>18</v>
      </c>
      <c r="AU336" s="40">
        <f>AN336/(1+D336-C336)*ABS(N336-L336)</f>
        <v>10.809270241304993</v>
      </c>
      <c r="AV336" s="40">
        <f t="shared" si="88"/>
        <v>43.368655998884286</v>
      </c>
      <c r="AW336" s="48"/>
      <c r="AX336" s="40">
        <f t="shared" si="89"/>
        <v>45.743609744506053</v>
      </c>
      <c r="AY336" s="48"/>
      <c r="AZ336" s="42">
        <f t="shared" si="75"/>
        <v>0</v>
      </c>
      <c r="BA336" s="39">
        <f t="shared" si="76"/>
        <v>1.2799999999999999E-2</v>
      </c>
      <c r="BB336" s="39">
        <f t="shared" si="77"/>
        <v>2.0625042824646247</v>
      </c>
      <c r="BC336" s="39">
        <f t="shared" si="78"/>
        <v>6.3003518760734387E-3</v>
      </c>
      <c r="BD336" s="39">
        <f>BC336+LineDuration*(U336-T336+1)</f>
        <v>6.5763518760734389E-3</v>
      </c>
      <c r="BE336" s="39">
        <f t="shared" si="79"/>
        <v>1.336962444436026E-2</v>
      </c>
      <c r="BF336" s="39">
        <f t="shared" si="84"/>
        <v>0.56962444436026161</v>
      </c>
      <c r="BG336" s="39">
        <f>BF336/(U336-T336+1)</f>
        <v>0.56962444436026161</v>
      </c>
      <c r="BH336" s="4">
        <f>((ABS(X336-F336+Xmax_correction)+1)^2+((ABS(U336-M336)+1)*BG336)^2)^(1/2)</f>
        <v>101.00160628429437</v>
      </c>
      <c r="BI336" s="40">
        <f>((ABS(E336-Xmin_correction-W336)+1)^2+((ABS(L336-T336)+1)*BG336)^2)^(1/2)</f>
        <v>72.223752306726354</v>
      </c>
      <c r="BJ336" s="4">
        <f>((ABS(E336-Xmin_correction-Y336)+1)^2+((ABS(K336-U336)+1)*BG336)^2)^(1/2)</f>
        <v>63.0025751220346</v>
      </c>
      <c r="BK336" s="4">
        <f>((ABS(V336-F336+Xmax_correction)+1)^2+((ABS(T336-N336)+1)*BG336)^2)^(1/2)</f>
        <v>110.8044261242371</v>
      </c>
      <c r="BL336" s="40">
        <f>((ABS(V336-Y336)+1)^2+((ABS(T336-U336)+1)*BG336)^2)^(1/2)</f>
        <v>1.1508570752325142</v>
      </c>
      <c r="BM336" s="40">
        <f>((ABS(W336-X336)+1)^2+((ABS(T336-U336)+1)*BG336)^2)^(1/2)</f>
        <v>1.1508570752325142</v>
      </c>
      <c r="BN336" s="4">
        <f>((ABS(E336-Xmin_correction-F336+Xmax_correction)+1)^2+((ABS(L336-M336)+1)*BG336)^2)^(1/2)</f>
        <v>52.614355429515243</v>
      </c>
      <c r="BO336" s="4">
        <f>((ABS(E336-Xmin_correction-F336+Xmax_correction)+1)^2+((ABS(K336-N336)+1)*BG336)^2)^(1/2)</f>
        <v>59.980170462591346</v>
      </c>
      <c r="BP336" s="40">
        <f t="shared" si="85"/>
        <v>110.8044261242371</v>
      </c>
      <c r="BQ336" s="4"/>
    </row>
    <row r="337" spans="1:69" s="36" customFormat="1" x14ac:dyDescent="0.25">
      <c r="A337" s="44">
        <v>2023</v>
      </c>
      <c r="B337" s="47">
        <v>0</v>
      </c>
      <c r="C337" s="44">
        <v>20</v>
      </c>
      <c r="D337" s="44">
        <v>94</v>
      </c>
      <c r="E337" s="44">
        <v>23</v>
      </c>
      <c r="F337" s="44">
        <v>59</v>
      </c>
      <c r="G337" s="44">
        <v>44</v>
      </c>
      <c r="H337" s="44">
        <v>46</v>
      </c>
      <c r="I337" s="44">
        <v>35</v>
      </c>
      <c r="J337" s="44">
        <v>38</v>
      </c>
      <c r="K337" s="47">
        <v>0</v>
      </c>
      <c r="L337" s="44">
        <v>74</v>
      </c>
      <c r="M337" s="47">
        <v>0</v>
      </c>
      <c r="N337" s="44">
        <v>61</v>
      </c>
      <c r="O337" s="47">
        <v>0</v>
      </c>
      <c r="P337" s="47">
        <v>0</v>
      </c>
      <c r="Q337" s="44">
        <v>7509</v>
      </c>
      <c r="R337" s="44">
        <v>3</v>
      </c>
      <c r="S337" s="44">
        <v>44</v>
      </c>
      <c r="U337" s="39"/>
      <c r="V337" s="39"/>
      <c r="AD337" s="53"/>
      <c r="AG337" s="37">
        <f>Q337*0.000001</f>
        <v>7.509E-3</v>
      </c>
      <c r="AH337" s="38">
        <f t="shared" si="80"/>
        <v>2.000760834079105</v>
      </c>
      <c r="AI337" s="38">
        <f t="shared" si="81"/>
        <v>2.0743490340791051</v>
      </c>
      <c r="AJ337" s="37">
        <f>(1+D337-C337)*LineDuration</f>
        <v>2.07E-2</v>
      </c>
      <c r="AK337" s="38">
        <f t="shared" si="82"/>
        <v>2.2772090340791049</v>
      </c>
      <c r="AL337" s="48"/>
      <c r="AM337" s="39">
        <f>D337-C337+1</f>
        <v>75</v>
      </c>
      <c r="AN337" s="40">
        <f t="shared" si="86"/>
        <v>45.038626005437479</v>
      </c>
      <c r="AO337" s="41">
        <f t="shared" si="83"/>
        <v>1.6652373007770109</v>
      </c>
      <c r="AP337" s="39">
        <f>ABS(J337+I337-H337-G337)/2</f>
        <v>8.5</v>
      </c>
      <c r="AQ337" s="40">
        <f t="shared" si="87"/>
        <v>45.833697564757628</v>
      </c>
      <c r="AR337" s="48"/>
      <c r="AS337" s="40">
        <f>1+(F337-3)-(E337-8)</f>
        <v>42</v>
      </c>
      <c r="AT337" s="40">
        <f>ABS(N337-L337)</f>
        <v>13</v>
      </c>
      <c r="AU337" s="40">
        <f>AN337/(1+D337-C337)*ABS(N337-L337)</f>
        <v>7.8066951742758288</v>
      </c>
      <c r="AV337" s="40">
        <f t="shared" si="88"/>
        <v>42.719369020902704</v>
      </c>
      <c r="AW337" s="48"/>
      <c r="AX337" s="40">
        <f t="shared" si="89"/>
        <v>45.833697564757628</v>
      </c>
      <c r="AY337" s="48"/>
      <c r="AZ337" s="42">
        <f t="shared" si="75"/>
        <v>1</v>
      </c>
      <c r="BA337" s="39">
        <f t="shared" si="76"/>
        <v>1.2799999999999999E-2</v>
      </c>
      <c r="BB337" s="39">
        <f t="shared" si="77"/>
        <v>2.0625042824646247</v>
      </c>
      <c r="BC337" s="39">
        <f t="shared" si="78"/>
        <v>6.3003518760734387E-3</v>
      </c>
      <c r="BD337" s="39">
        <f>BC337+LineDuration*(U337-T337+1)</f>
        <v>6.5763518760734389E-3</v>
      </c>
      <c r="BE337" s="39">
        <f t="shared" si="79"/>
        <v>1.336962444436026E-2</v>
      </c>
      <c r="BF337" s="39">
        <f t="shared" si="84"/>
        <v>0.56962444436026161</v>
      </c>
      <c r="BG337" s="39">
        <f>BF337/(U337-T337+1)</f>
        <v>0.56962444436026161</v>
      </c>
      <c r="BH337" s="4">
        <f>((ABS(X337-F337+Xmax_correction)+1)^2+((ABS(U337-M337)+1)*BG337)^2)^(1/2)</f>
        <v>57.002846174621951</v>
      </c>
      <c r="BI337" s="40">
        <f>((ABS(E337-Xmin_correction-W337)+1)^2+((ABS(L337-T337)+1)*BG337)^2)^(1/2)</f>
        <v>46.75633692689842</v>
      </c>
      <c r="BJ337" s="4">
        <f>((ABS(E337-Xmin_correction-Y337)+1)^2+((ABS(K337-U337)+1)*BG337)^2)^(1/2)</f>
        <v>19.00853681921922</v>
      </c>
      <c r="BK337" s="4">
        <f>((ABS(V337-F337+Xmax_correction)+1)^2+((ABS(T337-N337)+1)*BG337)^2)^(1/2)</f>
        <v>67.054234745192346</v>
      </c>
      <c r="BL337" s="40">
        <f>((ABS(V337-Y337)+1)^2+((ABS(T337-U337)+1)*BG337)^2)^(1/2)</f>
        <v>1.1508570752325142</v>
      </c>
      <c r="BM337" s="40">
        <f>((ABS(W337-X337)+1)^2+((ABS(T337-U337)+1)*BG337)^2)^(1/2)</f>
        <v>1.1508570752325142</v>
      </c>
      <c r="BN337" s="4">
        <f>((ABS(E337-Xmin_correction-F337+Xmax_correction)+1)^2+((ABS(L337-M337)+1)*BG337)^2)^(1/2)</f>
        <v>57.845959606714494</v>
      </c>
      <c r="BO337" s="4">
        <f>((ABS(E337-Xmin_correction-F337+Xmax_correction)+1)^2+((ABS(K337-N337)+1)*BG337)^2)^(1/2)</f>
        <v>52.614355429515243</v>
      </c>
      <c r="BP337" s="40">
        <f t="shared" si="85"/>
        <v>67.054234745192346</v>
      </c>
      <c r="BQ337" s="4"/>
    </row>
    <row r="338" spans="1:69" s="36" customFormat="1" x14ac:dyDescent="0.25">
      <c r="A338" s="44">
        <v>2029</v>
      </c>
      <c r="B338" s="47">
        <v>0</v>
      </c>
      <c r="C338" s="44">
        <v>20</v>
      </c>
      <c r="D338" s="44">
        <v>94</v>
      </c>
      <c r="E338" s="44">
        <v>39</v>
      </c>
      <c r="F338" s="44">
        <v>74</v>
      </c>
      <c r="G338" s="44">
        <v>56</v>
      </c>
      <c r="H338" s="44">
        <v>61</v>
      </c>
      <c r="I338" s="44">
        <v>53</v>
      </c>
      <c r="J338" s="44">
        <v>55</v>
      </c>
      <c r="K338" s="47">
        <v>0</v>
      </c>
      <c r="L338" s="44">
        <v>63</v>
      </c>
      <c r="M338" s="47">
        <v>0</v>
      </c>
      <c r="N338" s="44">
        <v>65</v>
      </c>
      <c r="O338" s="47">
        <v>0</v>
      </c>
      <c r="P338" s="47">
        <v>0</v>
      </c>
      <c r="Q338" s="44">
        <v>7509</v>
      </c>
      <c r="R338" s="44">
        <v>3</v>
      </c>
      <c r="S338" s="44">
        <v>44</v>
      </c>
      <c r="U338" s="39"/>
      <c r="V338" s="39"/>
      <c r="AD338" s="53"/>
      <c r="AG338" s="37">
        <f>Q338*0.000001</f>
        <v>7.509E-3</v>
      </c>
      <c r="AH338" s="38">
        <f t="shared" si="80"/>
        <v>2.000760834079105</v>
      </c>
      <c r="AI338" s="38">
        <f t="shared" si="81"/>
        <v>2.0743490340791051</v>
      </c>
      <c r="AJ338" s="37">
        <f>(1+D338-C338)*LineDuration</f>
        <v>2.07E-2</v>
      </c>
      <c r="AK338" s="38">
        <f t="shared" si="82"/>
        <v>2.2772090340791049</v>
      </c>
      <c r="AL338" s="48"/>
      <c r="AM338" s="39">
        <f>D338-C338+1</f>
        <v>75</v>
      </c>
      <c r="AN338" s="40">
        <f t="shared" si="86"/>
        <v>45.038626005437479</v>
      </c>
      <c r="AO338" s="41">
        <f t="shared" si="83"/>
        <v>1.6652373007770109</v>
      </c>
      <c r="AP338" s="39">
        <f>ABS(J338+I338-H338-G338)/2</f>
        <v>4.5</v>
      </c>
      <c r="AQ338" s="40">
        <f t="shared" si="87"/>
        <v>45.262874770143235</v>
      </c>
      <c r="AR338" s="48"/>
      <c r="AS338" s="40">
        <f>1+(F338-3)-(E338-8)</f>
        <v>41</v>
      </c>
      <c r="AT338" s="40">
        <f>ABS(N338-L338)</f>
        <v>2</v>
      </c>
      <c r="AU338" s="40">
        <f>AN338/(1+D338-C338)*ABS(N338-L338)</f>
        <v>1.201030026811666</v>
      </c>
      <c r="AV338" s="40">
        <f t="shared" si="88"/>
        <v>41.017587363535938</v>
      </c>
      <c r="AW338" s="48"/>
      <c r="AX338" s="40">
        <f t="shared" si="89"/>
        <v>45.262874770143235</v>
      </c>
      <c r="AY338" s="48"/>
      <c r="AZ338" s="42">
        <f t="shared" si="75"/>
        <v>2</v>
      </c>
      <c r="BA338" s="39">
        <f t="shared" si="76"/>
        <v>1.2799999999999999E-2</v>
      </c>
      <c r="BB338" s="39">
        <f t="shared" si="77"/>
        <v>2.0625042824646247</v>
      </c>
      <c r="BC338" s="39">
        <f t="shared" si="78"/>
        <v>6.3003518760734387E-3</v>
      </c>
      <c r="BD338" s="39">
        <f>BC338+LineDuration*(U338-T338+1)</f>
        <v>6.5763518760734389E-3</v>
      </c>
      <c r="BE338" s="39">
        <f t="shared" si="79"/>
        <v>1.336962444436026E-2</v>
      </c>
      <c r="BF338" s="39">
        <f t="shared" si="84"/>
        <v>0.56962444436026161</v>
      </c>
      <c r="BG338" s="39">
        <f>BF338/(U338-T338+1)</f>
        <v>0.56962444436026161</v>
      </c>
      <c r="BH338" s="4">
        <f>((ABS(X338-F338+Xmax_correction)+1)^2+((ABS(U338-M338)+1)*BG338)^2)^(1/2)</f>
        <v>72.002253242572991</v>
      </c>
      <c r="BI338" s="40">
        <f>((ABS(E338-Xmin_correction-W338)+1)^2+((ABS(L338-T338)+1)*BG338)^2)^(1/2)</f>
        <v>50.537484535558058</v>
      </c>
      <c r="BJ338" s="4">
        <f>((ABS(E338-Xmin_correction-Y338)+1)^2+((ABS(K338-U338)+1)*BG338)^2)^(1/2)</f>
        <v>35.004635007490258</v>
      </c>
      <c r="BK338" s="4">
        <f>((ABS(V338-F338+Xmax_correction)+1)^2+((ABS(T338-N338)+1)*BG338)^2)^(1/2)</f>
        <v>81.224380977395455</v>
      </c>
      <c r="BL338" s="40">
        <f>((ABS(V338-Y338)+1)^2+((ABS(T338-U338)+1)*BG338)^2)^(1/2)</f>
        <v>1.1508570752325142</v>
      </c>
      <c r="BM338" s="40">
        <f>((ABS(W338-X338)+1)^2+((ABS(T338-U338)+1)*BG338)^2)^(1/2)</f>
        <v>1.1508570752325142</v>
      </c>
      <c r="BN338" s="4">
        <f>((ABS(E338-Xmin_correction-F338+Xmax_correction)+1)^2+((ABS(L338-M338)+1)*BG338)^2)^(1/2)</f>
        <v>52.659636755125547</v>
      </c>
      <c r="BO338" s="4">
        <f>((ABS(E338-Xmin_correction-F338+Xmax_correction)+1)^2+((ABS(K338-N338)+1)*BG338)^2)^(1/2)</f>
        <v>53.454654289042793</v>
      </c>
      <c r="BP338" s="40">
        <f t="shared" si="85"/>
        <v>81.224380977395455</v>
      </c>
      <c r="BQ338" s="4"/>
    </row>
    <row r="339" spans="1:69" s="36" customFormat="1" x14ac:dyDescent="0.25">
      <c r="A339" s="44">
        <v>1969</v>
      </c>
      <c r="B339" s="47">
        <v>0</v>
      </c>
      <c r="C339" s="44">
        <v>19</v>
      </c>
      <c r="D339" s="44">
        <v>93</v>
      </c>
      <c r="E339" s="44">
        <v>54</v>
      </c>
      <c r="F339" s="44">
        <v>88</v>
      </c>
      <c r="G339" s="44">
        <v>71</v>
      </c>
      <c r="H339" s="44">
        <v>72</v>
      </c>
      <c r="I339" s="44">
        <v>72</v>
      </c>
      <c r="J339" s="44">
        <v>74</v>
      </c>
      <c r="K339" s="47">
        <v>0</v>
      </c>
      <c r="L339" s="44">
        <v>61</v>
      </c>
      <c r="M339" s="47">
        <v>0</v>
      </c>
      <c r="N339" s="44">
        <v>72</v>
      </c>
      <c r="O339" s="47">
        <v>0</v>
      </c>
      <c r="P339" s="47">
        <v>0</v>
      </c>
      <c r="Q339" s="44">
        <v>7509</v>
      </c>
      <c r="R339" s="44">
        <v>3</v>
      </c>
      <c r="S339" s="44">
        <v>44</v>
      </c>
      <c r="U339" s="39"/>
      <c r="V339" s="39"/>
      <c r="AD339" s="53"/>
      <c r="AG339" s="37">
        <f>Q339*0.000001</f>
        <v>7.509E-3</v>
      </c>
      <c r="AH339" s="38">
        <f t="shared" si="80"/>
        <v>2.000760834079105</v>
      </c>
      <c r="AI339" s="38">
        <f t="shared" si="81"/>
        <v>2.0743490340791051</v>
      </c>
      <c r="AJ339" s="37">
        <f>(1+D339-C339)*LineDuration</f>
        <v>2.07E-2</v>
      </c>
      <c r="AK339" s="38">
        <f t="shared" si="82"/>
        <v>2.2772090340791049</v>
      </c>
      <c r="AL339" s="48"/>
      <c r="AM339" s="39">
        <f>D339-C339+1</f>
        <v>75</v>
      </c>
      <c r="AN339" s="40">
        <f t="shared" si="86"/>
        <v>45.038626005437479</v>
      </c>
      <c r="AO339" s="41">
        <f t="shared" si="83"/>
        <v>1.6652373007770109</v>
      </c>
      <c r="AP339" s="39">
        <f>ABS(J339+I339-H339-G339)/2</f>
        <v>1.5</v>
      </c>
      <c r="AQ339" s="40">
        <f t="shared" si="87"/>
        <v>45.06359764219529</v>
      </c>
      <c r="AR339" s="48"/>
      <c r="AS339" s="40">
        <f>1+(F339-3)-(E339-8)</f>
        <v>40</v>
      </c>
      <c r="AT339" s="40">
        <f>ABS(N339-L339)</f>
        <v>11</v>
      </c>
      <c r="AU339" s="40">
        <f>AN339/(1+D339-C339)*ABS(N339-L339)</f>
        <v>6.6056651474641637</v>
      </c>
      <c r="AV339" s="40">
        <f t="shared" si="88"/>
        <v>40.541766266905817</v>
      </c>
      <c r="AW339" s="48"/>
      <c r="AX339" s="40">
        <f t="shared" si="89"/>
        <v>45.06359764219529</v>
      </c>
      <c r="AY339" s="48"/>
      <c r="AZ339" s="42">
        <f t="shared" si="75"/>
        <v>3</v>
      </c>
      <c r="BA339" s="39">
        <f t="shared" si="76"/>
        <v>1.2799999999999999E-2</v>
      </c>
      <c r="BB339" s="39">
        <f t="shared" si="77"/>
        <v>2.0625042824646247</v>
      </c>
      <c r="BC339" s="39">
        <f t="shared" si="78"/>
        <v>6.3003518760734387E-3</v>
      </c>
      <c r="BD339" s="39">
        <f>BC339+LineDuration*(U339-T339+1)</f>
        <v>6.5763518760734389E-3</v>
      </c>
      <c r="BE339" s="39">
        <f t="shared" si="79"/>
        <v>1.336962444436026E-2</v>
      </c>
      <c r="BF339" s="39">
        <f t="shared" si="84"/>
        <v>0.56962444436026161</v>
      </c>
      <c r="BG339" s="39">
        <f>BF339/(U339-T339+1)</f>
        <v>0.56962444436026161</v>
      </c>
      <c r="BH339" s="4">
        <f>((ABS(X339-F339+Xmax_correction)+1)^2+((ABS(U339-M339)+1)*BG339)^2)^(1/2)</f>
        <v>86.001886444470586</v>
      </c>
      <c r="BI339" s="40">
        <f>((ABS(E339-Xmin_correction-W339)+1)^2+((ABS(L339-T339)+1)*BG339)^2)^(1/2)</f>
        <v>61.214952399420845</v>
      </c>
      <c r="BJ339" s="4">
        <f>((ABS(E339-Xmin_correction-Y339)+1)^2+((ABS(K339-U339)+1)*BG339)^2)^(1/2)</f>
        <v>50.003244614800877</v>
      </c>
      <c r="BK339" s="4">
        <f>((ABS(V339-F339+Xmax_correction)+1)^2+((ABS(T339-N339)+1)*BG339)^2)^(1/2)</f>
        <v>95.525448591295671</v>
      </c>
      <c r="BL339" s="40">
        <f>((ABS(V339-Y339)+1)^2+((ABS(T339-U339)+1)*BG339)^2)^(1/2)</f>
        <v>1.1508570752325142</v>
      </c>
      <c r="BM339" s="40">
        <f>((ABS(W339-X339)+1)^2+((ABS(T339-U339)+1)*BG339)^2)^(1/2)</f>
        <v>1.1508570752325142</v>
      </c>
      <c r="BN339" s="4">
        <f>((ABS(E339-Xmin_correction-F339+Xmax_correction)+1)^2+((ABS(L339-M339)+1)*BG339)^2)^(1/2)</f>
        <v>51.149490684300659</v>
      </c>
      <c r="BO339" s="4">
        <f>((ABS(E339-Xmin_correction-F339+Xmax_correction)+1)^2+((ABS(K339-N339)+1)*BG339)^2)^(1/2)</f>
        <v>55.660680274034327</v>
      </c>
      <c r="BP339" s="40">
        <f t="shared" si="85"/>
        <v>95.525448591295671</v>
      </c>
      <c r="BQ339" s="4"/>
    </row>
    <row r="340" spans="1:69" x14ac:dyDescent="0.25">
      <c r="A340" s="10">
        <v>2101</v>
      </c>
      <c r="B340" s="47">
        <v>0</v>
      </c>
      <c r="C340" s="10">
        <v>22</v>
      </c>
      <c r="D340" s="10">
        <v>96</v>
      </c>
      <c r="E340" s="10">
        <v>59</v>
      </c>
      <c r="F340" s="10">
        <v>96</v>
      </c>
      <c r="G340" s="10">
        <v>72</v>
      </c>
      <c r="H340" s="10">
        <v>76</v>
      </c>
      <c r="I340" s="10">
        <v>80</v>
      </c>
      <c r="J340" s="10">
        <v>81</v>
      </c>
      <c r="K340" s="47">
        <v>0</v>
      </c>
      <c r="L340" s="10">
        <v>61</v>
      </c>
      <c r="M340" s="47">
        <v>0</v>
      </c>
      <c r="N340" s="10">
        <v>70</v>
      </c>
      <c r="O340" s="47">
        <v>0</v>
      </c>
      <c r="P340" s="47">
        <v>0</v>
      </c>
      <c r="Q340" s="10">
        <v>7408</v>
      </c>
      <c r="R340" s="10">
        <v>3</v>
      </c>
      <c r="S340" s="10">
        <v>45</v>
      </c>
      <c r="AG340" s="2">
        <f>Q340*0.000001</f>
        <v>7.4079999999999997E-3</v>
      </c>
      <c r="AH340" s="3">
        <f t="shared" si="80"/>
        <v>2.0290355732181422</v>
      </c>
      <c r="AI340" s="3">
        <f t="shared" si="81"/>
        <v>2.1016339732181422</v>
      </c>
      <c r="AJ340" s="2">
        <f>(1+D340-C340)*LineDuration</f>
        <v>2.07E-2</v>
      </c>
      <c r="AK340" s="3">
        <f t="shared" si="82"/>
        <v>2.304493973218142</v>
      </c>
      <c r="AM340" s="7">
        <f>D340-C340+1</f>
        <v>75</v>
      </c>
      <c r="AN340" s="4">
        <f t="shared" si="86"/>
        <v>45.603424245615528</v>
      </c>
      <c r="AO340" s="32">
        <f t="shared" si="83"/>
        <v>1.6446133429818215</v>
      </c>
      <c r="AP340" s="1">
        <f>ABS(J340+I340-H340-G340)/2</f>
        <v>6.5</v>
      </c>
      <c r="AQ340" s="4">
        <f t="shared" si="87"/>
        <v>46.064327878800036</v>
      </c>
      <c r="AS340" s="4">
        <f>1+(F340-3)-(E340-8)</f>
        <v>43</v>
      </c>
      <c r="AT340" s="4">
        <f>ABS(N340-L340)</f>
        <v>9</v>
      </c>
      <c r="AU340" s="4">
        <f>AN340/(1+D340-C340)*ABS(N340-L340)</f>
        <v>5.4724109094738633</v>
      </c>
      <c r="AV340" s="4">
        <f t="shared" si="88"/>
        <v>43.346825502706984</v>
      </c>
      <c r="AX340" s="4">
        <f t="shared" si="89"/>
        <v>46.064327878800036</v>
      </c>
      <c r="AZ340" s="24">
        <f t="shared" si="75"/>
        <v>0</v>
      </c>
      <c r="BA340" s="1">
        <f t="shared" si="76"/>
        <v>1.2799999999999999E-2</v>
      </c>
      <c r="BB340" s="1">
        <f t="shared" si="77"/>
        <v>2.0899438646491619</v>
      </c>
      <c r="BC340" s="1">
        <f t="shared" si="78"/>
        <v>6.2151317786754813E-3</v>
      </c>
      <c r="BD340" s="1">
        <f>BC340+LineDuration*(U340-T340+1)</f>
        <v>6.4911317786754815E-3</v>
      </c>
      <c r="BE340" s="1">
        <f t="shared" si="79"/>
        <v>1.3377197769043146E-2</v>
      </c>
      <c r="BF340" s="1">
        <f t="shared" si="84"/>
        <v>0.57719776904314668</v>
      </c>
      <c r="BG340" s="1">
        <f>BF340/(U340-T340+1)</f>
        <v>0.57719776904314668</v>
      </c>
      <c r="BH340" s="4">
        <f>((ABS(X340-F340+Xmax_correction)+1)^2+((ABS(U340-M340)+1)*BG340)^2)^(1/2)</f>
        <v>94.001772096405645</v>
      </c>
      <c r="BI340" s="4">
        <f>((ABS(E340-Xmin_correction-W340)+1)^2+((ABS(L340-T340)+1)*BG340)^2)^(1/2)</f>
        <v>65.617501667449631</v>
      </c>
      <c r="BJ340" s="4">
        <f>((ABS(E340-Xmin_correction-Y340)+1)^2+((ABS(K340-U340)+1)*BG340)^2)^(1/2)</f>
        <v>55.003028619018686</v>
      </c>
      <c r="BK340" s="4">
        <f>((ABS(V340-F340+Xmax_correction)+1)^2+((ABS(T340-N340)+1)*BG340)^2)^(1/2)</f>
        <v>102.54484760723014</v>
      </c>
      <c r="BL340" s="4">
        <f>((ABS(V340-Y340)+1)^2+((ABS(T340-U340)+1)*BG340)^2)^(1/2)</f>
        <v>1.1546242958592141</v>
      </c>
      <c r="BM340" s="4">
        <f>((ABS(W340-X340)+1)^2+((ABS(T340-U340)+1)*BG340)^2)^(1/2)</f>
        <v>1.1546242958592141</v>
      </c>
      <c r="BN340" s="4">
        <f>((ABS(E340-Xmin_correction-F340+Xmax_correction)+1)^2+((ABS(L340-M340)+1)*BG340)^2)^(1/2)</f>
        <v>53.671747922699097</v>
      </c>
      <c r="BO340" s="4">
        <f>((ABS(E340-Xmin_correction-F340+Xmax_correction)+1)^2+((ABS(K340-N340)+1)*BG340)^2)^(1/2)</f>
        <v>57.26644541780162</v>
      </c>
      <c r="BP340" s="4">
        <f t="shared" si="85"/>
        <v>102.54484760723014</v>
      </c>
      <c r="BQ340" s="4"/>
    </row>
    <row r="341" spans="1:69" x14ac:dyDescent="0.25">
      <c r="A341" s="10">
        <v>2004</v>
      </c>
      <c r="B341" s="47">
        <v>0</v>
      </c>
      <c r="C341" s="10">
        <v>20</v>
      </c>
      <c r="D341" s="10">
        <v>94</v>
      </c>
      <c r="E341" s="10">
        <v>22</v>
      </c>
      <c r="F341" s="10">
        <v>58</v>
      </c>
      <c r="G341" s="10">
        <v>43</v>
      </c>
      <c r="H341" s="10">
        <v>45</v>
      </c>
      <c r="I341" s="10">
        <v>35</v>
      </c>
      <c r="J341" s="10">
        <v>36</v>
      </c>
      <c r="K341" s="47">
        <v>0</v>
      </c>
      <c r="L341" s="10">
        <v>73</v>
      </c>
      <c r="M341" s="47">
        <v>0</v>
      </c>
      <c r="N341" s="10">
        <v>54</v>
      </c>
      <c r="O341" s="47">
        <v>0</v>
      </c>
      <c r="P341" s="47">
        <v>0</v>
      </c>
      <c r="Q341" s="10">
        <v>7408</v>
      </c>
      <c r="R341" s="10">
        <v>3</v>
      </c>
      <c r="S341" s="10">
        <v>45</v>
      </c>
      <c r="AG341" s="2">
        <f>Q341*0.000001</f>
        <v>7.4079999999999997E-3</v>
      </c>
      <c r="AH341" s="3">
        <f t="shared" si="80"/>
        <v>2.0290355732181422</v>
      </c>
      <c r="AI341" s="3">
        <f t="shared" si="81"/>
        <v>2.1016339732181422</v>
      </c>
      <c r="AJ341" s="2">
        <f>(1+D341-C341)*LineDuration</f>
        <v>2.07E-2</v>
      </c>
      <c r="AK341" s="3">
        <f t="shared" si="82"/>
        <v>2.304493973218142</v>
      </c>
      <c r="AM341" s="7">
        <f>D341-C341+1</f>
        <v>75</v>
      </c>
      <c r="AN341" s="4">
        <f t="shared" si="86"/>
        <v>45.603424245615528</v>
      </c>
      <c r="AO341" s="32">
        <f t="shared" si="83"/>
        <v>1.6446133429818215</v>
      </c>
      <c r="AP341" s="1">
        <f>ABS(J341+I341-H341-G341)/2</f>
        <v>8.5</v>
      </c>
      <c r="AQ341" s="4">
        <f t="shared" si="87"/>
        <v>46.388816571729805</v>
      </c>
      <c r="AS341" s="4">
        <f>1+(F341-3)-(E341-8)</f>
        <v>42</v>
      </c>
      <c r="AT341" s="4">
        <f>ABS(N341-L341)</f>
        <v>19</v>
      </c>
      <c r="AU341" s="4">
        <f>AN341/(1+D341-C341)*ABS(N341-L341)</f>
        <v>11.552867475555935</v>
      </c>
      <c r="AV341" s="4">
        <f t="shared" si="88"/>
        <v>43.559944294130567</v>
      </c>
      <c r="AX341" s="4">
        <f t="shared" si="89"/>
        <v>46.388816571729805</v>
      </c>
      <c r="AZ341" s="24">
        <f t="shared" si="75"/>
        <v>1</v>
      </c>
      <c r="BA341" s="1">
        <f t="shared" si="76"/>
        <v>1.2799999999999999E-2</v>
      </c>
      <c r="BB341" s="1">
        <f t="shared" si="77"/>
        <v>2.0899438646491619</v>
      </c>
      <c r="BC341" s="1">
        <f t="shared" si="78"/>
        <v>6.2151317786754813E-3</v>
      </c>
      <c r="BD341" s="1">
        <f>BC341+LineDuration*(U341-T341+1)</f>
        <v>6.4911317786754815E-3</v>
      </c>
      <c r="BE341" s="1">
        <f t="shared" si="79"/>
        <v>1.3377197769043146E-2</v>
      </c>
      <c r="BF341" s="1">
        <f t="shared" si="84"/>
        <v>0.57719776904314668</v>
      </c>
      <c r="BG341" s="1">
        <f>BF341/(U341-T341+1)</f>
        <v>0.57719776904314668</v>
      </c>
      <c r="BH341" s="4">
        <f>((ABS(X341-F341+Xmax_correction)+1)^2+((ABS(U341-M341)+1)*BG341)^2)^(1/2)</f>
        <v>56.002974539434852</v>
      </c>
      <c r="BI341" s="4">
        <f>((ABS(E341-Xmin_correction-W341)+1)^2+((ABS(L341-T341)+1)*BG341)^2)^(1/2)</f>
        <v>46.35050356669278</v>
      </c>
      <c r="BJ341" s="4">
        <f>((ABS(E341-Xmin_correction-Y341)+1)^2+((ABS(K341-U341)+1)*BG341)^2)^(1/2)</f>
        <v>18.009251990701568</v>
      </c>
      <c r="BK341" s="4">
        <f>((ABS(V341-F341+Xmax_correction)+1)^2+((ABS(T341-N341)+1)*BG341)^2)^(1/2)</f>
        <v>64.372359948815514</v>
      </c>
      <c r="BL341" s="4">
        <f>((ABS(V341-Y341)+1)^2+((ABS(T341-U341)+1)*BG341)^2)^(1/2)</f>
        <v>1.1546242958592141</v>
      </c>
      <c r="BM341" s="4">
        <f>((ABS(W341-X341)+1)^2+((ABS(T341-U341)+1)*BG341)^2)^(1/2)</f>
        <v>1.1546242958592141</v>
      </c>
      <c r="BN341" s="4">
        <f>((ABS(E341-Xmin_correction-F341+Xmax_correction)+1)^2+((ABS(L341-M341)+1)*BG341)^2)^(1/2)</f>
        <v>57.839166495429382</v>
      </c>
      <c r="BO341" s="4">
        <f>((ABS(E341-Xmin_correction-F341+Xmax_correction)+1)^2+((ABS(K341-N341)+1)*BG341)^2)^(1/2)</f>
        <v>50.287182515824718</v>
      </c>
      <c r="BP341" s="4">
        <f t="shared" si="85"/>
        <v>64.372359948815514</v>
      </c>
      <c r="BQ341" s="4"/>
    </row>
    <row r="342" spans="1:69" x14ac:dyDescent="0.25">
      <c r="A342" s="10">
        <v>2054</v>
      </c>
      <c r="B342" s="47">
        <v>0</v>
      </c>
      <c r="C342" s="10">
        <v>20</v>
      </c>
      <c r="D342" s="10">
        <v>93</v>
      </c>
      <c r="E342" s="10">
        <v>29</v>
      </c>
      <c r="F342" s="10">
        <v>64</v>
      </c>
      <c r="G342" s="10">
        <v>48</v>
      </c>
      <c r="H342" s="10">
        <v>51</v>
      </c>
      <c r="I342" s="10">
        <v>42</v>
      </c>
      <c r="J342" s="10">
        <v>47</v>
      </c>
      <c r="K342" s="47">
        <v>0</v>
      </c>
      <c r="L342" s="10">
        <v>71</v>
      </c>
      <c r="M342" s="47">
        <v>0</v>
      </c>
      <c r="N342" s="10">
        <v>66</v>
      </c>
      <c r="O342" s="47">
        <v>0</v>
      </c>
      <c r="P342" s="47">
        <v>0</v>
      </c>
      <c r="Q342" s="10">
        <v>7408</v>
      </c>
      <c r="R342" s="10">
        <v>3</v>
      </c>
      <c r="S342" s="10">
        <v>45</v>
      </c>
      <c r="AG342" s="2">
        <f>Q342*0.000001</f>
        <v>7.4079999999999997E-3</v>
      </c>
      <c r="AH342" s="3">
        <f t="shared" si="80"/>
        <v>2.0290355732181422</v>
      </c>
      <c r="AI342" s="3">
        <f t="shared" si="81"/>
        <v>2.1016339732181422</v>
      </c>
      <c r="AJ342" s="2">
        <f>(1+D342-C342)*LineDuration</f>
        <v>2.0423999999999998E-2</v>
      </c>
      <c r="AK342" s="3">
        <f t="shared" si="82"/>
        <v>2.3017891732181424</v>
      </c>
      <c r="AM342" s="7">
        <f>D342-C342+1</f>
        <v>74</v>
      </c>
      <c r="AN342" s="4">
        <f t="shared" si="86"/>
        <v>44.967757171407335</v>
      </c>
      <c r="AO342" s="32">
        <f t="shared" si="83"/>
        <v>1.6456235457314017</v>
      </c>
      <c r="AP342" s="1">
        <f>ABS(J342+I342-H342-G342)/2</f>
        <v>5</v>
      </c>
      <c r="AQ342" s="4">
        <f t="shared" si="87"/>
        <v>45.24488020789375</v>
      </c>
      <c r="AS342" s="4">
        <f>1+(F342-3)-(E342-8)</f>
        <v>41</v>
      </c>
      <c r="AT342" s="4">
        <f>ABS(N342-L342)</f>
        <v>5</v>
      </c>
      <c r="AU342" s="4">
        <f>AN342/(1+D342-C342)*ABS(N342-L342)</f>
        <v>3.0383619710410361</v>
      </c>
      <c r="AV342" s="4">
        <f t="shared" si="88"/>
        <v>41.112426873964374</v>
      </c>
      <c r="AX342" s="4">
        <f t="shared" si="89"/>
        <v>45.24488020789375</v>
      </c>
      <c r="AZ342" s="24">
        <f t="shared" si="75"/>
        <v>2</v>
      </c>
      <c r="BA342" s="1">
        <f t="shared" si="76"/>
        <v>1.2799999999999999E-2</v>
      </c>
      <c r="BB342" s="1">
        <f t="shared" si="77"/>
        <v>2.0899438646491619</v>
      </c>
      <c r="BC342" s="1">
        <f t="shared" si="78"/>
        <v>6.2151317786754813E-3</v>
      </c>
      <c r="BD342" s="1">
        <f>BC342+LineDuration*(U342-T342+1)</f>
        <v>6.4911317786754815E-3</v>
      </c>
      <c r="BE342" s="1">
        <f t="shared" si="79"/>
        <v>1.3377197769043146E-2</v>
      </c>
      <c r="BF342" s="1">
        <f t="shared" si="84"/>
        <v>0.57719776904314668</v>
      </c>
      <c r="BG342" s="1">
        <f>BF342/(U342-T342+1)</f>
        <v>0.57719776904314668</v>
      </c>
      <c r="BH342" s="4">
        <f>((ABS(X342-F342+Xmax_correction)+1)^2+((ABS(U342-M342)+1)*BG342)^2)^(1/2)</f>
        <v>62.002686693921483</v>
      </c>
      <c r="BI342" s="4">
        <f>((ABS(E342-Xmin_correction-W342)+1)^2+((ABS(L342-T342)+1)*BG342)^2)^(1/2)</f>
        <v>48.498322235168004</v>
      </c>
      <c r="BJ342" s="4">
        <f>((ABS(E342-Xmin_correction-Y342)+1)^2+((ABS(K342-U342)+1)*BG342)^2)^(1/2)</f>
        <v>25.006662257578249</v>
      </c>
      <c r="BK342" s="4">
        <f>((ABS(V342-F342+Xmax_correction)+1)^2+((ABS(T342-N342)+1)*BG342)^2)^(1/2)</f>
        <v>73.072176378819208</v>
      </c>
      <c r="BL342" s="4">
        <f>((ABS(V342-Y342)+1)^2+((ABS(T342-U342)+1)*BG342)^2)^(1/2)</f>
        <v>1.1546242958592141</v>
      </c>
      <c r="BM342" s="4">
        <f>((ABS(W342-X342)+1)^2+((ABS(T342-U342)+1)*BG342)^2)^(1/2)</f>
        <v>1.1546242958592141</v>
      </c>
      <c r="BN342" s="4">
        <f>((ABS(E342-Xmin_correction-F342+Xmax_correction)+1)^2+((ABS(L342-M342)+1)*BG342)^2)^(1/2)</f>
        <v>56.312407688059224</v>
      </c>
      <c r="BO342" s="4">
        <f>((ABS(E342-Xmin_correction-F342+Xmax_correction)+1)^2+((ABS(K342-N342)+1)*BG342)^2)^(1/2)</f>
        <v>54.217552146304648</v>
      </c>
      <c r="BP342" s="4">
        <f t="shared" si="85"/>
        <v>73.072176378819208</v>
      </c>
      <c r="BQ342" s="4"/>
    </row>
    <row r="343" spans="1:69" x14ac:dyDescent="0.25">
      <c r="A343" s="10">
        <v>2050</v>
      </c>
      <c r="B343" s="47">
        <v>0</v>
      </c>
      <c r="C343" s="10">
        <v>20</v>
      </c>
      <c r="D343" s="10">
        <v>93</v>
      </c>
      <c r="E343" s="10">
        <v>42</v>
      </c>
      <c r="F343" s="10">
        <v>77</v>
      </c>
      <c r="G343" s="10">
        <v>57</v>
      </c>
      <c r="H343" s="10">
        <v>61</v>
      </c>
      <c r="I343" s="10">
        <v>58</v>
      </c>
      <c r="J343" s="10">
        <v>62</v>
      </c>
      <c r="K343" s="47">
        <v>0</v>
      </c>
      <c r="L343" s="10">
        <v>65</v>
      </c>
      <c r="M343" s="47">
        <v>0</v>
      </c>
      <c r="N343" s="10">
        <v>67</v>
      </c>
      <c r="O343" s="47">
        <v>0</v>
      </c>
      <c r="P343" s="47">
        <v>0</v>
      </c>
      <c r="Q343" s="10">
        <v>7408</v>
      </c>
      <c r="R343" s="10">
        <v>3</v>
      </c>
      <c r="S343" s="10">
        <v>45</v>
      </c>
      <c r="AF343" s="8"/>
      <c r="AG343" s="2">
        <f>Q343*0.000001</f>
        <v>7.4079999999999997E-3</v>
      </c>
      <c r="AH343" s="3">
        <f t="shared" si="80"/>
        <v>2.0290355732181422</v>
      </c>
      <c r="AI343" s="3">
        <f t="shared" si="81"/>
        <v>2.1016339732181422</v>
      </c>
      <c r="AJ343" s="2">
        <f>(1+D343-C343)*LineDuration</f>
        <v>2.0423999999999998E-2</v>
      </c>
      <c r="AK343" s="3">
        <f t="shared" si="82"/>
        <v>2.3017891732181424</v>
      </c>
      <c r="AM343" s="7">
        <f>D343-C343+1</f>
        <v>74</v>
      </c>
      <c r="AN343" s="4">
        <f t="shared" si="86"/>
        <v>44.967757171407335</v>
      </c>
      <c r="AO343" s="32">
        <f t="shared" si="83"/>
        <v>1.6456235457314017</v>
      </c>
      <c r="AP343" s="1">
        <f>ABS(J343+I343-H343-G343)/2</f>
        <v>1</v>
      </c>
      <c r="AQ343" s="4">
        <f t="shared" si="87"/>
        <v>44.978874875063916</v>
      </c>
      <c r="AS343" s="4">
        <f>1+(F343-3)-(E343-8)</f>
        <v>41</v>
      </c>
      <c r="AT343" s="4">
        <f>ABS(N343-L343)</f>
        <v>2</v>
      </c>
      <c r="AU343" s="4">
        <f>AN343/(1+D343-C343)*ABS(N343-L343)</f>
        <v>1.2153447884164144</v>
      </c>
      <c r="AV343" s="4">
        <f t="shared" si="88"/>
        <v>41.018009007687475</v>
      </c>
      <c r="AX343" s="4">
        <f t="shared" si="89"/>
        <v>44.978874875063916</v>
      </c>
      <c r="AZ343" s="24">
        <f t="shared" si="75"/>
        <v>3</v>
      </c>
      <c r="BA343" s="1">
        <f t="shared" si="76"/>
        <v>1.2799999999999999E-2</v>
      </c>
      <c r="BB343" s="1">
        <f t="shared" si="77"/>
        <v>2.0899438646491619</v>
      </c>
      <c r="BC343" s="1">
        <f t="shared" si="78"/>
        <v>6.2151317786754813E-3</v>
      </c>
      <c r="BD343" s="1">
        <f>BC343+LineDuration*(U343-T343+1)</f>
        <v>6.4911317786754815E-3</v>
      </c>
      <c r="BE343" s="1">
        <f t="shared" si="79"/>
        <v>1.3377197769043146E-2</v>
      </c>
      <c r="BF343" s="1">
        <f t="shared" si="84"/>
        <v>0.57719776904314668</v>
      </c>
      <c r="BG343" s="1">
        <f>BF343/(U343-T343+1)</f>
        <v>0.57719776904314668</v>
      </c>
      <c r="BH343" s="4">
        <f>((ABS(X343-F343+Xmax_correction)+1)^2+((ABS(U343-M343)+1)*BG343)^2)^(1/2)</f>
        <v>75.002221015544521</v>
      </c>
      <c r="BI343" s="4">
        <f>((ABS(E343-Xmin_correction-W343)+1)^2+((ABS(L343-T343)+1)*BG343)^2)^(1/2)</f>
        <v>53.807369797705292</v>
      </c>
      <c r="BJ343" s="4">
        <f>((ABS(E343-Xmin_correction-Y343)+1)^2+((ABS(K343-U343)+1)*BG343)^2)^(1/2)</f>
        <v>38.004383395400438</v>
      </c>
      <c r="BK343" s="4">
        <f>((ABS(V343-F343+Xmax_correction)+1)^2+((ABS(T343-N343)+1)*BG343)^2)^(1/2)</f>
        <v>84.649389787857871</v>
      </c>
      <c r="BL343" s="4">
        <f>((ABS(V343-Y343)+1)^2+((ABS(T343-U343)+1)*BG343)^2)^(1/2)</f>
        <v>1.1546242958592141</v>
      </c>
      <c r="BM343" s="4">
        <f>((ABS(W343-X343)+1)^2+((ABS(T343-U343)+1)*BG343)^2)^(1/2)</f>
        <v>1.1546242958592141</v>
      </c>
      <c r="BN343" s="4">
        <f>((ABS(E343-Xmin_correction-F343+Xmax_correction)+1)^2+((ABS(L343-M343)+1)*BG343)^2)^(1/2)</f>
        <v>53.807369797705292</v>
      </c>
      <c r="BO343" s="4">
        <f>((ABS(E343-Xmin_correction-F343+Xmax_correction)+1)^2+((ABS(K343-N343)+1)*BG343)^2)^(1/2)</f>
        <v>54.63075316574627</v>
      </c>
      <c r="BP343" s="4">
        <f t="shared" si="85"/>
        <v>84.649389787857871</v>
      </c>
      <c r="BQ343" s="4"/>
    </row>
    <row r="344" spans="1:69" s="36" customFormat="1" x14ac:dyDescent="0.25">
      <c r="A344" s="44">
        <v>2124</v>
      </c>
      <c r="B344" s="47">
        <v>0</v>
      </c>
      <c r="C344" s="44">
        <v>21</v>
      </c>
      <c r="D344" s="44">
        <v>95</v>
      </c>
      <c r="E344" s="44">
        <v>64</v>
      </c>
      <c r="F344" s="44">
        <v>101</v>
      </c>
      <c r="G344" s="44">
        <v>78</v>
      </c>
      <c r="H344" s="44">
        <v>79</v>
      </c>
      <c r="I344" s="44">
        <v>84</v>
      </c>
      <c r="J344" s="44">
        <v>88</v>
      </c>
      <c r="K344" s="47">
        <v>0</v>
      </c>
      <c r="L344" s="44">
        <v>60</v>
      </c>
      <c r="M344" s="47">
        <v>0</v>
      </c>
      <c r="N344" s="44">
        <v>75</v>
      </c>
      <c r="O344" s="47">
        <v>0</v>
      </c>
      <c r="P344" s="47">
        <v>0</v>
      </c>
      <c r="Q344" s="44">
        <v>7371</v>
      </c>
      <c r="R344" s="44">
        <v>3</v>
      </c>
      <c r="S344" s="44">
        <v>45</v>
      </c>
      <c r="U344" s="39"/>
      <c r="V344" s="39"/>
      <c r="AD344" s="53"/>
      <c r="AG344" s="37">
        <f>Q344*0.000001</f>
        <v>7.3709999999999999E-3</v>
      </c>
      <c r="AH344" s="38">
        <f t="shared" si="80"/>
        <v>2.0395841757020756</v>
      </c>
      <c r="AI344" s="38">
        <f t="shared" si="81"/>
        <v>2.1118199757020757</v>
      </c>
      <c r="AJ344" s="37">
        <f>(1+D344-C344)*LineDuration</f>
        <v>2.07E-2</v>
      </c>
      <c r="AK344" s="38">
        <f t="shared" si="82"/>
        <v>2.3146799757020755</v>
      </c>
      <c r="AL344" s="48"/>
      <c r="AM344" s="39">
        <f>D344-C344+1</f>
        <v>75</v>
      </c>
      <c r="AN344" s="40">
        <f t="shared" si="86"/>
        <v>45.814274497032969</v>
      </c>
      <c r="AO344" s="41">
        <f t="shared" si="83"/>
        <v>1.6370443671405768</v>
      </c>
      <c r="AP344" s="39">
        <f>ABS(J344+I344-H344-G344)/2</f>
        <v>7.5</v>
      </c>
      <c r="AQ344" s="40">
        <f t="shared" si="87"/>
        <v>46.424107397875574</v>
      </c>
      <c r="AR344" s="48"/>
      <c r="AS344" s="40">
        <f>1+(F344-3)-(E344-8)</f>
        <v>43</v>
      </c>
      <c r="AT344" s="40">
        <f>ABS(N344-L344)</f>
        <v>15</v>
      </c>
      <c r="AU344" s="40">
        <f>AN344/(1+D344-C344)*ABS(N344-L344)</f>
        <v>9.1628548994065948</v>
      </c>
      <c r="AV344" s="40">
        <f t="shared" si="88"/>
        <v>43.965417203838513</v>
      </c>
      <c r="AW344" s="48"/>
      <c r="AX344" s="40">
        <f t="shared" si="89"/>
        <v>46.424107397875574</v>
      </c>
      <c r="AY344" s="48"/>
      <c r="AZ344" s="42">
        <f t="shared" si="75"/>
        <v>0</v>
      </c>
      <c r="BA344" s="39">
        <f t="shared" si="76"/>
        <v>1.2799999999999999E-2</v>
      </c>
      <c r="BB344" s="39">
        <f t="shared" si="77"/>
        <v>2.1001865654684861</v>
      </c>
      <c r="BC344" s="39">
        <f t="shared" si="78"/>
        <v>6.1839173231031143E-3</v>
      </c>
      <c r="BD344" s="39">
        <f>BC344+LineDuration*(U344-T344+1)</f>
        <v>6.4599173231031145E-3</v>
      </c>
      <c r="BE344" s="39">
        <f t="shared" si="79"/>
        <v>1.338002475446933E-2</v>
      </c>
      <c r="BF344" s="39">
        <f t="shared" si="84"/>
        <v>0.58002475446933088</v>
      </c>
      <c r="BG344" s="39">
        <f>BF344/(U344-T344+1)</f>
        <v>0.58002475446933088</v>
      </c>
      <c r="BH344" s="4">
        <f>((ABS(X344-F344+Xmax_correction)+1)^2+((ABS(U344-M344)+1)*BG344)^2)^(1/2)</f>
        <v>99.001699120347411</v>
      </c>
      <c r="BI344" s="40">
        <f>((ABS(E344-Xmin_correction-W344)+1)^2+((ABS(L344-T344)+1)*BG344)^2)^(1/2)</f>
        <v>69.655231328891659</v>
      </c>
      <c r="BJ344" s="4">
        <f>((ABS(E344-Xmin_correction-Y344)+1)^2+((ABS(K344-U344)+1)*BG344)^2)^(1/2)</f>
        <v>60.002803507134544</v>
      </c>
      <c r="BK344" s="4">
        <f>((ABS(V344-F344+Xmax_correction)+1)^2+((ABS(T344-N344)+1)*BG344)^2)^(1/2)</f>
        <v>108.37071681245202</v>
      </c>
      <c r="BL344" s="40">
        <f>((ABS(V344-Y344)+1)^2+((ABS(T344-U344)+1)*BG344)^2)^(1/2)</f>
        <v>1.1560401012928607</v>
      </c>
      <c r="BM344" s="40">
        <f>((ABS(W344-X344)+1)^2+((ABS(T344-U344)+1)*BG344)^2)^(1/2)</f>
        <v>1.1560401012928607</v>
      </c>
      <c r="BN344" s="4">
        <f>((ABS(E344-Xmin_correction-F344+Xmax_correction)+1)^2+((ABS(L344-M344)+1)*BG344)^2)^(1/2)</f>
        <v>53.402727004165335</v>
      </c>
      <c r="BO344" s="4">
        <f>((ABS(E344-Xmin_correction-F344+Xmax_correction)+1)^2+((ABS(K344-N344)+1)*BG344)^2)^(1/2)</f>
        <v>59.524887756674275</v>
      </c>
      <c r="BP344" s="40">
        <f t="shared" si="85"/>
        <v>108.37071681245202</v>
      </c>
      <c r="BQ344" s="4"/>
    </row>
    <row r="345" spans="1:69" s="36" customFormat="1" x14ac:dyDescent="0.25">
      <c r="A345" s="44">
        <v>2015</v>
      </c>
      <c r="B345" s="47">
        <v>0</v>
      </c>
      <c r="C345" s="44">
        <v>20</v>
      </c>
      <c r="D345" s="44">
        <v>94</v>
      </c>
      <c r="E345" s="44">
        <v>18</v>
      </c>
      <c r="F345" s="44">
        <v>54</v>
      </c>
      <c r="G345" s="44">
        <v>40</v>
      </c>
      <c r="H345" s="44">
        <v>43</v>
      </c>
      <c r="I345" s="44">
        <v>31</v>
      </c>
      <c r="J345" s="44">
        <v>33</v>
      </c>
      <c r="K345" s="47">
        <v>0</v>
      </c>
      <c r="L345" s="44">
        <v>69</v>
      </c>
      <c r="M345" s="47">
        <v>0</v>
      </c>
      <c r="N345" s="44">
        <v>58</v>
      </c>
      <c r="O345" s="47">
        <v>0</v>
      </c>
      <c r="P345" s="47">
        <v>0</v>
      </c>
      <c r="Q345" s="44">
        <v>7371</v>
      </c>
      <c r="R345" s="44">
        <v>3</v>
      </c>
      <c r="S345" s="44">
        <v>45</v>
      </c>
      <c r="U345" s="39"/>
      <c r="V345" s="39"/>
      <c r="AD345" s="53"/>
      <c r="AG345" s="37">
        <f>Q345*0.000001</f>
        <v>7.3709999999999999E-3</v>
      </c>
      <c r="AH345" s="38">
        <f t="shared" si="80"/>
        <v>2.0395841757020756</v>
      </c>
      <c r="AI345" s="38">
        <f t="shared" si="81"/>
        <v>2.1118199757020757</v>
      </c>
      <c r="AJ345" s="37">
        <f>(1+D345-C345)*LineDuration</f>
        <v>2.07E-2</v>
      </c>
      <c r="AK345" s="38">
        <f t="shared" si="82"/>
        <v>2.3146799757020755</v>
      </c>
      <c r="AL345" s="48"/>
      <c r="AM345" s="39">
        <f>D345-C345+1</f>
        <v>75</v>
      </c>
      <c r="AN345" s="40">
        <f t="shared" si="86"/>
        <v>45.814274497032969</v>
      </c>
      <c r="AO345" s="41">
        <f t="shared" si="83"/>
        <v>1.6370443671405768</v>
      </c>
      <c r="AP345" s="39">
        <f>ABS(J345+I345-H345-G345)/2</f>
        <v>9.5</v>
      </c>
      <c r="AQ345" s="40">
        <f t="shared" si="87"/>
        <v>46.7888635007251</v>
      </c>
      <c r="AR345" s="48"/>
      <c r="AS345" s="40">
        <f>1+(F345-3)-(E345-8)</f>
        <v>42</v>
      </c>
      <c r="AT345" s="40">
        <f>ABS(N345-L345)</f>
        <v>11</v>
      </c>
      <c r="AU345" s="40">
        <f>AN345/(1+D345-C345)*ABS(N345-L345)</f>
        <v>6.7194269262315025</v>
      </c>
      <c r="AV345" s="40">
        <f t="shared" si="88"/>
        <v>42.534112171490833</v>
      </c>
      <c r="AW345" s="48"/>
      <c r="AX345" s="40">
        <f t="shared" si="89"/>
        <v>46.7888635007251</v>
      </c>
      <c r="AY345" s="48"/>
      <c r="AZ345" s="42">
        <f t="shared" si="75"/>
        <v>1</v>
      </c>
      <c r="BA345" s="39">
        <f t="shared" si="76"/>
        <v>1.2799999999999999E-2</v>
      </c>
      <c r="BB345" s="39">
        <f t="shared" si="77"/>
        <v>2.1001865654684861</v>
      </c>
      <c r="BC345" s="39">
        <f t="shared" si="78"/>
        <v>6.1839173231031143E-3</v>
      </c>
      <c r="BD345" s="39">
        <f>BC345+LineDuration*(U345-T345+1)</f>
        <v>6.4599173231031145E-3</v>
      </c>
      <c r="BE345" s="39">
        <f t="shared" si="79"/>
        <v>1.338002475446933E-2</v>
      </c>
      <c r="BF345" s="39">
        <f t="shared" si="84"/>
        <v>0.58002475446933088</v>
      </c>
      <c r="BG345" s="39">
        <f>BF345/(U345-T345+1)</f>
        <v>0.58002475446933088</v>
      </c>
      <c r="BH345" s="4">
        <f>((ABS(X345-F345+Xmax_correction)+1)^2+((ABS(U345-M345)+1)*BG345)^2)^(1/2)</f>
        <v>52.003234790883894</v>
      </c>
      <c r="BI345" s="40">
        <f>((ABS(E345-Xmin_correction-W345)+1)^2+((ABS(L345-T345)+1)*BG345)^2)^(1/2)</f>
        <v>42.947650778666784</v>
      </c>
      <c r="BJ345" s="4">
        <f>((ABS(E345-Xmin_correction-Y345)+1)^2+((ABS(K345-U345)+1)*BG345)^2)^(1/2)</f>
        <v>14.01201015970932</v>
      </c>
      <c r="BK345" s="4">
        <f>((ABS(V345-F345+Xmax_correction)+1)^2+((ABS(T345-N345)+1)*BG345)^2)^(1/2)</f>
        <v>62.250368349834524</v>
      </c>
      <c r="BL345" s="40">
        <f>((ABS(V345-Y345)+1)^2+((ABS(T345-U345)+1)*BG345)^2)^(1/2)</f>
        <v>1.1560401012928607</v>
      </c>
      <c r="BM345" s="40">
        <f>((ABS(W345-X345)+1)^2+((ABS(T345-U345)+1)*BG345)^2)^(1/2)</f>
        <v>1.1560401012928607</v>
      </c>
      <c r="BN345" s="4">
        <f>((ABS(E345-Xmin_correction-F345+Xmax_correction)+1)^2+((ABS(L345-M345)+1)*BG345)^2)^(1/2)</f>
        <v>56.298318868384669</v>
      </c>
      <c r="BO345" s="4">
        <f>((ABS(E345-Xmin_correction-F345+Xmax_correction)+1)^2+((ABS(K345-N345)+1)*BG345)^2)^(1/2)</f>
        <v>51.885531313556768</v>
      </c>
      <c r="BP345" s="40">
        <f t="shared" si="85"/>
        <v>62.250368349834524</v>
      </c>
      <c r="BQ345" s="4"/>
    </row>
    <row r="346" spans="1:69" s="36" customFormat="1" x14ac:dyDescent="0.25">
      <c r="A346" s="44">
        <v>2052</v>
      </c>
      <c r="B346" s="47">
        <v>0</v>
      </c>
      <c r="C346" s="44">
        <v>20</v>
      </c>
      <c r="D346" s="44">
        <v>93</v>
      </c>
      <c r="E346" s="44">
        <v>29</v>
      </c>
      <c r="F346" s="44">
        <v>65</v>
      </c>
      <c r="G346" s="44">
        <v>48</v>
      </c>
      <c r="H346" s="44">
        <v>52</v>
      </c>
      <c r="I346" s="44">
        <v>43</v>
      </c>
      <c r="J346" s="44">
        <v>47</v>
      </c>
      <c r="K346" s="47">
        <v>0</v>
      </c>
      <c r="L346" s="44">
        <v>66</v>
      </c>
      <c r="M346" s="47">
        <v>0</v>
      </c>
      <c r="N346" s="44">
        <v>58</v>
      </c>
      <c r="O346" s="47">
        <v>0</v>
      </c>
      <c r="P346" s="47">
        <v>0</v>
      </c>
      <c r="Q346" s="44">
        <v>7371</v>
      </c>
      <c r="R346" s="44">
        <v>3</v>
      </c>
      <c r="S346" s="44">
        <v>45</v>
      </c>
      <c r="U346" s="39"/>
      <c r="V346" s="39"/>
      <c r="AD346" s="53"/>
      <c r="AG346" s="37">
        <f>Q346*0.000001</f>
        <v>7.3709999999999999E-3</v>
      </c>
      <c r="AH346" s="38">
        <f t="shared" si="80"/>
        <v>2.0395841757020756</v>
      </c>
      <c r="AI346" s="38">
        <f t="shared" si="81"/>
        <v>2.1118199757020757</v>
      </c>
      <c r="AJ346" s="37">
        <f>(1+D346-C346)*LineDuration</f>
        <v>2.0423999999999998E-2</v>
      </c>
      <c r="AK346" s="38">
        <f t="shared" si="82"/>
        <v>2.3119751757020759</v>
      </c>
      <c r="AL346" s="48"/>
      <c r="AM346" s="39">
        <f>D346-C346+1</f>
        <v>74</v>
      </c>
      <c r="AN346" s="40">
        <f t="shared" si="86"/>
        <v>45.175796086139194</v>
      </c>
      <c r="AO346" s="41">
        <f t="shared" si="83"/>
        <v>1.6380452899800615</v>
      </c>
      <c r="AP346" s="39">
        <f>ABS(J346+I346-H346-G346)/2</f>
        <v>5</v>
      </c>
      <c r="AQ346" s="40">
        <f t="shared" si="87"/>
        <v>45.451650707278269</v>
      </c>
      <c r="AR346" s="48"/>
      <c r="AS346" s="40">
        <f>1+(F346-3)-(E346-8)</f>
        <v>42</v>
      </c>
      <c r="AT346" s="40">
        <f>ABS(N346-L346)</f>
        <v>8</v>
      </c>
      <c r="AU346" s="40">
        <f>AN346/(1+D346-C346)*ABS(N346-L346)</f>
        <v>4.8838698471501827</v>
      </c>
      <c r="AV346" s="40">
        <f t="shared" si="88"/>
        <v>42.283001131470115</v>
      </c>
      <c r="AW346" s="48"/>
      <c r="AX346" s="40">
        <f t="shared" si="89"/>
        <v>45.451650707278269</v>
      </c>
      <c r="AY346" s="48"/>
      <c r="AZ346" s="42">
        <f t="shared" si="75"/>
        <v>2</v>
      </c>
      <c r="BA346" s="39">
        <f t="shared" si="76"/>
        <v>1.2799999999999999E-2</v>
      </c>
      <c r="BB346" s="39">
        <f t="shared" si="77"/>
        <v>2.1001865654684861</v>
      </c>
      <c r="BC346" s="39">
        <f t="shared" si="78"/>
        <v>6.1839173231031143E-3</v>
      </c>
      <c r="BD346" s="39">
        <f>BC346+LineDuration*(U346-T346+1)</f>
        <v>6.4599173231031145E-3</v>
      </c>
      <c r="BE346" s="39">
        <f t="shared" si="79"/>
        <v>1.338002475446933E-2</v>
      </c>
      <c r="BF346" s="39">
        <f t="shared" si="84"/>
        <v>0.58002475446933088</v>
      </c>
      <c r="BG346" s="39">
        <f>BF346/(U346-T346+1)</f>
        <v>0.58002475446933088</v>
      </c>
      <c r="BH346" s="4">
        <f>((ABS(X346-F346+Xmax_correction)+1)^2+((ABS(U346-M346)+1)*BG346)^2)^(1/2)</f>
        <v>63.002670012593889</v>
      </c>
      <c r="BI346" s="40">
        <f>((ABS(E346-Xmin_correction-W346)+1)^2+((ABS(L346-T346)+1)*BG346)^2)^(1/2)</f>
        <v>46.208532818232442</v>
      </c>
      <c r="BJ346" s="4">
        <f>((ABS(E346-Xmin_correction-Y346)+1)^2+((ABS(K346-U346)+1)*BG346)^2)^(1/2)</f>
        <v>25.006727669085318</v>
      </c>
      <c r="BK346" s="4">
        <f>((ABS(V346-F346+Xmax_correction)+1)^2+((ABS(T346-N346)+1)*BG346)^2)^(1/2)</f>
        <v>71.694549023549058</v>
      </c>
      <c r="BL346" s="40">
        <f>((ABS(V346-Y346)+1)^2+((ABS(T346-U346)+1)*BG346)^2)^(1/2)</f>
        <v>1.1560401012928607</v>
      </c>
      <c r="BM346" s="40">
        <f>((ABS(W346-X346)+1)^2+((ABS(T346-U346)+1)*BG346)^2)^(1/2)</f>
        <v>1.1560401012928607</v>
      </c>
      <c r="BN346" s="4">
        <f>((ABS(E346-Xmin_correction-F346+Xmax_correction)+1)^2+((ABS(L346-M346)+1)*BG346)^2)^(1/2)</f>
        <v>55.056593657923159</v>
      </c>
      <c r="BO346" s="4">
        <f>((ABS(E346-Xmin_correction-F346+Xmax_correction)+1)^2+((ABS(K346-N346)+1)*BG346)^2)^(1/2)</f>
        <v>51.885531313556768</v>
      </c>
      <c r="BP346" s="40">
        <f t="shared" si="85"/>
        <v>71.694549023549058</v>
      </c>
      <c r="BQ346" s="4"/>
    </row>
    <row r="347" spans="1:69" s="36" customFormat="1" x14ac:dyDescent="0.25">
      <c r="A347" s="44">
        <v>2036</v>
      </c>
      <c r="B347" s="47">
        <v>0</v>
      </c>
      <c r="C347" s="44">
        <v>19</v>
      </c>
      <c r="D347" s="44">
        <v>93</v>
      </c>
      <c r="E347" s="44">
        <v>45</v>
      </c>
      <c r="F347" s="44">
        <v>80</v>
      </c>
      <c r="G347" s="44">
        <v>62</v>
      </c>
      <c r="H347" s="44">
        <v>63</v>
      </c>
      <c r="I347" s="44">
        <v>63</v>
      </c>
      <c r="J347" s="44">
        <v>65</v>
      </c>
      <c r="K347" s="47">
        <v>0</v>
      </c>
      <c r="L347" s="44">
        <v>57</v>
      </c>
      <c r="M347" s="47">
        <v>0</v>
      </c>
      <c r="N347" s="44">
        <v>71</v>
      </c>
      <c r="O347" s="47">
        <v>0</v>
      </c>
      <c r="P347" s="47">
        <v>0</v>
      </c>
      <c r="Q347" s="44">
        <v>7371</v>
      </c>
      <c r="R347" s="44">
        <v>3</v>
      </c>
      <c r="S347" s="44">
        <v>45</v>
      </c>
      <c r="U347" s="39"/>
      <c r="V347" s="39"/>
      <c r="AD347" s="53"/>
      <c r="AG347" s="37">
        <f>Q347*0.000001</f>
        <v>7.3709999999999999E-3</v>
      </c>
      <c r="AH347" s="38">
        <f t="shared" si="80"/>
        <v>2.0395841757020756</v>
      </c>
      <c r="AI347" s="38">
        <f t="shared" si="81"/>
        <v>2.1118199757020757</v>
      </c>
      <c r="AJ347" s="37">
        <f>(1+D347-C347)*LineDuration</f>
        <v>2.07E-2</v>
      </c>
      <c r="AK347" s="38">
        <f t="shared" si="82"/>
        <v>2.3146799757020755</v>
      </c>
      <c r="AL347" s="48"/>
      <c r="AM347" s="39">
        <f>D347-C347+1</f>
        <v>75</v>
      </c>
      <c r="AN347" s="40">
        <f t="shared" si="86"/>
        <v>45.814274497032969</v>
      </c>
      <c r="AO347" s="41">
        <f t="shared" si="83"/>
        <v>1.6370443671405768</v>
      </c>
      <c r="AP347" s="39">
        <f>ABS(J347+I347-H347-G347)/2</f>
        <v>1.5</v>
      </c>
      <c r="AQ347" s="40">
        <f t="shared" si="87"/>
        <v>45.838823585357048</v>
      </c>
      <c r="AR347" s="48"/>
      <c r="AS347" s="40">
        <f>1+(F347-3)-(E347-8)</f>
        <v>41</v>
      </c>
      <c r="AT347" s="40">
        <f>ABS(N347-L347)</f>
        <v>14</v>
      </c>
      <c r="AU347" s="40">
        <f>AN347/(1+D347-C347)*ABS(N347-L347)</f>
        <v>8.5519979061128222</v>
      </c>
      <c r="AV347" s="40">
        <f t="shared" si="88"/>
        <v>41.882414784562727</v>
      </c>
      <c r="AW347" s="48"/>
      <c r="AX347" s="40">
        <f t="shared" si="89"/>
        <v>45.838823585357048</v>
      </c>
      <c r="AY347" s="48"/>
      <c r="AZ347" s="42">
        <f t="shared" si="75"/>
        <v>3</v>
      </c>
      <c r="BA347" s="39">
        <f t="shared" si="76"/>
        <v>1.2799999999999999E-2</v>
      </c>
      <c r="BB347" s="39">
        <f t="shared" si="77"/>
        <v>2.1001865654684861</v>
      </c>
      <c r="BC347" s="39">
        <f t="shared" si="78"/>
        <v>6.1839173231031143E-3</v>
      </c>
      <c r="BD347" s="39">
        <f>BC347+LineDuration*(U347-T347+1)</f>
        <v>6.4599173231031145E-3</v>
      </c>
      <c r="BE347" s="39">
        <f t="shared" si="79"/>
        <v>1.338002475446933E-2</v>
      </c>
      <c r="BF347" s="39">
        <f t="shared" si="84"/>
        <v>0.58002475446933088</v>
      </c>
      <c r="BG347" s="39">
        <f>BF347/(U347-T347+1)</f>
        <v>0.58002475446933088</v>
      </c>
      <c r="BH347" s="4">
        <f>((ABS(X347-F347+Xmax_correction)+1)^2+((ABS(U347-M347)+1)*BG347)^2)^(1/2)</f>
        <v>78.00215656451941</v>
      </c>
      <c r="BI347" s="40">
        <f>((ABS(E347-Xmin_correction-W347)+1)^2+((ABS(L347-T347)+1)*BG347)^2)^(1/2)</f>
        <v>53.035329733506948</v>
      </c>
      <c r="BJ347" s="4">
        <f>((ABS(E347-Xmin_correction-Y347)+1)^2+((ABS(K347-U347)+1)*BG347)^2)^(1/2)</f>
        <v>41.004102583958563</v>
      </c>
      <c r="BK347" s="4">
        <f>((ABS(V347-F347+Xmax_correction)+1)^2+((ABS(T347-N347)+1)*BG347)^2)^(1/2)</f>
        <v>88.476248014327126</v>
      </c>
      <c r="BL347" s="40">
        <f>((ABS(V347-Y347)+1)^2+((ABS(T347-U347)+1)*BG347)^2)^(1/2)</f>
        <v>1.1560401012928607</v>
      </c>
      <c r="BM347" s="40">
        <f>((ABS(W347-X347)+1)^2+((ABS(T347-U347)+1)*BG347)^2)^(1/2)</f>
        <v>1.1560401012928607</v>
      </c>
      <c r="BN347" s="4">
        <f>((ABS(E347-Xmin_correction-F347+Xmax_correction)+1)^2+((ABS(L347-M347)+1)*BG347)^2)^(1/2)</f>
        <v>50.751809819373001</v>
      </c>
      <c r="BO347" s="4">
        <f>((ABS(E347-Xmin_correction-F347+Xmax_correction)+1)^2+((ABS(K347-N347)+1)*BG347)^2)^(1/2)</f>
        <v>56.462788300727091</v>
      </c>
      <c r="BP347" s="40">
        <f t="shared" si="85"/>
        <v>88.476248014327126</v>
      </c>
      <c r="BQ347" s="4"/>
    </row>
    <row r="348" spans="1:69" x14ac:dyDescent="0.25">
      <c r="A348" s="10">
        <v>2130</v>
      </c>
      <c r="B348" s="47">
        <v>0</v>
      </c>
      <c r="C348" s="10">
        <v>21</v>
      </c>
      <c r="D348" s="10">
        <v>95</v>
      </c>
      <c r="E348" s="10">
        <v>63</v>
      </c>
      <c r="F348" s="10">
        <v>101</v>
      </c>
      <c r="G348" s="10">
        <v>77</v>
      </c>
      <c r="H348" s="10">
        <v>79</v>
      </c>
      <c r="I348" s="10">
        <v>82</v>
      </c>
      <c r="J348" s="10">
        <v>88</v>
      </c>
      <c r="K348" s="47">
        <v>0</v>
      </c>
      <c r="L348" s="10">
        <v>59</v>
      </c>
      <c r="M348" s="47">
        <v>0</v>
      </c>
      <c r="N348" s="10">
        <v>67</v>
      </c>
      <c r="O348" s="47">
        <v>0</v>
      </c>
      <c r="P348" s="47">
        <v>0</v>
      </c>
      <c r="Q348" s="10">
        <v>7340</v>
      </c>
      <c r="R348" s="10">
        <v>3</v>
      </c>
      <c r="S348" s="10">
        <v>46</v>
      </c>
      <c r="AG348" s="2">
        <f>Q348*0.000001</f>
        <v>7.3399999999999993E-3</v>
      </c>
      <c r="AH348" s="3">
        <f t="shared" si="80"/>
        <v>2.0485026648501363</v>
      </c>
      <c r="AI348" s="3">
        <f t="shared" si="81"/>
        <v>2.1204346648501362</v>
      </c>
      <c r="AJ348" s="2">
        <f>(1+D348-C348)*LineDuration</f>
        <v>2.07E-2</v>
      </c>
      <c r="AK348" s="3">
        <f t="shared" si="82"/>
        <v>2.323294664850136</v>
      </c>
      <c r="AM348" s="7">
        <f>D348-C348+1</f>
        <v>75</v>
      </c>
      <c r="AN348" s="4">
        <f t="shared" si="86"/>
        <v>45.992598562397809</v>
      </c>
      <c r="AO348" s="32">
        <f t="shared" si="83"/>
        <v>1.6306971631152363</v>
      </c>
      <c r="AP348" s="1">
        <f>ABS(J348+I348-H348-G348)/2</f>
        <v>7</v>
      </c>
      <c r="AQ348" s="4">
        <f t="shared" si="87"/>
        <v>46.522243309215831</v>
      </c>
      <c r="AS348" s="4">
        <f>1+(F348-3)-(E348-8)</f>
        <v>44</v>
      </c>
      <c r="AT348" s="4">
        <f>ABS(N348-L348)</f>
        <v>8</v>
      </c>
      <c r="AU348" s="4">
        <f>AN348/(1+D348-C348)*ABS(N348-L348)</f>
        <v>4.9058771799890994</v>
      </c>
      <c r="AV348" s="4">
        <f t="shared" si="88"/>
        <v>44.272651048984379</v>
      </c>
      <c r="AX348" s="4">
        <f t="shared" si="89"/>
        <v>46.522243309215831</v>
      </c>
      <c r="AZ348" s="24">
        <f t="shared" si="75"/>
        <v>0</v>
      </c>
      <c r="BA348" s="1">
        <f t="shared" si="76"/>
        <v>1.2799999999999999E-2</v>
      </c>
      <c r="BB348" s="1">
        <f t="shared" si="77"/>
        <v>2.1088487778639107</v>
      </c>
      <c r="BC348" s="1">
        <f t="shared" si="78"/>
        <v>6.1577666340586062E-3</v>
      </c>
      <c r="BD348" s="1">
        <f>BC348+LineDuration*(U348-T348+1)</f>
        <v>6.4337666340586065E-3</v>
      </c>
      <c r="BE348" s="1">
        <f t="shared" si="79"/>
        <v>1.3382415525090422E-2</v>
      </c>
      <c r="BF348" s="1">
        <f t="shared" si="84"/>
        <v>0.5824155250904236</v>
      </c>
      <c r="BG348" s="1">
        <f>BF348/(U348-T348+1)</f>
        <v>0.5824155250904236</v>
      </c>
      <c r="BH348" s="4">
        <f>((ABS(X348-F348+Xmax_correction)+1)^2+((ABS(U348-M348)+1)*BG348)^2)^(1/2)</f>
        <v>99.001713156105865</v>
      </c>
      <c r="BI348" s="4">
        <f>((ABS(E348-Xmin_correction-W348)+1)^2+((ABS(L348-T348)+1)*BG348)^2)^(1/2)</f>
        <v>68.572211849399125</v>
      </c>
      <c r="BJ348" s="4">
        <f>((ABS(E348-Xmin_correction-Y348)+1)^2+((ABS(K348-U348)+1)*BG348)^2)^(1/2)</f>
        <v>59.002874572717779</v>
      </c>
      <c r="BK348" s="4">
        <f>((ABS(V348-F348+Xmax_correction)+1)^2+((ABS(T348-N348)+1)*BG348)^2)^(1/2)</f>
        <v>106.62784378406054</v>
      </c>
      <c r="BL348" s="4">
        <f>((ABS(V348-Y348)+1)^2+((ABS(T348-U348)+1)*BG348)^2)^(1/2)</f>
        <v>1.1572414803602373</v>
      </c>
      <c r="BM348" s="4">
        <f>((ABS(W348-X348)+1)^2+((ABS(T348-U348)+1)*BG348)^2)^(1/2)</f>
        <v>1.1572414803602373</v>
      </c>
      <c r="BN348" s="4">
        <f>((ABS(E348-Xmin_correction-F348+Xmax_correction)+1)^2+((ABS(L348-M348)+1)*BG348)^2)^(1/2)</f>
        <v>53.871590267216668</v>
      </c>
      <c r="BO348" s="4">
        <f>((ABS(E348-Xmin_correction-F348+Xmax_correction)+1)^2+((ABS(K348-N348)+1)*BG348)^2)^(1/2)</f>
        <v>57.00436009673313</v>
      </c>
      <c r="BP348" s="4">
        <f t="shared" si="85"/>
        <v>106.62784378406054</v>
      </c>
      <c r="BQ348" s="4"/>
    </row>
    <row r="349" spans="1:69" x14ac:dyDescent="0.25">
      <c r="A349" s="10">
        <v>2014</v>
      </c>
      <c r="B349" s="47">
        <v>0</v>
      </c>
      <c r="C349" s="10">
        <v>20</v>
      </c>
      <c r="D349" s="10">
        <v>94</v>
      </c>
      <c r="E349" s="10">
        <v>18</v>
      </c>
      <c r="F349" s="10">
        <v>54</v>
      </c>
      <c r="G349" s="10">
        <v>39</v>
      </c>
      <c r="H349" s="10">
        <v>43</v>
      </c>
      <c r="I349" s="10">
        <v>31</v>
      </c>
      <c r="J349" s="10">
        <v>33</v>
      </c>
      <c r="K349" s="47">
        <v>0</v>
      </c>
      <c r="L349" s="10">
        <v>72</v>
      </c>
      <c r="M349" s="47">
        <v>0</v>
      </c>
      <c r="N349" s="10">
        <v>57</v>
      </c>
      <c r="O349" s="47">
        <v>0</v>
      </c>
      <c r="P349" s="47">
        <v>0</v>
      </c>
      <c r="Q349" s="10">
        <v>7340</v>
      </c>
      <c r="R349" s="10">
        <v>3</v>
      </c>
      <c r="S349" s="10">
        <v>46</v>
      </c>
      <c r="AG349" s="2">
        <f>Q349*0.000001</f>
        <v>7.3399999999999993E-3</v>
      </c>
      <c r="AH349" s="3">
        <f t="shared" si="80"/>
        <v>2.0485026648501363</v>
      </c>
      <c r="AI349" s="3">
        <f t="shared" si="81"/>
        <v>2.1204346648501362</v>
      </c>
      <c r="AJ349" s="2">
        <f>(1+D349-C349)*LineDuration</f>
        <v>2.07E-2</v>
      </c>
      <c r="AK349" s="3">
        <f t="shared" si="82"/>
        <v>2.323294664850136</v>
      </c>
      <c r="AM349" s="7">
        <f>D349-C349+1</f>
        <v>75</v>
      </c>
      <c r="AN349" s="4">
        <f t="shared" si="86"/>
        <v>45.992598562397809</v>
      </c>
      <c r="AO349" s="32">
        <f t="shared" si="83"/>
        <v>1.6306971631152363</v>
      </c>
      <c r="AP349" s="1">
        <f>ABS(J349+I349-H349-G349)/2</f>
        <v>9</v>
      </c>
      <c r="AQ349" s="4">
        <f t="shared" si="87"/>
        <v>46.864902886081786</v>
      </c>
      <c r="AS349" s="4">
        <f>1+(F349-3)-(E349-8)</f>
        <v>42</v>
      </c>
      <c r="AT349" s="4">
        <f>ABS(N349-L349)</f>
        <v>15</v>
      </c>
      <c r="AU349" s="4">
        <f>AN349/(1+D349-C349)*ABS(N349-L349)</f>
        <v>9.1985197124795608</v>
      </c>
      <c r="AV349" s="4">
        <f t="shared" si="88"/>
        <v>42.99549703051327</v>
      </c>
      <c r="AX349" s="4">
        <f t="shared" si="89"/>
        <v>46.864902886081786</v>
      </c>
      <c r="AZ349" s="24">
        <f t="shared" si="75"/>
        <v>1</v>
      </c>
      <c r="BA349" s="1">
        <f t="shared" si="76"/>
        <v>1.2799999999999999E-2</v>
      </c>
      <c r="BB349" s="1">
        <f t="shared" si="77"/>
        <v>2.1088487778639107</v>
      </c>
      <c r="BC349" s="1">
        <f t="shared" si="78"/>
        <v>6.1577666340586062E-3</v>
      </c>
      <c r="BD349" s="1">
        <f>BC349+LineDuration*(U349-T349+1)</f>
        <v>6.4337666340586065E-3</v>
      </c>
      <c r="BE349" s="1">
        <f t="shared" si="79"/>
        <v>1.3382415525090422E-2</v>
      </c>
      <c r="BF349" s="1">
        <f t="shared" si="84"/>
        <v>0.5824155250904236</v>
      </c>
      <c r="BG349" s="1">
        <f>BF349/(U349-T349+1)</f>
        <v>0.5824155250904236</v>
      </c>
      <c r="BH349" s="4">
        <f>((ABS(X349-F349+Xmax_correction)+1)^2+((ABS(U349-M349)+1)*BG349)^2)^(1/2)</f>
        <v>52.00326151160008</v>
      </c>
      <c r="BI349" s="4">
        <f>((ABS(E349-Xmin_correction-W349)+1)^2+((ABS(L349-T349)+1)*BG349)^2)^(1/2)</f>
        <v>44.762021848479989</v>
      </c>
      <c r="BJ349" s="4">
        <f>((ABS(E349-Xmin_correction-Y349)+1)^2+((ABS(K349-U349)+1)*BG349)^2)^(1/2)</f>
        <v>14.012109328857891</v>
      </c>
      <c r="BK349" s="4">
        <f>((ABS(V349-F349+Xmax_correction)+1)^2+((ABS(T349-N349)+1)*BG349)^2)^(1/2)</f>
        <v>62.008831522343769</v>
      </c>
      <c r="BL349" s="4">
        <f>((ABS(V349-Y349)+1)^2+((ABS(T349-U349)+1)*BG349)^2)^(1/2)</f>
        <v>1.1572414803602373</v>
      </c>
      <c r="BM349" s="4">
        <f>((ABS(W349-X349)+1)^2+((ABS(T349-U349)+1)*BG349)^2)^(1/2)</f>
        <v>1.1572414803602373</v>
      </c>
      <c r="BN349" s="4">
        <f>((ABS(E349-Xmin_correction-F349+Xmax_correction)+1)^2+((ABS(L349-M349)+1)*BG349)^2)^(1/2)</f>
        <v>57.694355009513707</v>
      </c>
      <c r="BO349" s="4">
        <f>((ABS(E349-Xmin_correction-F349+Xmax_correction)+1)^2+((ABS(K349-N349)+1)*BG349)^2)^(1/2)</f>
        <v>51.595495799211143</v>
      </c>
      <c r="BP349" s="4">
        <f t="shared" si="85"/>
        <v>62.008831522343769</v>
      </c>
      <c r="BQ349" s="4"/>
    </row>
    <row r="350" spans="1:69" x14ac:dyDescent="0.25">
      <c r="A350" s="10">
        <v>2073</v>
      </c>
      <c r="B350" s="47">
        <v>0</v>
      </c>
      <c r="C350" s="10">
        <v>20</v>
      </c>
      <c r="D350" s="10">
        <v>93</v>
      </c>
      <c r="E350" s="10">
        <v>28</v>
      </c>
      <c r="F350" s="10">
        <v>64</v>
      </c>
      <c r="G350" s="10">
        <v>47</v>
      </c>
      <c r="H350" s="10">
        <v>51</v>
      </c>
      <c r="I350" s="10">
        <v>42</v>
      </c>
      <c r="J350" s="10">
        <v>46</v>
      </c>
      <c r="K350" s="47">
        <v>0</v>
      </c>
      <c r="L350" s="10">
        <v>69</v>
      </c>
      <c r="M350" s="47">
        <v>0</v>
      </c>
      <c r="N350" s="10">
        <v>63</v>
      </c>
      <c r="O350" s="47">
        <v>0</v>
      </c>
      <c r="P350" s="47">
        <v>0</v>
      </c>
      <c r="Q350" s="10">
        <v>7340</v>
      </c>
      <c r="R350" s="10">
        <v>3</v>
      </c>
      <c r="S350" s="10">
        <v>46</v>
      </c>
      <c r="AG350" s="2">
        <f>Q350*0.000001</f>
        <v>7.3399999999999993E-3</v>
      </c>
      <c r="AH350" s="3">
        <f t="shared" si="80"/>
        <v>2.0485026648501363</v>
      </c>
      <c r="AI350" s="3">
        <f t="shared" si="81"/>
        <v>2.1204346648501362</v>
      </c>
      <c r="AJ350" s="2">
        <f>(1+D350-C350)*LineDuration</f>
        <v>2.0423999999999998E-2</v>
      </c>
      <c r="AK350" s="3">
        <f t="shared" si="82"/>
        <v>2.3205898648501364</v>
      </c>
      <c r="AM350" s="7">
        <f>D350-C350+1</f>
        <v>74</v>
      </c>
      <c r="AN350" s="4">
        <f t="shared" si="86"/>
        <v>45.351742497299185</v>
      </c>
      <c r="AO350" s="32">
        <f t="shared" si="83"/>
        <v>1.6316903370230349</v>
      </c>
      <c r="AP350" s="1">
        <f>ABS(J350+I350-H350-G350)/2</f>
        <v>5</v>
      </c>
      <c r="AQ350" s="4">
        <f t="shared" si="87"/>
        <v>45.626533371946337</v>
      </c>
      <c r="AS350" s="4">
        <f>1+(F350-3)-(E350-8)</f>
        <v>42</v>
      </c>
      <c r="AT350" s="4">
        <f>ABS(N350-L350)</f>
        <v>6</v>
      </c>
      <c r="AU350" s="4">
        <f>AN350/(1+D350-C350)*ABS(N350-L350)</f>
        <v>3.677168310591826</v>
      </c>
      <c r="AV350" s="4">
        <f t="shared" si="88"/>
        <v>42.160663737474778</v>
      </c>
      <c r="AX350" s="4">
        <f t="shared" si="89"/>
        <v>45.626533371946337</v>
      </c>
      <c r="AZ350" s="24">
        <f t="shared" si="75"/>
        <v>2</v>
      </c>
      <c r="BA350" s="1">
        <f t="shared" si="76"/>
        <v>1.2799999999999999E-2</v>
      </c>
      <c r="BB350" s="1">
        <f t="shared" si="77"/>
        <v>2.1088487778639107</v>
      </c>
      <c r="BC350" s="1">
        <f t="shared" si="78"/>
        <v>6.1577666340586062E-3</v>
      </c>
      <c r="BD350" s="1">
        <f>BC350+LineDuration*(U350-T350+1)</f>
        <v>6.4337666340586065E-3</v>
      </c>
      <c r="BE350" s="1">
        <f t="shared" si="79"/>
        <v>1.3382415525090422E-2</v>
      </c>
      <c r="BF350" s="1">
        <f t="shared" si="84"/>
        <v>0.5824155250904236</v>
      </c>
      <c r="BG350" s="1">
        <f>BF350/(U350-T350+1)</f>
        <v>0.5824155250904236</v>
      </c>
      <c r="BH350" s="4">
        <f>((ABS(X350-F350+Xmax_correction)+1)^2+((ABS(U350-M350)+1)*BG350)^2)^(1/2)</f>
        <v>62.002735486782086</v>
      </c>
      <c r="BI350" s="4">
        <f>((ABS(E350-Xmin_correction-W350)+1)^2+((ABS(L350-T350)+1)*BG350)^2)^(1/2)</f>
        <v>47.308756429916158</v>
      </c>
      <c r="BJ350" s="4">
        <f>((ABS(E350-Xmin_correction-Y350)+1)^2+((ABS(K350-U350)+1)*BG350)^2)^(1/2)</f>
        <v>24.007065789968301</v>
      </c>
      <c r="BK350" s="4">
        <f>((ABS(V350-F350+Xmax_correction)+1)^2+((ABS(T350-N350)+1)*BG350)^2)^(1/2)</f>
        <v>72.342209867245444</v>
      </c>
      <c r="BL350" s="4">
        <f>((ABS(V350-Y350)+1)^2+((ABS(T350-U350)+1)*BG350)^2)^(1/2)</f>
        <v>1.1572414803602373</v>
      </c>
      <c r="BM350" s="4">
        <f>((ABS(W350-X350)+1)^2+((ABS(T350-U350)+1)*BG350)^2)^(1/2)</f>
        <v>1.1572414803602373</v>
      </c>
      <c r="BN350" s="4">
        <f>((ABS(E350-Xmin_correction-F350+Xmax_correction)+1)^2+((ABS(L350-M350)+1)*BG350)^2)^(1/2)</f>
        <v>56.419131816655366</v>
      </c>
      <c r="BO350" s="4">
        <f>((ABS(E350-Xmin_correction-F350+Xmax_correction)+1)^2+((ABS(K350-N350)+1)*BG350)^2)^(1/2)</f>
        <v>53.948079933178207</v>
      </c>
      <c r="BP350" s="4">
        <f t="shared" si="85"/>
        <v>72.342209867245444</v>
      </c>
      <c r="BQ350" s="4"/>
    </row>
    <row r="351" spans="1:69" x14ac:dyDescent="0.25">
      <c r="A351" s="10">
        <v>2066</v>
      </c>
      <c r="B351" s="47">
        <v>0</v>
      </c>
      <c r="C351" s="10">
        <v>19</v>
      </c>
      <c r="D351" s="10">
        <v>93</v>
      </c>
      <c r="E351" s="10">
        <v>44</v>
      </c>
      <c r="F351" s="10">
        <v>80</v>
      </c>
      <c r="G351" s="10">
        <v>61</v>
      </c>
      <c r="H351" s="10">
        <v>62</v>
      </c>
      <c r="I351" s="10">
        <v>61</v>
      </c>
      <c r="J351" s="10">
        <v>65</v>
      </c>
      <c r="K351" s="47">
        <v>0</v>
      </c>
      <c r="L351" s="10">
        <v>63</v>
      </c>
      <c r="M351" s="47">
        <v>0</v>
      </c>
      <c r="N351" s="10">
        <v>62</v>
      </c>
      <c r="O351" s="47">
        <v>0</v>
      </c>
      <c r="P351" s="47">
        <v>0</v>
      </c>
      <c r="Q351" s="10">
        <v>7340</v>
      </c>
      <c r="R351" s="10">
        <v>3</v>
      </c>
      <c r="S351" s="10">
        <v>46</v>
      </c>
      <c r="AF351" s="8"/>
      <c r="AG351" s="2">
        <f>Q351*0.000001</f>
        <v>7.3399999999999993E-3</v>
      </c>
      <c r="AH351" s="3">
        <f t="shared" si="80"/>
        <v>2.0485026648501363</v>
      </c>
      <c r="AI351" s="3">
        <f t="shared" si="81"/>
        <v>2.1204346648501362</v>
      </c>
      <c r="AJ351" s="2">
        <f>(1+D351-C351)*LineDuration</f>
        <v>2.07E-2</v>
      </c>
      <c r="AK351" s="3">
        <f t="shared" si="82"/>
        <v>2.323294664850136</v>
      </c>
      <c r="AM351" s="7">
        <f>D351-C351+1</f>
        <v>75</v>
      </c>
      <c r="AN351" s="4">
        <f t="shared" si="86"/>
        <v>45.992598562397809</v>
      </c>
      <c r="AO351" s="32">
        <f t="shared" si="83"/>
        <v>1.6306971631152363</v>
      </c>
      <c r="AP351" s="1">
        <f>ABS(J351+I351-H351-G351)/2</f>
        <v>1.5</v>
      </c>
      <c r="AQ351" s="4">
        <f t="shared" si="87"/>
        <v>46.017052518842156</v>
      </c>
      <c r="AS351" s="4">
        <f>1+(F351-3)-(E351-8)</f>
        <v>42</v>
      </c>
      <c r="AT351" s="4">
        <f>ABS(N351-L351)</f>
        <v>1</v>
      </c>
      <c r="AU351" s="4">
        <f>AN351/(1+D351-C351)*ABS(N351-L351)</f>
        <v>0.61323464749863743</v>
      </c>
      <c r="AV351" s="4">
        <f t="shared" si="88"/>
        <v>42.004476627294054</v>
      </c>
      <c r="AX351" s="4">
        <f t="shared" si="89"/>
        <v>46.017052518842156</v>
      </c>
      <c r="AZ351" s="24">
        <f t="shared" si="75"/>
        <v>3</v>
      </c>
      <c r="BA351" s="1">
        <f t="shared" si="76"/>
        <v>1.2799999999999999E-2</v>
      </c>
      <c r="BB351" s="1">
        <f t="shared" si="77"/>
        <v>2.1088487778639107</v>
      </c>
      <c r="BC351" s="1">
        <f t="shared" si="78"/>
        <v>6.1577666340586062E-3</v>
      </c>
      <c r="BD351" s="1">
        <f>BC351+LineDuration*(U351-T351+1)</f>
        <v>6.4337666340586065E-3</v>
      </c>
      <c r="BE351" s="1">
        <f t="shared" si="79"/>
        <v>1.3382415525090422E-2</v>
      </c>
      <c r="BF351" s="1">
        <f t="shared" si="84"/>
        <v>0.5824155250904236</v>
      </c>
      <c r="BG351" s="1">
        <f>BF351/(U351-T351+1)</f>
        <v>0.5824155250904236</v>
      </c>
      <c r="BH351" s="4">
        <f>((ABS(X351-F351+Xmax_correction)+1)^2+((ABS(U351-M351)+1)*BG351)^2)^(1/2)</f>
        <v>78.002174378948354</v>
      </c>
      <c r="BI351" s="4">
        <f>((ABS(E351-Xmin_correction-W351)+1)^2+((ABS(L351-T351)+1)*BG351)^2)^(1/2)</f>
        <v>54.675363085000043</v>
      </c>
      <c r="BJ351" s="4">
        <f>((ABS(E351-Xmin_correction-Y351)+1)^2+((ABS(K351-U351)+1)*BG351)^2)^(1/2)</f>
        <v>40.004239873341753</v>
      </c>
      <c r="BK351" s="4">
        <f>((ABS(V351-F351+Xmax_correction)+1)^2+((ABS(T351-N351)+1)*BG351)^2)^(1/2)</f>
        <v>86.199280346796158</v>
      </c>
      <c r="BL351" s="4">
        <f>((ABS(V351-Y351)+1)^2+((ABS(T351-U351)+1)*BG351)^2)^(1/2)</f>
        <v>1.1572414803602373</v>
      </c>
      <c r="BM351" s="4">
        <f>((ABS(W351-X351)+1)^2+((ABS(T351-U351)+1)*BG351)^2)^(1/2)</f>
        <v>1.1572414803602373</v>
      </c>
      <c r="BN351" s="4">
        <f>((ABS(E351-Xmin_correction-F351+Xmax_correction)+1)^2+((ABS(L351-M351)+1)*BG351)^2)^(1/2)</f>
        <v>53.948079933178207</v>
      </c>
      <c r="BO351" s="4">
        <f>((ABS(E351-Xmin_correction-F351+Xmax_correction)+1)^2+((ABS(K351-N351)+1)*BG351)^2)^(1/2)</f>
        <v>53.547324231053395</v>
      </c>
      <c r="BP351" s="4">
        <f t="shared" si="85"/>
        <v>86.199280346796158</v>
      </c>
      <c r="BQ351" s="4"/>
    </row>
    <row r="352" spans="1:69" s="36" customFormat="1" x14ac:dyDescent="0.25">
      <c r="A352" s="44">
        <v>2108</v>
      </c>
      <c r="B352" s="47">
        <v>0</v>
      </c>
      <c r="C352" s="44">
        <v>22</v>
      </c>
      <c r="D352" s="44">
        <v>96</v>
      </c>
      <c r="E352" s="44">
        <v>57</v>
      </c>
      <c r="F352" s="44">
        <v>93</v>
      </c>
      <c r="G352" s="44">
        <v>70</v>
      </c>
      <c r="H352" s="44">
        <v>73</v>
      </c>
      <c r="I352" s="44">
        <v>77</v>
      </c>
      <c r="J352" s="44">
        <v>78</v>
      </c>
      <c r="K352" s="47">
        <v>0</v>
      </c>
      <c r="L352" s="44">
        <v>65</v>
      </c>
      <c r="M352" s="47">
        <v>0</v>
      </c>
      <c r="N352" s="44">
        <v>73</v>
      </c>
      <c r="O352" s="47">
        <v>0</v>
      </c>
      <c r="P352" s="47">
        <v>0</v>
      </c>
      <c r="Q352" s="44">
        <v>7538</v>
      </c>
      <c r="R352" s="44">
        <v>3</v>
      </c>
      <c r="S352" s="44">
        <v>44</v>
      </c>
      <c r="U352" s="39"/>
      <c r="V352" s="39"/>
      <c r="AD352" s="53"/>
      <c r="AG352" s="37">
        <f>Q352*0.000001</f>
        <v>7.5379999999999996E-3</v>
      </c>
      <c r="AH352" s="38">
        <f t="shared" si="80"/>
        <v>1.9927799050676573</v>
      </c>
      <c r="AI352" s="38">
        <f t="shared" si="81"/>
        <v>2.0666523050676573</v>
      </c>
      <c r="AJ352" s="37">
        <f>(1+D352-C352)*LineDuration</f>
        <v>2.07E-2</v>
      </c>
      <c r="AK352" s="38">
        <f t="shared" si="82"/>
        <v>2.2695123050676571</v>
      </c>
      <c r="AL352" s="48"/>
      <c r="AM352" s="39">
        <f>D352-C352+1</f>
        <v>75</v>
      </c>
      <c r="AN352" s="40">
        <f t="shared" si="86"/>
        <v>44.879303714900502</v>
      </c>
      <c r="AO352" s="41">
        <f t="shared" si="83"/>
        <v>1.6711489214815747</v>
      </c>
      <c r="AP352" s="39">
        <f>ABS(J352+I352-H352-G352)/2</f>
        <v>6</v>
      </c>
      <c r="AQ352" s="40">
        <f t="shared" si="87"/>
        <v>45.278603135855263</v>
      </c>
      <c r="AR352" s="48"/>
      <c r="AS352" s="40">
        <f>1+(F352-3)-(E352-8)</f>
        <v>42</v>
      </c>
      <c r="AT352" s="40">
        <f>ABS(N352-L352)</f>
        <v>8</v>
      </c>
      <c r="AU352" s="40">
        <f>AN352/(1+D352-C352)*ABS(N352-L352)</f>
        <v>4.7871257295893868</v>
      </c>
      <c r="AV352" s="40">
        <f t="shared" si="88"/>
        <v>42.271935994828731</v>
      </c>
      <c r="AW352" s="48"/>
      <c r="AX352" s="40">
        <f t="shared" si="89"/>
        <v>45.278603135855263</v>
      </c>
      <c r="AY352" s="48"/>
      <c r="AZ352" s="42">
        <f t="shared" si="75"/>
        <v>0</v>
      </c>
      <c r="BA352" s="39">
        <f t="shared" si="76"/>
        <v>1.2799999999999999E-2</v>
      </c>
      <c r="BB352" s="39">
        <f t="shared" si="77"/>
        <v>2.0547631858784752</v>
      </c>
      <c r="BC352" s="39">
        <f t="shared" si="78"/>
        <v>6.3248245725324309E-3</v>
      </c>
      <c r="BD352" s="39">
        <f>BC352+LineDuration*(U352-T352+1)</f>
        <v>6.6008245725324311E-3</v>
      </c>
      <c r="BE352" s="39">
        <f t="shared" si="79"/>
        <v>1.3367487901702443E-2</v>
      </c>
      <c r="BF352" s="39">
        <f t="shared" si="84"/>
        <v>0.56748790170244379</v>
      </c>
      <c r="BG352" s="39">
        <f>BF352/(U352-T352+1)</f>
        <v>0.56748790170244379</v>
      </c>
      <c r="BH352" s="4">
        <f>((ABS(X352-F352+Xmax_correction)+1)^2+((ABS(U352-M352)+1)*BG352)^2)^(1/2)</f>
        <v>91.001769447184813</v>
      </c>
      <c r="BI352" s="40">
        <f>((ABS(E352-Xmin_correction-W352)+1)^2+((ABS(L352-T352)+1)*BG352)^2)^(1/2)</f>
        <v>64.898514705103736</v>
      </c>
      <c r="BJ352" s="4">
        <f>((ABS(E352-Xmin_correction-Y352)+1)^2+((ABS(K352-U352)+1)*BG352)^2)^(1/2)</f>
        <v>53.003038049894634</v>
      </c>
      <c r="BK352" s="4">
        <f>((ABS(V352-F352+Xmax_correction)+1)^2+((ABS(T352-N352)+1)*BG352)^2)^(1/2)</f>
        <v>100.22227712308599</v>
      </c>
      <c r="BL352" s="40">
        <f>((ABS(V352-Y352)+1)^2+((ABS(T352-U352)+1)*BG352)^2)^(1/2)</f>
        <v>1.1498010778298315</v>
      </c>
      <c r="BM352" s="40">
        <f>((ABS(W352-X352)+1)^2+((ABS(T352-U352)+1)*BG352)^2)^(1/2)</f>
        <v>1.1498010778298315</v>
      </c>
      <c r="BN352" s="4">
        <f>((ABS(E352-Xmin_correction-F352+Xmax_correction)+1)^2+((ABS(L352-M352)+1)*BG352)^2)^(1/2)</f>
        <v>54.07233313746103</v>
      </c>
      <c r="BO352" s="4">
        <f>((ABS(E352-Xmin_correction-F352+Xmax_correction)+1)^2+((ABS(K352-N352)+1)*BG352)^2)^(1/2)</f>
        <v>57.310599645586038</v>
      </c>
      <c r="BP352" s="40">
        <f t="shared" si="85"/>
        <v>100.22227712308599</v>
      </c>
      <c r="BQ352" s="4"/>
    </row>
    <row r="353" spans="1:69" s="36" customFormat="1" x14ac:dyDescent="0.25">
      <c r="A353" s="44">
        <v>2020</v>
      </c>
      <c r="B353" s="47">
        <v>0</v>
      </c>
      <c r="C353" s="44">
        <v>21</v>
      </c>
      <c r="D353" s="44">
        <v>94</v>
      </c>
      <c r="E353" s="44">
        <v>18</v>
      </c>
      <c r="F353" s="44">
        <v>54</v>
      </c>
      <c r="G353" s="44">
        <v>39</v>
      </c>
      <c r="H353" s="44">
        <v>43</v>
      </c>
      <c r="I353" s="44">
        <v>30</v>
      </c>
      <c r="J353" s="44">
        <v>33</v>
      </c>
      <c r="K353" s="47">
        <v>0</v>
      </c>
      <c r="L353" s="44">
        <v>73</v>
      </c>
      <c r="M353" s="47">
        <v>0</v>
      </c>
      <c r="N353" s="44">
        <v>58</v>
      </c>
      <c r="O353" s="47">
        <v>0</v>
      </c>
      <c r="P353" s="47">
        <v>0</v>
      </c>
      <c r="Q353" s="44">
        <v>7538</v>
      </c>
      <c r="R353" s="44">
        <v>3</v>
      </c>
      <c r="S353" s="44">
        <v>44</v>
      </c>
      <c r="U353" s="39"/>
      <c r="V353" s="39"/>
      <c r="AD353" s="53"/>
      <c r="AG353" s="37">
        <f>Q353*0.000001</f>
        <v>7.5379999999999996E-3</v>
      </c>
      <c r="AH353" s="38">
        <f t="shared" si="80"/>
        <v>1.9927799050676573</v>
      </c>
      <c r="AI353" s="38">
        <f t="shared" si="81"/>
        <v>2.0666523050676573</v>
      </c>
      <c r="AJ353" s="37">
        <f>(1+D353-C353)*LineDuration</f>
        <v>2.0423999999999998E-2</v>
      </c>
      <c r="AK353" s="38">
        <f t="shared" si="82"/>
        <v>2.2668075050676575</v>
      </c>
      <c r="AL353" s="48"/>
      <c r="AM353" s="39">
        <f>D353-C353+1</f>
        <v>74</v>
      </c>
      <c r="AN353" s="40">
        <f t="shared" si="86"/>
        <v>44.253291581101834</v>
      </c>
      <c r="AO353" s="41">
        <f t="shared" si="83"/>
        <v>1.6721919964841974</v>
      </c>
      <c r="AP353" s="39">
        <f>ABS(J353+I353-H353-G353)/2</f>
        <v>9.5</v>
      </c>
      <c r="AQ353" s="40">
        <f t="shared" si="87"/>
        <v>45.261504788970711</v>
      </c>
      <c r="AR353" s="48"/>
      <c r="AS353" s="40">
        <f>1+(F353-3)-(E353-8)</f>
        <v>42</v>
      </c>
      <c r="AT353" s="40">
        <f>ABS(N353-L353)</f>
        <v>15</v>
      </c>
      <c r="AU353" s="40">
        <f>AN353/(1+D353-C353)*ABS(N353-L353)</f>
        <v>8.9702618069801012</v>
      </c>
      <c r="AV353" s="40">
        <f t="shared" si="88"/>
        <v>42.94724201722115</v>
      </c>
      <c r="AW353" s="48"/>
      <c r="AX353" s="40">
        <f t="shared" si="89"/>
        <v>45.261504788970711</v>
      </c>
      <c r="AY353" s="48"/>
      <c r="AZ353" s="42">
        <f t="shared" si="75"/>
        <v>1</v>
      </c>
      <c r="BA353" s="39">
        <f t="shared" si="76"/>
        <v>1.2799999999999999E-2</v>
      </c>
      <c r="BB353" s="39">
        <f t="shared" si="77"/>
        <v>2.0547631858784752</v>
      </c>
      <c r="BC353" s="39">
        <f t="shared" si="78"/>
        <v>6.3248245725324309E-3</v>
      </c>
      <c r="BD353" s="39">
        <f>BC353+LineDuration*(U353-T353+1)</f>
        <v>6.6008245725324311E-3</v>
      </c>
      <c r="BE353" s="39">
        <f t="shared" si="79"/>
        <v>1.3367487901702443E-2</v>
      </c>
      <c r="BF353" s="39">
        <f t="shared" si="84"/>
        <v>0.56748790170244379</v>
      </c>
      <c r="BG353" s="39">
        <f>BF353/(U353-T353+1)</f>
        <v>0.56748790170244379</v>
      </c>
      <c r="BH353" s="4">
        <f>((ABS(X353-F353+Xmax_correction)+1)^2+((ABS(U353-M353)+1)*BG353)^2)^(1/2)</f>
        <v>52.00309647048509</v>
      </c>
      <c r="BI353" s="40">
        <f>((ABS(E353-Xmin_correction-W353)+1)^2+((ABS(L353-T353)+1)*BG353)^2)^(1/2)</f>
        <v>44.266294533613795</v>
      </c>
      <c r="BJ353" s="4">
        <f>((ABS(E353-Xmin_correction-Y353)+1)^2+((ABS(K353-U353)+1)*BG353)^2)^(1/2)</f>
        <v>14.011496797936282</v>
      </c>
      <c r="BK353" s="4">
        <f>((ABS(V353-F353+Xmax_correction)+1)^2+((ABS(T353-N353)+1)*BG353)^2)^(1/2)</f>
        <v>61.846826977398401</v>
      </c>
      <c r="BL353" s="40">
        <f>((ABS(V353-Y353)+1)^2+((ABS(T353-U353)+1)*BG353)^2)^(1/2)</f>
        <v>1.1498010778298315</v>
      </c>
      <c r="BM353" s="40">
        <f>((ABS(W353-X353)+1)^2+((ABS(T353-U353)+1)*BG353)^2)^(1/2)</f>
        <v>1.1498010778298315</v>
      </c>
      <c r="BN353" s="4">
        <f>((ABS(E353-Xmin_correction-F353+Xmax_correction)+1)^2+((ABS(L353-M353)+1)*BG353)^2)^(1/2)</f>
        <v>57.310599645586038</v>
      </c>
      <c r="BO353" s="4">
        <f>((ABS(E353-Xmin_correction-F353+Xmax_correction)+1)^2+((ABS(K353-N353)+1)*BG353)^2)^(1/2)</f>
        <v>51.400680999109873</v>
      </c>
      <c r="BP353" s="40">
        <f t="shared" si="85"/>
        <v>61.846826977398401</v>
      </c>
      <c r="BQ353" s="4"/>
    </row>
    <row r="354" spans="1:69" s="36" customFormat="1" x14ac:dyDescent="0.25">
      <c r="A354" s="44">
        <v>2060</v>
      </c>
      <c r="B354" s="47">
        <v>0</v>
      </c>
      <c r="C354" s="44">
        <v>20</v>
      </c>
      <c r="D354" s="44">
        <v>94</v>
      </c>
      <c r="E354" s="44">
        <v>21</v>
      </c>
      <c r="F354" s="44">
        <v>58</v>
      </c>
      <c r="G354" s="44">
        <v>42</v>
      </c>
      <c r="H354" s="44">
        <v>44</v>
      </c>
      <c r="I354" s="44">
        <v>36</v>
      </c>
      <c r="J354" s="44">
        <v>38</v>
      </c>
      <c r="K354" s="47">
        <v>0</v>
      </c>
      <c r="L354" s="44">
        <v>72</v>
      </c>
      <c r="M354" s="47">
        <v>0</v>
      </c>
      <c r="N354" s="44">
        <v>55</v>
      </c>
      <c r="O354" s="47">
        <v>0</v>
      </c>
      <c r="P354" s="47">
        <v>0</v>
      </c>
      <c r="Q354" s="44">
        <v>7538</v>
      </c>
      <c r="R354" s="44">
        <v>3</v>
      </c>
      <c r="S354" s="44">
        <v>44</v>
      </c>
      <c r="U354" s="39"/>
      <c r="V354" s="39"/>
      <c r="AD354" s="53"/>
      <c r="AG354" s="37">
        <f>Q354*0.000001</f>
        <v>7.5379999999999996E-3</v>
      </c>
      <c r="AH354" s="38">
        <f t="shared" si="80"/>
        <v>1.9927799050676573</v>
      </c>
      <c r="AI354" s="38">
        <f t="shared" si="81"/>
        <v>2.0666523050676573</v>
      </c>
      <c r="AJ354" s="37">
        <f>(1+D354-C354)*LineDuration</f>
        <v>2.07E-2</v>
      </c>
      <c r="AK354" s="38">
        <f t="shared" si="82"/>
        <v>2.2695123050676571</v>
      </c>
      <c r="AL354" s="48"/>
      <c r="AM354" s="39">
        <f>D354-C354+1</f>
        <v>75</v>
      </c>
      <c r="AN354" s="40">
        <f t="shared" si="86"/>
        <v>44.879303714900502</v>
      </c>
      <c r="AO354" s="41">
        <f t="shared" si="83"/>
        <v>1.6711489214815747</v>
      </c>
      <c r="AP354" s="39">
        <f>ABS(J354+I354-H354-G354)/2</f>
        <v>6</v>
      </c>
      <c r="AQ354" s="40">
        <f t="shared" si="87"/>
        <v>45.278603135855263</v>
      </c>
      <c r="AR354" s="48"/>
      <c r="AS354" s="40">
        <f>1+(F354-3)-(E354-8)</f>
        <v>43</v>
      </c>
      <c r="AT354" s="40">
        <f>ABS(N354-L354)</f>
        <v>17</v>
      </c>
      <c r="AU354" s="40">
        <f>AN354/(1+D354-C354)*ABS(N354-L354)</f>
        <v>10.172642175377447</v>
      </c>
      <c r="AV354" s="40">
        <f t="shared" si="88"/>
        <v>44.186905852619596</v>
      </c>
      <c r="AW354" s="48"/>
      <c r="AX354" s="40">
        <f t="shared" si="89"/>
        <v>45.278603135855263</v>
      </c>
      <c r="AY354" s="48"/>
      <c r="AZ354" s="42">
        <f t="shared" si="75"/>
        <v>2</v>
      </c>
      <c r="BA354" s="39">
        <f t="shared" si="76"/>
        <v>1.2799999999999999E-2</v>
      </c>
      <c r="BB354" s="39">
        <f t="shared" si="77"/>
        <v>2.0547631858784752</v>
      </c>
      <c r="BC354" s="39">
        <f t="shared" si="78"/>
        <v>6.3248245725324309E-3</v>
      </c>
      <c r="BD354" s="39">
        <f>BC354+LineDuration*(U354-T354+1)</f>
        <v>6.6008245725324311E-3</v>
      </c>
      <c r="BE354" s="39">
        <f t="shared" si="79"/>
        <v>1.3367487901702443E-2</v>
      </c>
      <c r="BF354" s="39">
        <f t="shared" si="84"/>
        <v>0.56748790170244379</v>
      </c>
      <c r="BG354" s="39">
        <f>BF354/(U354-T354+1)</f>
        <v>0.56748790170244379</v>
      </c>
      <c r="BH354" s="4">
        <f>((ABS(X354-F354+Xmax_correction)+1)^2+((ABS(U354-M354)+1)*BG354)^2)^(1/2)</f>
        <v>56.002875305814243</v>
      </c>
      <c r="BI354" s="40">
        <f>((ABS(E354-Xmin_correction-W354)+1)^2+((ABS(L354-T354)+1)*BG354)^2)^(1/2)</f>
        <v>44.779064098142854</v>
      </c>
      <c r="BJ354" s="4">
        <f>((ABS(E354-Xmin_correction-Y354)+1)^2+((ABS(K354-U354)+1)*BG354)^2)^(1/2)</f>
        <v>17.00946920155296</v>
      </c>
      <c r="BK354" s="4">
        <f>((ABS(V354-F354+Xmax_correction)+1)^2+((ABS(T354-N354)+1)*BG354)^2)^(1/2)</f>
        <v>64.388860358470566</v>
      </c>
      <c r="BL354" s="40">
        <f>((ABS(V354-Y354)+1)^2+((ABS(T354-U354)+1)*BG354)^2)^(1/2)</f>
        <v>1.1498010778298315</v>
      </c>
      <c r="BM354" s="40">
        <f>((ABS(W354-X354)+1)^2+((ABS(T354-U354)+1)*BG354)^2)^(1/2)</f>
        <v>1.1498010778298315</v>
      </c>
      <c r="BN354" s="4">
        <f>((ABS(E354-Xmin_correction-F354+Xmax_correction)+1)^2+((ABS(L354-M354)+1)*BG354)^2)^(1/2)</f>
        <v>57.586149215810451</v>
      </c>
      <c r="BO354" s="4">
        <f>((ABS(E354-Xmin_correction-F354+Xmax_correction)+1)^2+((ABS(K354-N354)+1)*BG354)^2)^(1/2)</f>
        <v>51.087428377856554</v>
      </c>
      <c r="BP354" s="40">
        <f t="shared" si="85"/>
        <v>64.388860358470566</v>
      </c>
      <c r="BQ354" s="4"/>
    </row>
    <row r="355" spans="1:69" s="36" customFormat="1" x14ac:dyDescent="0.25">
      <c r="A355" s="44">
        <v>2002</v>
      </c>
      <c r="B355" s="47">
        <v>0</v>
      </c>
      <c r="C355" s="44">
        <v>20</v>
      </c>
      <c r="D355" s="44">
        <v>93</v>
      </c>
      <c r="E355" s="44">
        <v>36</v>
      </c>
      <c r="F355" s="44">
        <v>70</v>
      </c>
      <c r="G355" s="44">
        <v>51</v>
      </c>
      <c r="H355" s="44">
        <v>53</v>
      </c>
      <c r="I355" s="44">
        <v>50</v>
      </c>
      <c r="J355" s="44">
        <v>55</v>
      </c>
      <c r="K355" s="47">
        <v>0</v>
      </c>
      <c r="L355" s="44">
        <v>70</v>
      </c>
      <c r="M355" s="47">
        <v>0</v>
      </c>
      <c r="N355" s="44">
        <v>64</v>
      </c>
      <c r="O355" s="47">
        <v>0</v>
      </c>
      <c r="P355" s="47">
        <v>0</v>
      </c>
      <c r="Q355" s="44">
        <v>7538</v>
      </c>
      <c r="R355" s="44">
        <v>3</v>
      </c>
      <c r="S355" s="44">
        <v>44</v>
      </c>
      <c r="U355" s="39"/>
      <c r="V355" s="39"/>
      <c r="AD355" s="53"/>
      <c r="AG355" s="37">
        <f>Q355*0.000001</f>
        <v>7.5379999999999996E-3</v>
      </c>
      <c r="AH355" s="38">
        <f t="shared" si="80"/>
        <v>1.9927799050676573</v>
      </c>
      <c r="AI355" s="38">
        <f t="shared" si="81"/>
        <v>2.0666523050676573</v>
      </c>
      <c r="AJ355" s="37">
        <f>(1+D355-C355)*LineDuration</f>
        <v>2.0423999999999998E-2</v>
      </c>
      <c r="AK355" s="38">
        <f t="shared" si="82"/>
        <v>2.2668075050676575</v>
      </c>
      <c r="AL355" s="48"/>
      <c r="AM355" s="39">
        <f>D355-C355+1</f>
        <v>74</v>
      </c>
      <c r="AN355" s="40">
        <f t="shared" si="86"/>
        <v>44.253291581101834</v>
      </c>
      <c r="AO355" s="41">
        <f t="shared" si="83"/>
        <v>1.6721919964841974</v>
      </c>
      <c r="AP355" s="39">
        <f>ABS(J355+I355-H355-G355)/2</f>
        <v>0.5</v>
      </c>
      <c r="AQ355" s="40">
        <f t="shared" si="87"/>
        <v>44.256116139602881</v>
      </c>
      <c r="AR355" s="48"/>
      <c r="AS355" s="40">
        <f>1+(F355-3)-(E355-8)</f>
        <v>40</v>
      </c>
      <c r="AT355" s="40">
        <f>ABS(N355-L355)</f>
        <v>6</v>
      </c>
      <c r="AU355" s="40">
        <f>AN355/(1+D355-C355)*ABS(N355-L355)</f>
        <v>3.5881047227920408</v>
      </c>
      <c r="AV355" s="40">
        <f t="shared" si="88"/>
        <v>40.160608754122769</v>
      </c>
      <c r="AW355" s="48"/>
      <c r="AX355" s="40">
        <f t="shared" si="89"/>
        <v>44.256116139602881</v>
      </c>
      <c r="AY355" s="48"/>
      <c r="AZ355" s="42">
        <f t="shared" si="75"/>
        <v>3</v>
      </c>
      <c r="BA355" s="39">
        <f t="shared" si="76"/>
        <v>1.2799999999999999E-2</v>
      </c>
      <c r="BB355" s="39">
        <f t="shared" si="77"/>
        <v>2.0547631858784752</v>
      </c>
      <c r="BC355" s="39">
        <f t="shared" si="78"/>
        <v>6.3248245725324309E-3</v>
      </c>
      <c r="BD355" s="39">
        <f>BC355+LineDuration*(U355-T355+1)</f>
        <v>6.6008245725324311E-3</v>
      </c>
      <c r="BE355" s="39">
        <f t="shared" si="79"/>
        <v>1.3367487901702443E-2</v>
      </c>
      <c r="BF355" s="39">
        <f t="shared" si="84"/>
        <v>0.56748790170244379</v>
      </c>
      <c r="BG355" s="39">
        <f>BF355/(U355-T355+1)</f>
        <v>0.56748790170244379</v>
      </c>
      <c r="BH355" s="4">
        <f>((ABS(X355-F355+Xmax_correction)+1)^2+((ABS(U355-M355)+1)*BG355)^2)^(1/2)</f>
        <v>68.002367918467215</v>
      </c>
      <c r="BI355" s="40">
        <f>((ABS(E355-Xmin_correction-W355)+1)^2+((ABS(L355-T355)+1)*BG355)^2)^(1/2)</f>
        <v>51.453049823649287</v>
      </c>
      <c r="BJ355" s="4">
        <f>((ABS(E355-Xmin_correction-Y355)+1)^2+((ABS(K355-U355)+1)*BG355)^2)^(1/2)</f>
        <v>32.005031518787462</v>
      </c>
      <c r="BK355" s="4">
        <f>((ABS(V355-F355+Xmax_correction)+1)^2+((ABS(T355-N355)+1)*BG355)^2)^(1/2)</f>
        <v>77.360388061298949</v>
      </c>
      <c r="BL355" s="40">
        <f>((ABS(V355-Y355)+1)^2+((ABS(T355-U355)+1)*BG355)^2)^(1/2)</f>
        <v>1.1498010778298315</v>
      </c>
      <c r="BM355" s="40">
        <f>((ABS(W355-X355)+1)^2+((ABS(T355-U355)+1)*BG355)^2)^(1/2)</f>
        <v>1.1498010778298315</v>
      </c>
      <c r="BN355" s="4">
        <f>((ABS(E355-Xmin_correction-F355+Xmax_correction)+1)^2+((ABS(L355-M355)+1)*BG355)^2)^(1/2)</f>
        <v>54.702982881694268</v>
      </c>
      <c r="BO355" s="4">
        <f>((ABS(E355-Xmin_correction-F355+Xmax_correction)+1)^2+((ABS(K355-N355)+1)*BG355)^2)^(1/2)</f>
        <v>52.245857644360328</v>
      </c>
      <c r="BP355" s="40">
        <f t="shared" si="85"/>
        <v>77.360388061298949</v>
      </c>
      <c r="BQ355" s="4"/>
    </row>
    <row r="356" spans="1:69" s="8" customFormat="1" x14ac:dyDescent="0.25">
      <c r="A356" s="11">
        <v>2086</v>
      </c>
      <c r="B356" s="47">
        <v>0</v>
      </c>
      <c r="C356" s="11">
        <v>22</v>
      </c>
      <c r="D356" s="11">
        <v>96</v>
      </c>
      <c r="E356" s="11">
        <v>62</v>
      </c>
      <c r="F356" s="11">
        <v>98</v>
      </c>
      <c r="G356" s="11">
        <v>75</v>
      </c>
      <c r="H356" s="11">
        <v>77</v>
      </c>
      <c r="I356" s="11">
        <v>82</v>
      </c>
      <c r="J356" s="11">
        <v>84</v>
      </c>
      <c r="K356" s="47">
        <v>0</v>
      </c>
      <c r="L356" s="11">
        <v>61</v>
      </c>
      <c r="M356" s="47">
        <v>0</v>
      </c>
      <c r="N356" s="11">
        <v>73</v>
      </c>
      <c r="O356" s="47">
        <v>0</v>
      </c>
      <c r="P356" s="47">
        <v>0</v>
      </c>
      <c r="Q356" s="11">
        <v>7386</v>
      </c>
      <c r="R356" s="11">
        <v>3</v>
      </c>
      <c r="S356" s="11">
        <v>45</v>
      </c>
      <c r="T356" s="5"/>
      <c r="U356" s="7"/>
      <c r="V356" s="7"/>
      <c r="Z356" s="34"/>
      <c r="AA356" s="34"/>
      <c r="AB356" s="34"/>
      <c r="AC356" s="34"/>
      <c r="AD356" s="52"/>
      <c r="AF356"/>
      <c r="AG356" s="25">
        <f>Q356*0.000001</f>
        <v>7.3859999999999993E-3</v>
      </c>
      <c r="AH356" s="26">
        <f t="shared" si="80"/>
        <v>2.0352951962632009</v>
      </c>
      <c r="AI356" s="26">
        <f t="shared" si="81"/>
        <v>2.1076779962632011</v>
      </c>
      <c r="AJ356" s="25">
        <f>(1+D356-C356)*LineDuration</f>
        <v>2.07E-2</v>
      </c>
      <c r="AK356" s="26">
        <f t="shared" si="82"/>
        <v>2.3105379962632009</v>
      </c>
      <c r="AL356" s="48"/>
      <c r="AM356" s="7">
        <f>D356-C356+1</f>
        <v>75</v>
      </c>
      <c r="AN356" s="9">
        <f t="shared" si="86"/>
        <v>45.728535522648265</v>
      </c>
      <c r="AO356" s="32">
        <f t="shared" si="83"/>
        <v>1.6401137526666314</v>
      </c>
      <c r="AP356" s="7">
        <f>ABS(J356+I356-H356-G356)/2</f>
        <v>7</v>
      </c>
      <c r="AQ356" s="9">
        <f t="shared" si="87"/>
        <v>46.261203627295565</v>
      </c>
      <c r="AR356" s="48"/>
      <c r="AS356" s="9">
        <f>1+(F356-3)-(E356-8)</f>
        <v>42</v>
      </c>
      <c r="AT356" s="9">
        <f>ABS(N356-L356)</f>
        <v>12</v>
      </c>
      <c r="AU356" s="9">
        <f>AN356/(1+D356-C356)*ABS(N356-L356)</f>
        <v>7.3165656836237218</v>
      </c>
      <c r="AV356" s="9">
        <f t="shared" si="88"/>
        <v>42.632524361135133</v>
      </c>
      <c r="AW356" s="48"/>
      <c r="AX356" s="9">
        <f t="shared" si="89"/>
        <v>46.261203627295565</v>
      </c>
      <c r="AY356" s="48"/>
      <c r="AZ356" s="24">
        <f t="shared" si="75"/>
        <v>0</v>
      </c>
      <c r="BA356" s="1">
        <f t="shared" si="76"/>
        <v>1.2799999999999999E-2</v>
      </c>
      <c r="BB356" s="1">
        <f t="shared" si="77"/>
        <v>2.0960215972007687</v>
      </c>
      <c r="BC356" s="1">
        <f t="shared" si="78"/>
        <v>6.1965715242416194E-3</v>
      </c>
      <c r="BD356" s="1">
        <f>BC356+LineDuration*(U356-T356+1)</f>
        <v>6.4725715242416196E-3</v>
      </c>
      <c r="BE356" s="1">
        <f t="shared" si="79"/>
        <v>1.3378875223227428E-2</v>
      </c>
      <c r="BF356" s="1">
        <f t="shared" si="84"/>
        <v>0.57887522322742913</v>
      </c>
      <c r="BG356" s="1">
        <f>BF356/(U356-T356+1)</f>
        <v>0.57887522322742913</v>
      </c>
      <c r="BH356" s="4">
        <f>((ABS(X356-F356+Xmax_correction)+1)^2+((ABS(U356-M356)+1)*BG356)^2)^(1/2)</f>
        <v>96.001745278531615</v>
      </c>
      <c r="BI356" s="4">
        <f>((ABS(E356-Xmin_correction-W356)+1)^2+((ABS(L356-T356)+1)*BG356)^2)^(1/2)</f>
        <v>68.206385613900068</v>
      </c>
      <c r="BJ356" s="4">
        <f>((ABS(E356-Xmin_correction-Y356)+1)^2+((ABS(K356-U356)+1)*BG356)^2)^(1/2)</f>
        <v>58.002888691202841</v>
      </c>
      <c r="BK356" s="4">
        <f>((ABS(V356-F356+Xmax_correction)+1)^2+((ABS(T356-N356)+1)*BG356)^2)^(1/2)</f>
        <v>105.12368223092612</v>
      </c>
      <c r="BL356" s="4">
        <f>((ABS(V356-Y356)+1)^2+((ABS(T356-U356)+1)*BG356)^2)^(1/2)</f>
        <v>1.1554637701228914</v>
      </c>
      <c r="BM356" s="4">
        <f>((ABS(W356-X356)+1)^2+((ABS(T356-U356)+1)*BG356)^2)^(1/2)</f>
        <v>1.1554637701228914</v>
      </c>
      <c r="BN356" s="4">
        <f>((ABS(E356-Xmin_correction-F356+Xmax_correction)+1)^2+((ABS(L356-M356)+1)*BG356)^2)^(1/2)</f>
        <v>53.001047522780468</v>
      </c>
      <c r="BO356" s="4">
        <f>((ABS(E356-Xmin_correction-F356+Xmax_correction)+1)^2+((ABS(K356-N356)+1)*BG356)^2)^(1/2)</f>
        <v>57.930894743554013</v>
      </c>
      <c r="BP356" s="4">
        <f t="shared" si="85"/>
        <v>105.12368223092612</v>
      </c>
      <c r="BQ356" s="4"/>
    </row>
    <row r="357" spans="1:69" x14ac:dyDescent="0.25">
      <c r="A357" s="10">
        <v>2013</v>
      </c>
      <c r="B357" s="47">
        <v>0</v>
      </c>
      <c r="C357" s="10">
        <v>21</v>
      </c>
      <c r="D357" s="10">
        <v>94</v>
      </c>
      <c r="E357" s="10">
        <v>24</v>
      </c>
      <c r="F357" s="10">
        <v>60</v>
      </c>
      <c r="G357" s="10">
        <v>44</v>
      </c>
      <c r="H357" s="10">
        <v>48</v>
      </c>
      <c r="I357" s="10">
        <v>36</v>
      </c>
      <c r="J357" s="10">
        <v>39</v>
      </c>
      <c r="K357" s="47">
        <v>0</v>
      </c>
      <c r="L357" s="10">
        <v>73</v>
      </c>
      <c r="M357" s="47">
        <v>0</v>
      </c>
      <c r="N357" s="10">
        <v>56</v>
      </c>
      <c r="O357" s="47">
        <v>0</v>
      </c>
      <c r="P357" s="47">
        <v>0</v>
      </c>
      <c r="Q357" s="10">
        <v>7386</v>
      </c>
      <c r="R357" s="10">
        <v>3</v>
      </c>
      <c r="S357" s="10">
        <v>45</v>
      </c>
      <c r="AG357" s="2">
        <f>Q357*0.000001</f>
        <v>7.3859999999999993E-3</v>
      </c>
      <c r="AH357" s="3">
        <f t="shared" si="80"/>
        <v>2.0352951962632009</v>
      </c>
      <c r="AI357" s="3">
        <f t="shared" si="81"/>
        <v>2.1076779962632011</v>
      </c>
      <c r="AJ357" s="2">
        <f>(1+D357-C357)*LineDuration</f>
        <v>2.0423999999999998E-2</v>
      </c>
      <c r="AK357" s="3">
        <f t="shared" si="82"/>
        <v>2.3078331962632013</v>
      </c>
      <c r="AM357" s="7">
        <f>D357-C357+1</f>
        <v>74</v>
      </c>
      <c r="AN357" s="4">
        <f t="shared" si="86"/>
        <v>45.09120029807962</v>
      </c>
      <c r="AO357" s="32">
        <f t="shared" si="83"/>
        <v>1.6411184335483651</v>
      </c>
      <c r="AP357" s="1">
        <f>ABS(J357+I357-H357-G357)/2</f>
        <v>8.5</v>
      </c>
      <c r="AQ357" s="4">
        <f t="shared" si="87"/>
        <v>45.885360893443298</v>
      </c>
      <c r="AS357" s="4">
        <f>1+(F357-3)-(E357-8)</f>
        <v>42</v>
      </c>
      <c r="AT357" s="4">
        <f>ABS(N357-L357)</f>
        <v>17</v>
      </c>
      <c r="AU357" s="4">
        <f>AN357/(1+D357-C357)*ABS(N357-L357)</f>
        <v>10.35878925766694</v>
      </c>
      <c r="AV357" s="4">
        <f t="shared" si="88"/>
        <v>43.258577356227931</v>
      </c>
      <c r="AX357" s="4">
        <f t="shared" si="89"/>
        <v>45.885360893443298</v>
      </c>
      <c r="AZ357" s="24">
        <f t="shared" si="75"/>
        <v>1</v>
      </c>
      <c r="BA357" s="1">
        <f t="shared" si="76"/>
        <v>1.2799999999999999E-2</v>
      </c>
      <c r="BB357" s="1">
        <f t="shared" si="77"/>
        <v>2.0960215972007687</v>
      </c>
      <c r="BC357" s="1">
        <f t="shared" si="78"/>
        <v>6.1965715242416194E-3</v>
      </c>
      <c r="BD357" s="1">
        <f>BC357+LineDuration*(U357-T357+1)</f>
        <v>6.4725715242416196E-3</v>
      </c>
      <c r="BE357" s="1">
        <f t="shared" si="79"/>
        <v>1.3378875223227428E-2</v>
      </c>
      <c r="BF357" s="1">
        <f t="shared" si="84"/>
        <v>0.57887522322742913</v>
      </c>
      <c r="BG357" s="1">
        <f>BF357/(U357-T357+1)</f>
        <v>0.57887522322742913</v>
      </c>
      <c r="BH357" s="4">
        <f>((ABS(X357-F357+Xmax_correction)+1)^2+((ABS(U357-M357)+1)*BG357)^2)^(1/2)</f>
        <v>58.002888691202841</v>
      </c>
      <c r="BI357" s="4">
        <f>((ABS(E357-Xmin_correction-W357)+1)^2+((ABS(L357-T357)+1)*BG357)^2)^(1/2)</f>
        <v>47.275665683189843</v>
      </c>
      <c r="BJ357" s="4">
        <f>((ABS(E357-Xmin_correction-Y357)+1)^2+((ABS(K357-U357)+1)*BG357)^2)^(1/2)</f>
        <v>20.008375659309944</v>
      </c>
      <c r="BK357" s="4">
        <f>((ABS(V357-F357+Xmax_correction)+1)^2+((ABS(T357-N357)+1)*BG357)^2)^(1/2)</f>
        <v>66.728768958316635</v>
      </c>
      <c r="BL357" s="4">
        <f>((ABS(V357-Y357)+1)^2+((ABS(T357-U357)+1)*BG357)^2)^(1/2)</f>
        <v>1.1554637701228914</v>
      </c>
      <c r="BM357" s="4">
        <f>((ABS(W357-X357)+1)^2+((ABS(T357-U357)+1)*BG357)^2)^(1/2)</f>
        <v>1.1554637701228914</v>
      </c>
      <c r="BN357" s="4">
        <f>((ABS(E357-Xmin_correction-F357+Xmax_correction)+1)^2+((ABS(L357-M357)+1)*BG357)^2)^(1/2)</f>
        <v>57.930894743554013</v>
      </c>
      <c r="BO357" s="4">
        <f>((ABS(E357-Xmin_correction-F357+Xmax_correction)+1)^2+((ABS(K357-N357)+1)*BG357)^2)^(1/2)</f>
        <v>51.085502901433813</v>
      </c>
      <c r="BP357" s="4">
        <f t="shared" si="85"/>
        <v>66.728768958316635</v>
      </c>
      <c r="BQ357" s="4"/>
    </row>
    <row r="358" spans="1:69" x14ac:dyDescent="0.25">
      <c r="A358" s="10">
        <v>2041</v>
      </c>
      <c r="B358" s="47">
        <v>0</v>
      </c>
      <c r="C358" s="10">
        <v>20</v>
      </c>
      <c r="D358" s="10">
        <v>94</v>
      </c>
      <c r="E358" s="10">
        <v>35</v>
      </c>
      <c r="F358" s="10">
        <v>71</v>
      </c>
      <c r="G358" s="10">
        <v>54</v>
      </c>
      <c r="H358" s="10">
        <v>56</v>
      </c>
      <c r="I358" s="10">
        <v>50</v>
      </c>
      <c r="J358" s="10">
        <v>51</v>
      </c>
      <c r="K358" s="47">
        <v>0</v>
      </c>
      <c r="L358" s="10">
        <v>70</v>
      </c>
      <c r="M358" s="47">
        <v>0</v>
      </c>
      <c r="N358" s="10">
        <v>61</v>
      </c>
      <c r="O358" s="47">
        <v>0</v>
      </c>
      <c r="P358" s="47">
        <v>0</v>
      </c>
      <c r="Q358" s="10">
        <v>7386</v>
      </c>
      <c r="R358" s="10">
        <v>3</v>
      </c>
      <c r="S358" s="10">
        <v>45</v>
      </c>
      <c r="AG358" s="2">
        <f>Q358*0.000001</f>
        <v>7.3859999999999993E-3</v>
      </c>
      <c r="AH358" s="3">
        <f t="shared" si="80"/>
        <v>2.0352951962632009</v>
      </c>
      <c r="AI358" s="3">
        <f t="shared" si="81"/>
        <v>2.1076779962632011</v>
      </c>
      <c r="AJ358" s="2">
        <f>(1+D358-C358)*LineDuration</f>
        <v>2.07E-2</v>
      </c>
      <c r="AK358" s="3">
        <f t="shared" si="82"/>
        <v>2.3105379962632009</v>
      </c>
      <c r="AM358" s="7">
        <f>D358-C358+1</f>
        <v>75</v>
      </c>
      <c r="AN358" s="4">
        <f t="shared" si="86"/>
        <v>45.728535522648265</v>
      </c>
      <c r="AO358" s="32">
        <f t="shared" si="83"/>
        <v>1.6401137526666314</v>
      </c>
      <c r="AP358" s="1">
        <f>ABS(J358+I358-H358-G358)/2</f>
        <v>4.5</v>
      </c>
      <c r="AQ358" s="4">
        <f t="shared" si="87"/>
        <v>45.949417417918418</v>
      </c>
      <c r="AS358" s="4">
        <f>1+(F358-3)-(E358-8)</f>
        <v>42</v>
      </c>
      <c r="AT358" s="4">
        <f>ABS(N358-L358)</f>
        <v>9</v>
      </c>
      <c r="AU358" s="4">
        <f>AN358/(1+D358-C358)*ABS(N358-L358)</f>
        <v>5.4874242627177914</v>
      </c>
      <c r="AV358" s="4">
        <f t="shared" si="88"/>
        <v>42.356957221205867</v>
      </c>
      <c r="AX358" s="4">
        <f t="shared" si="89"/>
        <v>45.949417417918418</v>
      </c>
      <c r="AZ358" s="24">
        <f t="shared" si="75"/>
        <v>2</v>
      </c>
      <c r="BA358" s="1">
        <f t="shared" si="76"/>
        <v>1.2799999999999999E-2</v>
      </c>
      <c r="BB358" s="1">
        <f t="shared" si="77"/>
        <v>2.0960215972007687</v>
      </c>
      <c r="BC358" s="1">
        <f t="shared" si="78"/>
        <v>6.1965715242416194E-3</v>
      </c>
      <c r="BD358" s="1">
        <f>BC358+LineDuration*(U358-T358+1)</f>
        <v>6.4725715242416196E-3</v>
      </c>
      <c r="BE358" s="1">
        <f t="shared" si="79"/>
        <v>1.3378875223227428E-2</v>
      </c>
      <c r="BF358" s="1">
        <f t="shared" si="84"/>
        <v>0.57887522322742913</v>
      </c>
      <c r="BG358" s="1">
        <f>BF358/(U358-T358+1)</f>
        <v>0.57887522322742913</v>
      </c>
      <c r="BH358" s="4">
        <f>((ABS(X358-F358+Xmax_correction)+1)^2+((ABS(U358-M358)+1)*BG358)^2)^(1/2)</f>
        <v>69.002428192956131</v>
      </c>
      <c r="BI358" s="4">
        <f>((ABS(E358-Xmin_correction-W358)+1)^2+((ABS(L358-T358)+1)*BG358)^2)^(1/2)</f>
        <v>51.480302813986633</v>
      </c>
      <c r="BJ358" s="4">
        <f>((ABS(E358-Xmin_correction-Y358)+1)^2+((ABS(K358-U358)+1)*BG358)^2)^(1/2)</f>
        <v>31.005404311572306</v>
      </c>
      <c r="BK358" s="4">
        <f>((ABS(V358-F358+Xmax_correction)+1)^2+((ABS(T358-N358)+1)*BG358)^2)^(1/2)</f>
        <v>77.776031259714159</v>
      </c>
      <c r="BL358" s="4">
        <f>((ABS(V358-Y358)+1)^2+((ABS(T358-U358)+1)*BG358)^2)^(1/2)</f>
        <v>1.1554637701228914</v>
      </c>
      <c r="BM358" s="4">
        <f>((ABS(W358-X358)+1)^2+((ABS(T358-U358)+1)*BG358)^2)^(1/2)</f>
        <v>1.1554637701228914</v>
      </c>
      <c r="BN358" s="4">
        <f>((ABS(E358-Xmin_correction-F358+Xmax_correction)+1)^2+((ABS(L358-M358)+1)*BG358)^2)^(1/2)</f>
        <v>56.658817299867458</v>
      </c>
      <c r="BO358" s="4">
        <f>((ABS(E358-Xmin_correction-F358+Xmax_correction)+1)^2+((ABS(K358-N358)+1)*BG358)^2)^(1/2)</f>
        <v>53.001047522780468</v>
      </c>
      <c r="BP358" s="4">
        <f t="shared" si="85"/>
        <v>77.776031259714159</v>
      </c>
      <c r="BQ358" s="4"/>
    </row>
    <row r="359" spans="1:69" x14ac:dyDescent="0.25">
      <c r="A359" s="10">
        <v>2026</v>
      </c>
      <c r="B359" s="47">
        <v>0</v>
      </c>
      <c r="C359" s="10">
        <v>20</v>
      </c>
      <c r="D359" s="10">
        <v>93</v>
      </c>
      <c r="E359" s="10">
        <v>47</v>
      </c>
      <c r="F359" s="10">
        <v>82</v>
      </c>
      <c r="G359" s="10">
        <v>63</v>
      </c>
      <c r="H359" s="10">
        <v>66</v>
      </c>
      <c r="I359" s="10">
        <v>64</v>
      </c>
      <c r="J359" s="10">
        <v>68</v>
      </c>
      <c r="K359" s="47">
        <v>0</v>
      </c>
      <c r="L359" s="10">
        <v>65</v>
      </c>
      <c r="M359" s="47">
        <v>0</v>
      </c>
      <c r="N359" s="10">
        <v>69</v>
      </c>
      <c r="O359" s="47">
        <v>0</v>
      </c>
      <c r="P359" s="47">
        <v>0</v>
      </c>
      <c r="Q359" s="10">
        <v>7386</v>
      </c>
      <c r="R359" s="10">
        <v>3</v>
      </c>
      <c r="S359" s="10">
        <v>45</v>
      </c>
      <c r="AF359" s="8"/>
      <c r="AG359" s="2">
        <f>Q359*0.000001</f>
        <v>7.3859999999999993E-3</v>
      </c>
      <c r="AH359" s="3">
        <f t="shared" si="80"/>
        <v>2.0352951962632009</v>
      </c>
      <c r="AI359" s="3">
        <f t="shared" si="81"/>
        <v>2.1076779962632011</v>
      </c>
      <c r="AJ359" s="2">
        <f>(1+D359-C359)*LineDuration</f>
        <v>2.0423999999999998E-2</v>
      </c>
      <c r="AK359" s="3">
        <f t="shared" si="82"/>
        <v>2.3078331962632013</v>
      </c>
      <c r="AM359" s="7">
        <f>D359-C359+1</f>
        <v>74</v>
      </c>
      <c r="AN359" s="4">
        <f t="shared" si="86"/>
        <v>45.09120029807962</v>
      </c>
      <c r="AO359" s="32">
        <f t="shared" si="83"/>
        <v>1.6411184335483651</v>
      </c>
      <c r="AP359" s="1">
        <f>ABS(J359+I359-H359-G359)/2</f>
        <v>1.5</v>
      </c>
      <c r="AQ359" s="4">
        <f t="shared" si="87"/>
        <v>45.116142835148658</v>
      </c>
      <c r="AS359" s="4">
        <f>1+(F359-3)-(E359-8)</f>
        <v>41</v>
      </c>
      <c r="AT359" s="4">
        <f>ABS(N359-L359)</f>
        <v>4</v>
      </c>
      <c r="AU359" s="4">
        <f>AN359/(1+D359-C359)*ABS(N359-L359)</f>
        <v>2.437362178274574</v>
      </c>
      <c r="AV359" s="4">
        <f t="shared" si="88"/>
        <v>41.072384084541326</v>
      </c>
      <c r="AX359" s="4">
        <f t="shared" si="89"/>
        <v>45.116142835148658</v>
      </c>
      <c r="AZ359" s="24">
        <f t="shared" si="75"/>
        <v>3</v>
      </c>
      <c r="BA359" s="1">
        <f t="shared" si="76"/>
        <v>1.2799999999999999E-2</v>
      </c>
      <c r="BB359" s="1">
        <f t="shared" si="77"/>
        <v>2.0960215972007687</v>
      </c>
      <c r="BC359" s="1">
        <f t="shared" si="78"/>
        <v>6.1965715242416194E-3</v>
      </c>
      <c r="BD359" s="1">
        <f>BC359+LineDuration*(U359-T359+1)</f>
        <v>6.4725715242416196E-3</v>
      </c>
      <c r="BE359" s="1">
        <f t="shared" si="79"/>
        <v>1.3378875223227428E-2</v>
      </c>
      <c r="BF359" s="1">
        <f t="shared" si="84"/>
        <v>0.57887522322742913</v>
      </c>
      <c r="BG359" s="1">
        <f>BF359/(U359-T359+1)</f>
        <v>0.57887522322742913</v>
      </c>
      <c r="BH359" s="4">
        <f>((ABS(X359-F359+Xmax_correction)+1)^2+((ABS(U359-M359)+1)*BG359)^2)^(1/2)</f>
        <v>80.002094325861663</v>
      </c>
      <c r="BI359" s="4">
        <f>((ABS(E359-Xmin_correction-W359)+1)^2+((ABS(L359-T359)+1)*BG359)^2)^(1/2)</f>
        <v>57.521130542037639</v>
      </c>
      <c r="BJ359" s="4">
        <f>((ABS(E359-Xmin_correction-Y359)+1)^2+((ABS(K359-U359)+1)*BG359)^2)^(1/2)</f>
        <v>43.003896294685518</v>
      </c>
      <c r="BK359" s="4">
        <f>((ABS(V359-F359+Xmax_correction)+1)^2+((ABS(T359-N359)+1)*BG359)^2)^(1/2)</f>
        <v>89.677048166888099</v>
      </c>
      <c r="BL359" s="4">
        <f>((ABS(V359-Y359)+1)^2+((ABS(T359-U359)+1)*BG359)^2)^(1/2)</f>
        <v>1.1554637701228914</v>
      </c>
      <c r="BM359" s="4">
        <f>((ABS(W359-X359)+1)^2+((ABS(T359-U359)+1)*BG359)^2)^(1/2)</f>
        <v>1.1554637701228914</v>
      </c>
      <c r="BN359" s="4">
        <f>((ABS(E359-Xmin_correction-F359+Xmax_correction)+1)^2+((ABS(L359-M359)+1)*BG359)^2)^(1/2)</f>
        <v>53.885809438423905</v>
      </c>
      <c r="BO359" s="4">
        <f>((ABS(E359-Xmin_correction-F359+Xmax_correction)+1)^2+((ABS(K359-N359)+1)*BG359)^2)^(1/2)</f>
        <v>55.551534343583782</v>
      </c>
      <c r="BP359" s="4">
        <f t="shared" si="85"/>
        <v>89.677048166888099</v>
      </c>
      <c r="BQ359" s="4"/>
    </row>
    <row r="360" spans="1:69" s="36" customFormat="1" x14ac:dyDescent="0.25">
      <c r="A360" s="44">
        <v>2107</v>
      </c>
      <c r="B360" s="47">
        <v>0</v>
      </c>
      <c r="C360" s="44">
        <v>22</v>
      </c>
      <c r="D360" s="44">
        <v>95</v>
      </c>
      <c r="E360" s="44">
        <v>66</v>
      </c>
      <c r="F360" s="44">
        <v>102</v>
      </c>
      <c r="G360" s="44">
        <v>78</v>
      </c>
      <c r="H360" s="44">
        <v>82</v>
      </c>
      <c r="I360" s="44">
        <v>84</v>
      </c>
      <c r="J360" s="44">
        <v>90</v>
      </c>
      <c r="K360" s="47">
        <v>0</v>
      </c>
      <c r="L360" s="44">
        <v>66</v>
      </c>
      <c r="M360" s="47">
        <v>0</v>
      </c>
      <c r="N360" s="44">
        <v>74</v>
      </c>
      <c r="O360" s="47">
        <v>0</v>
      </c>
      <c r="P360" s="47">
        <v>0</v>
      </c>
      <c r="Q360" s="44">
        <v>7398</v>
      </c>
      <c r="R360" s="44">
        <v>3</v>
      </c>
      <c r="S360" s="44">
        <v>45</v>
      </c>
      <c r="U360" s="39"/>
      <c r="V360" s="39"/>
      <c r="AD360" s="53"/>
      <c r="AG360" s="37">
        <f>Q360*0.000001</f>
        <v>7.3980000000000001E-3</v>
      </c>
      <c r="AH360" s="38">
        <f t="shared" si="80"/>
        <v>2.0318763206812651</v>
      </c>
      <c r="AI360" s="38">
        <f t="shared" si="81"/>
        <v>2.1043767206812651</v>
      </c>
      <c r="AJ360" s="37">
        <f>(1+D360-C360)*LineDuration</f>
        <v>2.0423999999999998E-2</v>
      </c>
      <c r="AK360" s="38">
        <f t="shared" si="82"/>
        <v>2.3045319206812653</v>
      </c>
      <c r="AL360" s="48"/>
      <c r="AM360" s="39">
        <f>D360-C360+1</f>
        <v>74</v>
      </c>
      <c r="AN360" s="40">
        <f t="shared" si="86"/>
        <v>45.023775045594149</v>
      </c>
      <c r="AO360" s="41">
        <f t="shared" si="83"/>
        <v>1.6435760867466698</v>
      </c>
      <c r="AP360" s="39">
        <f>ABS(J360+I360-H360-G360)/2</f>
        <v>7</v>
      </c>
      <c r="AQ360" s="40">
        <f t="shared" si="87"/>
        <v>45.564682807589769</v>
      </c>
      <c r="AR360" s="48"/>
      <c r="AS360" s="40">
        <f>1+(F360-3)-(E360-8)</f>
        <v>42</v>
      </c>
      <c r="AT360" s="40">
        <f>ABS(N360-L360)</f>
        <v>8</v>
      </c>
      <c r="AU360" s="40">
        <f>AN360/(1+D360-C360)*ABS(N360-L360)</f>
        <v>4.8674351400642326</v>
      </c>
      <c r="AV360" s="40">
        <f t="shared" si="88"/>
        <v>42.2811060030687</v>
      </c>
      <c r="AW360" s="48"/>
      <c r="AX360" s="40">
        <f t="shared" si="89"/>
        <v>45.564682807589769</v>
      </c>
      <c r="AY360" s="48"/>
      <c r="AZ360" s="42">
        <f t="shared" si="75"/>
        <v>0</v>
      </c>
      <c r="BA360" s="39">
        <f t="shared" si="76"/>
        <v>1.2799999999999999E-2</v>
      </c>
      <c r="BB360" s="39">
        <f t="shared" si="77"/>
        <v>2.0927019335168677</v>
      </c>
      <c r="BC360" s="39">
        <f t="shared" si="78"/>
        <v>6.2066951873063891E-3</v>
      </c>
      <c r="BD360" s="39">
        <f>BC360+LineDuration*(U360-T360+1)</f>
        <v>6.4826951873063893E-3</v>
      </c>
      <c r="BE360" s="39">
        <f t="shared" si="79"/>
        <v>1.3377958996050725E-2</v>
      </c>
      <c r="BF360" s="39">
        <f t="shared" si="84"/>
        <v>0.5779589960507262</v>
      </c>
      <c r="BG360" s="39">
        <f>BF360/(U360-T360+1)</f>
        <v>0.5779589960507262</v>
      </c>
      <c r="BH360" s="4">
        <f>((ABS(X360-F360+Xmax_correction)+1)^2+((ABS(U360-M360)+1)*BG360)^2)^(1/2)</f>
        <v>100.00167016905826</v>
      </c>
      <c r="BI360" s="40">
        <f>((ABS(E360-Xmin_correction-W360)+1)^2+((ABS(L360-T360)+1)*BG360)^2)^(1/2)</f>
        <v>73.099181270446252</v>
      </c>
      <c r="BJ360" s="4">
        <f>((ABS(E360-Xmin_correction-Y360)+1)^2+((ABS(K360-U360)+1)*BG360)^2)^(1/2)</f>
        <v>62.002693785037408</v>
      </c>
      <c r="BK360" s="4">
        <f>((ABS(V360-F360+Xmax_correction)+1)^2+((ABS(T360-N360)+1)*BG360)^2)^(1/2)</f>
        <v>108.99062290526325</v>
      </c>
      <c r="BL360" s="40">
        <f>((ABS(V360-Y360)+1)^2+((ABS(T360-U360)+1)*BG360)^2)^(1/2)</f>
        <v>1.1550050221172041</v>
      </c>
      <c r="BM360" s="40">
        <f>((ABS(W360-X360)+1)^2+((ABS(T360-U360)+1)*BG360)^2)^(1/2)</f>
        <v>1.1550050221172041</v>
      </c>
      <c r="BN360" s="4">
        <f>((ABS(E360-Xmin_correction-F360+Xmax_correction)+1)^2+((ABS(L360-M360)+1)*BG360)^2)^(1/2)</f>
        <v>54.958987458008714</v>
      </c>
      <c r="BO360" s="4">
        <f>((ABS(E360-Xmin_correction-F360+Xmax_correction)+1)^2+((ABS(K360-N360)+1)*BG360)^2)^(1/2)</f>
        <v>58.309140632299616</v>
      </c>
      <c r="BP360" s="40">
        <f t="shared" si="85"/>
        <v>108.99062290526325</v>
      </c>
      <c r="BQ360" s="4"/>
    </row>
    <row r="361" spans="1:69" s="36" customFormat="1" x14ac:dyDescent="0.25">
      <c r="A361" s="44">
        <v>2004</v>
      </c>
      <c r="B361" s="47">
        <v>0</v>
      </c>
      <c r="C361" s="44">
        <v>20</v>
      </c>
      <c r="D361" s="44">
        <v>94</v>
      </c>
      <c r="E361" s="44">
        <v>24</v>
      </c>
      <c r="F361" s="44">
        <v>61</v>
      </c>
      <c r="G361" s="44">
        <v>46</v>
      </c>
      <c r="H361" s="44">
        <v>47</v>
      </c>
      <c r="I361" s="44">
        <v>38</v>
      </c>
      <c r="J361" s="44">
        <v>39</v>
      </c>
      <c r="K361" s="47">
        <v>0</v>
      </c>
      <c r="L361" s="44">
        <v>68</v>
      </c>
      <c r="M361" s="47">
        <v>0</v>
      </c>
      <c r="N361" s="44">
        <v>50</v>
      </c>
      <c r="O361" s="47">
        <v>0</v>
      </c>
      <c r="P361" s="47">
        <v>0</v>
      </c>
      <c r="Q361" s="44">
        <v>7398</v>
      </c>
      <c r="R361" s="44">
        <v>3</v>
      </c>
      <c r="S361" s="44">
        <v>45</v>
      </c>
      <c r="U361" s="39"/>
      <c r="V361" s="39"/>
      <c r="AD361" s="53"/>
      <c r="AG361" s="37">
        <f>Q361*0.000001</f>
        <v>7.3980000000000001E-3</v>
      </c>
      <c r="AH361" s="38">
        <f t="shared" si="80"/>
        <v>2.0318763206812651</v>
      </c>
      <c r="AI361" s="38">
        <f t="shared" si="81"/>
        <v>2.1043767206812651</v>
      </c>
      <c r="AJ361" s="37">
        <f>(1+D361-C361)*LineDuration</f>
        <v>2.07E-2</v>
      </c>
      <c r="AK361" s="38">
        <f t="shared" si="82"/>
        <v>2.307236720681265</v>
      </c>
      <c r="AL361" s="48"/>
      <c r="AM361" s="39">
        <f>D361-C361+1</f>
        <v>75</v>
      </c>
      <c r="AN361" s="40">
        <f t="shared" si="86"/>
        <v>45.660199118102177</v>
      </c>
      <c r="AO361" s="41">
        <f t="shared" si="83"/>
        <v>1.6425683954204644</v>
      </c>
      <c r="AP361" s="39">
        <f>ABS(J361+I361-H361-G361)/2</f>
        <v>8</v>
      </c>
      <c r="AQ361" s="40">
        <f t="shared" si="87"/>
        <v>46.35573085935264</v>
      </c>
      <c r="AR361" s="48"/>
      <c r="AS361" s="40">
        <f>1+(F361-3)-(E361-8)</f>
        <v>43</v>
      </c>
      <c r="AT361" s="40">
        <f>ABS(N361-L361)</f>
        <v>18</v>
      </c>
      <c r="AU361" s="40">
        <f>AN361/(1+D361-C361)*ABS(N361-L361)</f>
        <v>10.958447788344522</v>
      </c>
      <c r="AV361" s="40">
        <f t="shared" si="88"/>
        <v>44.374402282508242</v>
      </c>
      <c r="AW361" s="48"/>
      <c r="AX361" s="40">
        <f t="shared" si="89"/>
        <v>46.35573085935264</v>
      </c>
      <c r="AY361" s="48"/>
      <c r="AZ361" s="42">
        <f t="shared" si="75"/>
        <v>1</v>
      </c>
      <c r="BA361" s="39">
        <f t="shared" si="76"/>
        <v>1.2799999999999999E-2</v>
      </c>
      <c r="BB361" s="39">
        <f t="shared" si="77"/>
        <v>2.0927019335168677</v>
      </c>
      <c r="BC361" s="39">
        <f t="shared" si="78"/>
        <v>6.2066951873063891E-3</v>
      </c>
      <c r="BD361" s="39">
        <f>BC361+LineDuration*(U361-T361+1)</f>
        <v>6.4826951873063893E-3</v>
      </c>
      <c r="BE361" s="39">
        <f t="shared" si="79"/>
        <v>1.3377958996050725E-2</v>
      </c>
      <c r="BF361" s="39">
        <f t="shared" si="84"/>
        <v>0.5779589960507262</v>
      </c>
      <c r="BG361" s="39">
        <f>BF361/(U361-T361+1)</f>
        <v>0.5779589960507262</v>
      </c>
      <c r="BH361" s="4">
        <f>((ABS(X361-F361+Xmax_correction)+1)^2+((ABS(U361-M361)+1)*BG361)^2)^(1/2)</f>
        <v>59.002830750745481</v>
      </c>
      <c r="BI361" s="40">
        <f>((ABS(E361-Xmin_correction-W361)+1)^2+((ABS(L361-T361)+1)*BG361)^2)^(1/2)</f>
        <v>44.613319288224922</v>
      </c>
      <c r="BJ361" s="4">
        <f>((ABS(E361-Xmin_correction-Y361)+1)^2+((ABS(K361-U361)+1)*BG361)^2)^(1/2)</f>
        <v>20.008349172310943</v>
      </c>
      <c r="BK361" s="4">
        <f>((ABS(V361-F361+Xmax_correction)+1)^2+((ABS(T361-N361)+1)*BG361)^2)^(1/2)</f>
        <v>65.953234943425031</v>
      </c>
      <c r="BL361" s="40">
        <f>((ABS(V361-Y361)+1)^2+((ABS(T361-U361)+1)*BG361)^2)^(1/2)</f>
        <v>1.1550050221172041</v>
      </c>
      <c r="BM361" s="40">
        <f>((ABS(W361-X361)+1)^2+((ABS(T361-U361)+1)*BG361)^2)^(1/2)</f>
        <v>1.1550050221172041</v>
      </c>
      <c r="BN361" s="4">
        <f>((ABS(E361-Xmin_correction-F361+Xmax_correction)+1)^2+((ABS(L361-M361)+1)*BG361)^2)^(1/2)</f>
        <v>56.48316791676173</v>
      </c>
      <c r="BO361" s="4">
        <f>((ABS(E361-Xmin_correction-F361+Xmax_correction)+1)^2+((ABS(K361-N361)+1)*BG361)^2)^(1/2)</f>
        <v>49.687314271377367</v>
      </c>
      <c r="BP361" s="40">
        <f t="shared" si="85"/>
        <v>65.953234943425031</v>
      </c>
      <c r="BQ361" s="4"/>
    </row>
    <row r="362" spans="1:69" s="36" customFormat="1" x14ac:dyDescent="0.25">
      <c r="A362" s="44">
        <v>2025</v>
      </c>
      <c r="B362" s="47">
        <v>0</v>
      </c>
      <c r="C362" s="44">
        <v>20</v>
      </c>
      <c r="D362" s="44">
        <v>94</v>
      </c>
      <c r="E362" s="44">
        <v>40</v>
      </c>
      <c r="F362" s="44">
        <v>75</v>
      </c>
      <c r="G362" s="44">
        <v>57</v>
      </c>
      <c r="H362" s="44">
        <v>61</v>
      </c>
      <c r="I362" s="44">
        <v>54</v>
      </c>
      <c r="J362" s="44">
        <v>55</v>
      </c>
      <c r="K362" s="47">
        <v>0</v>
      </c>
      <c r="L362" s="44">
        <v>69</v>
      </c>
      <c r="M362" s="47">
        <v>0</v>
      </c>
      <c r="N362" s="44">
        <v>53</v>
      </c>
      <c r="O362" s="47">
        <v>0</v>
      </c>
      <c r="P362" s="47">
        <v>0</v>
      </c>
      <c r="Q362" s="44">
        <v>7398</v>
      </c>
      <c r="R362" s="44">
        <v>3</v>
      </c>
      <c r="S362" s="44">
        <v>45</v>
      </c>
      <c r="U362" s="39"/>
      <c r="V362" s="39"/>
      <c r="AD362" s="53"/>
      <c r="AG362" s="37">
        <f>Q362*0.000001</f>
        <v>7.3980000000000001E-3</v>
      </c>
      <c r="AH362" s="38">
        <f t="shared" si="80"/>
        <v>2.0318763206812651</v>
      </c>
      <c r="AI362" s="38">
        <f t="shared" si="81"/>
        <v>2.1043767206812651</v>
      </c>
      <c r="AJ362" s="37">
        <f>(1+D362-C362)*LineDuration</f>
        <v>2.07E-2</v>
      </c>
      <c r="AK362" s="38">
        <f t="shared" si="82"/>
        <v>2.307236720681265</v>
      </c>
      <c r="AL362" s="48"/>
      <c r="AM362" s="39">
        <f>D362-C362+1</f>
        <v>75</v>
      </c>
      <c r="AN362" s="40">
        <f t="shared" si="86"/>
        <v>45.660199118102177</v>
      </c>
      <c r="AO362" s="41">
        <f t="shared" si="83"/>
        <v>1.6425683954204644</v>
      </c>
      <c r="AP362" s="39">
        <f>ABS(J362+I362-H362-G362)/2</f>
        <v>4.5</v>
      </c>
      <c r="AQ362" s="40">
        <f t="shared" si="87"/>
        <v>45.881409999091559</v>
      </c>
      <c r="AR362" s="48"/>
      <c r="AS362" s="40">
        <f>1+(F362-3)-(E362-8)</f>
        <v>41</v>
      </c>
      <c r="AT362" s="40">
        <f>ABS(N362-L362)</f>
        <v>16</v>
      </c>
      <c r="AU362" s="40">
        <f>AN362/(1+D362-C362)*ABS(N362-L362)</f>
        <v>9.7408424785284637</v>
      </c>
      <c r="AV362" s="40">
        <f t="shared" si="88"/>
        <v>42.141238854493878</v>
      </c>
      <c r="AW362" s="48"/>
      <c r="AX362" s="40">
        <f t="shared" si="89"/>
        <v>45.881409999091559</v>
      </c>
      <c r="AY362" s="48"/>
      <c r="AZ362" s="42">
        <f t="shared" si="75"/>
        <v>2</v>
      </c>
      <c r="BA362" s="39">
        <f t="shared" si="76"/>
        <v>1.2799999999999999E-2</v>
      </c>
      <c r="BB362" s="39">
        <f t="shared" si="77"/>
        <v>2.0927019335168677</v>
      </c>
      <c r="BC362" s="39">
        <f t="shared" si="78"/>
        <v>6.2066951873063891E-3</v>
      </c>
      <c r="BD362" s="39">
        <f>BC362+LineDuration*(U362-T362+1)</f>
        <v>6.4826951873063893E-3</v>
      </c>
      <c r="BE362" s="39">
        <f t="shared" si="79"/>
        <v>1.3377958996050725E-2</v>
      </c>
      <c r="BF362" s="39">
        <f t="shared" si="84"/>
        <v>0.5779589960507262</v>
      </c>
      <c r="BG362" s="39">
        <f>BF362/(U362-T362+1)</f>
        <v>0.5779589960507262</v>
      </c>
      <c r="BH362" s="4">
        <f>((ABS(X362-F362+Xmax_correction)+1)^2+((ABS(U362-M362)+1)*BG362)^2)^(1/2)</f>
        <v>73.002287886073248</v>
      </c>
      <c r="BI362" s="40">
        <f>((ABS(E362-Xmin_correction-W362)+1)^2+((ABS(L362-T362)+1)*BG362)^2)^(1/2)</f>
        <v>54.155141449988115</v>
      </c>
      <c r="BJ362" s="4">
        <f>((ABS(E362-Xmin_correction-Y362)+1)^2+((ABS(K362-U362)+1)*BG362)^2)^(1/2)</f>
        <v>36.004639098331701</v>
      </c>
      <c r="BK362" s="4">
        <f>((ABS(V362-F362+Xmax_correction)+1)^2+((ABS(T362-N362)+1)*BG362)^2)^(1/2)</f>
        <v>79.39175479137711</v>
      </c>
      <c r="BL362" s="40">
        <f>((ABS(V362-Y362)+1)^2+((ABS(T362-U362)+1)*BG362)^2)^(1/2)</f>
        <v>1.1550050221172041</v>
      </c>
      <c r="BM362" s="40">
        <f>((ABS(W362-X362)+1)^2+((ABS(T362-U362)+1)*BG362)^2)^(1/2)</f>
        <v>1.1550050221172041</v>
      </c>
      <c r="BN362" s="4">
        <f>((ABS(E362-Xmin_correction-F362+Xmax_correction)+1)^2+((ABS(L362-M362)+1)*BG362)^2)^(1/2)</f>
        <v>55.504768673225009</v>
      </c>
      <c r="BO362" s="4">
        <f>((ABS(E362-Xmin_correction-F362+Xmax_correction)+1)^2+((ABS(K362-N362)+1)*BG362)^2)^(1/2)</f>
        <v>49.173679228365138</v>
      </c>
      <c r="BP362" s="40">
        <f t="shared" si="85"/>
        <v>79.39175479137711</v>
      </c>
      <c r="BQ362" s="4"/>
    </row>
    <row r="363" spans="1:69" s="36" customFormat="1" x14ac:dyDescent="0.25">
      <c r="A363" s="44">
        <v>1974</v>
      </c>
      <c r="B363" s="47">
        <v>0</v>
      </c>
      <c r="C363" s="44">
        <v>20</v>
      </c>
      <c r="D363" s="44">
        <v>93</v>
      </c>
      <c r="E363" s="44">
        <v>54</v>
      </c>
      <c r="F363" s="44">
        <v>88</v>
      </c>
      <c r="G363" s="44">
        <v>69</v>
      </c>
      <c r="H363" s="44">
        <v>73</v>
      </c>
      <c r="I363" s="44">
        <v>71</v>
      </c>
      <c r="J363" s="44">
        <v>73</v>
      </c>
      <c r="K363" s="47">
        <v>0</v>
      </c>
      <c r="L363" s="44">
        <v>68</v>
      </c>
      <c r="M363" s="47">
        <v>0</v>
      </c>
      <c r="N363" s="44">
        <v>67</v>
      </c>
      <c r="O363" s="47">
        <v>0</v>
      </c>
      <c r="P363" s="47">
        <v>0</v>
      </c>
      <c r="Q363" s="44">
        <v>7398</v>
      </c>
      <c r="R363" s="44">
        <v>3</v>
      </c>
      <c r="S363" s="44">
        <v>45</v>
      </c>
      <c r="U363" s="39"/>
      <c r="V363" s="39"/>
      <c r="AD363" s="53"/>
      <c r="AG363" s="37">
        <f>Q363*0.000001</f>
        <v>7.3980000000000001E-3</v>
      </c>
      <c r="AH363" s="38">
        <f t="shared" si="80"/>
        <v>2.0318763206812651</v>
      </c>
      <c r="AI363" s="38">
        <f t="shared" si="81"/>
        <v>2.1043767206812651</v>
      </c>
      <c r="AJ363" s="37">
        <f>(1+D363-C363)*LineDuration</f>
        <v>2.0423999999999998E-2</v>
      </c>
      <c r="AK363" s="38">
        <f t="shared" si="82"/>
        <v>2.3045319206812653</v>
      </c>
      <c r="AL363" s="48"/>
      <c r="AM363" s="39">
        <f>D363-C363+1</f>
        <v>74</v>
      </c>
      <c r="AN363" s="40">
        <f t="shared" si="86"/>
        <v>45.023775045594149</v>
      </c>
      <c r="AO363" s="41">
        <f t="shared" si="83"/>
        <v>1.6435760867466698</v>
      </c>
      <c r="AP363" s="39">
        <f>ABS(J363+I363-H363-G363)/2</f>
        <v>1</v>
      </c>
      <c r="AQ363" s="40">
        <f t="shared" si="87"/>
        <v>45.034878920191034</v>
      </c>
      <c r="AR363" s="48"/>
      <c r="AS363" s="40">
        <f>1+(F363-3)-(E363-8)</f>
        <v>40</v>
      </c>
      <c r="AT363" s="40">
        <f>ABS(N363-L363)</f>
        <v>1</v>
      </c>
      <c r="AU363" s="40">
        <f>AN363/(1+D363-C363)*ABS(N363-L363)</f>
        <v>0.60842939250802908</v>
      </c>
      <c r="AV363" s="40">
        <f t="shared" si="88"/>
        <v>40.004627061449625</v>
      </c>
      <c r="AW363" s="48"/>
      <c r="AX363" s="40">
        <f t="shared" si="89"/>
        <v>45.034878920191034</v>
      </c>
      <c r="AY363" s="48"/>
      <c r="AZ363" s="42">
        <f t="shared" si="75"/>
        <v>3</v>
      </c>
      <c r="BA363" s="39">
        <f t="shared" si="76"/>
        <v>1.2799999999999999E-2</v>
      </c>
      <c r="BB363" s="39">
        <f t="shared" si="77"/>
        <v>2.0927019335168677</v>
      </c>
      <c r="BC363" s="39">
        <f t="shared" si="78"/>
        <v>6.2066951873063891E-3</v>
      </c>
      <c r="BD363" s="39">
        <f>BC363+LineDuration*(U363-T363+1)</f>
        <v>6.4826951873063893E-3</v>
      </c>
      <c r="BE363" s="39">
        <f t="shared" si="79"/>
        <v>1.3377958996050725E-2</v>
      </c>
      <c r="BF363" s="39">
        <f t="shared" si="84"/>
        <v>0.5779589960507262</v>
      </c>
      <c r="BG363" s="39">
        <f>BF363/(U363-T363+1)</f>
        <v>0.5779589960507262</v>
      </c>
      <c r="BH363" s="4">
        <f>((ABS(X363-F363+Xmax_correction)+1)^2+((ABS(U363-M363)+1)*BG363)^2)^(1/2)</f>
        <v>86.001942051334609</v>
      </c>
      <c r="BI363" s="40">
        <f>((ABS(E363-Xmin_correction-W363)+1)^2+((ABS(L363-T363)+1)*BG363)^2)^(1/2)</f>
        <v>63.955830523206416</v>
      </c>
      <c r="BJ363" s="4">
        <f>((ABS(E363-Xmin_correction-Y363)+1)^2+((ABS(K363-U363)+1)*BG363)^2)^(1/2)</f>
        <v>50.003340254438164</v>
      </c>
      <c r="BK363" s="4">
        <f>((ABS(V363-F363+Xmax_correction)+1)^2+((ABS(T363-N363)+1)*BG363)^2)^(1/2)</f>
        <v>94.554668015705161</v>
      </c>
      <c r="BL363" s="40">
        <f>((ABS(V363-Y363)+1)^2+((ABS(T363-U363)+1)*BG363)^2)^(1/2)</f>
        <v>1.1550050221172041</v>
      </c>
      <c r="BM363" s="40">
        <f>((ABS(W363-X363)+1)^2+((ABS(T363-U363)+1)*BG363)^2)^(1/2)</f>
        <v>1.1550050221172041</v>
      </c>
      <c r="BN363" s="4">
        <f>((ABS(E363-Xmin_correction-F363+Xmax_correction)+1)^2+((ABS(L363-M363)+1)*BG363)^2)^(1/2)</f>
        <v>54.399892076300127</v>
      </c>
      <c r="BO363" s="4">
        <f>((ABS(E363-Xmin_correction-F363+Xmax_correction)+1)^2+((ABS(K363-N363)+1)*BG363)^2)^(1/2)</f>
        <v>53.97763651328404</v>
      </c>
      <c r="BP363" s="40">
        <f t="shared" si="85"/>
        <v>94.554668015705161</v>
      </c>
      <c r="BQ363" s="4"/>
    </row>
    <row r="364" spans="1:69" x14ac:dyDescent="0.25">
      <c r="A364" s="10">
        <v>2096</v>
      </c>
      <c r="B364" s="47">
        <v>0</v>
      </c>
      <c r="C364" s="10">
        <v>22</v>
      </c>
      <c r="D364" s="10">
        <v>95</v>
      </c>
      <c r="E364" s="10">
        <v>57</v>
      </c>
      <c r="F364" s="10">
        <v>93</v>
      </c>
      <c r="G364" s="10">
        <v>70</v>
      </c>
      <c r="H364" s="10">
        <v>75</v>
      </c>
      <c r="I364" s="10">
        <v>77</v>
      </c>
      <c r="J364" s="10">
        <v>81</v>
      </c>
      <c r="K364" s="47">
        <v>0</v>
      </c>
      <c r="L364" s="10">
        <v>60</v>
      </c>
      <c r="M364" s="47">
        <v>0</v>
      </c>
      <c r="N364" s="10">
        <v>75</v>
      </c>
      <c r="O364" s="47">
        <v>0</v>
      </c>
      <c r="P364" s="47">
        <v>0</v>
      </c>
      <c r="Q364" s="10">
        <v>7492</v>
      </c>
      <c r="R364" s="10">
        <v>3</v>
      </c>
      <c r="S364" s="10">
        <v>44</v>
      </c>
      <c r="AG364" s="2">
        <f>Q364*0.000001</f>
        <v>7.4919999999999995E-3</v>
      </c>
      <c r="AH364" s="3">
        <f t="shared" si="80"/>
        <v>2.0054675235451151</v>
      </c>
      <c r="AI364" s="3">
        <f t="shared" si="81"/>
        <v>2.0788891235451152</v>
      </c>
      <c r="AJ364" s="2">
        <f>(1+D364-C364)*LineDuration</f>
        <v>2.0423999999999998E-2</v>
      </c>
      <c r="AK364" s="3">
        <f t="shared" si="82"/>
        <v>2.2790443235451154</v>
      </c>
      <c r="AM364" s="7">
        <f>D364-C364+1</f>
        <v>74</v>
      </c>
      <c r="AN364" s="4">
        <f t="shared" si="86"/>
        <v>44.503216361685425</v>
      </c>
      <c r="AO364" s="32">
        <f t="shared" si="83"/>
        <v>1.6628011647200744</v>
      </c>
      <c r="AP364" s="1">
        <f>ABS(J364+I364-H364-G364)/2</f>
        <v>6.5</v>
      </c>
      <c r="AQ364" s="4">
        <f t="shared" si="87"/>
        <v>44.975396235441721</v>
      </c>
      <c r="AS364" s="4">
        <f>1+(F364-3)-(E364-8)</f>
        <v>42</v>
      </c>
      <c r="AT364" s="4">
        <f>ABS(N364-L364)</f>
        <v>15</v>
      </c>
      <c r="AU364" s="4">
        <f>AN364/(1+D364-C364)*ABS(N364-L364)</f>
        <v>9.0209222354767746</v>
      </c>
      <c r="AV364" s="4">
        <f t="shared" si="88"/>
        <v>42.95785187807369</v>
      </c>
      <c r="AX364" s="4">
        <f t="shared" si="89"/>
        <v>44.975396235441721</v>
      </c>
      <c r="AZ364" s="24">
        <f t="shared" si="75"/>
        <v>0</v>
      </c>
      <c r="BA364" s="1">
        <f t="shared" si="76"/>
        <v>1.2799999999999999E-2</v>
      </c>
      <c r="BB364" s="1">
        <f t="shared" si="77"/>
        <v>2.0670703877696512</v>
      </c>
      <c r="BC364" s="1">
        <f t="shared" si="78"/>
        <v>6.2860065535240905E-3</v>
      </c>
      <c r="BD364" s="1">
        <f>BC364+LineDuration*(U364-T364+1)</f>
        <v>6.5620065535240907E-3</v>
      </c>
      <c r="BE364" s="1">
        <f t="shared" si="79"/>
        <v>1.337088468942439E-2</v>
      </c>
      <c r="BF364" s="1">
        <f t="shared" si="84"/>
        <v>0.57088468942439152</v>
      </c>
      <c r="BG364" s="1">
        <f>BF364/(U364-T364+1)</f>
        <v>0.57088468942439152</v>
      </c>
      <c r="BH364" s="4">
        <f>((ABS(X364-F364+Xmax_correction)+1)^2+((ABS(U364-M364)+1)*BG364)^2)^(1/2)</f>
        <v>91.001790692978233</v>
      </c>
      <c r="BI364" s="4">
        <f>((ABS(E364-Xmin_correction-W364)+1)^2+((ABS(L364-T364)+1)*BG364)^2)^(1/2)</f>
        <v>63.416942624128318</v>
      </c>
      <c r="BJ364" s="4">
        <f>((ABS(E364-Xmin_correction-Y364)+1)^2+((ABS(K364-U364)+1)*BG364)^2)^(1/2)</f>
        <v>53.003074527131155</v>
      </c>
      <c r="BK364" s="4">
        <f>((ABS(V364-F364+Xmax_correction)+1)^2+((ABS(T364-N364)+1)*BG364)^2)^(1/2)</f>
        <v>100.81394884689523</v>
      </c>
      <c r="BL364" s="4">
        <f>((ABS(V364-Y364)+1)^2+((ABS(T364-U364)+1)*BG364)^2)^(1/2)</f>
        <v>1.1514813626885951</v>
      </c>
      <c r="BM364" s="4">
        <f>((ABS(W364-X364)+1)^2+((ABS(T364-U364)+1)*BG364)^2)^(1/2)</f>
        <v>1.1514813626885951</v>
      </c>
      <c r="BN364" s="4">
        <f>((ABS(E364-Xmin_correction-F364+Xmax_correction)+1)^2+((ABS(L364-M364)+1)*BG364)^2)^(1/2)</f>
        <v>52.284879380103611</v>
      </c>
      <c r="BO364" s="4">
        <f>((ABS(E364-Xmin_correction-F364+Xmax_correction)+1)^2+((ABS(K364-N364)+1)*BG364)^2)^(1/2)</f>
        <v>58.339114512515586</v>
      </c>
      <c r="BP364" s="4">
        <f t="shared" si="85"/>
        <v>100.81394884689523</v>
      </c>
      <c r="BQ364" s="4"/>
    </row>
    <row r="365" spans="1:69" x14ac:dyDescent="0.25">
      <c r="A365" s="10">
        <v>2011</v>
      </c>
      <c r="B365" s="47">
        <v>0</v>
      </c>
      <c r="C365" s="10">
        <v>20</v>
      </c>
      <c r="D365" s="10">
        <v>93</v>
      </c>
      <c r="E365" s="10">
        <v>23</v>
      </c>
      <c r="F365" s="10">
        <v>59</v>
      </c>
      <c r="G365" s="10">
        <v>43</v>
      </c>
      <c r="H365" s="10">
        <v>46</v>
      </c>
      <c r="I365" s="10">
        <v>35</v>
      </c>
      <c r="J365" s="10">
        <v>38</v>
      </c>
      <c r="K365" s="47">
        <v>0</v>
      </c>
      <c r="L365" s="10">
        <v>73</v>
      </c>
      <c r="M365" s="47">
        <v>0</v>
      </c>
      <c r="N365" s="10">
        <v>60</v>
      </c>
      <c r="O365" s="47">
        <v>0</v>
      </c>
      <c r="P365" s="47">
        <v>0</v>
      </c>
      <c r="Q365" s="10">
        <v>7492</v>
      </c>
      <c r="R365" s="10">
        <v>3</v>
      </c>
      <c r="S365" s="10">
        <v>44</v>
      </c>
      <c r="AG365" s="2">
        <f>Q365*0.000001</f>
        <v>7.4919999999999995E-3</v>
      </c>
      <c r="AH365" s="3">
        <f t="shared" si="80"/>
        <v>2.0054675235451151</v>
      </c>
      <c r="AI365" s="3">
        <f t="shared" si="81"/>
        <v>2.0788891235451152</v>
      </c>
      <c r="AJ365" s="2">
        <f>(1+D365-C365)*LineDuration</f>
        <v>2.0423999999999998E-2</v>
      </c>
      <c r="AK365" s="3">
        <f t="shared" si="82"/>
        <v>2.2790443235451154</v>
      </c>
      <c r="AM365" s="7">
        <f>D365-C365+1</f>
        <v>74</v>
      </c>
      <c r="AN365" s="4">
        <f t="shared" si="86"/>
        <v>44.503216361685425</v>
      </c>
      <c r="AO365" s="32">
        <f t="shared" si="83"/>
        <v>1.6628011647200744</v>
      </c>
      <c r="AP365" s="1">
        <f>ABS(J365+I365-H365-G365)/2</f>
        <v>8</v>
      </c>
      <c r="AQ365" s="4">
        <f t="shared" si="87"/>
        <v>45.216548591582985</v>
      </c>
      <c r="AS365" s="4">
        <f>1+(F365-3)-(E365-8)</f>
        <v>42</v>
      </c>
      <c r="AT365" s="4">
        <f>ABS(N365-L365)</f>
        <v>13</v>
      </c>
      <c r="AU365" s="4">
        <f>AN365/(1+D365-C365)*ABS(N365-L365)</f>
        <v>7.8181326040798718</v>
      </c>
      <c r="AV365" s="4">
        <f t="shared" si="88"/>
        <v>42.72146061893222</v>
      </c>
      <c r="AX365" s="4">
        <f t="shared" si="89"/>
        <v>45.216548591582985</v>
      </c>
      <c r="AZ365" s="24">
        <f t="shared" si="75"/>
        <v>1</v>
      </c>
      <c r="BA365" s="1">
        <f t="shared" si="76"/>
        <v>1.2799999999999999E-2</v>
      </c>
      <c r="BB365" s="1">
        <f t="shared" si="77"/>
        <v>2.0670703877696512</v>
      </c>
      <c r="BC365" s="1">
        <f t="shared" si="78"/>
        <v>6.2860065535240905E-3</v>
      </c>
      <c r="BD365" s="1">
        <f>BC365+LineDuration*(U365-T365+1)</f>
        <v>6.5620065535240907E-3</v>
      </c>
      <c r="BE365" s="1">
        <f t="shared" si="79"/>
        <v>1.337088468942439E-2</v>
      </c>
      <c r="BF365" s="1">
        <f t="shared" si="84"/>
        <v>0.57088468942439152</v>
      </c>
      <c r="BG365" s="1">
        <f>BF365/(U365-T365+1)</f>
        <v>0.57088468942439152</v>
      </c>
      <c r="BH365" s="4">
        <f>((ABS(X365-F365+Xmax_correction)+1)^2+((ABS(U365-M365)+1)*BG365)^2)^(1/2)</f>
        <v>57.002858782070035</v>
      </c>
      <c r="BI365" s="4">
        <f>((ABS(E365-Xmin_correction-W365)+1)^2+((ABS(L365-T365)+1)*BG365)^2)^(1/2)</f>
        <v>46.321479720737024</v>
      </c>
      <c r="BJ365" s="4">
        <f>((ABS(E365-Xmin_correction-Y365)+1)^2+((ABS(K365-U365)+1)*BG365)^2)^(1/2)</f>
        <v>19.008574626431599</v>
      </c>
      <c r="BK365" s="4">
        <f>((ABS(V365-F365+Xmax_correction)+1)^2+((ABS(T365-N365)+1)*BG365)^2)^(1/2)</f>
        <v>66.796022424931735</v>
      </c>
      <c r="BL365" s="4">
        <f>((ABS(V365-Y365)+1)^2+((ABS(T365-U365)+1)*BG365)^2)^(1/2)</f>
        <v>1.1514813626885951</v>
      </c>
      <c r="BM365" s="4">
        <f>((ABS(W365-X365)+1)^2+((ABS(T365-U365)+1)*BG365)^2)^(1/2)</f>
        <v>1.1514813626885951</v>
      </c>
      <c r="BN365" s="4">
        <f>((ABS(E365-Xmin_correction-F365+Xmax_correction)+1)^2+((ABS(L365-M365)+1)*BG365)^2)^(1/2)</f>
        <v>57.495038773085902</v>
      </c>
      <c r="BO365" s="4">
        <f>((ABS(E365-Xmin_correction-F365+Xmax_correction)+1)^2+((ABS(K365-N365)+1)*BG365)^2)^(1/2)</f>
        <v>52.284879380103611</v>
      </c>
      <c r="BP365" s="4">
        <f t="shared" si="85"/>
        <v>66.796022424931735</v>
      </c>
      <c r="BQ365" s="4"/>
    </row>
    <row r="366" spans="1:69" x14ac:dyDescent="0.25">
      <c r="A366" s="10">
        <v>2047</v>
      </c>
      <c r="B366" s="47">
        <v>0</v>
      </c>
      <c r="C366" s="10">
        <v>20</v>
      </c>
      <c r="D366" s="10">
        <v>93</v>
      </c>
      <c r="E366" s="10">
        <v>28</v>
      </c>
      <c r="F366" s="10">
        <v>64</v>
      </c>
      <c r="G366" s="10">
        <v>47</v>
      </c>
      <c r="H366" s="10">
        <v>51</v>
      </c>
      <c r="I366" s="10">
        <v>43</v>
      </c>
      <c r="J366" s="10">
        <v>46</v>
      </c>
      <c r="K366" s="47">
        <v>0</v>
      </c>
      <c r="L366" s="10">
        <v>65</v>
      </c>
      <c r="M366" s="47">
        <v>0</v>
      </c>
      <c r="N366" s="10">
        <v>64</v>
      </c>
      <c r="O366" s="47">
        <v>0</v>
      </c>
      <c r="P366" s="47">
        <v>0</v>
      </c>
      <c r="Q366" s="10">
        <v>7492</v>
      </c>
      <c r="R366" s="10">
        <v>3</v>
      </c>
      <c r="S366" s="10">
        <v>44</v>
      </c>
      <c r="AG366" s="2">
        <f>Q366*0.000001</f>
        <v>7.4919999999999995E-3</v>
      </c>
      <c r="AH366" s="3">
        <f t="shared" si="80"/>
        <v>2.0054675235451151</v>
      </c>
      <c r="AI366" s="3">
        <f t="shared" si="81"/>
        <v>2.0788891235451152</v>
      </c>
      <c r="AJ366" s="2">
        <f>(1+D366-C366)*LineDuration</f>
        <v>2.0423999999999998E-2</v>
      </c>
      <c r="AK366" s="3">
        <f t="shared" si="82"/>
        <v>2.2790443235451154</v>
      </c>
      <c r="AM366" s="7">
        <f>D366-C366+1</f>
        <v>74</v>
      </c>
      <c r="AN366" s="4">
        <f t="shared" si="86"/>
        <v>44.503216361685425</v>
      </c>
      <c r="AO366" s="32">
        <f t="shared" si="83"/>
        <v>1.6628011647200744</v>
      </c>
      <c r="AP366" s="1">
        <f>ABS(J366+I366-H366-G366)/2</f>
        <v>4.5</v>
      </c>
      <c r="AQ366" s="4">
        <f t="shared" si="87"/>
        <v>44.730149413287066</v>
      </c>
      <c r="AS366" s="4">
        <f>1+(F366-3)-(E366-8)</f>
        <v>42</v>
      </c>
      <c r="AT366" s="4">
        <f>ABS(N366-L366)</f>
        <v>1</v>
      </c>
      <c r="AU366" s="4">
        <f>AN366/(1+D366-C366)*ABS(N366-L366)</f>
        <v>0.60139481569845166</v>
      </c>
      <c r="AV366" s="4">
        <f t="shared" si="88"/>
        <v>42.004305442708478</v>
      </c>
      <c r="AX366" s="4">
        <f t="shared" si="89"/>
        <v>44.730149413287066</v>
      </c>
      <c r="AZ366" s="24">
        <f t="shared" si="75"/>
        <v>2</v>
      </c>
      <c r="BA366" s="1">
        <f t="shared" si="76"/>
        <v>1.2799999999999999E-2</v>
      </c>
      <c r="BB366" s="1">
        <f t="shared" si="77"/>
        <v>2.0670703877696512</v>
      </c>
      <c r="BC366" s="1">
        <f t="shared" si="78"/>
        <v>6.2860065535240905E-3</v>
      </c>
      <c r="BD366" s="1">
        <f>BC366+LineDuration*(U366-T366+1)</f>
        <v>6.5620065535240907E-3</v>
      </c>
      <c r="BE366" s="1">
        <f t="shared" si="79"/>
        <v>1.337088468942439E-2</v>
      </c>
      <c r="BF366" s="1">
        <f t="shared" si="84"/>
        <v>0.57088468942439152</v>
      </c>
      <c r="BG366" s="1">
        <f>BF366/(U366-T366+1)</f>
        <v>0.57088468942439152</v>
      </c>
      <c r="BH366" s="4">
        <f>((ABS(X366-F366+Xmax_correction)+1)^2+((ABS(U366-M366)+1)*BG366)^2)^(1/2)</f>
        <v>62.002628245330207</v>
      </c>
      <c r="BI366" s="4">
        <f>((ABS(E366-Xmin_correction-W366)+1)^2+((ABS(L366-T366)+1)*BG366)^2)^(1/2)</f>
        <v>44.672822112165306</v>
      </c>
      <c r="BJ366" s="4">
        <f>((ABS(E366-Xmin_correction-Y366)+1)^2+((ABS(K366-U366)+1)*BG366)^2)^(1/2)</f>
        <v>24.006788817512</v>
      </c>
      <c r="BK366" s="4">
        <f>((ABS(V366-F366+Xmax_correction)+1)^2+((ABS(T366-N366)+1)*BG366)^2)^(1/2)</f>
        <v>72.256258645296967</v>
      </c>
      <c r="BL366" s="4">
        <f>((ABS(V366-Y366)+1)^2+((ABS(T366-U366)+1)*BG366)^2)^(1/2)</f>
        <v>1.1514813626885951</v>
      </c>
      <c r="BM366" s="4">
        <f>((ABS(W366-X366)+1)^2+((ABS(T366-U366)+1)*BG366)^2)^(1/2)</f>
        <v>1.1514813626885951</v>
      </c>
      <c r="BN366" s="4">
        <f>((ABS(E366-Xmin_correction-F366+Xmax_correction)+1)^2+((ABS(L366-M366)+1)*BG366)^2)^(1/2)</f>
        <v>54.227862169415879</v>
      </c>
      <c r="BO366" s="4">
        <f>((ABS(E366-Xmin_correction-F366+Xmax_correction)+1)^2+((ABS(K366-N366)+1)*BG366)^2)^(1/2)</f>
        <v>53.832768026695895</v>
      </c>
      <c r="BP366" s="4">
        <f t="shared" si="85"/>
        <v>72.256258645296967</v>
      </c>
      <c r="BQ366" s="4"/>
    </row>
    <row r="367" spans="1:69" x14ac:dyDescent="0.25">
      <c r="A367" s="10">
        <v>2027</v>
      </c>
      <c r="B367" s="47">
        <v>0</v>
      </c>
      <c r="C367" s="10">
        <v>19</v>
      </c>
      <c r="D367" s="10">
        <v>93</v>
      </c>
      <c r="E367" s="10">
        <v>41</v>
      </c>
      <c r="F367" s="10">
        <v>75</v>
      </c>
      <c r="G367" s="10">
        <v>57</v>
      </c>
      <c r="H367" s="10">
        <v>59</v>
      </c>
      <c r="I367" s="10">
        <v>58</v>
      </c>
      <c r="J367" s="10">
        <v>60</v>
      </c>
      <c r="K367" s="47">
        <v>0</v>
      </c>
      <c r="L367" s="10">
        <v>63</v>
      </c>
      <c r="M367" s="47">
        <v>0</v>
      </c>
      <c r="N367" s="10">
        <v>65</v>
      </c>
      <c r="O367" s="47">
        <v>0</v>
      </c>
      <c r="P367" s="47">
        <v>0</v>
      </c>
      <c r="Q367" s="10">
        <v>7492</v>
      </c>
      <c r="R367" s="10">
        <v>3</v>
      </c>
      <c r="S367" s="10">
        <v>44</v>
      </c>
      <c r="AF367" s="8"/>
      <c r="AG367" s="2">
        <f>Q367*0.000001</f>
        <v>7.4919999999999995E-3</v>
      </c>
      <c r="AH367" s="3">
        <f t="shared" si="80"/>
        <v>2.0054675235451151</v>
      </c>
      <c r="AI367" s="3">
        <f t="shared" si="81"/>
        <v>2.0788891235451152</v>
      </c>
      <c r="AJ367" s="2">
        <f>(1+D367-C367)*LineDuration</f>
        <v>2.07E-2</v>
      </c>
      <c r="AK367" s="3">
        <f t="shared" si="82"/>
        <v>2.2817491235451151</v>
      </c>
      <c r="AM367" s="7">
        <f>D367-C367+1</f>
        <v>75</v>
      </c>
      <c r="AN367" s="4">
        <f t="shared" si="86"/>
        <v>45.132605857383886</v>
      </c>
      <c r="AO367" s="32">
        <f t="shared" si="83"/>
        <v>1.6617697687785886</v>
      </c>
      <c r="AP367" s="1">
        <f>ABS(J367+I367-H367-G367)/2</f>
        <v>1</v>
      </c>
      <c r="AQ367" s="4">
        <f t="shared" si="87"/>
        <v>45.14368296315623</v>
      </c>
      <c r="AS367" s="4">
        <f>1+(F367-3)-(E367-8)</f>
        <v>40</v>
      </c>
      <c r="AT367" s="4">
        <f>ABS(N367-L367)</f>
        <v>2</v>
      </c>
      <c r="AU367" s="4">
        <f>AN367/(1+D367-C367)*ABS(N367-L367)</f>
        <v>1.2035361561969036</v>
      </c>
      <c r="AV367" s="4">
        <f t="shared" si="88"/>
        <v>40.018102144895295</v>
      </c>
      <c r="AX367" s="4">
        <f t="shared" si="89"/>
        <v>45.14368296315623</v>
      </c>
      <c r="AZ367" s="24">
        <f t="shared" si="75"/>
        <v>3</v>
      </c>
      <c r="BA367" s="1">
        <f t="shared" si="76"/>
        <v>1.2799999999999999E-2</v>
      </c>
      <c r="BB367" s="1">
        <f t="shared" si="77"/>
        <v>2.0670703877696512</v>
      </c>
      <c r="BC367" s="1">
        <f t="shared" si="78"/>
        <v>6.2860065535240905E-3</v>
      </c>
      <c r="BD367" s="1">
        <f>BC367+LineDuration*(U367-T367+1)</f>
        <v>6.5620065535240907E-3</v>
      </c>
      <c r="BE367" s="1">
        <f t="shared" si="79"/>
        <v>1.337088468942439E-2</v>
      </c>
      <c r="BF367" s="1">
        <f t="shared" si="84"/>
        <v>0.57088468942439152</v>
      </c>
      <c r="BG367" s="1">
        <f>BF367/(U367-T367+1)</f>
        <v>0.57088468942439152</v>
      </c>
      <c r="BH367" s="4">
        <f>((ABS(X367-F367+Xmax_correction)+1)^2+((ABS(U367-M367)+1)*BG367)^2)^(1/2)</f>
        <v>73.00223222154662</v>
      </c>
      <c r="BI367" s="4">
        <f>((ABS(E367-Xmin_correction-W367)+1)^2+((ABS(L367-T367)+1)*BG367)^2)^(1/2)</f>
        <v>51.999275091333509</v>
      </c>
      <c r="BJ367" s="4">
        <f>((ABS(E367-Xmin_correction-Y367)+1)^2+((ABS(K367-U367)+1)*BG367)^2)^(1/2)</f>
        <v>37.004403918028721</v>
      </c>
      <c r="BK367" s="4">
        <f>((ABS(V367-F367+Xmax_correction)+1)^2+((ABS(T367-N367)+1)*BG367)^2)^(1/2)</f>
        <v>82.15023454297112</v>
      </c>
      <c r="BL367" s="4">
        <f>((ABS(V367-Y367)+1)^2+((ABS(T367-U367)+1)*BG367)^2)^(1/2)</f>
        <v>1.1514813626885951</v>
      </c>
      <c r="BM367" s="4">
        <f>((ABS(W367-X367)+1)^2+((ABS(T367-U367)+1)*BG367)^2)^(1/2)</f>
        <v>1.1514813626885951</v>
      </c>
      <c r="BN367" s="4">
        <f>((ABS(E367-Xmin_correction-F367+Xmax_correction)+1)^2+((ABS(L367-M367)+1)*BG367)^2)^(1/2)</f>
        <v>51.999275091333509</v>
      </c>
      <c r="BO367" s="4">
        <f>((ABS(E367-Xmin_correction-F367+Xmax_correction)+1)^2+((ABS(K367-N367)+1)*BG367)^2)^(1/2)</f>
        <v>52.807774384697993</v>
      </c>
      <c r="BP367" s="4">
        <f t="shared" si="85"/>
        <v>82.15023454297112</v>
      </c>
      <c r="BQ367" s="4"/>
    </row>
    <row r="368" spans="1:69" s="36" customFormat="1" x14ac:dyDescent="0.25">
      <c r="A368" s="44">
        <v>2112</v>
      </c>
      <c r="B368" s="47">
        <v>0</v>
      </c>
      <c r="C368" s="44">
        <v>22</v>
      </c>
      <c r="D368" s="44">
        <v>96</v>
      </c>
      <c r="E368" s="44">
        <v>60</v>
      </c>
      <c r="F368" s="44">
        <v>97</v>
      </c>
      <c r="G368" s="44">
        <v>74</v>
      </c>
      <c r="H368" s="44">
        <v>76</v>
      </c>
      <c r="I368" s="44">
        <v>80</v>
      </c>
      <c r="J368" s="44">
        <v>84</v>
      </c>
      <c r="K368" s="47">
        <v>0</v>
      </c>
      <c r="L368" s="44">
        <v>58</v>
      </c>
      <c r="M368" s="47">
        <v>0</v>
      </c>
      <c r="N368" s="44">
        <v>75</v>
      </c>
      <c r="O368" s="47">
        <v>0</v>
      </c>
      <c r="P368" s="47">
        <v>0</v>
      </c>
      <c r="Q368" s="44">
        <v>7396</v>
      </c>
      <c r="R368" s="44">
        <v>3</v>
      </c>
      <c r="S368" s="44">
        <v>45</v>
      </c>
      <c r="U368" s="39"/>
      <c r="V368" s="39"/>
      <c r="AD368" s="53"/>
      <c r="AG368" s="37">
        <f>Q368*0.000001</f>
        <v>7.3959999999999998E-3</v>
      </c>
      <c r="AH368" s="38">
        <f t="shared" si="80"/>
        <v>2.0324453760951866</v>
      </c>
      <c r="AI368" s="38">
        <f t="shared" si="81"/>
        <v>2.1049261760951867</v>
      </c>
      <c r="AJ368" s="37">
        <f>(1+D368-C368)*LineDuration</f>
        <v>2.07E-2</v>
      </c>
      <c r="AK368" s="38">
        <f t="shared" si="82"/>
        <v>2.3077861760951865</v>
      </c>
      <c r="AL368" s="48"/>
      <c r="AM368" s="39">
        <f>D368-C368+1</f>
        <v>75</v>
      </c>
      <c r="AN368" s="40">
        <f t="shared" si="86"/>
        <v>45.671572845170374</v>
      </c>
      <c r="AO368" s="41">
        <f t="shared" si="83"/>
        <v>1.6421593417475442</v>
      </c>
      <c r="AP368" s="39">
        <f>ABS(J368+I368-H368-G368)/2</f>
        <v>7</v>
      </c>
      <c r="AQ368" s="40">
        <f t="shared" si="87"/>
        <v>46.204897642476212</v>
      </c>
      <c r="AR368" s="48"/>
      <c r="AS368" s="40">
        <f>1+(F368-3)-(E368-8)</f>
        <v>43</v>
      </c>
      <c r="AT368" s="40">
        <f>ABS(N368-L368)</f>
        <v>17</v>
      </c>
      <c r="AU368" s="40">
        <f>AN368/(1+D368-C368)*ABS(N368-L368)</f>
        <v>10.352223178238617</v>
      </c>
      <c r="AV368" s="40">
        <f t="shared" si="88"/>
        <v>44.228593971909859</v>
      </c>
      <c r="AW368" s="48"/>
      <c r="AX368" s="40">
        <f t="shared" si="89"/>
        <v>46.204897642476212</v>
      </c>
      <c r="AY368" s="48"/>
      <c r="AZ368" s="42">
        <f t="shared" si="75"/>
        <v>0</v>
      </c>
      <c r="BA368" s="39">
        <f t="shared" si="76"/>
        <v>1.2799999999999999E-2</v>
      </c>
      <c r="BB368" s="39">
        <f t="shared" si="77"/>
        <v>2.0932544534314754</v>
      </c>
      <c r="BC368" s="39">
        <f t="shared" si="78"/>
        <v>6.2050078914580422E-3</v>
      </c>
      <c r="BD368" s="39">
        <f>BC368+LineDuration*(U368-T368+1)</f>
        <v>6.4810078914580424E-3</v>
      </c>
      <c r="BE368" s="39">
        <f t="shared" si="79"/>
        <v>1.3378111491547107E-2</v>
      </c>
      <c r="BF368" s="39">
        <f t="shared" si="84"/>
        <v>0.57811149154710773</v>
      </c>
      <c r="BG368" s="39">
        <f>BF368/(U368-T368+1)</f>
        <v>0.57811149154710773</v>
      </c>
      <c r="BH368" s="4">
        <f>((ABS(X368-F368+Xmax_correction)+1)^2+((ABS(U368-M368)+1)*BG368)^2)^(1/2)</f>
        <v>95.001758998960966</v>
      </c>
      <c r="BI368" s="40">
        <f>((ABS(E368-Xmin_correction-W368)+1)^2+((ABS(L368-T368)+1)*BG368)^2)^(1/2)</f>
        <v>65.569772710215773</v>
      </c>
      <c r="BJ368" s="4">
        <f>((ABS(E368-Xmin_correction-Y368)+1)^2+((ABS(K368-U368)+1)*BG368)^2)^(1/2)</f>
        <v>56.002983964219787</v>
      </c>
      <c r="BK368" s="4">
        <f>((ABS(V368-F368+Xmax_correction)+1)^2+((ABS(T368-N368)+1)*BG368)^2)^(1/2)</f>
        <v>104.66811210249926</v>
      </c>
      <c r="BL368" s="40">
        <f>((ABS(V368-Y368)+1)^2+((ABS(T368-U368)+1)*BG368)^2)^(1/2)</f>
        <v>1.1550813376809539</v>
      </c>
      <c r="BM368" s="40">
        <f>((ABS(W368-X368)+1)^2+((ABS(T368-U368)+1)*BG368)^2)^(1/2)</f>
        <v>1.1550813376809539</v>
      </c>
      <c r="BN368" s="4">
        <f>((ABS(E368-Xmin_correction-F368+Xmax_correction)+1)^2+((ABS(L368-M368)+1)*BG368)^2)^(1/2)</f>
        <v>52.568004463450556</v>
      </c>
      <c r="BO368" s="4">
        <f>((ABS(E368-Xmin_correction-F368+Xmax_correction)+1)^2+((ABS(K368-N368)+1)*BG368)^2)^(1/2)</f>
        <v>59.417284447384105</v>
      </c>
      <c r="BP368" s="40">
        <f t="shared" si="85"/>
        <v>104.66811210249926</v>
      </c>
      <c r="BQ368" s="4"/>
    </row>
    <row r="369" spans="1:69" s="36" customFormat="1" x14ac:dyDescent="0.25">
      <c r="A369" s="44">
        <v>2011</v>
      </c>
      <c r="B369" s="47">
        <v>0</v>
      </c>
      <c r="C369" s="44">
        <v>21</v>
      </c>
      <c r="D369" s="44">
        <v>94</v>
      </c>
      <c r="E369" s="44">
        <v>16</v>
      </c>
      <c r="F369" s="44">
        <v>52</v>
      </c>
      <c r="G369" s="44">
        <v>37</v>
      </c>
      <c r="H369" s="44">
        <v>41</v>
      </c>
      <c r="I369" s="44">
        <v>28</v>
      </c>
      <c r="J369" s="44">
        <v>32</v>
      </c>
      <c r="K369" s="47">
        <v>0</v>
      </c>
      <c r="L369" s="44">
        <v>68</v>
      </c>
      <c r="M369" s="47">
        <v>0</v>
      </c>
      <c r="N369" s="44">
        <v>61</v>
      </c>
      <c r="O369" s="47">
        <v>0</v>
      </c>
      <c r="P369" s="47">
        <v>0</v>
      </c>
      <c r="Q369" s="44">
        <v>7396</v>
      </c>
      <c r="R369" s="44">
        <v>3</v>
      </c>
      <c r="S369" s="44">
        <v>45</v>
      </c>
      <c r="U369" s="39"/>
      <c r="V369" s="39"/>
      <c r="AD369" s="53"/>
      <c r="AG369" s="37">
        <f>Q369*0.000001</f>
        <v>7.3959999999999998E-3</v>
      </c>
      <c r="AH369" s="38">
        <f t="shared" si="80"/>
        <v>2.0324453760951866</v>
      </c>
      <c r="AI369" s="38">
        <f t="shared" si="81"/>
        <v>2.1049261760951867</v>
      </c>
      <c r="AJ369" s="37">
        <f>(1+D369-C369)*LineDuration</f>
        <v>2.0423999999999998E-2</v>
      </c>
      <c r="AK369" s="38">
        <f t="shared" si="82"/>
        <v>2.3050813760951869</v>
      </c>
      <c r="AL369" s="48"/>
      <c r="AM369" s="39">
        <f>D369-C369+1</f>
        <v>74</v>
      </c>
      <c r="AN369" s="40">
        <f t="shared" si="86"/>
        <v>45.034997122968093</v>
      </c>
      <c r="AO369" s="41">
        <f t="shared" si="83"/>
        <v>1.6431665310856565</v>
      </c>
      <c r="AP369" s="39">
        <f>ABS(J369+I369-H369-G369)/2</f>
        <v>9</v>
      </c>
      <c r="AQ369" s="40">
        <f t="shared" si="87"/>
        <v>45.925493637692611</v>
      </c>
      <c r="AR369" s="48"/>
      <c r="AS369" s="40">
        <f>1+(F369-3)-(E369-8)</f>
        <v>42</v>
      </c>
      <c r="AT369" s="40">
        <f>ABS(N369-L369)</f>
        <v>7</v>
      </c>
      <c r="AU369" s="40">
        <f>AN369/(1+D369-C369)*ABS(N369-L369)</f>
        <v>4.2600672954159009</v>
      </c>
      <c r="AV369" s="40">
        <f t="shared" si="88"/>
        <v>42.215496838974573</v>
      </c>
      <c r="AW369" s="48"/>
      <c r="AX369" s="40">
        <f t="shared" si="89"/>
        <v>45.925493637692611</v>
      </c>
      <c r="AY369" s="48"/>
      <c r="AZ369" s="42">
        <f t="shared" si="75"/>
        <v>1</v>
      </c>
      <c r="BA369" s="39">
        <f t="shared" si="76"/>
        <v>1.2799999999999999E-2</v>
      </c>
      <c r="BB369" s="39">
        <f t="shared" si="77"/>
        <v>2.0932544534314754</v>
      </c>
      <c r="BC369" s="39">
        <f t="shared" si="78"/>
        <v>6.2050078914580422E-3</v>
      </c>
      <c r="BD369" s="39">
        <f>BC369+LineDuration*(U369-T369+1)</f>
        <v>6.4810078914580424E-3</v>
      </c>
      <c r="BE369" s="39">
        <f t="shared" si="79"/>
        <v>1.3378111491547107E-2</v>
      </c>
      <c r="BF369" s="39">
        <f t="shared" si="84"/>
        <v>0.57811149154710773</v>
      </c>
      <c r="BG369" s="39">
        <f>BF369/(U369-T369+1)</f>
        <v>0.57811149154710773</v>
      </c>
      <c r="BH369" s="4">
        <f>((ABS(X369-F369+Xmax_correction)+1)^2+((ABS(U369-M369)+1)*BG369)^2)^(1/2)</f>
        <v>50.003342017275791</v>
      </c>
      <c r="BI369" s="40">
        <f>((ABS(E369-Xmin_correction-W369)+1)^2+((ABS(L369-T369)+1)*BG369)^2)^(1/2)</f>
        <v>41.655583071092039</v>
      </c>
      <c r="BJ369" s="4">
        <f>((ABS(E369-Xmin_correction-Y369)+1)^2+((ABS(K369-U369)+1)*BG369)^2)^(1/2)</f>
        <v>12.013917466699146</v>
      </c>
      <c r="BK369" s="4">
        <f>((ABS(V369-F369+Xmax_correction)+1)^2+((ABS(T369-N369)+1)*BG369)^2)^(1/2)</f>
        <v>61.520032304579537</v>
      </c>
      <c r="BL369" s="40">
        <f>((ABS(V369-Y369)+1)^2+((ABS(T369-U369)+1)*BG369)^2)^(1/2)</f>
        <v>1.1550813376809539</v>
      </c>
      <c r="BM369" s="40">
        <f>((ABS(W369-X369)+1)^2+((ABS(T369-U369)+1)*BG369)^2)^(1/2)</f>
        <v>1.1550813376809539</v>
      </c>
      <c r="BN369" s="4">
        <f>((ABS(E369-Xmin_correction-F369+Xmax_correction)+1)^2+((ABS(L369-M369)+1)*BG369)^2)^(1/2)</f>
        <v>55.78698415394625</v>
      </c>
      <c r="BO369" s="4">
        <f>((ABS(E369-Xmin_correction-F369+Xmax_correction)+1)^2+((ABS(K369-N369)+1)*BG369)^2)^(1/2)</f>
        <v>52.968994466163977</v>
      </c>
      <c r="BP369" s="40">
        <f t="shared" si="85"/>
        <v>61.520032304579537</v>
      </c>
      <c r="BQ369" s="4"/>
    </row>
    <row r="370" spans="1:69" s="36" customFormat="1" x14ac:dyDescent="0.25">
      <c r="A370" s="44">
        <v>2074</v>
      </c>
      <c r="B370" s="47">
        <v>0</v>
      </c>
      <c r="C370" s="44">
        <v>20</v>
      </c>
      <c r="D370" s="44">
        <v>94</v>
      </c>
      <c r="E370" s="44">
        <v>23</v>
      </c>
      <c r="F370" s="44">
        <v>59</v>
      </c>
      <c r="G370" s="44">
        <v>44</v>
      </c>
      <c r="H370" s="44">
        <v>45</v>
      </c>
      <c r="I370" s="44">
        <v>37</v>
      </c>
      <c r="J370" s="44">
        <v>41</v>
      </c>
      <c r="K370" s="47">
        <v>0</v>
      </c>
      <c r="L370" s="44">
        <v>68</v>
      </c>
      <c r="M370" s="47">
        <v>0</v>
      </c>
      <c r="N370" s="44">
        <v>66</v>
      </c>
      <c r="O370" s="47">
        <v>0</v>
      </c>
      <c r="P370" s="47">
        <v>0</v>
      </c>
      <c r="Q370" s="44">
        <v>7396</v>
      </c>
      <c r="R370" s="44">
        <v>3</v>
      </c>
      <c r="S370" s="44">
        <v>45</v>
      </c>
      <c r="U370" s="39"/>
      <c r="V370" s="39"/>
      <c r="AD370" s="53"/>
      <c r="AG370" s="37">
        <f>Q370*0.000001</f>
        <v>7.3959999999999998E-3</v>
      </c>
      <c r="AH370" s="38">
        <f t="shared" si="80"/>
        <v>2.0324453760951866</v>
      </c>
      <c r="AI370" s="38">
        <f t="shared" si="81"/>
        <v>2.1049261760951867</v>
      </c>
      <c r="AJ370" s="37">
        <f>(1+D370-C370)*LineDuration</f>
        <v>2.07E-2</v>
      </c>
      <c r="AK370" s="38">
        <f t="shared" si="82"/>
        <v>2.3077861760951865</v>
      </c>
      <c r="AL370" s="48"/>
      <c r="AM370" s="39">
        <f>D370-C370+1</f>
        <v>75</v>
      </c>
      <c r="AN370" s="40">
        <f t="shared" si="86"/>
        <v>45.671572845170374</v>
      </c>
      <c r="AO370" s="41">
        <f t="shared" si="83"/>
        <v>1.6421593417475442</v>
      </c>
      <c r="AP370" s="39">
        <f>ABS(J370+I370-H370-G370)/2</f>
        <v>5.5</v>
      </c>
      <c r="AQ370" s="40">
        <f t="shared" si="87"/>
        <v>46.001549605982881</v>
      </c>
      <c r="AR370" s="48"/>
      <c r="AS370" s="40">
        <f>1+(F370-3)-(E370-8)</f>
        <v>42</v>
      </c>
      <c r="AT370" s="40">
        <f>ABS(N370-L370)</f>
        <v>2</v>
      </c>
      <c r="AU370" s="40">
        <f>AN370/(1+D370-C370)*ABS(N370-L370)</f>
        <v>1.2179086092045432</v>
      </c>
      <c r="AV370" s="40">
        <f t="shared" si="88"/>
        <v>42.017654639215344</v>
      </c>
      <c r="AW370" s="48"/>
      <c r="AX370" s="40">
        <f t="shared" si="89"/>
        <v>46.001549605982881</v>
      </c>
      <c r="AY370" s="48"/>
      <c r="AZ370" s="42">
        <f t="shared" si="75"/>
        <v>2</v>
      </c>
      <c r="BA370" s="39">
        <f t="shared" si="76"/>
        <v>1.2799999999999999E-2</v>
      </c>
      <c r="BB370" s="39">
        <f t="shared" si="77"/>
        <v>2.0932544534314754</v>
      </c>
      <c r="BC370" s="39">
        <f t="shared" si="78"/>
        <v>6.2050078914580422E-3</v>
      </c>
      <c r="BD370" s="39">
        <f>BC370+LineDuration*(U370-T370+1)</f>
        <v>6.4810078914580424E-3</v>
      </c>
      <c r="BE370" s="39">
        <f t="shared" si="79"/>
        <v>1.3378111491547107E-2</v>
      </c>
      <c r="BF370" s="39">
        <f t="shared" si="84"/>
        <v>0.57811149154710773</v>
      </c>
      <c r="BG370" s="39">
        <f>BF370/(U370-T370+1)</f>
        <v>0.57811149154710773</v>
      </c>
      <c r="BH370" s="4">
        <f>((ABS(X370-F370+Xmax_correction)+1)^2+((ABS(U370-M370)+1)*BG370)^2)^(1/2)</f>
        <v>57.002931616686688</v>
      </c>
      <c r="BI370" s="40">
        <f>((ABS(E370-Xmin_correction-W370)+1)^2+((ABS(L370-T370)+1)*BG370)^2)^(1/2)</f>
        <v>44.183567092219363</v>
      </c>
      <c r="BJ370" s="4">
        <f>((ABS(E370-Xmin_correction-Y370)+1)^2+((ABS(K370-U370)+1)*BG370)^2)^(1/2)</f>
        <v>19.008793041554711</v>
      </c>
      <c r="BK370" s="4">
        <f>((ABS(V370-F370+Xmax_correction)+1)^2+((ABS(T370-N370)+1)*BG370)^2)^(1/2)</f>
        <v>68.915032417473697</v>
      </c>
      <c r="BL370" s="40">
        <f>((ABS(V370-Y370)+1)^2+((ABS(T370-U370)+1)*BG370)^2)^(1/2)</f>
        <v>1.1550813376809539</v>
      </c>
      <c r="BM370" s="40">
        <f>((ABS(W370-X370)+1)^2+((ABS(T370-U370)+1)*BG370)^2)^(1/2)</f>
        <v>1.1550813376809539</v>
      </c>
      <c r="BN370" s="4">
        <f>((ABS(E370-Xmin_correction-F370+Xmax_correction)+1)^2+((ABS(L370-M370)+1)*BG370)^2)^(1/2)</f>
        <v>55.78698415394625</v>
      </c>
      <c r="BO370" s="4">
        <f>((ABS(E370-Xmin_correction-F370+Xmax_correction)+1)^2+((ABS(K370-N370)+1)*BG370)^2)^(1/2)</f>
        <v>54.966186816091316</v>
      </c>
      <c r="BP370" s="40">
        <f t="shared" si="85"/>
        <v>68.915032417473697</v>
      </c>
      <c r="BQ370" s="4"/>
    </row>
    <row r="371" spans="1:69" s="36" customFormat="1" x14ac:dyDescent="0.25">
      <c r="A371" s="44">
        <v>2047</v>
      </c>
      <c r="B371" s="47">
        <v>0</v>
      </c>
      <c r="C371" s="44">
        <v>20</v>
      </c>
      <c r="D371" s="44">
        <v>94</v>
      </c>
      <c r="E371" s="44">
        <v>39</v>
      </c>
      <c r="F371" s="44">
        <v>74</v>
      </c>
      <c r="G371" s="44">
        <v>55</v>
      </c>
      <c r="H371" s="44">
        <v>57</v>
      </c>
      <c r="I371" s="44">
        <v>56</v>
      </c>
      <c r="J371" s="44">
        <v>58</v>
      </c>
      <c r="K371" s="47">
        <v>0</v>
      </c>
      <c r="L371" s="44">
        <v>65</v>
      </c>
      <c r="M371" s="47">
        <v>0</v>
      </c>
      <c r="N371" s="44">
        <v>67</v>
      </c>
      <c r="O371" s="47">
        <v>0</v>
      </c>
      <c r="P371" s="47">
        <v>0</v>
      </c>
      <c r="Q371" s="44">
        <v>7396</v>
      </c>
      <c r="R371" s="44">
        <v>3</v>
      </c>
      <c r="S371" s="44">
        <v>45</v>
      </c>
      <c r="U371" s="39"/>
      <c r="V371" s="39"/>
      <c r="AD371" s="53"/>
      <c r="AG371" s="37">
        <f>Q371*0.000001</f>
        <v>7.3959999999999998E-3</v>
      </c>
      <c r="AH371" s="38">
        <f t="shared" si="80"/>
        <v>2.0324453760951866</v>
      </c>
      <c r="AI371" s="38">
        <f t="shared" si="81"/>
        <v>2.1049261760951867</v>
      </c>
      <c r="AJ371" s="37">
        <f>(1+D371-C371)*LineDuration</f>
        <v>2.07E-2</v>
      </c>
      <c r="AK371" s="38">
        <f t="shared" si="82"/>
        <v>2.3077861760951865</v>
      </c>
      <c r="AL371" s="48"/>
      <c r="AM371" s="39">
        <f>D371-C371+1</f>
        <v>75</v>
      </c>
      <c r="AN371" s="40">
        <f t="shared" si="86"/>
        <v>45.671572845170374</v>
      </c>
      <c r="AO371" s="41">
        <f t="shared" si="83"/>
        <v>1.6421593417475442</v>
      </c>
      <c r="AP371" s="39">
        <f>ABS(J371+I371-H371-G371)/2</f>
        <v>1</v>
      </c>
      <c r="AQ371" s="40">
        <f t="shared" si="87"/>
        <v>45.682519262314152</v>
      </c>
      <c r="AR371" s="48"/>
      <c r="AS371" s="40">
        <f>1+(F371-3)-(E371-8)</f>
        <v>41</v>
      </c>
      <c r="AT371" s="40">
        <f>ABS(N371-L371)</f>
        <v>2</v>
      </c>
      <c r="AU371" s="40">
        <f>AN371/(1+D371-C371)*ABS(N371-L371)</f>
        <v>1.2179086092045432</v>
      </c>
      <c r="AV371" s="40">
        <f t="shared" si="88"/>
        <v>41.018085052576197</v>
      </c>
      <c r="AW371" s="48"/>
      <c r="AX371" s="40">
        <f t="shared" si="89"/>
        <v>45.682519262314152</v>
      </c>
      <c r="AY371" s="48"/>
      <c r="AZ371" s="42">
        <f t="shared" si="75"/>
        <v>3</v>
      </c>
      <c r="BA371" s="39">
        <f t="shared" si="76"/>
        <v>1.2799999999999999E-2</v>
      </c>
      <c r="BB371" s="39">
        <f t="shared" si="77"/>
        <v>2.0932544534314754</v>
      </c>
      <c r="BC371" s="39">
        <f t="shared" si="78"/>
        <v>6.2050078914580422E-3</v>
      </c>
      <c r="BD371" s="39">
        <f>BC371+LineDuration*(U371-T371+1)</f>
        <v>6.4810078914580424E-3</v>
      </c>
      <c r="BE371" s="39">
        <f t="shared" si="79"/>
        <v>1.3378111491547107E-2</v>
      </c>
      <c r="BF371" s="39">
        <f t="shared" si="84"/>
        <v>0.57811149154710773</v>
      </c>
      <c r="BG371" s="39">
        <f>BF371/(U371-T371+1)</f>
        <v>0.57811149154710773</v>
      </c>
      <c r="BH371" s="4">
        <f>((ABS(X371-F371+Xmax_correction)+1)^2+((ABS(U371-M371)+1)*BG371)^2)^(1/2)</f>
        <v>72.002320885487151</v>
      </c>
      <c r="BI371" s="40">
        <f>((ABS(E371-Xmin_correction-W371)+1)^2+((ABS(L371-T371)+1)*BG371)^2)^(1/2)</f>
        <v>51.77674553161706</v>
      </c>
      <c r="BJ371" s="4">
        <f>((ABS(E371-Xmin_correction-Y371)+1)^2+((ABS(K371-U371)+1)*BG371)^2)^(1/2)</f>
        <v>35.004774144345781</v>
      </c>
      <c r="BK371" s="4">
        <f>((ABS(V371-F371+Xmax_correction)+1)^2+((ABS(T371-N371)+1)*BG371)^2)^(1/2)</f>
        <v>82.032922867287809</v>
      </c>
      <c r="BL371" s="40">
        <f>((ABS(V371-Y371)+1)^2+((ABS(T371-U371)+1)*BG371)^2)^(1/2)</f>
        <v>1.1550813376809539</v>
      </c>
      <c r="BM371" s="40">
        <f>((ABS(W371-X371)+1)^2+((ABS(T371-U371)+1)*BG371)^2)^(1/2)</f>
        <v>1.1550813376809539</v>
      </c>
      <c r="BN371" s="4">
        <f>((ABS(E371-Xmin_correction-F371+Xmax_correction)+1)^2+((ABS(L371-M371)+1)*BG371)^2)^(1/2)</f>
        <v>53.850082431188781</v>
      </c>
      <c r="BO371" s="4">
        <f>((ABS(E371-Xmin_correction-F371+Xmax_correction)+1)^2+((ABS(K371-N371)+1)*BG371)^2)^(1/2)</f>
        <v>54.675409775788523</v>
      </c>
      <c r="BP371" s="40">
        <f t="shared" si="85"/>
        <v>82.032922867287809</v>
      </c>
      <c r="BQ371" s="4"/>
    </row>
    <row r="372" spans="1:69" x14ac:dyDescent="0.25">
      <c r="A372" s="10">
        <v>2111</v>
      </c>
      <c r="B372" s="47">
        <v>0</v>
      </c>
      <c r="C372" s="10">
        <v>22</v>
      </c>
      <c r="D372" s="10">
        <v>95</v>
      </c>
      <c r="E372" s="10">
        <v>64</v>
      </c>
      <c r="F372" s="10">
        <v>101</v>
      </c>
      <c r="G372" s="10">
        <v>76</v>
      </c>
      <c r="H372" s="10">
        <v>81</v>
      </c>
      <c r="I372" s="10">
        <v>84</v>
      </c>
      <c r="J372" s="10">
        <v>88</v>
      </c>
      <c r="K372" s="47">
        <v>0</v>
      </c>
      <c r="L372" s="10">
        <v>63</v>
      </c>
      <c r="M372" s="47">
        <v>0</v>
      </c>
      <c r="N372" s="10">
        <v>73</v>
      </c>
      <c r="O372" s="47">
        <v>0</v>
      </c>
      <c r="P372" s="47">
        <v>0</v>
      </c>
      <c r="Q372" s="10">
        <v>7364</v>
      </c>
      <c r="R372" s="10">
        <v>3</v>
      </c>
      <c r="S372" s="10">
        <v>45</v>
      </c>
      <c r="AG372" s="2">
        <f>Q372*0.000001</f>
        <v>7.3639999999999999E-3</v>
      </c>
      <c r="AH372" s="3">
        <f t="shared" si="80"/>
        <v>2.0415915765344921</v>
      </c>
      <c r="AI372" s="3">
        <f t="shared" si="81"/>
        <v>2.1137587765344921</v>
      </c>
      <c r="AJ372" s="2">
        <f>(1+D372-C372)*LineDuration</f>
        <v>2.0423999999999998E-2</v>
      </c>
      <c r="AK372" s="3">
        <f t="shared" si="82"/>
        <v>2.3139139765344923</v>
      </c>
      <c r="AM372" s="7">
        <f>D372-C372+1</f>
        <v>74</v>
      </c>
      <c r="AN372" s="4">
        <f t="shared" si="86"/>
        <v>45.215394154340458</v>
      </c>
      <c r="AO372" s="32">
        <f t="shared" si="83"/>
        <v>1.6366107469373097</v>
      </c>
      <c r="AP372" s="1">
        <f>ABS(J372+I372-H372-G372)/2</f>
        <v>7.5</v>
      </c>
      <c r="AQ372" s="4">
        <f t="shared" si="87"/>
        <v>45.833196141359871</v>
      </c>
      <c r="AS372" s="4">
        <f>1+(F372-3)-(E372-8)</f>
        <v>43</v>
      </c>
      <c r="AT372" s="4">
        <f>ABS(N372-L372)</f>
        <v>10</v>
      </c>
      <c r="AU372" s="4">
        <f>AN372/(1+D372-C372)*ABS(N372-L372)</f>
        <v>6.1101883992351969</v>
      </c>
      <c r="AV372" s="4">
        <f t="shared" si="88"/>
        <v>43.431951398413453</v>
      </c>
      <c r="AX372" s="4">
        <f t="shared" si="89"/>
        <v>45.833196141359871</v>
      </c>
      <c r="AZ372" s="24">
        <f t="shared" si="75"/>
        <v>0</v>
      </c>
      <c r="BA372" s="1">
        <f t="shared" si="76"/>
        <v>1.2799999999999999E-2</v>
      </c>
      <c r="BB372" s="1">
        <f t="shared" si="77"/>
        <v>2.1021360958264794</v>
      </c>
      <c r="BC372" s="1">
        <f t="shared" si="78"/>
        <v>6.1780121726517688E-3</v>
      </c>
      <c r="BD372" s="1">
        <f>BC372+LineDuration*(U372-T372+1)</f>
        <v>6.454012172651769E-3</v>
      </c>
      <c r="BE372" s="1">
        <f t="shared" si="79"/>
        <v>1.338056282484814E-2</v>
      </c>
      <c r="BF372" s="1">
        <f t="shared" si="84"/>
        <v>0.58056282484814092</v>
      </c>
      <c r="BG372" s="1">
        <f>BF372/(U372-T372+1)</f>
        <v>0.58056282484814092</v>
      </c>
      <c r="BH372" s="4">
        <f>((ABS(X372-F372+Xmax_correction)+1)^2+((ABS(U372-M372)+1)*BG372)^2)^(1/2)</f>
        <v>99.001702274221515</v>
      </c>
      <c r="BI372" s="4">
        <f>((ABS(E372-Xmin_correction-W372)+1)^2+((ABS(L372-T372)+1)*BG372)^2)^(1/2)</f>
        <v>70.573152692562886</v>
      </c>
      <c r="BJ372" s="4">
        <f>((ABS(E372-Xmin_correction-Y372)+1)^2+((ABS(K372-U372)+1)*BG372)^2)^(1/2)</f>
        <v>60.002808710872827</v>
      </c>
      <c r="BK372" s="4">
        <f>((ABS(V372-F372+Xmax_correction)+1)^2+((ABS(T372-N372)+1)*BG372)^2)^(1/2)</f>
        <v>107.91989292123021</v>
      </c>
      <c r="BL372" s="4">
        <f>((ABS(V372-Y372)+1)^2+((ABS(T372-U372)+1)*BG372)^2)^(1/2)</f>
        <v>1.1563101632328816</v>
      </c>
      <c r="BM372" s="4">
        <f>((ABS(W372-X372)+1)^2+((ABS(T372-U372)+1)*BG372)^2)^(1/2)</f>
        <v>1.1563101632328816</v>
      </c>
      <c r="BN372" s="4">
        <f>((ABS(E372-Xmin_correction-F372+Xmax_correction)+1)^2+((ABS(L372-M372)+1)*BG372)^2)^(1/2)</f>
        <v>54.594595712101352</v>
      </c>
      <c r="BO372" s="4">
        <f>((ABS(E372-Xmin_correction-F372+Xmax_correction)+1)^2+((ABS(K372-N372)+1)*BG372)^2)^(1/2)</f>
        <v>58.700113186686423</v>
      </c>
      <c r="BP372" s="4">
        <f t="shared" si="85"/>
        <v>107.91989292123021</v>
      </c>
      <c r="BQ372" s="4"/>
    </row>
    <row r="373" spans="1:69" x14ac:dyDescent="0.25">
      <c r="A373" s="10">
        <v>2009</v>
      </c>
      <c r="B373" s="47">
        <v>0</v>
      </c>
      <c r="C373" s="10">
        <v>20</v>
      </c>
      <c r="D373" s="10">
        <v>93</v>
      </c>
      <c r="E373" s="10">
        <v>23</v>
      </c>
      <c r="F373" s="10">
        <v>59</v>
      </c>
      <c r="G373" s="10">
        <v>44</v>
      </c>
      <c r="H373" s="10">
        <v>47</v>
      </c>
      <c r="I373" s="10">
        <v>35</v>
      </c>
      <c r="J373" s="10">
        <v>40</v>
      </c>
      <c r="K373" s="47">
        <v>0</v>
      </c>
      <c r="L373" s="10">
        <v>70</v>
      </c>
      <c r="M373" s="47">
        <v>0</v>
      </c>
      <c r="N373" s="10">
        <v>63</v>
      </c>
      <c r="O373" s="47">
        <v>0</v>
      </c>
      <c r="P373" s="47">
        <v>0</v>
      </c>
      <c r="Q373" s="10">
        <v>7364</v>
      </c>
      <c r="R373" s="10">
        <v>3</v>
      </c>
      <c r="S373" s="10">
        <v>45</v>
      </c>
      <c r="AG373" s="2">
        <f>Q373*0.000001</f>
        <v>7.3639999999999999E-3</v>
      </c>
      <c r="AH373" s="3">
        <f t="shared" si="80"/>
        <v>2.0415915765344921</v>
      </c>
      <c r="AI373" s="3">
        <f t="shared" si="81"/>
        <v>2.1137587765344921</v>
      </c>
      <c r="AJ373" s="2">
        <f>(1+D373-C373)*LineDuration</f>
        <v>2.0423999999999998E-2</v>
      </c>
      <c r="AK373" s="3">
        <f t="shared" si="82"/>
        <v>2.3139139765344923</v>
      </c>
      <c r="AM373" s="7">
        <f>D373-C373+1</f>
        <v>74</v>
      </c>
      <c r="AN373" s="4">
        <f t="shared" si="86"/>
        <v>45.215394154340458</v>
      </c>
      <c r="AO373" s="32">
        <f t="shared" si="83"/>
        <v>1.6366107469373097</v>
      </c>
      <c r="AP373" s="1">
        <f>ABS(J373+I373-H373-G373)/2</f>
        <v>8</v>
      </c>
      <c r="AQ373" s="4">
        <f t="shared" si="87"/>
        <v>45.917664014324217</v>
      </c>
      <c r="AS373" s="4">
        <f>1+(F373-3)-(E373-8)</f>
        <v>42</v>
      </c>
      <c r="AT373" s="4">
        <f>ABS(N373-L373)</f>
        <v>7</v>
      </c>
      <c r="AU373" s="4">
        <f>AN373/(1+D373-C373)*ABS(N373-L373)</f>
        <v>4.2771318794646378</v>
      </c>
      <c r="AV373" s="4">
        <f t="shared" si="88"/>
        <v>42.217222280893054</v>
      </c>
      <c r="AX373" s="4">
        <f t="shared" si="89"/>
        <v>45.917664014324217</v>
      </c>
      <c r="AZ373" s="24">
        <f t="shared" si="75"/>
        <v>1</v>
      </c>
      <c r="BA373" s="1">
        <f t="shared" si="76"/>
        <v>1.2799999999999999E-2</v>
      </c>
      <c r="BB373" s="1">
        <f t="shared" si="77"/>
        <v>2.1021360958264794</v>
      </c>
      <c r="BC373" s="1">
        <f t="shared" si="78"/>
        <v>6.1780121726517688E-3</v>
      </c>
      <c r="BD373" s="1">
        <f>BC373+LineDuration*(U373-T373+1)</f>
        <v>6.454012172651769E-3</v>
      </c>
      <c r="BE373" s="1">
        <f t="shared" si="79"/>
        <v>1.338056282484814E-2</v>
      </c>
      <c r="BF373" s="1">
        <f t="shared" si="84"/>
        <v>0.58056282484814092</v>
      </c>
      <c r="BG373" s="1">
        <f>BF373/(U373-T373+1)</f>
        <v>0.58056282484814092</v>
      </c>
      <c r="BH373" s="4">
        <f>((ABS(X373-F373+Xmax_correction)+1)^2+((ABS(U373-M373)+1)*BG373)^2)^(1/2)</f>
        <v>57.002956530285303</v>
      </c>
      <c r="BI373" s="4">
        <f>((ABS(E373-Xmin_correction-W373)+1)^2+((ABS(L373-T373)+1)*BG373)^2)^(1/2)</f>
        <v>45.388160889329804</v>
      </c>
      <c r="BJ373" s="4">
        <f>((ABS(E373-Xmin_correction-Y373)+1)^2+((ABS(K373-U373)+1)*BG373)^2)^(1/2)</f>
        <v>19.008867751488925</v>
      </c>
      <c r="BK373" s="4">
        <f>((ABS(V373-F373+Xmax_correction)+1)^2+((ABS(T373-N373)+1)*BG373)^2)^(1/2)</f>
        <v>68.040942681357635</v>
      </c>
      <c r="BL373" s="4">
        <f>((ABS(V373-Y373)+1)^2+((ABS(T373-U373)+1)*BG373)^2)^(1/2)</f>
        <v>1.1563101632328816</v>
      </c>
      <c r="BM373" s="4">
        <f>((ABS(W373-X373)+1)^2+((ABS(T373-U373)+1)*BG373)^2)^(1/2)</f>
        <v>1.1563101632328816</v>
      </c>
      <c r="BN373" s="4">
        <f>((ABS(E373-Xmin_correction-F373+Xmax_correction)+1)^2+((ABS(L373-M373)+1)*BG373)^2)^(1/2)</f>
        <v>56.745794107719448</v>
      </c>
      <c r="BO373" s="4">
        <f>((ABS(E373-Xmin_correction-F373+Xmax_correction)+1)^2+((ABS(K373-N373)+1)*BG373)^2)^(1/2)</f>
        <v>53.866222078105636</v>
      </c>
      <c r="BP373" s="4">
        <f t="shared" si="85"/>
        <v>68.040942681357635</v>
      </c>
      <c r="BQ373" s="4"/>
    </row>
    <row r="374" spans="1:69" x14ac:dyDescent="0.25">
      <c r="A374" s="10">
        <v>2030</v>
      </c>
      <c r="B374" s="47">
        <v>0</v>
      </c>
      <c r="C374" s="10">
        <v>20</v>
      </c>
      <c r="D374" s="10">
        <v>93</v>
      </c>
      <c r="E374" s="10">
        <v>37</v>
      </c>
      <c r="F374" s="10">
        <v>72</v>
      </c>
      <c r="G374" s="10">
        <v>54</v>
      </c>
      <c r="H374" s="10">
        <v>59</v>
      </c>
      <c r="I374" s="10">
        <v>50</v>
      </c>
      <c r="J374" s="10">
        <v>53</v>
      </c>
      <c r="K374" s="47">
        <v>0</v>
      </c>
      <c r="L374" s="10">
        <v>67</v>
      </c>
      <c r="M374" s="47">
        <v>0</v>
      </c>
      <c r="N374" s="10">
        <v>60</v>
      </c>
      <c r="O374" s="47">
        <v>0</v>
      </c>
      <c r="P374" s="47">
        <v>0</v>
      </c>
      <c r="Q374" s="10">
        <v>7364</v>
      </c>
      <c r="R374" s="10">
        <v>3</v>
      </c>
      <c r="S374" s="10">
        <v>45</v>
      </c>
      <c r="AG374" s="2">
        <f>Q374*0.000001</f>
        <v>7.3639999999999999E-3</v>
      </c>
      <c r="AH374" s="3">
        <f t="shared" si="80"/>
        <v>2.0415915765344921</v>
      </c>
      <c r="AI374" s="3">
        <f t="shared" si="81"/>
        <v>2.1137587765344921</v>
      </c>
      <c r="AJ374" s="2">
        <f>(1+D374-C374)*LineDuration</f>
        <v>2.0423999999999998E-2</v>
      </c>
      <c r="AK374" s="3">
        <f t="shared" si="82"/>
        <v>2.3139139765344923</v>
      </c>
      <c r="AM374" s="7">
        <f>D374-C374+1</f>
        <v>74</v>
      </c>
      <c r="AN374" s="4">
        <f t="shared" si="86"/>
        <v>45.215394154340458</v>
      </c>
      <c r="AO374" s="32">
        <f t="shared" si="83"/>
        <v>1.6366107469373097</v>
      </c>
      <c r="AP374" s="1">
        <f>ABS(J374+I374-H374-G374)/2</f>
        <v>5</v>
      </c>
      <c r="AQ374" s="4">
        <f t="shared" si="87"/>
        <v>45.491008655913149</v>
      </c>
      <c r="AS374" s="4">
        <f>1+(F374-3)-(E374-8)</f>
        <v>41</v>
      </c>
      <c r="AT374" s="4">
        <f>ABS(N374-L374)</f>
        <v>7</v>
      </c>
      <c r="AU374" s="4">
        <f>AN374/(1+D374-C374)*ABS(N374-L374)</f>
        <v>4.2771318794646378</v>
      </c>
      <c r="AV374" s="4">
        <f t="shared" si="88"/>
        <v>41.222492126439086</v>
      </c>
      <c r="AX374" s="4">
        <f t="shared" si="89"/>
        <v>45.491008655913149</v>
      </c>
      <c r="AZ374" s="24">
        <f t="shared" si="75"/>
        <v>2</v>
      </c>
      <c r="BA374" s="1">
        <f t="shared" si="76"/>
        <v>1.2799999999999999E-2</v>
      </c>
      <c r="BB374" s="1">
        <f t="shared" si="77"/>
        <v>2.1021360958264794</v>
      </c>
      <c r="BC374" s="1">
        <f t="shared" si="78"/>
        <v>6.1780121726517688E-3</v>
      </c>
      <c r="BD374" s="1">
        <f>BC374+LineDuration*(U374-T374+1)</f>
        <v>6.454012172651769E-3</v>
      </c>
      <c r="BE374" s="1">
        <f t="shared" si="79"/>
        <v>1.338056282484814E-2</v>
      </c>
      <c r="BF374" s="1">
        <f t="shared" si="84"/>
        <v>0.58056282484814092</v>
      </c>
      <c r="BG374" s="1">
        <f>BF374/(U374-T374+1)</f>
        <v>0.58056282484814092</v>
      </c>
      <c r="BH374" s="4">
        <f>((ABS(X374-F374+Xmax_correction)+1)^2+((ABS(U374-M374)+1)*BG374)^2)^(1/2)</f>
        <v>70.002407481411637</v>
      </c>
      <c r="BI374" s="4">
        <f>((ABS(E374-Xmin_correction-W374)+1)^2+((ABS(L374-T374)+1)*BG374)^2)^(1/2)</f>
        <v>51.454192901903539</v>
      </c>
      <c r="BJ374" s="4">
        <f>((ABS(E374-Xmin_correction-Y374)+1)^2+((ABS(K374-U374)+1)*BG374)^2)^(1/2)</f>
        <v>33.005106471477951</v>
      </c>
      <c r="BK374" s="4">
        <f>((ABS(V374-F374+Xmax_correction)+1)^2+((ABS(T374-N374)+1)*BG374)^2)^(1/2)</f>
        <v>78.448549593790617</v>
      </c>
      <c r="BL374" s="4">
        <f>((ABS(V374-Y374)+1)^2+((ABS(T374-U374)+1)*BG374)^2)^(1/2)</f>
        <v>1.1563101632328816</v>
      </c>
      <c r="BM374" s="4">
        <f>((ABS(W374-X374)+1)^2+((ABS(T374-U374)+1)*BG374)^2)^(1/2)</f>
        <v>1.1563101632328816</v>
      </c>
      <c r="BN374" s="4">
        <f>((ABS(E374-Xmin_correction-F374+Xmax_correction)+1)^2+((ABS(L374-M374)+1)*BG374)^2)^(1/2)</f>
        <v>54.795382717764646</v>
      </c>
      <c r="BO374" s="4">
        <f>((ABS(E374-Xmin_correction-F374+Xmax_correction)+1)^2+((ABS(K374-N374)+1)*BG374)^2)^(1/2)</f>
        <v>51.943959546509596</v>
      </c>
      <c r="BP374" s="4">
        <f t="shared" si="85"/>
        <v>78.448549593790617</v>
      </c>
      <c r="BQ374" s="4"/>
    </row>
    <row r="375" spans="1:69" x14ac:dyDescent="0.25">
      <c r="A375" s="10">
        <v>1988</v>
      </c>
      <c r="B375" s="47">
        <v>0</v>
      </c>
      <c r="C375" s="10">
        <v>20</v>
      </c>
      <c r="D375" s="10">
        <v>92</v>
      </c>
      <c r="E375" s="10">
        <v>50</v>
      </c>
      <c r="F375" s="10">
        <v>84</v>
      </c>
      <c r="G375" s="10">
        <v>65</v>
      </c>
      <c r="H375" s="10">
        <v>70</v>
      </c>
      <c r="I375" s="10">
        <v>66</v>
      </c>
      <c r="J375" s="10">
        <v>72</v>
      </c>
      <c r="K375" s="47">
        <v>0</v>
      </c>
      <c r="L375" s="10">
        <v>65</v>
      </c>
      <c r="M375" s="47">
        <v>0</v>
      </c>
      <c r="N375" s="10">
        <v>70</v>
      </c>
      <c r="O375" s="47">
        <v>0</v>
      </c>
      <c r="P375" s="47">
        <v>0</v>
      </c>
      <c r="Q375" s="10">
        <v>7364</v>
      </c>
      <c r="R375" s="10">
        <v>3</v>
      </c>
      <c r="S375" s="10">
        <v>45</v>
      </c>
      <c r="AF375" s="8"/>
      <c r="AG375" s="2">
        <f>Q375*0.000001</f>
        <v>7.3639999999999999E-3</v>
      </c>
      <c r="AH375" s="3">
        <f t="shared" si="80"/>
        <v>2.0415915765344921</v>
      </c>
      <c r="AI375" s="3">
        <f t="shared" si="81"/>
        <v>2.1137587765344921</v>
      </c>
      <c r="AJ375" s="2">
        <f>(1+D375-C375)*LineDuration</f>
        <v>2.0147999999999999E-2</v>
      </c>
      <c r="AK375" s="3">
        <f t="shared" si="82"/>
        <v>2.3112091765344922</v>
      </c>
      <c r="AM375" s="7">
        <f>D375-C375+1</f>
        <v>73</v>
      </c>
      <c r="AN375" s="4">
        <f t="shared" si="86"/>
        <v>44.57712715921695</v>
      </c>
      <c r="AO375" s="32">
        <f t="shared" si="83"/>
        <v>1.6376111394362527</v>
      </c>
      <c r="AP375" s="1">
        <f>ABS(J375+I375-H375-G375)/2</f>
        <v>1.5</v>
      </c>
      <c r="AQ375" s="4">
        <f t="shared" si="87"/>
        <v>44.602357177272566</v>
      </c>
      <c r="AS375" s="4">
        <f>1+(F375-3)-(E375-8)</f>
        <v>40</v>
      </c>
      <c r="AT375" s="4">
        <f>ABS(N375-L375)</f>
        <v>5</v>
      </c>
      <c r="AU375" s="4">
        <f>AN375/(1+D375-C375)*ABS(N375-L375)</f>
        <v>3.0532278876175996</v>
      </c>
      <c r="AV375" s="4">
        <f t="shared" si="88"/>
        <v>40.116358266095467</v>
      </c>
      <c r="AX375" s="4">
        <f t="shared" si="89"/>
        <v>44.602357177272566</v>
      </c>
      <c r="AZ375" s="24">
        <f t="shared" si="75"/>
        <v>3</v>
      </c>
      <c r="BA375" s="1">
        <f t="shared" si="76"/>
        <v>1.2799999999999999E-2</v>
      </c>
      <c r="BB375" s="1">
        <f t="shared" si="77"/>
        <v>2.1021360958264794</v>
      </c>
      <c r="BC375" s="1">
        <f t="shared" si="78"/>
        <v>6.1780121726517688E-3</v>
      </c>
      <c r="BD375" s="1">
        <f>BC375+LineDuration*(U375-T375+1)</f>
        <v>6.454012172651769E-3</v>
      </c>
      <c r="BE375" s="1">
        <f t="shared" si="79"/>
        <v>1.338056282484814E-2</v>
      </c>
      <c r="BF375" s="1">
        <f t="shared" si="84"/>
        <v>0.58056282484814092</v>
      </c>
      <c r="BG375" s="1">
        <f>BF375/(U375-T375+1)</f>
        <v>0.58056282484814092</v>
      </c>
      <c r="BH375" s="4">
        <f>((ABS(X375-F375+Xmax_correction)+1)^2+((ABS(U375-M375)+1)*BG375)^2)^(1/2)</f>
        <v>82.002055176645385</v>
      </c>
      <c r="BI375" s="4">
        <f>((ABS(E375-Xmin_correction-W375)+1)^2+((ABS(L375-T375)+1)*BG375)^2)^(1/2)</f>
        <v>59.86821954344947</v>
      </c>
      <c r="BJ375" s="4">
        <f>((ABS(E375-Xmin_correction-Y375)+1)^2+((ABS(K375-U375)+1)*BG375)^2)^(1/2)</f>
        <v>46.003663475788485</v>
      </c>
      <c r="BK375" s="4">
        <f>((ABS(V375-F375+Xmax_correction)+1)^2+((ABS(T375-N375)+1)*BG375)^2)^(1/2)</f>
        <v>91.777367302160556</v>
      </c>
      <c r="BL375" s="4">
        <f>((ABS(V375-Y375)+1)^2+((ABS(T375-U375)+1)*BG375)^2)^(1/2)</f>
        <v>1.1563101632328816</v>
      </c>
      <c r="BM375" s="4">
        <f>((ABS(W375-X375)+1)^2+((ABS(T375-U375)+1)*BG375)^2)^(1/2)</f>
        <v>1.1563101632328816</v>
      </c>
      <c r="BN375" s="4">
        <f>((ABS(E375-Xmin_correction-F375+Xmax_correction)+1)^2+((ABS(L375-M375)+1)*BG375)^2)^(1/2)</f>
        <v>53.265408205538662</v>
      </c>
      <c r="BO375" s="4">
        <f>((ABS(E375-Xmin_correction-F375+Xmax_correction)+1)^2+((ABS(K375-N375)+1)*BG375)^2)^(1/2)</f>
        <v>55.390298328458996</v>
      </c>
      <c r="BP375" s="4">
        <f t="shared" si="85"/>
        <v>91.777367302160556</v>
      </c>
      <c r="BQ375" s="4"/>
    </row>
    <row r="376" spans="1:69" s="36" customFormat="1" x14ac:dyDescent="0.25">
      <c r="A376" s="44">
        <v>1988</v>
      </c>
      <c r="B376" s="47">
        <v>0</v>
      </c>
      <c r="C376" s="44">
        <v>20</v>
      </c>
      <c r="D376" s="44">
        <v>92</v>
      </c>
      <c r="E376" s="44">
        <v>50</v>
      </c>
      <c r="F376" s="44">
        <v>84</v>
      </c>
      <c r="G376" s="44">
        <v>65</v>
      </c>
      <c r="H376" s="44">
        <v>70</v>
      </c>
      <c r="I376" s="44">
        <v>66</v>
      </c>
      <c r="J376" s="44">
        <v>72</v>
      </c>
      <c r="K376" s="47">
        <v>0</v>
      </c>
      <c r="L376" s="44">
        <v>65</v>
      </c>
      <c r="M376" s="47">
        <v>0</v>
      </c>
      <c r="N376" s="44">
        <v>70</v>
      </c>
      <c r="O376" s="47">
        <v>0</v>
      </c>
      <c r="P376" s="47">
        <v>0</v>
      </c>
      <c r="Q376" s="44">
        <v>7364</v>
      </c>
      <c r="R376" s="44">
        <v>3</v>
      </c>
      <c r="S376" s="44">
        <v>45</v>
      </c>
      <c r="U376" s="39"/>
      <c r="V376" s="39"/>
      <c r="AD376" s="53"/>
      <c r="AG376" s="37">
        <f>Q376*0.000001</f>
        <v>7.3639999999999999E-3</v>
      </c>
      <c r="AH376" s="38">
        <f t="shared" si="80"/>
        <v>2.0415915765344921</v>
      </c>
      <c r="AI376" s="38">
        <f t="shared" si="81"/>
        <v>2.1137587765344921</v>
      </c>
      <c r="AJ376" s="37">
        <f>(1+D376-C376)*LineDuration</f>
        <v>2.0147999999999999E-2</v>
      </c>
      <c r="AK376" s="38">
        <f t="shared" si="82"/>
        <v>2.3112091765344922</v>
      </c>
      <c r="AL376" s="48"/>
      <c r="AM376" s="39">
        <f>D376-C376+1</f>
        <v>73</v>
      </c>
      <c r="AN376" s="40">
        <f t="shared" si="86"/>
        <v>44.57712715921695</v>
      </c>
      <c r="AO376" s="41">
        <f t="shared" si="83"/>
        <v>1.6376111394362527</v>
      </c>
      <c r="AP376" s="39">
        <f>ABS(J376+I376-H376-G376)/2</f>
        <v>1.5</v>
      </c>
      <c r="AQ376" s="40">
        <f t="shared" si="87"/>
        <v>44.602357177272566</v>
      </c>
      <c r="AR376" s="48"/>
      <c r="AS376" s="40">
        <f>1+(F376-3)-(E376-8)</f>
        <v>40</v>
      </c>
      <c r="AT376" s="40">
        <f>ABS(N376-L376)</f>
        <v>5</v>
      </c>
      <c r="AU376" s="40">
        <f>AN376/(1+D376-C376)*ABS(N376-L376)</f>
        <v>3.0532278876175996</v>
      </c>
      <c r="AV376" s="40">
        <f t="shared" si="88"/>
        <v>40.116358266095467</v>
      </c>
      <c r="AW376" s="48"/>
      <c r="AX376" s="40">
        <f t="shared" si="89"/>
        <v>44.602357177272566</v>
      </c>
      <c r="AY376" s="48"/>
      <c r="AZ376" s="42">
        <f t="shared" si="75"/>
        <v>0</v>
      </c>
      <c r="BA376" s="39">
        <f t="shared" si="76"/>
        <v>1.2799999999999999E-2</v>
      </c>
      <c r="BB376" s="39">
        <f t="shared" si="77"/>
        <v>2.1021360958264794</v>
      </c>
      <c r="BC376" s="39">
        <f t="shared" si="78"/>
        <v>6.1780121726517688E-3</v>
      </c>
      <c r="BD376" s="39">
        <f>BC376+LineDuration*(U376-T376+1)</f>
        <v>6.454012172651769E-3</v>
      </c>
      <c r="BE376" s="39">
        <f t="shared" si="79"/>
        <v>1.338056282484814E-2</v>
      </c>
      <c r="BF376" s="39">
        <f t="shared" si="84"/>
        <v>0.58056282484814092</v>
      </c>
      <c r="BG376" s="39">
        <f>BF376/(U376-T376+1)</f>
        <v>0.58056282484814092</v>
      </c>
      <c r="BH376" s="4">
        <f>((ABS(X376-F376+Xmax_correction)+1)^2+((ABS(U376-M376)+1)*BG376)^2)^(1/2)</f>
        <v>82.002055176645385</v>
      </c>
      <c r="BI376" s="40">
        <f>((ABS(E376-Xmin_correction-W376)+1)^2+((ABS(L376-T376)+1)*BG376)^2)^(1/2)</f>
        <v>59.86821954344947</v>
      </c>
      <c r="BJ376" s="4">
        <f>((ABS(E376-Xmin_correction-Y376)+1)^2+((ABS(K376-U376)+1)*BG376)^2)^(1/2)</f>
        <v>46.003663475788485</v>
      </c>
      <c r="BK376" s="4">
        <f>((ABS(V376-F376+Xmax_correction)+1)^2+((ABS(T376-N376)+1)*BG376)^2)^(1/2)</f>
        <v>91.777367302160556</v>
      </c>
      <c r="BL376" s="40">
        <f>((ABS(V376-Y376)+1)^2+((ABS(T376-U376)+1)*BG376)^2)^(1/2)</f>
        <v>1.1563101632328816</v>
      </c>
      <c r="BM376" s="40">
        <f>((ABS(W376-X376)+1)^2+((ABS(T376-U376)+1)*BG376)^2)^(1/2)</f>
        <v>1.1563101632328816</v>
      </c>
      <c r="BN376" s="4">
        <f>((ABS(E376-Xmin_correction-F376+Xmax_correction)+1)^2+((ABS(L376-M376)+1)*BG376)^2)^(1/2)</f>
        <v>53.265408205538662</v>
      </c>
      <c r="BO376" s="4">
        <f>((ABS(E376-Xmin_correction-F376+Xmax_correction)+1)^2+((ABS(K376-N376)+1)*BG376)^2)^(1/2)</f>
        <v>55.390298328458996</v>
      </c>
      <c r="BP376" s="40">
        <f t="shared" si="85"/>
        <v>91.777367302160556</v>
      </c>
      <c r="BQ376" s="4"/>
    </row>
    <row r="377" spans="1:69" s="36" customFormat="1" x14ac:dyDescent="0.25">
      <c r="A377" s="44">
        <v>2099</v>
      </c>
      <c r="B377" s="47">
        <v>0</v>
      </c>
      <c r="C377" s="44">
        <v>22</v>
      </c>
      <c r="D377" s="44">
        <v>95</v>
      </c>
      <c r="E377" s="44">
        <v>63</v>
      </c>
      <c r="F377" s="44">
        <v>99</v>
      </c>
      <c r="G377" s="44">
        <v>75</v>
      </c>
      <c r="H377" s="44">
        <v>79</v>
      </c>
      <c r="I377" s="44">
        <v>81</v>
      </c>
      <c r="J377" s="44">
        <v>86</v>
      </c>
      <c r="K377" s="47">
        <v>0</v>
      </c>
      <c r="L377" s="44">
        <v>66</v>
      </c>
      <c r="M377" s="47">
        <v>0</v>
      </c>
      <c r="N377" s="44">
        <v>73</v>
      </c>
      <c r="O377" s="47">
        <v>0</v>
      </c>
      <c r="P377" s="47">
        <v>0</v>
      </c>
      <c r="Q377" s="44">
        <v>7391</v>
      </c>
      <c r="R377" s="44">
        <v>3</v>
      </c>
      <c r="S377" s="44">
        <v>45</v>
      </c>
      <c r="U377" s="39"/>
      <c r="V377" s="39"/>
      <c r="AD377" s="53"/>
      <c r="AG377" s="37">
        <f>Q377*0.000001</f>
        <v>7.391E-3</v>
      </c>
      <c r="AH377" s="38">
        <f t="shared" si="80"/>
        <v>2.0338693388039504</v>
      </c>
      <c r="AI377" s="38">
        <f t="shared" si="81"/>
        <v>2.1063011388039503</v>
      </c>
      <c r="AJ377" s="37">
        <f>(1+D377-C377)*LineDuration</f>
        <v>2.0423999999999998E-2</v>
      </c>
      <c r="AK377" s="38">
        <f t="shared" si="82"/>
        <v>2.3064563388039505</v>
      </c>
      <c r="AL377" s="48"/>
      <c r="AM377" s="39">
        <f>D377-C377+1</f>
        <v>74</v>
      </c>
      <c r="AN377" s="40">
        <f t="shared" si="86"/>
        <v>45.06307936133188</v>
      </c>
      <c r="AO377" s="41">
        <f t="shared" si="83"/>
        <v>1.6421425488178814</v>
      </c>
      <c r="AP377" s="39">
        <f>ABS(J377+I377-H377-G377)/2</f>
        <v>6.5</v>
      </c>
      <c r="AQ377" s="40">
        <f t="shared" si="87"/>
        <v>45.529453340949473</v>
      </c>
      <c r="AR377" s="48"/>
      <c r="AS377" s="40">
        <f>1+(F377-3)-(E377-8)</f>
        <v>42</v>
      </c>
      <c r="AT377" s="40">
        <f>ABS(N377-L377)</f>
        <v>7</v>
      </c>
      <c r="AU377" s="40">
        <f>AN377/(1+D377-C377)*ABS(N377-L377)</f>
        <v>4.2627237233692323</v>
      </c>
      <c r="AV377" s="40">
        <f t="shared" si="88"/>
        <v>42.215764988233659</v>
      </c>
      <c r="AW377" s="48"/>
      <c r="AX377" s="40">
        <f t="shared" si="89"/>
        <v>45.529453340949473</v>
      </c>
      <c r="AY377" s="48"/>
      <c r="AZ377" s="42">
        <f t="shared" si="75"/>
        <v>1</v>
      </c>
      <c r="BA377" s="39">
        <f t="shared" si="76"/>
        <v>1.2799999999999999E-2</v>
      </c>
      <c r="BB377" s="39">
        <f t="shared" si="77"/>
        <v>2.094637077712227</v>
      </c>
      <c r="BC377" s="39">
        <f t="shared" si="78"/>
        <v>6.2007896845180177E-3</v>
      </c>
      <c r="BD377" s="39">
        <f>BC377+LineDuration*(U377-T377+1)</f>
        <v>6.4767896845180179E-3</v>
      </c>
      <c r="BE377" s="39">
        <f t="shared" si="79"/>
        <v>1.3378493095848555E-2</v>
      </c>
      <c r="BF377" s="39">
        <f t="shared" si="84"/>
        <v>0.5784930958485559</v>
      </c>
      <c r="BG377" s="39">
        <f>BF377/(U377-T377+1)</f>
        <v>0.5784930958485559</v>
      </c>
      <c r="BH377" s="4">
        <f>((ABS(X377-F377+Xmax_correction)+1)^2+((ABS(U377-M377)+1)*BG377)^2)^(1/2)</f>
        <v>97.001725006630394</v>
      </c>
      <c r="BI377" s="40">
        <f>((ABS(E377-Xmin_correction-W377)+1)^2+((ABS(L377-T377)+1)*BG377)^2)^(1/2)</f>
        <v>70.592230322243111</v>
      </c>
      <c r="BJ377" s="4">
        <f>((ABS(E377-Xmin_correction-Y377)+1)^2+((ABS(K377-U377)+1)*BG377)^2)^(1/2)</f>
        <v>59.002835984907911</v>
      </c>
      <c r="BK377" s="4">
        <f>((ABS(V377-F377+Xmax_correction)+1)^2+((ABS(T377-N377)+1)*BG377)^2)^(1/2)</f>
        <v>106.02625494851635</v>
      </c>
      <c r="BL377" s="40">
        <f>((ABS(V377-Y377)+1)^2+((ABS(T377-U377)+1)*BG377)^2)^(1/2)</f>
        <v>1.1552723756519268</v>
      </c>
      <c r="BM377" s="40">
        <f>((ABS(W377-X377)+1)^2+((ABS(T377-U377)+1)*BG377)^2)^(1/2)</f>
        <v>1.1552723756519268</v>
      </c>
      <c r="BN377" s="4">
        <f>((ABS(E377-Xmin_correction-F377+Xmax_correction)+1)^2+((ABS(L377-M377)+1)*BG377)^2)^(1/2)</f>
        <v>54.98420665853623</v>
      </c>
      <c r="BO377" s="4">
        <f>((ABS(E377-Xmin_correction-F377+Xmax_correction)+1)^2+((ABS(K377-N377)+1)*BG377)^2)^(1/2)</f>
        <v>57.909988243892684</v>
      </c>
      <c r="BP377" s="40">
        <f t="shared" si="85"/>
        <v>106.02625494851635</v>
      </c>
      <c r="BQ377" s="4"/>
    </row>
    <row r="378" spans="1:69" s="36" customFormat="1" x14ac:dyDescent="0.25">
      <c r="A378" s="44">
        <v>2012</v>
      </c>
      <c r="B378" s="47">
        <v>0</v>
      </c>
      <c r="C378" s="44">
        <v>20</v>
      </c>
      <c r="D378" s="44">
        <v>94</v>
      </c>
      <c r="E378" s="44">
        <v>22</v>
      </c>
      <c r="F378" s="44">
        <v>59</v>
      </c>
      <c r="G378" s="44">
        <v>44</v>
      </c>
      <c r="H378" s="44">
        <v>45</v>
      </c>
      <c r="I378" s="44">
        <v>35</v>
      </c>
      <c r="J378" s="44">
        <v>36</v>
      </c>
      <c r="K378" s="47">
        <v>0</v>
      </c>
      <c r="L378" s="44">
        <v>70</v>
      </c>
      <c r="M378" s="47">
        <v>0</v>
      </c>
      <c r="N378" s="44">
        <v>53</v>
      </c>
      <c r="O378" s="47">
        <v>0</v>
      </c>
      <c r="P378" s="47">
        <v>0</v>
      </c>
      <c r="Q378" s="44">
        <v>7391</v>
      </c>
      <c r="R378" s="44">
        <v>3</v>
      </c>
      <c r="S378" s="44">
        <v>45</v>
      </c>
      <c r="U378" s="39"/>
      <c r="V378" s="39"/>
      <c r="AD378" s="53"/>
      <c r="AG378" s="37">
        <f>Q378*0.000001</f>
        <v>7.391E-3</v>
      </c>
      <c r="AH378" s="38">
        <f t="shared" si="80"/>
        <v>2.0338693388039504</v>
      </c>
      <c r="AI378" s="38">
        <f t="shared" si="81"/>
        <v>2.1063011388039503</v>
      </c>
      <c r="AJ378" s="37">
        <f>(1+D378-C378)*LineDuration</f>
        <v>2.07E-2</v>
      </c>
      <c r="AK378" s="38">
        <f t="shared" si="82"/>
        <v>2.3091611388039501</v>
      </c>
      <c r="AL378" s="48"/>
      <c r="AM378" s="39">
        <f>D378-C378+1</f>
        <v>75</v>
      </c>
      <c r="AN378" s="40">
        <f t="shared" si="86"/>
        <v>45.70003457324178</v>
      </c>
      <c r="AO378" s="41">
        <f t="shared" si="83"/>
        <v>1.6411366140172221</v>
      </c>
      <c r="AP378" s="39">
        <f>ABS(J378+I378-H378-G378)/2</f>
        <v>9</v>
      </c>
      <c r="AQ378" s="40">
        <f t="shared" si="87"/>
        <v>46.577818325845769</v>
      </c>
      <c r="AR378" s="48"/>
      <c r="AS378" s="40">
        <f>1+(F378-3)-(E378-8)</f>
        <v>43</v>
      </c>
      <c r="AT378" s="40">
        <f>ABS(N378-L378)</f>
        <v>17</v>
      </c>
      <c r="AU378" s="40">
        <f>AN378/(1+D378-C378)*ABS(N378-L378)</f>
        <v>10.358674503268137</v>
      </c>
      <c r="AV378" s="40">
        <f t="shared" si="88"/>
        <v>44.230104425206342</v>
      </c>
      <c r="AW378" s="48"/>
      <c r="AX378" s="40">
        <f t="shared" si="89"/>
        <v>46.577818325845769</v>
      </c>
      <c r="AY378" s="48"/>
      <c r="AZ378" s="42">
        <f t="shared" si="75"/>
        <v>2</v>
      </c>
      <c r="BA378" s="39">
        <f t="shared" si="76"/>
        <v>1.2799999999999999E-2</v>
      </c>
      <c r="BB378" s="39">
        <f t="shared" si="77"/>
        <v>2.094637077712227</v>
      </c>
      <c r="BC378" s="39">
        <f t="shared" si="78"/>
        <v>6.2007896845180177E-3</v>
      </c>
      <c r="BD378" s="39">
        <f>BC378+LineDuration*(U378-T378+1)</f>
        <v>6.4767896845180179E-3</v>
      </c>
      <c r="BE378" s="39">
        <f t="shared" si="79"/>
        <v>1.3378493095848555E-2</v>
      </c>
      <c r="BF378" s="39">
        <f t="shared" si="84"/>
        <v>0.5784930958485559</v>
      </c>
      <c r="BG378" s="39">
        <f>BF378/(U378-T378+1)</f>
        <v>0.5784930958485559</v>
      </c>
      <c r="BH378" s="4">
        <f>((ABS(X378-F378+Xmax_correction)+1)^2+((ABS(U378-M378)+1)*BG378)^2)^(1/2)</f>
        <v>57.002935488112755</v>
      </c>
      <c r="BI378" s="40">
        <f>((ABS(E378-Xmin_correction-W378)+1)^2+((ABS(L378-T378)+1)*BG378)^2)^(1/2)</f>
        <v>44.844086950923135</v>
      </c>
      <c r="BJ378" s="4">
        <f>((ABS(E378-Xmin_correction-Y378)+1)^2+((ABS(K378-U378)+1)*BG378)^2)^(1/2)</f>
        <v>18.009293552550705</v>
      </c>
      <c r="BK378" s="4">
        <f>((ABS(V378-F378+Xmax_correction)+1)^2+((ABS(T378-N378)+1)*BG378)^2)^(1/2)</f>
        <v>64.998860204083627</v>
      </c>
      <c r="BL378" s="40">
        <f>((ABS(V378-Y378)+1)^2+((ABS(T378-U378)+1)*BG378)^2)^(1/2)</f>
        <v>1.1552723756519268</v>
      </c>
      <c r="BM378" s="40">
        <f>((ABS(W378-X378)+1)^2+((ABS(T378-U378)+1)*BG378)^2)^(1/2)</f>
        <v>1.1552723756519268</v>
      </c>
      <c r="BN378" s="4">
        <f>((ABS(E378-Xmin_correction-F378+Xmax_correction)+1)^2+((ABS(L378-M378)+1)*BG378)^2)^(1/2)</f>
        <v>57.332295736887723</v>
      </c>
      <c r="BO378" s="4">
        <f>((ABS(E378-Xmin_correction-F378+Xmax_correction)+1)^2+((ABS(K378-N378)+1)*BG378)^2)^(1/2)</f>
        <v>50.752850440443304</v>
      </c>
      <c r="BP378" s="40">
        <f t="shared" si="85"/>
        <v>64.998860204083627</v>
      </c>
      <c r="BQ378" s="4"/>
    </row>
    <row r="379" spans="1:69" s="36" customFormat="1" x14ac:dyDescent="0.25">
      <c r="A379" s="44">
        <v>2024</v>
      </c>
      <c r="B379" s="47">
        <v>0</v>
      </c>
      <c r="C379" s="44">
        <v>20</v>
      </c>
      <c r="D379" s="44">
        <v>93</v>
      </c>
      <c r="E379" s="44">
        <v>33</v>
      </c>
      <c r="F379" s="44">
        <v>69</v>
      </c>
      <c r="G379" s="44">
        <v>52</v>
      </c>
      <c r="H379" s="44">
        <v>55</v>
      </c>
      <c r="I379" s="44">
        <v>46</v>
      </c>
      <c r="J379" s="44">
        <v>50</v>
      </c>
      <c r="K379" s="47">
        <v>0</v>
      </c>
      <c r="L379" s="44">
        <v>68</v>
      </c>
      <c r="M379" s="47">
        <v>0</v>
      </c>
      <c r="N379" s="44">
        <v>54</v>
      </c>
      <c r="O379" s="47">
        <v>0</v>
      </c>
      <c r="P379" s="47">
        <v>0</v>
      </c>
      <c r="Q379" s="44">
        <v>7391</v>
      </c>
      <c r="R379" s="44">
        <v>3</v>
      </c>
      <c r="S379" s="44">
        <v>45</v>
      </c>
      <c r="U379" s="39"/>
      <c r="V379" s="39"/>
      <c r="AD379" s="53"/>
      <c r="AG379" s="37">
        <f>Q379*0.000001</f>
        <v>7.391E-3</v>
      </c>
      <c r="AH379" s="38">
        <f t="shared" si="80"/>
        <v>2.0338693388039504</v>
      </c>
      <c r="AI379" s="38">
        <f t="shared" si="81"/>
        <v>2.1063011388039503</v>
      </c>
      <c r="AJ379" s="37">
        <f>(1+D379-C379)*LineDuration</f>
        <v>2.0423999999999998E-2</v>
      </c>
      <c r="AK379" s="38">
        <f t="shared" si="82"/>
        <v>2.3064563388039505</v>
      </c>
      <c r="AL379" s="48"/>
      <c r="AM379" s="39">
        <f>D379-C379+1</f>
        <v>74</v>
      </c>
      <c r="AN379" s="40">
        <f t="shared" si="86"/>
        <v>45.06307936133188</v>
      </c>
      <c r="AO379" s="41">
        <f t="shared" si="83"/>
        <v>1.6421425488178814</v>
      </c>
      <c r="AP379" s="39">
        <f>ABS(J379+I379-H379-G379)/2</f>
        <v>5.5</v>
      </c>
      <c r="AQ379" s="40">
        <f t="shared" si="87"/>
        <v>45.39747924197659</v>
      </c>
      <c r="AR379" s="48"/>
      <c r="AS379" s="40">
        <f>1+(F379-3)-(E379-8)</f>
        <v>42</v>
      </c>
      <c r="AT379" s="40">
        <f>ABS(N379-L379)</f>
        <v>14</v>
      </c>
      <c r="AU379" s="40">
        <f>AN379/(1+D379-C379)*ABS(N379-L379)</f>
        <v>8.5254474467384647</v>
      </c>
      <c r="AV379" s="40">
        <f t="shared" si="88"/>
        <v>42.856542722985708</v>
      </c>
      <c r="AW379" s="48"/>
      <c r="AX379" s="40">
        <f t="shared" si="89"/>
        <v>45.39747924197659</v>
      </c>
      <c r="AY379" s="48"/>
      <c r="AZ379" s="42">
        <f t="shared" si="75"/>
        <v>3</v>
      </c>
      <c r="BA379" s="39">
        <f t="shared" si="76"/>
        <v>1.2799999999999999E-2</v>
      </c>
      <c r="BB379" s="39">
        <f t="shared" si="77"/>
        <v>2.094637077712227</v>
      </c>
      <c r="BC379" s="39">
        <f t="shared" si="78"/>
        <v>6.2007896845180177E-3</v>
      </c>
      <c r="BD379" s="39">
        <f>BC379+LineDuration*(U379-T379+1)</f>
        <v>6.4767896845180179E-3</v>
      </c>
      <c r="BE379" s="39">
        <f t="shared" si="79"/>
        <v>1.3378493095848555E-2</v>
      </c>
      <c r="BF379" s="39">
        <f t="shared" si="84"/>
        <v>0.5784930958485559</v>
      </c>
      <c r="BG379" s="39">
        <f>BF379/(U379-T379+1)</f>
        <v>0.5784930958485559</v>
      </c>
      <c r="BH379" s="4">
        <f>((ABS(X379-F379+Xmax_correction)+1)^2+((ABS(U379-M379)+1)*BG379)^2)^(1/2)</f>
        <v>67.002497373321432</v>
      </c>
      <c r="BI379" s="40">
        <f>((ABS(E379-Xmin_correction-W379)+1)^2+((ABS(L379-T379)+1)*BG379)^2)^(1/2)</f>
        <v>49.338513770861702</v>
      </c>
      <c r="BJ379" s="4">
        <f>((ABS(E379-Xmin_correction-Y379)+1)^2+((ABS(K379-U379)+1)*BG379)^2)^(1/2)</f>
        <v>29.00576932718635</v>
      </c>
      <c r="BK379" s="4">
        <f>((ABS(V379-F379+Xmax_correction)+1)^2+((ABS(T379-N379)+1)*BG379)^2)^(1/2)</f>
        <v>74.170945405744632</v>
      </c>
      <c r="BL379" s="40">
        <f>((ABS(V379-Y379)+1)^2+((ABS(T379-U379)+1)*BG379)^2)^(1/2)</f>
        <v>1.1552723756519268</v>
      </c>
      <c r="BM379" s="40">
        <f>((ABS(W379-X379)+1)^2+((ABS(T379-U379)+1)*BG379)^2)^(1/2)</f>
        <v>1.1552723756519268</v>
      </c>
      <c r="BN379" s="4">
        <f>((ABS(E379-Xmin_correction-F379+Xmax_correction)+1)^2+((ABS(L379-M379)+1)*BG379)^2)^(1/2)</f>
        <v>55.80581458161425</v>
      </c>
      <c r="BO379" s="4">
        <f>((ABS(E379-Xmin_correction-F379+Xmax_correction)+1)^2+((ABS(K379-N379)+1)*BG379)^2)^(1/2)</f>
        <v>50.332187935574098</v>
      </c>
      <c r="BP379" s="40">
        <f t="shared" si="85"/>
        <v>74.170945405744632</v>
      </c>
      <c r="BQ379" s="4"/>
    </row>
    <row r="380" spans="1:69" x14ac:dyDescent="0.25">
      <c r="A380" s="10">
        <v>2042</v>
      </c>
      <c r="B380" s="47">
        <v>0</v>
      </c>
      <c r="C380" s="10">
        <v>20</v>
      </c>
      <c r="D380" s="10">
        <v>93</v>
      </c>
      <c r="E380" s="10">
        <v>46</v>
      </c>
      <c r="F380" s="10">
        <v>82</v>
      </c>
      <c r="G380" s="10">
        <v>62</v>
      </c>
      <c r="H380" s="10">
        <v>66</v>
      </c>
      <c r="I380" s="10">
        <v>64</v>
      </c>
      <c r="J380" s="10">
        <v>66</v>
      </c>
      <c r="K380" s="47">
        <v>0</v>
      </c>
      <c r="L380" s="10">
        <v>65</v>
      </c>
      <c r="M380" s="47">
        <v>0</v>
      </c>
      <c r="N380" s="10">
        <v>62</v>
      </c>
      <c r="O380" s="47">
        <v>0</v>
      </c>
      <c r="P380" s="47">
        <v>0</v>
      </c>
      <c r="Q380" s="10">
        <v>7391</v>
      </c>
      <c r="R380" s="10">
        <v>3</v>
      </c>
      <c r="S380" s="10">
        <v>45</v>
      </c>
      <c r="AG380" s="2">
        <f>Q380*0.000001</f>
        <v>7.391E-3</v>
      </c>
      <c r="AH380" s="3">
        <f t="shared" si="80"/>
        <v>2.0338693388039504</v>
      </c>
      <c r="AI380" s="3">
        <f t="shared" si="81"/>
        <v>2.1063011388039503</v>
      </c>
      <c r="AJ380" s="2">
        <f>(1+D380-C380)*LineDuration</f>
        <v>2.0423999999999998E-2</v>
      </c>
      <c r="AK380" s="3">
        <f t="shared" si="82"/>
        <v>2.3064563388039505</v>
      </c>
      <c r="AM380" s="7">
        <f>D380-C380+1</f>
        <v>74</v>
      </c>
      <c r="AN380" s="4">
        <f t="shared" si="86"/>
        <v>45.06307936133188</v>
      </c>
      <c r="AO380" s="32">
        <f t="shared" si="83"/>
        <v>1.6421425488178814</v>
      </c>
      <c r="AP380" s="1">
        <f>ABS(J380+I380-H380-G380)/2</f>
        <v>1</v>
      </c>
      <c r="AQ380" s="4">
        <f t="shared" si="87"/>
        <v>45.074173553440723</v>
      </c>
      <c r="AS380" s="4">
        <f>1+(F380-3)-(E380-8)</f>
        <v>42</v>
      </c>
      <c r="AT380" s="4">
        <f>ABS(N380-L380)</f>
        <v>3</v>
      </c>
      <c r="AU380" s="4">
        <f>AN380/(1+D380-C380)*ABS(N380-L380)</f>
        <v>1.8268815957296709</v>
      </c>
      <c r="AV380" s="4">
        <f t="shared" si="88"/>
        <v>42.039713324008474</v>
      </c>
      <c r="AX380" s="4">
        <f t="shared" si="89"/>
        <v>45.074173553440723</v>
      </c>
      <c r="AZ380" s="24">
        <f t="shared" si="75"/>
        <v>0</v>
      </c>
      <c r="BA380" s="1">
        <f t="shared" si="76"/>
        <v>1.2799999999999999E-2</v>
      </c>
      <c r="BB380" s="1">
        <f t="shared" si="77"/>
        <v>2.094637077712227</v>
      </c>
      <c r="BC380" s="1">
        <f t="shared" si="78"/>
        <v>6.2007896845180177E-3</v>
      </c>
      <c r="BD380" s="1">
        <f>BC380+LineDuration*(U380-T380+1)</f>
        <v>6.4767896845180179E-3</v>
      </c>
      <c r="BE380" s="1">
        <f t="shared" si="79"/>
        <v>1.3378493095848555E-2</v>
      </c>
      <c r="BF380" s="1">
        <f t="shared" si="84"/>
        <v>0.5784930958485559</v>
      </c>
      <c r="BG380" s="1">
        <f>BF380/(U380-T380+1)</f>
        <v>0.5784930958485559</v>
      </c>
      <c r="BH380" s="4">
        <f>((ABS(X380-F380+Xmax_correction)+1)^2+((ABS(U380-M380)+1)*BG380)^2)^(1/2)</f>
        <v>80.002091561795709</v>
      </c>
      <c r="BI380" s="4">
        <f>((ABS(E380-Xmin_correction-W380)+1)^2+((ABS(L380-T380)+1)*BG380)^2)^(1/2)</f>
        <v>56.760496518529585</v>
      </c>
      <c r="BJ380" s="4">
        <f>((ABS(E380-Xmin_correction-Y380)+1)^2+((ABS(K380-U380)+1)*BG380)^2)^(1/2)</f>
        <v>42.003983790373319</v>
      </c>
      <c r="BK380" s="4">
        <f>((ABS(V380-F380+Xmax_correction)+1)^2+((ABS(T380-N380)+1)*BG380)^2)^(1/2)</f>
        <v>87.910424669987279</v>
      </c>
      <c r="BL380" s="4">
        <f>((ABS(V380-Y380)+1)^2+((ABS(T380-U380)+1)*BG380)^2)^(1/2)</f>
        <v>1.1552723756519268</v>
      </c>
      <c r="BM380" s="4">
        <f>((ABS(W380-X380)+1)^2+((ABS(T380-U380)+1)*BG380)^2)^(1/2)</f>
        <v>1.1552723756519268</v>
      </c>
      <c r="BN380" s="4">
        <f>((ABS(E380-Xmin_correction-F380+Xmax_correction)+1)^2+((ABS(L380-M380)+1)*BG380)^2)^(1/2)</f>
        <v>54.57796226527708</v>
      </c>
      <c r="BO380" s="4">
        <f>((ABS(E380-Xmin_correction-F380+Xmax_correction)+1)^2+((ABS(K380-N380)+1)*BG380)^2)^(1/2)</f>
        <v>53.378298639592366</v>
      </c>
      <c r="BP380" s="4">
        <f t="shared" si="85"/>
        <v>87.910424669987279</v>
      </c>
      <c r="BQ380" s="4"/>
    </row>
    <row r="381" spans="1:69" x14ac:dyDescent="0.25">
      <c r="A381" s="10">
        <v>2105</v>
      </c>
      <c r="B381" s="47">
        <v>0</v>
      </c>
      <c r="C381" s="10">
        <v>22</v>
      </c>
      <c r="D381" s="10">
        <v>96</v>
      </c>
      <c r="E381" s="10">
        <v>61</v>
      </c>
      <c r="F381" s="10">
        <v>98</v>
      </c>
      <c r="G381" s="10">
        <v>74</v>
      </c>
      <c r="H381" s="10">
        <v>78</v>
      </c>
      <c r="I381" s="10">
        <v>83</v>
      </c>
      <c r="J381" s="10">
        <v>84</v>
      </c>
      <c r="K381" s="47">
        <v>0</v>
      </c>
      <c r="L381" s="10">
        <v>57</v>
      </c>
      <c r="M381" s="47">
        <v>0</v>
      </c>
      <c r="N381" s="10">
        <v>72</v>
      </c>
      <c r="O381" s="47">
        <v>0</v>
      </c>
      <c r="P381" s="47">
        <v>0</v>
      </c>
      <c r="Q381" s="10">
        <v>7400</v>
      </c>
      <c r="R381" s="10">
        <v>3</v>
      </c>
      <c r="S381" s="10">
        <v>45</v>
      </c>
      <c r="AG381" s="2">
        <f>Q381*0.000001</f>
        <v>7.3999999999999995E-3</v>
      </c>
      <c r="AH381" s="3">
        <f t="shared" si="80"/>
        <v>2.0313075675675676</v>
      </c>
      <c r="AI381" s="3">
        <f t="shared" si="81"/>
        <v>2.1038275675675675</v>
      </c>
      <c r="AJ381" s="2">
        <f>(1+D381-C381)*LineDuration</f>
        <v>2.07E-2</v>
      </c>
      <c r="AK381" s="3">
        <f t="shared" si="82"/>
        <v>2.3066875675675673</v>
      </c>
      <c r="AM381" s="7">
        <f>D381-C381+1</f>
        <v>75</v>
      </c>
      <c r="AN381" s="4">
        <f t="shared" si="86"/>
        <v>45.648831648648645</v>
      </c>
      <c r="AO381" s="32">
        <f t="shared" si="83"/>
        <v>1.6429774277086069</v>
      </c>
      <c r="AP381" s="1">
        <f>ABS(J381+I381-H381-G381)/2</f>
        <v>7.5</v>
      </c>
      <c r="AQ381" s="4">
        <f t="shared" si="87"/>
        <v>46.260845548764742</v>
      </c>
      <c r="AS381" s="4">
        <f>1+(F381-3)-(E381-8)</f>
        <v>43</v>
      </c>
      <c r="AT381" s="4">
        <f>ABS(N381-L381)</f>
        <v>15</v>
      </c>
      <c r="AU381" s="4">
        <f>AN381/(1+D381-C381)*ABS(N381-L381)</f>
        <v>9.129766329729728</v>
      </c>
      <c r="AV381" s="4">
        <f t="shared" si="88"/>
        <v>43.958533110597159</v>
      </c>
      <c r="AX381" s="4">
        <f t="shared" si="89"/>
        <v>46.260845548764742</v>
      </c>
      <c r="AZ381" s="24">
        <f t="shared" si="75"/>
        <v>1</v>
      </c>
      <c r="BA381" s="1">
        <f t="shared" si="76"/>
        <v>1.2799999999999999E-2</v>
      </c>
      <c r="BB381" s="1">
        <f t="shared" si="77"/>
        <v>2.0921497159757156</v>
      </c>
      <c r="BC381" s="1">
        <f t="shared" si="78"/>
        <v>6.2083824906273523E-3</v>
      </c>
      <c r="BD381" s="1">
        <f>BC381+LineDuration*(U381-T381+1)</f>
        <v>6.4843824906273525E-3</v>
      </c>
      <c r="BE381" s="1">
        <f t="shared" si="79"/>
        <v>1.3377806584009271E-2</v>
      </c>
      <c r="BF381" s="1">
        <f t="shared" si="84"/>
        <v>0.57780658400927165</v>
      </c>
      <c r="BG381" s="1">
        <f>BF381/(U381-T381+1)</f>
        <v>0.57780658400927165</v>
      </c>
      <c r="BH381" s="4">
        <f>((ABS(X381-F381+Xmax_correction)+1)^2+((ABS(U381-M381)+1)*BG381)^2)^(1/2)</f>
        <v>96.001738840754996</v>
      </c>
      <c r="BI381" s="4">
        <f>((ABS(E381-Xmin_correction-W381)+1)^2+((ABS(L381-T381)+1)*BG381)^2)^(1/2)</f>
        <v>66.121906724143216</v>
      </c>
      <c r="BJ381" s="4">
        <f>((ABS(E381-Xmin_correction-Y381)+1)^2+((ABS(K381-U381)+1)*BG381)^2)^(1/2)</f>
        <v>57.002928525195301</v>
      </c>
      <c r="BK381" s="4">
        <f>((ABS(V381-F381+Xmax_correction)+1)^2+((ABS(T381-N381)+1)*BG381)^2)^(1/2)</f>
        <v>104.85772422757832</v>
      </c>
      <c r="BL381" s="4">
        <f>((ABS(V381-Y381)+1)^2+((ABS(T381-U381)+1)*BG381)^2)^(1/2)</f>
        <v>1.1549287633981862</v>
      </c>
      <c r="BM381" s="4">
        <f>((ABS(W381-X381)+1)^2+((ABS(T381-U381)+1)*BG381)^2)^(1/2)</f>
        <v>1.1549287633981862</v>
      </c>
      <c r="BN381" s="4">
        <f>((ABS(E381-Xmin_correction-F381+Xmax_correction)+1)^2+((ABS(L381-M381)+1)*BG381)^2)^(1/2)</f>
        <v>52.183393420093864</v>
      </c>
      <c r="BO381" s="4">
        <f>((ABS(E381-Xmin_correction-F381+Xmax_correction)+1)^2+((ABS(K381-N381)+1)*BG381)^2)^(1/2)</f>
        <v>58.130390762378894</v>
      </c>
      <c r="BP381" s="4">
        <f t="shared" si="85"/>
        <v>104.85772422757832</v>
      </c>
      <c r="BQ381" s="4"/>
    </row>
    <row r="382" spans="1:69" x14ac:dyDescent="0.25">
      <c r="A382" s="10">
        <v>2006</v>
      </c>
      <c r="B382" s="47">
        <v>0</v>
      </c>
      <c r="C382" s="10">
        <v>20</v>
      </c>
      <c r="D382" s="10">
        <v>94</v>
      </c>
      <c r="E382" s="10">
        <v>18</v>
      </c>
      <c r="F382" s="10">
        <v>54</v>
      </c>
      <c r="G382" s="10">
        <v>40</v>
      </c>
      <c r="H382" s="10">
        <v>41</v>
      </c>
      <c r="I382" s="10">
        <v>30</v>
      </c>
      <c r="J382" s="10">
        <v>33</v>
      </c>
      <c r="K382" s="47">
        <v>0</v>
      </c>
      <c r="L382" s="10">
        <v>74</v>
      </c>
      <c r="M382" s="47">
        <v>0</v>
      </c>
      <c r="N382" s="10">
        <v>54</v>
      </c>
      <c r="O382" s="47">
        <v>0</v>
      </c>
      <c r="P382" s="47">
        <v>0</v>
      </c>
      <c r="Q382" s="10">
        <v>7400</v>
      </c>
      <c r="R382" s="10">
        <v>3</v>
      </c>
      <c r="S382" s="10">
        <v>45</v>
      </c>
      <c r="AG382" s="2">
        <f>Q382*0.000001</f>
        <v>7.3999999999999995E-3</v>
      </c>
      <c r="AH382" s="3">
        <f t="shared" si="80"/>
        <v>2.0313075675675676</v>
      </c>
      <c r="AI382" s="3">
        <f t="shared" si="81"/>
        <v>2.1038275675675675</v>
      </c>
      <c r="AJ382" s="2">
        <f>(1+D382-C382)*LineDuration</f>
        <v>2.07E-2</v>
      </c>
      <c r="AK382" s="3">
        <f t="shared" si="82"/>
        <v>2.3066875675675673</v>
      </c>
      <c r="AM382" s="7">
        <f>D382-C382+1</f>
        <v>75</v>
      </c>
      <c r="AN382" s="4">
        <f t="shared" si="86"/>
        <v>45.648831648648645</v>
      </c>
      <c r="AO382" s="32">
        <f t="shared" si="83"/>
        <v>1.6429774277086069</v>
      </c>
      <c r="AP382" s="1">
        <f>ABS(J382+I382-H382-G382)/2</f>
        <v>9</v>
      </c>
      <c r="AQ382" s="4">
        <f t="shared" si="87"/>
        <v>46.527581399495361</v>
      </c>
      <c r="AS382" s="4">
        <f>1+(F382-3)-(E382-8)</f>
        <v>42</v>
      </c>
      <c r="AT382" s="4">
        <f>ABS(N382-L382)</f>
        <v>20</v>
      </c>
      <c r="AU382" s="4">
        <f>AN382/(1+D382-C382)*ABS(N382-L382)</f>
        <v>12.173021772972971</v>
      </c>
      <c r="AV382" s="4">
        <f t="shared" si="88"/>
        <v>43.728508539455973</v>
      </c>
      <c r="AX382" s="4">
        <f t="shared" si="89"/>
        <v>46.527581399495361</v>
      </c>
      <c r="AZ382" s="24">
        <f t="shared" si="75"/>
        <v>2</v>
      </c>
      <c r="BA382" s="1">
        <f t="shared" si="76"/>
        <v>1.2799999999999999E-2</v>
      </c>
      <c r="BB382" s="1">
        <f t="shared" si="77"/>
        <v>2.0921497159757156</v>
      </c>
      <c r="BC382" s="1">
        <f t="shared" si="78"/>
        <v>6.2083824906273523E-3</v>
      </c>
      <c r="BD382" s="1">
        <f>BC382+LineDuration*(U382-T382+1)</f>
        <v>6.4843824906273525E-3</v>
      </c>
      <c r="BE382" s="1">
        <f t="shared" si="79"/>
        <v>1.3377806584009271E-2</v>
      </c>
      <c r="BF382" s="1">
        <f t="shared" si="84"/>
        <v>0.57780658400927165</v>
      </c>
      <c r="BG382" s="1">
        <f>BF382/(U382-T382+1)</f>
        <v>0.57780658400927165</v>
      </c>
      <c r="BH382" s="4">
        <f>((ABS(X382-F382+Xmax_correction)+1)^2+((ABS(U382-M382)+1)*BG382)^2)^(1/2)</f>
        <v>52.003210097536524</v>
      </c>
      <c r="BI382" s="4">
        <f>((ABS(E382-Xmin_correction-W382)+1)^2+((ABS(L382-T382)+1)*BG382)^2)^(1/2)</f>
        <v>45.540806129778893</v>
      </c>
      <c r="BJ382" s="4">
        <f>((ABS(E382-Xmin_correction-Y382)+1)^2+((ABS(K382-U382)+1)*BG382)^2)^(1/2)</f>
        <v>14.011918514197992</v>
      </c>
      <c r="BK382" s="4">
        <f>((ABS(V382-F382+Xmax_correction)+1)^2+((ABS(T382-N382)+1)*BG382)^2)^(1/2)</f>
        <v>60.942004043077731</v>
      </c>
      <c r="BL382" s="4">
        <f>((ABS(V382-Y382)+1)^2+((ABS(T382-U382)+1)*BG382)^2)^(1/2)</f>
        <v>1.1549287633981862</v>
      </c>
      <c r="BM382" s="4">
        <f>((ABS(W382-X382)+1)^2+((ABS(T382-U382)+1)*BG382)^2)^(1/2)</f>
        <v>1.1549287633981862</v>
      </c>
      <c r="BN382" s="4">
        <f>((ABS(E382-Xmin_correction-F382+Xmax_correction)+1)^2+((ABS(L382-M382)+1)*BG382)^2)^(1/2)</f>
        <v>58.300643417977021</v>
      </c>
      <c r="BO382" s="4">
        <f>((ABS(E382-Xmin_correction-F382+Xmax_correction)+1)^2+((ABS(K382-N382)+1)*BG382)^2)^(1/2)</f>
        <v>50.308327906883392</v>
      </c>
      <c r="BP382" s="4">
        <f t="shared" si="85"/>
        <v>60.942004043077731</v>
      </c>
      <c r="BQ382" s="4"/>
    </row>
    <row r="383" spans="1:69" x14ac:dyDescent="0.25">
      <c r="A383" s="10">
        <v>2049</v>
      </c>
      <c r="B383" s="47">
        <v>0</v>
      </c>
      <c r="C383" s="10">
        <v>20</v>
      </c>
      <c r="D383" s="10">
        <v>94</v>
      </c>
      <c r="E383" s="10">
        <v>26</v>
      </c>
      <c r="F383" s="10">
        <v>61</v>
      </c>
      <c r="G383" s="10">
        <v>46</v>
      </c>
      <c r="H383" s="10">
        <v>48</v>
      </c>
      <c r="I383" s="10">
        <v>41</v>
      </c>
      <c r="J383" s="10">
        <v>43</v>
      </c>
      <c r="K383" s="47">
        <v>0</v>
      </c>
      <c r="L383" s="10">
        <v>68</v>
      </c>
      <c r="M383" s="47">
        <v>0</v>
      </c>
      <c r="N383" s="10">
        <v>66</v>
      </c>
      <c r="O383" s="47">
        <v>0</v>
      </c>
      <c r="P383" s="47">
        <v>0</v>
      </c>
      <c r="Q383" s="10">
        <v>7400</v>
      </c>
      <c r="R383" s="10">
        <v>3</v>
      </c>
      <c r="S383" s="10">
        <v>45</v>
      </c>
      <c r="AF383" s="8"/>
      <c r="AG383" s="2">
        <f>Q383*0.000001</f>
        <v>7.3999999999999995E-3</v>
      </c>
      <c r="AH383" s="3">
        <f t="shared" si="80"/>
        <v>2.0313075675675676</v>
      </c>
      <c r="AI383" s="3">
        <f t="shared" si="81"/>
        <v>2.1038275675675675</v>
      </c>
      <c r="AJ383" s="2">
        <f>(1+D383-C383)*LineDuration</f>
        <v>2.07E-2</v>
      </c>
      <c r="AK383" s="3">
        <f t="shared" si="82"/>
        <v>2.3066875675675673</v>
      </c>
      <c r="AM383" s="7">
        <f>D383-C383+1</f>
        <v>75</v>
      </c>
      <c r="AN383" s="4">
        <f t="shared" si="86"/>
        <v>45.648831648648645</v>
      </c>
      <c r="AO383" s="32">
        <f t="shared" si="83"/>
        <v>1.6429774277086069</v>
      </c>
      <c r="AP383" s="1">
        <f>ABS(J383+I383-H383-G383)/2</f>
        <v>5</v>
      </c>
      <c r="AQ383" s="4">
        <f t="shared" si="87"/>
        <v>45.921844811447485</v>
      </c>
      <c r="AS383" s="4">
        <f>1+(F383-3)-(E383-8)</f>
        <v>41</v>
      </c>
      <c r="AT383" s="4">
        <f>ABS(N383-L383)</f>
        <v>2</v>
      </c>
      <c r="AU383" s="4">
        <f>AN383/(1+D383-C383)*ABS(N383-L383)</f>
        <v>1.2173021772972972</v>
      </c>
      <c r="AV383" s="4">
        <f t="shared" si="88"/>
        <v>41.018067050884454</v>
      </c>
      <c r="AX383" s="4">
        <f t="shared" si="89"/>
        <v>45.921844811447485</v>
      </c>
      <c r="AZ383" s="24">
        <f t="shared" si="75"/>
        <v>3</v>
      </c>
      <c r="BA383" s="1">
        <f t="shared" si="76"/>
        <v>1.2799999999999999E-2</v>
      </c>
      <c r="BB383" s="1">
        <f t="shared" si="77"/>
        <v>2.0921497159757156</v>
      </c>
      <c r="BC383" s="1">
        <f t="shared" si="78"/>
        <v>6.2083824906273523E-3</v>
      </c>
      <c r="BD383" s="1">
        <f>BC383+LineDuration*(U383-T383+1)</f>
        <v>6.4843824906273525E-3</v>
      </c>
      <c r="BE383" s="1">
        <f t="shared" si="79"/>
        <v>1.3377806584009271E-2</v>
      </c>
      <c r="BF383" s="1">
        <f t="shared" si="84"/>
        <v>0.57780658400927165</v>
      </c>
      <c r="BG383" s="1">
        <f>BF383/(U383-T383+1)</f>
        <v>0.57780658400927165</v>
      </c>
      <c r="BH383" s="4">
        <f>((ABS(X383-F383+Xmax_correction)+1)^2+((ABS(U383-M383)+1)*BG383)^2)^(1/2)</f>
        <v>59.002829257998506</v>
      </c>
      <c r="BI383" s="4">
        <f>((ABS(E383-Xmin_correction-W383)+1)^2+((ABS(L383-T383)+1)*BG383)^2)^(1/2)</f>
        <v>45.535805641549494</v>
      </c>
      <c r="BJ383" s="4">
        <f>((ABS(E383-Xmin_correction-Y383)+1)^2+((ABS(K383-U383)+1)*BG383)^2)^(1/2)</f>
        <v>22.007586429423025</v>
      </c>
      <c r="BK383" s="4">
        <f>((ABS(V383-F383+Xmax_correction)+1)^2+((ABS(T383-N383)+1)*BG383)^2)^(1/2)</f>
        <v>70.566986285559324</v>
      </c>
      <c r="BL383" s="4">
        <f>((ABS(V383-Y383)+1)^2+((ABS(T383-U383)+1)*BG383)^2)^(1/2)</f>
        <v>1.1549287633981862</v>
      </c>
      <c r="BM383" s="4">
        <f>((ABS(W383-X383)+1)^2+((ABS(T383-U383)+1)*BG383)^2)^(1/2)</f>
        <v>1.1549287633981862</v>
      </c>
      <c r="BN383" s="4">
        <f>((ABS(E383-Xmin_correction-F383+Xmax_correction)+1)^2+((ABS(L383-M383)+1)*BG383)^2)^(1/2)</f>
        <v>55.077305629678101</v>
      </c>
      <c r="BO383" s="4">
        <f>((ABS(E383-Xmin_correction-F383+Xmax_correction)+1)^2+((ABS(K383-N383)+1)*BG383)^2)^(1/2)</f>
        <v>54.246654767149622</v>
      </c>
      <c r="BP383" s="4">
        <f t="shared" si="85"/>
        <v>70.566986285559324</v>
      </c>
      <c r="BQ383" s="4"/>
    </row>
    <row r="384" spans="1:69" s="36" customFormat="1" x14ac:dyDescent="0.25">
      <c r="A384" s="44">
        <v>2039</v>
      </c>
      <c r="B384" s="47">
        <v>0</v>
      </c>
      <c r="C384" s="44">
        <v>20</v>
      </c>
      <c r="D384" s="44">
        <v>93</v>
      </c>
      <c r="E384" s="44">
        <v>42</v>
      </c>
      <c r="F384" s="44">
        <v>77</v>
      </c>
      <c r="G384" s="44">
        <v>57</v>
      </c>
      <c r="H384" s="44">
        <v>60</v>
      </c>
      <c r="I384" s="44">
        <v>57</v>
      </c>
      <c r="J384" s="44">
        <v>62</v>
      </c>
      <c r="K384" s="47">
        <v>0</v>
      </c>
      <c r="L384" s="44">
        <v>68</v>
      </c>
      <c r="M384" s="47">
        <v>0</v>
      </c>
      <c r="N384" s="44">
        <v>62</v>
      </c>
      <c r="O384" s="47">
        <v>0</v>
      </c>
      <c r="P384" s="47">
        <v>0</v>
      </c>
      <c r="Q384" s="44">
        <v>7400</v>
      </c>
      <c r="R384" s="44">
        <v>3</v>
      </c>
      <c r="S384" s="44">
        <v>45</v>
      </c>
      <c r="U384" s="39"/>
      <c r="V384" s="39"/>
      <c r="AD384" s="53"/>
      <c r="AG384" s="37">
        <f>Q384*0.000001</f>
        <v>7.3999999999999995E-3</v>
      </c>
      <c r="AH384" s="38">
        <f t="shared" si="80"/>
        <v>2.0313075675675676</v>
      </c>
      <c r="AI384" s="38">
        <f t="shared" si="81"/>
        <v>2.1038275675675675</v>
      </c>
      <c r="AJ384" s="37">
        <f>(1+D384-C384)*LineDuration</f>
        <v>2.0423999999999998E-2</v>
      </c>
      <c r="AK384" s="38">
        <f t="shared" si="82"/>
        <v>2.3039827675675677</v>
      </c>
      <c r="AL384" s="48"/>
      <c r="AM384" s="39">
        <f>D384-C384+1</f>
        <v>74</v>
      </c>
      <c r="AN384" s="40">
        <f t="shared" si="86"/>
        <v>45.012559142400001</v>
      </c>
      <c r="AO384" s="41">
        <f t="shared" si="83"/>
        <v>1.6439856211217951</v>
      </c>
      <c r="AP384" s="39">
        <f>ABS(J384+I384-H384-G384)/2</f>
        <v>1</v>
      </c>
      <c r="AQ384" s="40">
        <f t="shared" si="87"/>
        <v>45.023665783097428</v>
      </c>
      <c r="AR384" s="48"/>
      <c r="AS384" s="40">
        <f>1+(F384-3)-(E384-8)</f>
        <v>41</v>
      </c>
      <c r="AT384" s="40">
        <f>ABS(N384-L384)</f>
        <v>6</v>
      </c>
      <c r="AU384" s="40">
        <f>AN384/(1+D384-C384)*ABS(N384-L384)</f>
        <v>3.6496669574918918</v>
      </c>
      <c r="AV384" s="40">
        <f t="shared" si="88"/>
        <v>41.162119344132513</v>
      </c>
      <c r="AW384" s="48"/>
      <c r="AX384" s="40">
        <f t="shared" si="89"/>
        <v>45.023665783097428</v>
      </c>
      <c r="AY384" s="48"/>
      <c r="AZ384" s="42">
        <f t="shared" si="75"/>
        <v>0</v>
      </c>
      <c r="BA384" s="39">
        <f t="shared" si="76"/>
        <v>1.2799999999999999E-2</v>
      </c>
      <c r="BB384" s="39">
        <f t="shared" si="77"/>
        <v>2.0921497159757156</v>
      </c>
      <c r="BC384" s="39">
        <f t="shared" si="78"/>
        <v>6.2083824906273523E-3</v>
      </c>
      <c r="BD384" s="39">
        <f>BC384+LineDuration*(U384-T384+1)</f>
        <v>6.4843824906273525E-3</v>
      </c>
      <c r="BE384" s="39">
        <f t="shared" si="79"/>
        <v>1.3377806584009271E-2</v>
      </c>
      <c r="BF384" s="39">
        <f t="shared" si="84"/>
        <v>0.57780658400927165</v>
      </c>
      <c r="BG384" s="39">
        <f>BF384/(U384-T384+1)</f>
        <v>0.57780658400927165</v>
      </c>
      <c r="BH384" s="4">
        <f>((ABS(X384-F384+Xmax_correction)+1)^2+((ABS(U384-M384)+1)*BG384)^2)^(1/2)</f>
        <v>75.002225703298464</v>
      </c>
      <c r="BI384" s="40">
        <f>((ABS(E384-Xmin_correction-W384)+1)^2+((ABS(L384-T384)+1)*BG384)^2)^(1/2)</f>
        <v>55.077305629678101</v>
      </c>
      <c r="BJ384" s="4">
        <f>((ABS(E384-Xmin_correction-Y384)+1)^2+((ABS(K384-U384)+1)*BG384)^2)^(1/2)</f>
        <v>38.004392646752358</v>
      </c>
      <c r="BK384" s="4">
        <f>((ABS(V384-F384+Xmax_correction)+1)^2+((ABS(T384-N384)+1)*BG384)^2)^(1/2)</f>
        <v>83.367212501040214</v>
      </c>
      <c r="BL384" s="40">
        <f>((ABS(V384-Y384)+1)^2+((ABS(T384-U384)+1)*BG384)^2)^(1/2)</f>
        <v>1.1549287633981862</v>
      </c>
      <c r="BM384" s="40">
        <f>((ABS(W384-X384)+1)^2+((ABS(T384-U384)+1)*BG384)^2)^(1/2)</f>
        <v>1.1549287633981862</v>
      </c>
      <c r="BN384" s="4">
        <f>((ABS(E384-Xmin_correction-F384+Xmax_correction)+1)^2+((ABS(L384-M384)+1)*BG384)^2)^(1/2)</f>
        <v>55.077305629678101</v>
      </c>
      <c r="BO384" s="4">
        <f>((ABS(E384-Xmin_correction-F384+Xmax_correction)+1)^2+((ABS(K384-N384)+1)*BG384)^2)^(1/2)</f>
        <v>52.622163773391108</v>
      </c>
      <c r="BP384" s="40">
        <f t="shared" si="85"/>
        <v>83.367212501040214</v>
      </c>
      <c r="BQ384" s="4"/>
    </row>
    <row r="385" spans="1:69" s="36" customFormat="1" x14ac:dyDescent="0.25">
      <c r="A385" s="44">
        <v>2090</v>
      </c>
      <c r="B385" s="47">
        <v>0</v>
      </c>
      <c r="C385" s="44">
        <v>22</v>
      </c>
      <c r="D385" s="44">
        <v>95</v>
      </c>
      <c r="E385" s="44">
        <v>57</v>
      </c>
      <c r="F385" s="44">
        <v>93</v>
      </c>
      <c r="G385" s="44">
        <v>70</v>
      </c>
      <c r="H385" s="44">
        <v>73</v>
      </c>
      <c r="I385" s="44">
        <v>75</v>
      </c>
      <c r="J385" s="44">
        <v>81</v>
      </c>
      <c r="K385" s="47">
        <v>0</v>
      </c>
      <c r="L385" s="44">
        <v>67</v>
      </c>
      <c r="M385" s="47">
        <v>0</v>
      </c>
      <c r="N385" s="44">
        <v>69</v>
      </c>
      <c r="O385" s="47">
        <v>0</v>
      </c>
      <c r="P385" s="47">
        <v>0</v>
      </c>
      <c r="Q385" s="44">
        <v>7469</v>
      </c>
      <c r="R385" s="44">
        <v>3</v>
      </c>
      <c r="S385" s="44">
        <v>44</v>
      </c>
      <c r="U385" s="39"/>
      <c r="V385" s="39"/>
      <c r="AD385" s="53"/>
      <c r="AG385" s="37">
        <f>Q385*0.000001</f>
        <v>7.4689999999999999E-3</v>
      </c>
      <c r="AH385" s="38">
        <f t="shared" si="80"/>
        <v>2.0118688969206051</v>
      </c>
      <c r="AI385" s="38">
        <f t="shared" si="81"/>
        <v>2.085065096920605</v>
      </c>
      <c r="AJ385" s="37">
        <f>(1+D385-C385)*LineDuration</f>
        <v>2.0423999999999998E-2</v>
      </c>
      <c r="AK385" s="38">
        <f t="shared" si="82"/>
        <v>2.2852202969206052</v>
      </c>
      <c r="AL385" s="48"/>
      <c r="AM385" s="39">
        <f>D385-C385+1</f>
        <v>74</v>
      </c>
      <c r="AN385" s="40">
        <f t="shared" si="86"/>
        <v>44.629354441906429</v>
      </c>
      <c r="AO385" s="41">
        <f t="shared" si="83"/>
        <v>1.6581015102139789</v>
      </c>
      <c r="AP385" s="39">
        <f>ABS(J385+I385-H385-G385)/2</f>
        <v>6.5</v>
      </c>
      <c r="AQ385" s="40">
        <f t="shared" si="87"/>
        <v>45.100213723454942</v>
      </c>
      <c r="AR385" s="48"/>
      <c r="AS385" s="40">
        <f>1+(F385-3)-(E385-8)</f>
        <v>42</v>
      </c>
      <c r="AT385" s="40">
        <f>ABS(N385-L385)</f>
        <v>2</v>
      </c>
      <c r="AU385" s="40">
        <f>AN385/(1+D385-C385)*ABS(N385-L385)</f>
        <v>1.2061987687001738</v>
      </c>
      <c r="AV385" s="40">
        <f t="shared" si="88"/>
        <v>42.01731685233618</v>
      </c>
      <c r="AW385" s="48"/>
      <c r="AX385" s="40">
        <f t="shared" si="89"/>
        <v>45.100213723454942</v>
      </c>
      <c r="AY385" s="48"/>
      <c r="AZ385" s="42">
        <f t="shared" si="75"/>
        <v>1</v>
      </c>
      <c r="BA385" s="39">
        <f t="shared" si="76"/>
        <v>1.2799999999999999E-2</v>
      </c>
      <c r="BB385" s="39">
        <f t="shared" si="77"/>
        <v>2.0732815675630101</v>
      </c>
      <c r="BC385" s="39">
        <f t="shared" si="78"/>
        <v>6.2665990451433633E-3</v>
      </c>
      <c r="BD385" s="39">
        <f>BC385+LineDuration*(U385-T385+1)</f>
        <v>6.5425990451433635E-3</v>
      </c>
      <c r="BE385" s="39">
        <f t="shared" si="79"/>
        <v>1.3372598975047386E-2</v>
      </c>
      <c r="BF385" s="39">
        <f t="shared" si="84"/>
        <v>0.5725989750473871</v>
      </c>
      <c r="BG385" s="39">
        <f>BF385/(U385-T385+1)</f>
        <v>0.5725989750473871</v>
      </c>
      <c r="BH385" s="4">
        <f>((ABS(X385-F385+Xmax_correction)+1)^2+((ABS(U385-M385)+1)*BG385)^2)^(1/2)</f>
        <v>91.001801463411837</v>
      </c>
      <c r="BI385" s="40">
        <f>((ABS(E385-Xmin_correction-W385)+1)^2+((ABS(L385-T385)+1)*BG385)^2)^(1/2)</f>
        <v>65.765256531894352</v>
      </c>
      <c r="BJ385" s="4">
        <f>((ABS(E385-Xmin_correction-Y385)+1)^2+((ABS(K385-U385)+1)*BG385)^2)^(1/2)</f>
        <v>53.003093019051498</v>
      </c>
      <c r="BK385" s="4">
        <f>((ABS(V385-F385+Xmax_correction)+1)^2+((ABS(T385-N385)+1)*BG385)^2)^(1/2)</f>
        <v>99.436215598262081</v>
      </c>
      <c r="BL385" s="40">
        <f>((ABS(V385-Y385)+1)^2+((ABS(T385-U385)+1)*BG385)^2)^(1/2)</f>
        <v>1.1523322377792431</v>
      </c>
      <c r="BM385" s="40">
        <f>((ABS(W385-X385)+1)^2+((ABS(T385-U385)+1)*BG385)^2)^(1/2)</f>
        <v>1.1523322377792431</v>
      </c>
      <c r="BN385" s="4">
        <f>((ABS(E385-Xmin_correction-F385+Xmax_correction)+1)^2+((ABS(L385-M385)+1)*BG385)^2)^(1/2)</f>
        <v>55.109608660431185</v>
      </c>
      <c r="BO385" s="4">
        <f>((ABS(E385-Xmin_correction-F385+Xmax_correction)+1)^2+((ABS(K385-N385)+1)*BG385)^2)^(1/2)</f>
        <v>55.92460078090911</v>
      </c>
      <c r="BP385" s="40">
        <f t="shared" si="85"/>
        <v>99.436215598262081</v>
      </c>
      <c r="BQ385" s="4"/>
    </row>
    <row r="386" spans="1:69" s="36" customFormat="1" x14ac:dyDescent="0.25">
      <c r="A386" s="44">
        <v>1990</v>
      </c>
      <c r="B386" s="47">
        <v>0</v>
      </c>
      <c r="C386" s="44">
        <v>21</v>
      </c>
      <c r="D386" s="44">
        <v>94</v>
      </c>
      <c r="E386" s="44">
        <v>21</v>
      </c>
      <c r="F386" s="44">
        <v>57</v>
      </c>
      <c r="G386" s="44">
        <v>41</v>
      </c>
      <c r="H386" s="44">
        <v>46</v>
      </c>
      <c r="I386" s="44">
        <v>34</v>
      </c>
      <c r="J386" s="44">
        <v>36</v>
      </c>
      <c r="K386" s="47">
        <v>0</v>
      </c>
      <c r="L386" s="44">
        <v>69</v>
      </c>
      <c r="M386" s="47">
        <v>0</v>
      </c>
      <c r="N386" s="44">
        <v>58</v>
      </c>
      <c r="O386" s="47">
        <v>0</v>
      </c>
      <c r="P386" s="47">
        <v>0</v>
      </c>
      <c r="Q386" s="44">
        <v>7469</v>
      </c>
      <c r="R386" s="44">
        <v>3</v>
      </c>
      <c r="S386" s="44">
        <v>44</v>
      </c>
      <c r="U386" s="39"/>
      <c r="V386" s="39"/>
      <c r="AD386" s="53"/>
      <c r="AG386" s="37">
        <f>Q386*0.000001</f>
        <v>7.4689999999999999E-3</v>
      </c>
      <c r="AH386" s="38">
        <f t="shared" si="80"/>
        <v>2.0118688969206051</v>
      </c>
      <c r="AI386" s="38">
        <f t="shared" si="81"/>
        <v>2.085065096920605</v>
      </c>
      <c r="AJ386" s="37">
        <f>(1+D386-C386)*LineDuration</f>
        <v>2.0423999999999998E-2</v>
      </c>
      <c r="AK386" s="38">
        <f t="shared" si="82"/>
        <v>2.2852202969206052</v>
      </c>
      <c r="AL386" s="48"/>
      <c r="AM386" s="39">
        <f>D386-C386+1</f>
        <v>74</v>
      </c>
      <c r="AN386" s="40">
        <f t="shared" si="86"/>
        <v>44.629354441906429</v>
      </c>
      <c r="AO386" s="41">
        <f t="shared" si="83"/>
        <v>1.6581015102139789</v>
      </c>
      <c r="AP386" s="39">
        <f>ABS(J386+I386-H386-G386)/2</f>
        <v>8.5</v>
      </c>
      <c r="AQ386" s="40">
        <f t="shared" si="87"/>
        <v>45.431588987193848</v>
      </c>
      <c r="AR386" s="48"/>
      <c r="AS386" s="40">
        <f>1+(F386-3)-(E386-8)</f>
        <v>42</v>
      </c>
      <c r="AT386" s="40">
        <f>ABS(N386-L386)</f>
        <v>11</v>
      </c>
      <c r="AU386" s="40">
        <f>AN386/(1+D386-C386)*ABS(N386-L386)</f>
        <v>6.6340932278509559</v>
      </c>
      <c r="AV386" s="40">
        <f t="shared" si="88"/>
        <v>42.520714868823852</v>
      </c>
      <c r="AW386" s="48"/>
      <c r="AX386" s="40">
        <f t="shared" si="89"/>
        <v>45.431588987193848</v>
      </c>
      <c r="AY386" s="48"/>
      <c r="AZ386" s="42">
        <f t="shared" si="75"/>
        <v>2</v>
      </c>
      <c r="BA386" s="39">
        <f t="shared" si="76"/>
        <v>1.2799999999999999E-2</v>
      </c>
      <c r="BB386" s="39">
        <f t="shared" si="77"/>
        <v>2.0732815675630101</v>
      </c>
      <c r="BC386" s="39">
        <f t="shared" si="78"/>
        <v>6.2665990451433633E-3</v>
      </c>
      <c r="BD386" s="39">
        <f>BC386+LineDuration*(U386-T386+1)</f>
        <v>6.5425990451433635E-3</v>
      </c>
      <c r="BE386" s="39">
        <f t="shared" si="79"/>
        <v>1.3372598975047386E-2</v>
      </c>
      <c r="BF386" s="39">
        <f t="shared" si="84"/>
        <v>0.5725989750473871</v>
      </c>
      <c r="BG386" s="39">
        <f>BF386/(U386-T386+1)</f>
        <v>0.5725989750473871</v>
      </c>
      <c r="BH386" s="4">
        <f>((ABS(X386-F386+Xmax_correction)+1)^2+((ABS(U386-M386)+1)*BG386)^2)^(1/2)</f>
        <v>55.00298055184124</v>
      </c>
      <c r="BI386" s="40">
        <f>((ABS(E386-Xmin_correction-W386)+1)^2+((ABS(L386-T386)+1)*BG386)^2)^(1/2)</f>
        <v>43.538040522100431</v>
      </c>
      <c r="BJ386" s="4">
        <f>((ABS(E386-Xmin_correction-Y386)+1)^2+((ABS(K386-U386)+1)*BG386)^2)^(1/2)</f>
        <v>17.009640489623091</v>
      </c>
      <c r="BK386" s="4">
        <f>((ABS(V386-F386+Xmax_correction)+1)^2+((ABS(T386-N386)+1)*BG386)^2)^(1/2)</f>
        <v>64.546990864410816</v>
      </c>
      <c r="BL386" s="40">
        <f>((ABS(V386-Y386)+1)^2+((ABS(T386-U386)+1)*BG386)^2)^(1/2)</f>
        <v>1.1523322377792431</v>
      </c>
      <c r="BM386" s="40">
        <f>((ABS(W386-X386)+1)^2+((ABS(T386-U386)+1)*BG386)^2)^(1/2)</f>
        <v>1.1523322377792431</v>
      </c>
      <c r="BN386" s="4">
        <f>((ABS(E386-Xmin_correction-F386+Xmax_correction)+1)^2+((ABS(L386-M386)+1)*BG386)^2)^(1/2)</f>
        <v>55.92460078090911</v>
      </c>
      <c r="BO386" s="4">
        <f>((ABS(E386-Xmin_correction-F386+Xmax_correction)+1)^2+((ABS(K386-N386)+1)*BG386)^2)^(1/2)</f>
        <v>51.597616511330564</v>
      </c>
      <c r="BP386" s="40">
        <f t="shared" si="85"/>
        <v>64.546990864410816</v>
      </c>
      <c r="BQ386" s="4"/>
    </row>
    <row r="387" spans="1:69" s="36" customFormat="1" x14ac:dyDescent="0.25">
      <c r="A387" s="44">
        <v>2050</v>
      </c>
      <c r="B387" s="47">
        <v>0</v>
      </c>
      <c r="C387" s="44">
        <v>20</v>
      </c>
      <c r="D387" s="44">
        <v>94</v>
      </c>
      <c r="E387" s="44">
        <v>25</v>
      </c>
      <c r="F387" s="44">
        <v>61</v>
      </c>
      <c r="G387" s="44">
        <v>46</v>
      </c>
      <c r="H387" s="44">
        <v>47</v>
      </c>
      <c r="I387" s="44">
        <v>41</v>
      </c>
      <c r="J387" s="44">
        <v>42</v>
      </c>
      <c r="K387" s="47">
        <v>0</v>
      </c>
      <c r="L387" s="44">
        <v>64</v>
      </c>
      <c r="M387" s="47">
        <v>0</v>
      </c>
      <c r="N387" s="44">
        <v>64</v>
      </c>
      <c r="O387" s="47">
        <v>0</v>
      </c>
      <c r="P387" s="47">
        <v>0</v>
      </c>
      <c r="Q387" s="44">
        <v>7469</v>
      </c>
      <c r="R387" s="44">
        <v>3</v>
      </c>
      <c r="S387" s="44">
        <v>44</v>
      </c>
      <c r="U387" s="39"/>
      <c r="V387" s="39"/>
      <c r="AD387" s="53"/>
      <c r="AG387" s="37">
        <f>Q387*0.000001</f>
        <v>7.4689999999999999E-3</v>
      </c>
      <c r="AH387" s="38">
        <f t="shared" si="80"/>
        <v>2.0118688969206051</v>
      </c>
      <c r="AI387" s="38">
        <f t="shared" si="81"/>
        <v>2.085065096920605</v>
      </c>
      <c r="AJ387" s="37">
        <f>(1+D387-C387)*LineDuration</f>
        <v>2.07E-2</v>
      </c>
      <c r="AK387" s="38">
        <f t="shared" si="82"/>
        <v>2.2879250969206049</v>
      </c>
      <c r="AL387" s="48"/>
      <c r="AM387" s="39">
        <f>D387-C387+1</f>
        <v>75</v>
      </c>
      <c r="AN387" s="40">
        <f t="shared" si="86"/>
        <v>45.260448506256516</v>
      </c>
      <c r="AO387" s="41">
        <f t="shared" si="83"/>
        <v>1.6570759344029142</v>
      </c>
      <c r="AP387" s="39">
        <f>ABS(J387+I387-H387-G387)/2</f>
        <v>5</v>
      </c>
      <c r="AQ387" s="40">
        <f t="shared" si="87"/>
        <v>45.535790308146595</v>
      </c>
      <c r="AR387" s="48"/>
      <c r="AS387" s="40">
        <f>1+(F387-3)-(E387-8)</f>
        <v>42</v>
      </c>
      <c r="AT387" s="40">
        <f>ABS(N387-L387)</f>
        <v>0</v>
      </c>
      <c r="AU387" s="40">
        <f>AN387/(1+D387-C387)*ABS(N387-L387)</f>
        <v>0</v>
      </c>
      <c r="AV387" s="40">
        <f t="shared" si="88"/>
        <v>42</v>
      </c>
      <c r="AW387" s="48"/>
      <c r="AX387" s="40">
        <f t="shared" si="89"/>
        <v>45.535790308146595</v>
      </c>
      <c r="AY387" s="48"/>
      <c r="AZ387" s="42">
        <f t="shared" si="75"/>
        <v>3</v>
      </c>
      <c r="BA387" s="39">
        <f t="shared" si="76"/>
        <v>1.2799999999999999E-2</v>
      </c>
      <c r="BB387" s="39">
        <f t="shared" si="77"/>
        <v>2.0732815675630101</v>
      </c>
      <c r="BC387" s="39">
        <f t="shared" si="78"/>
        <v>6.2665990451433633E-3</v>
      </c>
      <c r="BD387" s="39">
        <f>BC387+LineDuration*(U387-T387+1)</f>
        <v>6.5425990451433635E-3</v>
      </c>
      <c r="BE387" s="39">
        <f t="shared" si="79"/>
        <v>1.3372598975047386E-2</v>
      </c>
      <c r="BF387" s="39">
        <f t="shared" si="84"/>
        <v>0.5725989750473871</v>
      </c>
      <c r="BG387" s="39">
        <f>BF387/(U387-T387+1)</f>
        <v>0.5725989750473871</v>
      </c>
      <c r="BH387" s="4">
        <f>((ABS(X387-F387+Xmax_correction)+1)^2+((ABS(U387-M387)+1)*BG387)^2)^(1/2)</f>
        <v>59.00277849039167</v>
      </c>
      <c r="BI387" s="40">
        <f>((ABS(E387-Xmin_correction-W387)+1)^2+((ABS(L387-T387)+1)*BG387)^2)^(1/2)</f>
        <v>42.734634686656321</v>
      </c>
      <c r="BJ387" s="4">
        <f>((ABS(E387-Xmin_correction-Y387)+1)^2+((ABS(K387-U387)+1)*BG387)^2)^(1/2)</f>
        <v>21.007804968302263</v>
      </c>
      <c r="BK387" s="4">
        <f>((ABS(V387-F387+Xmax_correction)+1)^2+((ABS(T387-N387)+1)*BG387)^2)^(1/2)</f>
        <v>69.758504870746535</v>
      </c>
      <c r="BL387" s="40">
        <f>((ABS(V387-Y387)+1)^2+((ABS(T387-U387)+1)*BG387)^2)^(1/2)</f>
        <v>1.1523322377792431</v>
      </c>
      <c r="BM387" s="40">
        <f>((ABS(W387-X387)+1)^2+((ABS(T387-U387)+1)*BG387)^2)^(1/2)</f>
        <v>1.1523322377792431</v>
      </c>
      <c r="BN387" s="4">
        <f>((ABS(E387-Xmin_correction-F387+Xmax_correction)+1)^2+((ABS(L387-M387)+1)*BG387)^2)^(1/2)</f>
        <v>53.909637374053716</v>
      </c>
      <c r="BO387" s="4">
        <f>((ABS(E387-Xmin_correction-F387+Xmax_correction)+1)^2+((ABS(K387-N387)+1)*BG387)^2)^(1/2)</f>
        <v>53.909637374053716</v>
      </c>
      <c r="BP387" s="40">
        <f t="shared" si="85"/>
        <v>69.758504870746535</v>
      </c>
      <c r="BQ387" s="4"/>
    </row>
    <row r="388" spans="1:69" x14ac:dyDescent="0.25">
      <c r="A388" s="10">
        <v>2015</v>
      </c>
      <c r="B388" s="47">
        <v>0</v>
      </c>
      <c r="C388" s="10">
        <v>20</v>
      </c>
      <c r="D388" s="10">
        <v>93</v>
      </c>
      <c r="E388" s="10">
        <v>38</v>
      </c>
      <c r="F388" s="10">
        <v>73</v>
      </c>
      <c r="G388" s="10">
        <v>54</v>
      </c>
      <c r="H388" s="10">
        <v>56</v>
      </c>
      <c r="I388" s="10">
        <v>53</v>
      </c>
      <c r="J388" s="10">
        <v>58</v>
      </c>
      <c r="K388" s="47">
        <v>0</v>
      </c>
      <c r="L388" s="10">
        <v>63</v>
      </c>
      <c r="M388" s="47">
        <v>0</v>
      </c>
      <c r="N388" s="10">
        <v>58</v>
      </c>
      <c r="O388" s="47">
        <v>0</v>
      </c>
      <c r="P388" s="47">
        <v>0</v>
      </c>
      <c r="Q388" s="10">
        <v>7469</v>
      </c>
      <c r="R388" s="10">
        <v>3</v>
      </c>
      <c r="S388" s="10">
        <v>44</v>
      </c>
      <c r="AG388" s="2">
        <f>Q388*0.000001</f>
        <v>7.4689999999999999E-3</v>
      </c>
      <c r="AH388" s="3">
        <f t="shared" si="80"/>
        <v>2.0118688969206051</v>
      </c>
      <c r="AI388" s="3">
        <f t="shared" si="81"/>
        <v>2.085065096920605</v>
      </c>
      <c r="AJ388" s="2">
        <f>(1+D388-C388)*LineDuration</f>
        <v>2.0423999999999998E-2</v>
      </c>
      <c r="AK388" s="3">
        <f t="shared" si="82"/>
        <v>2.2852202969206052</v>
      </c>
      <c r="AM388" s="7">
        <f>D388-C388+1</f>
        <v>74</v>
      </c>
      <c r="AN388" s="4">
        <f t="shared" si="86"/>
        <v>44.629354441906429</v>
      </c>
      <c r="AO388" s="32">
        <f t="shared" si="83"/>
        <v>1.6581015102139789</v>
      </c>
      <c r="AP388" s="1">
        <f>ABS(J388+I388-H388-G388)/2</f>
        <v>0.5</v>
      </c>
      <c r="AQ388" s="4">
        <f t="shared" si="87"/>
        <v>44.632155201169851</v>
      </c>
      <c r="AS388" s="4">
        <f>1+(F388-3)-(E388-8)</f>
        <v>41</v>
      </c>
      <c r="AT388" s="4">
        <f>ABS(N388-L388)</f>
        <v>5</v>
      </c>
      <c r="AU388" s="4">
        <f>AN388/(1+D388-C388)*ABS(N388-L388)</f>
        <v>3.0154969217504348</v>
      </c>
      <c r="AV388" s="4">
        <f t="shared" si="88"/>
        <v>41.110743385216061</v>
      </c>
      <c r="AX388" s="4">
        <f t="shared" si="89"/>
        <v>44.632155201169851</v>
      </c>
      <c r="AZ388" s="24">
        <f t="shared" ref="AZ388:AZ403" si="90">MOD(ROW(),4)</f>
        <v>0</v>
      </c>
      <c r="BA388" s="1">
        <f t="shared" ref="BA388:BA403" si="91">H_1-d_</f>
        <v>1.2799999999999999E-2</v>
      </c>
      <c r="BB388" s="1">
        <f t="shared" ref="BB388:BB403" si="92">(AH388^2+2*G_*BA388)^(1/2)</f>
        <v>2.0732815675630101</v>
      </c>
      <c r="BC388" s="1">
        <f t="shared" ref="BC388:BC403" si="93">(BB388-AH388)/G_</f>
        <v>6.2665990451433633E-3</v>
      </c>
      <c r="BD388" s="1">
        <f>BC388+LineDuration*(U388-T388+1)</f>
        <v>6.5425990451433635E-3</v>
      </c>
      <c r="BE388" s="1">
        <f t="shared" ref="BE388:BE403" si="94">AH388*BD388+0.5*G_*BD388^2</f>
        <v>1.3372598975047386E-2</v>
      </c>
      <c r="BF388" s="1">
        <f t="shared" si="84"/>
        <v>0.5725989750473871</v>
      </c>
      <c r="BG388" s="1">
        <f>BF388/(U388-T388+1)</f>
        <v>0.5725989750473871</v>
      </c>
      <c r="BH388" s="4">
        <f>((ABS(X388-F388+Xmax_correction)+1)^2+((ABS(U388-M388)+1)*BG388)^2)^(1/2)</f>
        <v>71.002308903205574</v>
      </c>
      <c r="BI388" s="4">
        <f>((ABS(E388-Xmin_correction-W388)+1)^2+((ABS(L388-T388)+1)*BG388)^2)^(1/2)</f>
        <v>49.989537157078217</v>
      </c>
      <c r="BJ388" s="4">
        <f>((ABS(E388-Xmin_correction-Y388)+1)^2+((ABS(K388-U388)+1)*BG388)^2)^(1/2)</f>
        <v>34.00482126972917</v>
      </c>
      <c r="BK388" s="4">
        <f>((ABS(V388-F388+Xmax_correction)+1)^2+((ABS(T388-N388)+1)*BG388)^2)^(1/2)</f>
        <v>78.62769251129231</v>
      </c>
      <c r="BL388" s="4">
        <f>((ABS(V388-Y388)+1)^2+((ABS(T388-U388)+1)*BG388)^2)^(1/2)</f>
        <v>1.1523322377792431</v>
      </c>
      <c r="BM388" s="4">
        <f>((ABS(W388-X388)+1)^2+((ABS(T388-U388)+1)*BG388)^2)^(1/2)</f>
        <v>1.1523322377792431</v>
      </c>
      <c r="BN388" s="4">
        <f>((ABS(E388-Xmin_correction-F388+Xmax_correction)+1)^2+((ABS(L388-M388)+1)*BG388)^2)^(1/2)</f>
        <v>52.791607525997001</v>
      </c>
      <c r="BO388" s="4">
        <f>((ABS(E388-Xmin_correction-F388+Xmax_correction)+1)^2+((ABS(K388-N388)+1)*BG388)^2)^(1/2)</f>
        <v>50.845983417083524</v>
      </c>
      <c r="BP388" s="4">
        <f t="shared" si="85"/>
        <v>78.62769251129231</v>
      </c>
      <c r="BQ388" s="4"/>
    </row>
    <row r="389" spans="1:69" x14ac:dyDescent="0.25">
      <c r="A389" s="10">
        <v>2104</v>
      </c>
      <c r="B389" s="47">
        <v>0</v>
      </c>
      <c r="C389" s="10">
        <v>22</v>
      </c>
      <c r="D389" s="10">
        <v>95</v>
      </c>
      <c r="E389" s="10">
        <v>60</v>
      </c>
      <c r="F389" s="10">
        <v>97</v>
      </c>
      <c r="G389" s="10">
        <v>74</v>
      </c>
      <c r="H389" s="10">
        <v>77</v>
      </c>
      <c r="I389" s="10">
        <v>79</v>
      </c>
      <c r="J389" s="10">
        <v>85</v>
      </c>
      <c r="K389" s="47">
        <v>0</v>
      </c>
      <c r="L389" s="10">
        <v>56</v>
      </c>
      <c r="M389" s="47">
        <v>0</v>
      </c>
      <c r="N389" s="10">
        <v>76</v>
      </c>
      <c r="O389" s="47">
        <v>0</v>
      </c>
      <c r="P389" s="47">
        <v>0</v>
      </c>
      <c r="Q389" s="10">
        <v>7390</v>
      </c>
      <c r="R389" s="10">
        <v>3</v>
      </c>
      <c r="S389" s="10">
        <v>45</v>
      </c>
      <c r="AG389" s="2">
        <f>Q389*0.000001</f>
        <v>7.3899999999999999E-3</v>
      </c>
      <c r="AH389" s="3">
        <f t="shared" ref="AH389:AH403" si="95">H_1 / AG389 - G_ * AG389 / 2</f>
        <v>2.0341543585926924</v>
      </c>
      <c r="AI389" s="3">
        <f t="shared" ref="AI389:AI403" si="96">AH389 + G_ * AG389</f>
        <v>2.1065763585926924</v>
      </c>
      <c r="AJ389" s="2">
        <f>(1+D389-C389)*LineDuration</f>
        <v>2.0423999999999998E-2</v>
      </c>
      <c r="AK389" s="3">
        <f t="shared" ref="AK389:AK403" si="97">AI389 + G_ * AJ389</f>
        <v>2.3067315585926926</v>
      </c>
      <c r="AM389" s="7">
        <f>D389-C389+1</f>
        <v>74</v>
      </c>
      <c r="AN389" s="4">
        <f t="shared" si="86"/>
        <v>45.06870045029715</v>
      </c>
      <c r="AO389" s="32">
        <f t="shared" ref="AO389:AO403" si="98">AM389/AN389</f>
        <v>1.6419377364033156</v>
      </c>
      <c r="AP389" s="1">
        <f>ABS(J389+I389-H389-G389)/2</f>
        <v>6.5</v>
      </c>
      <c r="AQ389" s="4">
        <f t="shared" si="87"/>
        <v>45.535016858222576</v>
      </c>
      <c r="AS389" s="4">
        <f>1+(F389-3)-(E389-8)</f>
        <v>43</v>
      </c>
      <c r="AT389" s="4">
        <f>ABS(N389-L389)</f>
        <v>20</v>
      </c>
      <c r="AU389" s="4">
        <f>AN389/(1+D389-C389)*ABS(N389-L389)</f>
        <v>12.180729851431662</v>
      </c>
      <c r="AV389" s="4">
        <f t="shared" si="88"/>
        <v>44.691947593650006</v>
      </c>
      <c r="AX389" s="4">
        <f t="shared" si="89"/>
        <v>45.535016858222576</v>
      </c>
      <c r="AZ389" s="24">
        <f t="shared" si="90"/>
        <v>1</v>
      </c>
      <c r="BA389" s="1">
        <f t="shared" si="91"/>
        <v>1.2799999999999999E-2</v>
      </c>
      <c r="BB389" s="1">
        <f t="shared" si="92"/>
        <v>2.0949138298702525</v>
      </c>
      <c r="BC389" s="1">
        <f t="shared" si="93"/>
        <v>6.1999460487306216E-3</v>
      </c>
      <c r="BD389" s="1">
        <f>BC389+LineDuration*(U389-T389+1)</f>
        <v>6.4759460487306218E-3</v>
      </c>
      <c r="BE389" s="1">
        <f t="shared" si="94"/>
        <v>1.337856947944426E-2</v>
      </c>
      <c r="BF389" s="1">
        <f t="shared" ref="BF389:BF403" si="99">(BE389-BA389)*1000</f>
        <v>0.57856947944426129</v>
      </c>
      <c r="BG389" s="1">
        <f>BF389/(U389-T389+1)</f>
        <v>0.57856947944426129</v>
      </c>
      <c r="BH389" s="4">
        <f>((ABS(X389-F389+Xmax_correction)+1)^2+((ABS(U389-M389)+1)*BG389)^2)^(1/2)</f>
        <v>95.001761787045524</v>
      </c>
      <c r="BI389" s="4">
        <f>((ABS(E389-Xmin_correction-W389)+1)^2+((ABS(L389-T389)+1)*BG389)^2)^(1/2)</f>
        <v>64.989067123838353</v>
      </c>
      <c r="BJ389" s="4">
        <f>((ABS(E389-Xmin_correction-Y389)+1)^2+((ABS(K389-U389)+1)*BG389)^2)^(1/2)</f>
        <v>56.002988693841552</v>
      </c>
      <c r="BK389" s="4">
        <f>((ABS(V389-F389+Xmax_correction)+1)^2+((ABS(T389-N389)+1)*BG389)^2)^(1/2)</f>
        <v>104.92706575353077</v>
      </c>
      <c r="BL389" s="4">
        <f>((ABS(V389-Y389)+1)^2+((ABS(T389-U389)+1)*BG389)^2)^(1/2)</f>
        <v>1.155310625998222</v>
      </c>
      <c r="BM389" s="4">
        <f>((ABS(W389-X389)+1)^2+((ABS(T389-U389)+1)*BG389)^2)^(1/2)</f>
        <v>1.155310625998222</v>
      </c>
      <c r="BN389" s="4">
        <f>((ABS(E389-Xmin_correction-F389+Xmax_correction)+1)^2+((ABS(L389-M389)+1)*BG389)^2)^(1/2)</f>
        <v>51.84186383249321</v>
      </c>
      <c r="BO389" s="4">
        <f>((ABS(E389-Xmin_correction-F389+Xmax_correction)+1)^2+((ABS(K389-N389)+1)*BG389)^2)^(1/2)</f>
        <v>59.872273446444041</v>
      </c>
      <c r="BP389" s="4">
        <f t="shared" ref="BP389:BP403" si="100">MAX(BH389:BO389)</f>
        <v>104.92706575353077</v>
      </c>
      <c r="BQ389" s="4"/>
    </row>
    <row r="390" spans="1:69" x14ac:dyDescent="0.25">
      <c r="A390" s="10">
        <v>2009</v>
      </c>
      <c r="B390" s="47">
        <v>0</v>
      </c>
      <c r="C390" s="10">
        <v>20</v>
      </c>
      <c r="D390" s="10">
        <v>94</v>
      </c>
      <c r="E390" s="10">
        <v>17</v>
      </c>
      <c r="F390" s="10">
        <v>54</v>
      </c>
      <c r="G390" s="10">
        <v>40</v>
      </c>
      <c r="H390" s="10">
        <v>41</v>
      </c>
      <c r="I390" s="10">
        <v>30</v>
      </c>
      <c r="J390" s="10">
        <v>32</v>
      </c>
      <c r="K390" s="47">
        <v>0</v>
      </c>
      <c r="L390" s="10">
        <v>71</v>
      </c>
      <c r="M390" s="47">
        <v>0</v>
      </c>
      <c r="N390" s="10">
        <v>51</v>
      </c>
      <c r="O390" s="47">
        <v>0</v>
      </c>
      <c r="P390" s="47">
        <v>0</v>
      </c>
      <c r="Q390" s="10">
        <v>7390</v>
      </c>
      <c r="R390" s="10">
        <v>3</v>
      </c>
      <c r="S390" s="10">
        <v>45</v>
      </c>
      <c r="AG390" s="2">
        <f>Q390*0.000001</f>
        <v>7.3899999999999999E-3</v>
      </c>
      <c r="AH390" s="3">
        <f t="shared" si="95"/>
        <v>2.0341543585926924</v>
      </c>
      <c r="AI390" s="3">
        <f t="shared" si="96"/>
        <v>2.1065763585926924</v>
      </c>
      <c r="AJ390" s="2">
        <f>(1+D390-C390)*LineDuration</f>
        <v>2.07E-2</v>
      </c>
      <c r="AK390" s="3">
        <f t="shared" si="97"/>
        <v>2.3094363585926923</v>
      </c>
      <c r="AM390" s="7">
        <f>D390-C390+1</f>
        <v>75</v>
      </c>
      <c r="AN390" s="4">
        <f t="shared" ref="AN390:AN403" si="101">1000*(AK390+AI390)*AJ390/2</f>
        <v>45.70573162286874</v>
      </c>
      <c r="AO390" s="32">
        <f t="shared" si="98"/>
        <v>1.6409320524359345</v>
      </c>
      <c r="AP390" s="1">
        <f>ABS(J390+I390-H390-G390)/2</f>
        <v>9.5</v>
      </c>
      <c r="AQ390" s="4">
        <f t="shared" ref="AQ390:AQ403" si="102">SQRT(AN390^2+AP390^2)</f>
        <v>46.682586723335106</v>
      </c>
      <c r="AS390" s="4">
        <f>1+(F390-3)-(E390-8)</f>
        <v>43</v>
      </c>
      <c r="AT390" s="4">
        <f>ABS(N390-L390)</f>
        <v>20</v>
      </c>
      <c r="AU390" s="4">
        <f>AN390/(1+D390-C390)*ABS(N390-L390)</f>
        <v>12.188195099431665</v>
      </c>
      <c r="AV390" s="4">
        <f t="shared" ref="AV390:AV403" si="103">SQRT(AS390^2+AU390^2)</f>
        <v>44.693982814041199</v>
      </c>
      <c r="AX390" s="4">
        <f t="shared" ref="AX390:AX403" si="104">MAX(AQ390,AV390)</f>
        <v>46.682586723335106</v>
      </c>
      <c r="AZ390" s="24">
        <f t="shared" si="90"/>
        <v>2</v>
      </c>
      <c r="BA390" s="1">
        <f t="shared" si="91"/>
        <v>1.2799999999999999E-2</v>
      </c>
      <c r="BB390" s="1">
        <f t="shared" si="92"/>
        <v>2.0949138298702525</v>
      </c>
      <c r="BC390" s="1">
        <f t="shared" si="93"/>
        <v>6.1999460487306216E-3</v>
      </c>
      <c r="BD390" s="1">
        <f>BC390+LineDuration*(U390-T390+1)</f>
        <v>6.4759460487306218E-3</v>
      </c>
      <c r="BE390" s="1">
        <f t="shared" si="94"/>
        <v>1.337856947944426E-2</v>
      </c>
      <c r="BF390" s="1">
        <f t="shared" si="99"/>
        <v>0.57856947944426129</v>
      </c>
      <c r="BG390" s="1">
        <f>BF390/(U390-T390+1)</f>
        <v>0.57856947944426129</v>
      </c>
      <c r="BH390" s="4">
        <f>((ABS(X390-F390+Xmax_correction)+1)^2+((ABS(U390-M390)+1)*BG390)^2)^(1/2)</f>
        <v>52.003218579647012</v>
      </c>
      <c r="BI390" s="4">
        <f>((ABS(E390-Xmin_correction-W390)+1)^2+((ABS(L390-T390)+1)*BG390)^2)^(1/2)</f>
        <v>43.638353073302248</v>
      </c>
      <c r="BJ390" s="4">
        <f>((ABS(E390-Xmin_correction-Y390)+1)^2+((ABS(K390-U390)+1)*BG390)^2)^(1/2)</f>
        <v>13.012868348006307</v>
      </c>
      <c r="BK390" s="4">
        <f>((ABS(V390-F390+Xmax_correction)+1)^2+((ABS(T390-N390)+1)*BG390)^2)^(1/2)</f>
        <v>60.076152551907541</v>
      </c>
      <c r="BL390" s="4">
        <f>((ABS(V390-Y390)+1)^2+((ABS(T390-U390)+1)*BG390)^2)^(1/2)</f>
        <v>1.155310625998222</v>
      </c>
      <c r="BM390" s="4">
        <f>((ABS(W390-X390)+1)^2+((ABS(T390-U390)+1)*BG390)^2)^(1/2)</f>
        <v>1.155310625998222</v>
      </c>
      <c r="BN390" s="4">
        <f>((ABS(E390-Xmin_correction-F390+Xmax_correction)+1)^2+((ABS(L390-M390)+1)*BG390)^2)^(1/2)</f>
        <v>57.752106965462197</v>
      </c>
      <c r="BO390" s="4">
        <f>((ABS(E390-Xmin_correction-F390+Xmax_correction)+1)^2+((ABS(K390-N390)+1)*BG390)^2)^(1/2)</f>
        <v>50.05141461976941</v>
      </c>
      <c r="BP390" s="4">
        <f t="shared" si="100"/>
        <v>60.076152551907541</v>
      </c>
      <c r="BQ390" s="4"/>
    </row>
    <row r="391" spans="1:69" x14ac:dyDescent="0.25">
      <c r="A391" s="10">
        <v>2061</v>
      </c>
      <c r="B391" s="47">
        <v>0</v>
      </c>
      <c r="C391" s="10">
        <v>20</v>
      </c>
      <c r="D391" s="10">
        <v>94</v>
      </c>
      <c r="E391" s="10">
        <v>25</v>
      </c>
      <c r="F391" s="10">
        <v>61</v>
      </c>
      <c r="G391" s="10">
        <v>45</v>
      </c>
      <c r="H391" s="10">
        <v>47</v>
      </c>
      <c r="I391" s="10">
        <v>40</v>
      </c>
      <c r="J391" s="10">
        <v>41</v>
      </c>
      <c r="K391" s="47">
        <v>0</v>
      </c>
      <c r="L391" s="10">
        <v>70</v>
      </c>
      <c r="M391" s="47">
        <v>0</v>
      </c>
      <c r="N391" s="10">
        <v>61</v>
      </c>
      <c r="O391" s="47">
        <v>0</v>
      </c>
      <c r="P391" s="47">
        <v>0</v>
      </c>
      <c r="Q391" s="10">
        <v>7390</v>
      </c>
      <c r="R391" s="10">
        <v>3</v>
      </c>
      <c r="S391" s="10">
        <v>45</v>
      </c>
      <c r="AF391" s="8"/>
      <c r="AG391" s="2">
        <f>Q391*0.000001</f>
        <v>7.3899999999999999E-3</v>
      </c>
      <c r="AH391" s="3">
        <f t="shared" si="95"/>
        <v>2.0341543585926924</v>
      </c>
      <c r="AI391" s="3">
        <f t="shared" si="96"/>
        <v>2.1065763585926924</v>
      </c>
      <c r="AJ391" s="2">
        <f>(1+D391-C391)*LineDuration</f>
        <v>2.07E-2</v>
      </c>
      <c r="AK391" s="3">
        <f t="shared" si="97"/>
        <v>2.3094363585926923</v>
      </c>
      <c r="AM391" s="7">
        <f>D391-C391+1</f>
        <v>75</v>
      </c>
      <c r="AN391" s="4">
        <f t="shared" si="101"/>
        <v>45.70573162286874</v>
      </c>
      <c r="AO391" s="32">
        <f t="shared" si="98"/>
        <v>1.6409320524359345</v>
      </c>
      <c r="AP391" s="1">
        <f>ABS(J391+I391-H391-G391)/2</f>
        <v>5.5</v>
      </c>
      <c r="AQ391" s="4">
        <f t="shared" si="102"/>
        <v>46.035463538251719</v>
      </c>
      <c r="AS391" s="4">
        <f>1+(F391-3)-(E391-8)</f>
        <v>42</v>
      </c>
      <c r="AT391" s="4">
        <f>ABS(N391-L391)</f>
        <v>9</v>
      </c>
      <c r="AU391" s="4">
        <f>AN391/(1+D391-C391)*ABS(N391-L391)</f>
        <v>5.4846877947442492</v>
      </c>
      <c r="AV391" s="4">
        <f t="shared" si="103"/>
        <v>42.356602793493913</v>
      </c>
      <c r="AX391" s="4">
        <f t="shared" si="104"/>
        <v>46.035463538251719</v>
      </c>
      <c r="AZ391" s="24">
        <f t="shared" si="90"/>
        <v>3</v>
      </c>
      <c r="BA391" s="1">
        <f t="shared" si="91"/>
        <v>1.2799999999999999E-2</v>
      </c>
      <c r="BB391" s="1">
        <f t="shared" si="92"/>
        <v>2.0949138298702525</v>
      </c>
      <c r="BC391" s="1">
        <f t="shared" si="93"/>
        <v>6.1999460487306216E-3</v>
      </c>
      <c r="BD391" s="1">
        <f>BC391+LineDuration*(U391-T391+1)</f>
        <v>6.4759460487306218E-3</v>
      </c>
      <c r="BE391" s="1">
        <f t="shared" si="94"/>
        <v>1.337856947944426E-2</v>
      </c>
      <c r="BF391" s="1">
        <f t="shared" si="99"/>
        <v>0.57856947944426129</v>
      </c>
      <c r="BG391" s="1">
        <f>BF391/(U391-T391+1)</f>
        <v>0.57856947944426129</v>
      </c>
      <c r="BH391" s="4">
        <f>((ABS(X391-F391+Xmax_correction)+1)^2+((ABS(U391-M391)+1)*BG391)^2)^(1/2)</f>
        <v>59.002836733860043</v>
      </c>
      <c r="BI391" s="4">
        <f>((ABS(E391-Xmin_correction-W391)+1)^2+((ABS(L391-T391)+1)*BG391)^2)^(1/2)</f>
        <v>46.13499388822261</v>
      </c>
      <c r="BJ391" s="4">
        <f>((ABS(E391-Xmin_correction-Y391)+1)^2+((ABS(K391-U391)+1)*BG391)^2)^(1/2)</f>
        <v>21.007968551065197</v>
      </c>
      <c r="BK391" s="4">
        <f>((ABS(V391-F391+Xmax_correction)+1)^2+((ABS(T391-N391)+1)*BG391)^2)^(1/2)</f>
        <v>69.048900917687945</v>
      </c>
      <c r="BL391" s="4">
        <f>((ABS(V391-Y391)+1)^2+((ABS(T391-U391)+1)*BG391)^2)^(1/2)</f>
        <v>1.155310625998222</v>
      </c>
      <c r="BM391" s="4">
        <f>((ABS(W391-X391)+1)^2+((ABS(T391-U391)+1)*BG391)^2)^(1/2)</f>
        <v>1.155310625998222</v>
      </c>
      <c r="BN391" s="4">
        <f>((ABS(E391-Xmin_correction-F391+Xmax_correction)+1)^2+((ABS(L391-M391)+1)*BG391)^2)^(1/2)</f>
        <v>56.643072489637582</v>
      </c>
      <c r="BO391" s="4">
        <f>((ABS(E391-Xmin_correction-F391+Xmax_correction)+1)^2+((ABS(K391-N391)+1)*BG391)^2)^(1/2)</f>
        <v>52.98821300950511</v>
      </c>
      <c r="BP391" s="4">
        <f t="shared" si="100"/>
        <v>69.048900917687945</v>
      </c>
      <c r="BQ391" s="4"/>
    </row>
    <row r="392" spans="1:69" s="36" customFormat="1" x14ac:dyDescent="0.25">
      <c r="A392" s="44">
        <v>2015</v>
      </c>
      <c r="B392" s="47">
        <v>0</v>
      </c>
      <c r="C392" s="44">
        <v>20</v>
      </c>
      <c r="D392" s="44">
        <v>93</v>
      </c>
      <c r="E392" s="44">
        <v>41</v>
      </c>
      <c r="F392" s="44">
        <v>75</v>
      </c>
      <c r="G392" s="44">
        <v>56</v>
      </c>
      <c r="H392" s="44">
        <v>60</v>
      </c>
      <c r="I392" s="44">
        <v>56</v>
      </c>
      <c r="J392" s="44">
        <v>60</v>
      </c>
      <c r="K392" s="47">
        <v>0</v>
      </c>
      <c r="L392" s="44">
        <v>64</v>
      </c>
      <c r="M392" s="47">
        <v>0</v>
      </c>
      <c r="N392" s="44">
        <v>62</v>
      </c>
      <c r="O392" s="47">
        <v>0</v>
      </c>
      <c r="P392" s="47">
        <v>0</v>
      </c>
      <c r="Q392" s="44">
        <v>7390</v>
      </c>
      <c r="R392" s="44">
        <v>3</v>
      </c>
      <c r="S392" s="44">
        <v>45</v>
      </c>
      <c r="U392" s="39"/>
      <c r="V392" s="39"/>
      <c r="AD392" s="53"/>
      <c r="AG392" s="37">
        <f>Q392*0.000001</f>
        <v>7.3899999999999999E-3</v>
      </c>
      <c r="AH392" s="38">
        <f t="shared" si="95"/>
        <v>2.0341543585926924</v>
      </c>
      <c r="AI392" s="38">
        <f t="shared" si="96"/>
        <v>2.1065763585926924</v>
      </c>
      <c r="AJ392" s="37">
        <f>(1+D392-C392)*LineDuration</f>
        <v>2.0423999999999998E-2</v>
      </c>
      <c r="AK392" s="38">
        <f t="shared" si="97"/>
        <v>2.3067315585926926</v>
      </c>
      <c r="AL392" s="48"/>
      <c r="AM392" s="39">
        <f>D392-C392+1</f>
        <v>74</v>
      </c>
      <c r="AN392" s="40">
        <f t="shared" si="101"/>
        <v>45.06870045029715</v>
      </c>
      <c r="AO392" s="41">
        <f t="shared" si="98"/>
        <v>1.6419377364033156</v>
      </c>
      <c r="AP392" s="39">
        <f>ABS(J392+I392-H392-G392)/2</f>
        <v>0</v>
      </c>
      <c r="AQ392" s="40">
        <f t="shared" si="102"/>
        <v>45.06870045029715</v>
      </c>
      <c r="AR392" s="48"/>
      <c r="AS392" s="40">
        <f>1+(F392-3)-(E392-8)</f>
        <v>40</v>
      </c>
      <c r="AT392" s="40">
        <f>ABS(N392-L392)</f>
        <v>2</v>
      </c>
      <c r="AU392" s="40">
        <f>AN392/(1+D392-C392)*ABS(N392-L392)</f>
        <v>1.2180729851431662</v>
      </c>
      <c r="AV392" s="40">
        <f t="shared" si="103"/>
        <v>40.018541974903776</v>
      </c>
      <c r="AW392" s="48"/>
      <c r="AX392" s="40">
        <f t="shared" si="104"/>
        <v>45.06870045029715</v>
      </c>
      <c r="AY392" s="48"/>
      <c r="AZ392" s="42">
        <f t="shared" si="90"/>
        <v>0</v>
      </c>
      <c r="BA392" s="39">
        <f t="shared" si="91"/>
        <v>1.2799999999999999E-2</v>
      </c>
      <c r="BB392" s="39">
        <f t="shared" si="92"/>
        <v>2.0949138298702525</v>
      </c>
      <c r="BC392" s="39">
        <f t="shared" si="93"/>
        <v>6.1999460487306216E-3</v>
      </c>
      <c r="BD392" s="39">
        <f>BC392+LineDuration*(U392-T392+1)</f>
        <v>6.4759460487306218E-3</v>
      </c>
      <c r="BE392" s="39">
        <f t="shared" si="94"/>
        <v>1.337856947944426E-2</v>
      </c>
      <c r="BF392" s="39">
        <f t="shared" si="99"/>
        <v>0.57856947944426129</v>
      </c>
      <c r="BG392" s="39">
        <f>BF392/(U392-T392+1)</f>
        <v>0.57856947944426129</v>
      </c>
      <c r="BH392" s="4">
        <f>((ABS(X392-F392+Xmax_correction)+1)^2+((ABS(U392-M392)+1)*BG392)^2)^(1/2)</f>
        <v>73.002292721821718</v>
      </c>
      <c r="BI392" s="40">
        <f>((ABS(E392-Xmin_correction-W392)+1)^2+((ABS(L392-T392)+1)*BG392)^2)^(1/2)</f>
        <v>52.756873151752508</v>
      </c>
      <c r="BJ392" s="4">
        <f>((ABS(E392-Xmin_correction-Y392)+1)^2+((ABS(K392-U392)+1)*BG392)^2)^(1/2)</f>
        <v>37.004523272737138</v>
      </c>
      <c r="BK392" s="4">
        <f>((ABS(V392-F392+Xmax_correction)+1)^2+((ABS(T392-N392)+1)*BG392)^2)^(1/2)</f>
        <v>81.594077899432975</v>
      </c>
      <c r="BL392" s="40">
        <f>((ABS(V392-Y392)+1)^2+((ABS(T392-U392)+1)*BG392)^2)^(1/2)</f>
        <v>1.155310625998222</v>
      </c>
      <c r="BM392" s="40">
        <f>((ABS(W392-X392)+1)^2+((ABS(T392-U392)+1)*BG392)^2)^(1/2)</f>
        <v>1.155310625998222</v>
      </c>
      <c r="BN392" s="4">
        <f>((ABS(E392-Xmin_correction-F392+Xmax_correction)+1)^2+((ABS(L392-M392)+1)*BG392)^2)^(1/2)</f>
        <v>52.756873151752508</v>
      </c>
      <c r="BO392" s="4">
        <f>((ABS(E392-Xmin_correction-F392+Xmax_correction)+1)^2+((ABS(K392-N392)+1)*BG392)^2)^(1/2)</f>
        <v>51.938362972457433</v>
      </c>
      <c r="BP392" s="40">
        <f t="shared" si="100"/>
        <v>81.594077899432975</v>
      </c>
      <c r="BQ392" s="4"/>
    </row>
    <row r="393" spans="1:69" s="36" customFormat="1" x14ac:dyDescent="0.25">
      <c r="A393" s="44">
        <v>2090</v>
      </c>
      <c r="B393" s="47">
        <v>0</v>
      </c>
      <c r="C393" s="44">
        <v>22</v>
      </c>
      <c r="D393" s="44">
        <v>95</v>
      </c>
      <c r="E393" s="44">
        <v>58</v>
      </c>
      <c r="F393" s="44">
        <v>94</v>
      </c>
      <c r="G393" s="44">
        <v>71</v>
      </c>
      <c r="H393" s="44">
        <v>75</v>
      </c>
      <c r="I393" s="44">
        <v>77</v>
      </c>
      <c r="J393" s="44">
        <v>82</v>
      </c>
      <c r="K393" s="47">
        <v>0</v>
      </c>
      <c r="L393" s="44">
        <v>57</v>
      </c>
      <c r="M393" s="47">
        <v>0</v>
      </c>
      <c r="N393" s="44">
        <v>74</v>
      </c>
      <c r="O393" s="47">
        <v>0</v>
      </c>
      <c r="P393" s="47">
        <v>0</v>
      </c>
      <c r="Q393" s="44">
        <v>7416</v>
      </c>
      <c r="R393" s="44">
        <v>3</v>
      </c>
      <c r="S393" s="44">
        <v>45</v>
      </c>
      <c r="U393" s="39"/>
      <c r="V393" s="39"/>
      <c r="AD393" s="53"/>
      <c r="AG393" s="37">
        <f>Q393*0.000001</f>
        <v>7.4159999999999998E-3</v>
      </c>
      <c r="AH393" s="38">
        <f t="shared" si="95"/>
        <v>2.0267683961165046</v>
      </c>
      <c r="AI393" s="38">
        <f t="shared" si="96"/>
        <v>2.0994451961165046</v>
      </c>
      <c r="AJ393" s="37">
        <f>(1+D393-C393)*LineDuration</f>
        <v>2.0423999999999998E-2</v>
      </c>
      <c r="AK393" s="38">
        <f t="shared" si="97"/>
        <v>2.2996003961165048</v>
      </c>
      <c r="AL393" s="48"/>
      <c r="AM393" s="39">
        <f>D393-C393+1</f>
        <v>74</v>
      </c>
      <c r="AN393" s="40">
        <f t="shared" si="101"/>
        <v>44.923053587883487</v>
      </c>
      <c r="AO393" s="41">
        <f t="shared" si="98"/>
        <v>1.6472611296387711</v>
      </c>
      <c r="AP393" s="39">
        <f>ABS(J393+I393-H393-G393)/2</f>
        <v>6.5</v>
      </c>
      <c r="AQ393" s="40">
        <f t="shared" si="102"/>
        <v>45.390866302152148</v>
      </c>
      <c r="AR393" s="48"/>
      <c r="AS393" s="40">
        <f>1+(F393-3)-(E393-8)</f>
        <v>42</v>
      </c>
      <c r="AT393" s="40">
        <f>ABS(N393-L393)</f>
        <v>17</v>
      </c>
      <c r="AU393" s="40">
        <f>AN393/(1+D393-C393)*ABS(N393-L393)</f>
        <v>10.320160959378638</v>
      </c>
      <c r="AV393" s="40">
        <f t="shared" si="103"/>
        <v>43.249343604585292</v>
      </c>
      <c r="AW393" s="48"/>
      <c r="AX393" s="40">
        <f t="shared" si="104"/>
        <v>45.390866302152148</v>
      </c>
      <c r="AY393" s="48"/>
      <c r="AZ393" s="42">
        <f t="shared" si="90"/>
        <v>1</v>
      </c>
      <c r="BA393" s="39">
        <f t="shared" si="91"/>
        <v>1.2799999999999999E-2</v>
      </c>
      <c r="BB393" s="39">
        <f t="shared" si="92"/>
        <v>2.0877428317435718</v>
      </c>
      <c r="BC393" s="39">
        <f t="shared" si="93"/>
        <v>6.2218811864354247E-3</v>
      </c>
      <c r="BD393" s="39">
        <f>BC393+LineDuration*(U393-T393+1)</f>
        <v>6.4978811864354249E-3</v>
      </c>
      <c r="BE393" s="39">
        <f t="shared" si="94"/>
        <v>1.337659028396119E-2</v>
      </c>
      <c r="BF393" s="39">
        <f t="shared" si="99"/>
        <v>0.5765902839611915</v>
      </c>
      <c r="BG393" s="39">
        <f>BF393/(U393-T393+1)</f>
        <v>0.5765902839611915</v>
      </c>
      <c r="BH393" s="4">
        <f>((ABS(X393-F393+Xmax_correction)+1)^2+((ABS(U393-M393)+1)*BG393)^2)^(1/2)</f>
        <v>92.001806810277145</v>
      </c>
      <c r="BI393" s="40">
        <f>((ABS(E393-Xmin_correction-W393)+1)^2+((ABS(L393-T393)+1)*BG393)^2)^(1/2)</f>
        <v>63.516794472789769</v>
      </c>
      <c r="BJ393" s="4">
        <f>((ABS(E393-Xmin_correction-Y393)+1)^2+((ABS(K393-U393)+1)*BG393)^2)^(1/2)</f>
        <v>54.003078211853428</v>
      </c>
      <c r="BK393" s="4">
        <f>((ABS(V393-F393+Xmax_correction)+1)^2+((ABS(T393-N393)+1)*BG393)^2)^(1/2)</f>
        <v>101.65661316420228</v>
      </c>
      <c r="BL393" s="40">
        <f>((ABS(V393-Y393)+1)^2+((ABS(T393-U393)+1)*BG393)^2)^(1/2)</f>
        <v>1.1543207334005776</v>
      </c>
      <c r="BM393" s="40">
        <f>((ABS(W393-X393)+1)^2+((ABS(T393-U393)+1)*BG393)^2)^(1/2)</f>
        <v>1.1543207334005776</v>
      </c>
      <c r="BN393" s="4">
        <f>((ABS(E393-Xmin_correction-F393+Xmax_correction)+1)^2+((ABS(L393-M393)+1)*BG393)^2)^(1/2)</f>
        <v>51.374927543487757</v>
      </c>
      <c r="BO393" s="4">
        <f>((ABS(E393-Xmin_correction-F393+Xmax_correction)+1)^2+((ABS(K393-N393)+1)*BG393)^2)^(1/2)</f>
        <v>58.232868725628371</v>
      </c>
      <c r="BP393" s="40">
        <f t="shared" si="100"/>
        <v>101.65661316420228</v>
      </c>
      <c r="BQ393" s="4"/>
    </row>
    <row r="394" spans="1:69" s="36" customFormat="1" x14ac:dyDescent="0.25">
      <c r="A394" s="44">
        <v>1999</v>
      </c>
      <c r="B394" s="47">
        <v>0</v>
      </c>
      <c r="C394" s="44">
        <v>20</v>
      </c>
      <c r="D394" s="44">
        <v>94</v>
      </c>
      <c r="E394" s="44">
        <v>20</v>
      </c>
      <c r="F394" s="44">
        <v>56</v>
      </c>
      <c r="G394" s="44">
        <v>41</v>
      </c>
      <c r="H394" s="44">
        <v>44</v>
      </c>
      <c r="I394" s="44">
        <v>33</v>
      </c>
      <c r="J394" s="44">
        <v>34</v>
      </c>
      <c r="K394" s="47">
        <v>0</v>
      </c>
      <c r="L394" s="44">
        <v>73</v>
      </c>
      <c r="M394" s="47">
        <v>0</v>
      </c>
      <c r="N394" s="44">
        <v>52</v>
      </c>
      <c r="O394" s="47">
        <v>0</v>
      </c>
      <c r="P394" s="47">
        <v>0</v>
      </c>
      <c r="Q394" s="44">
        <v>7416</v>
      </c>
      <c r="R394" s="44">
        <v>3</v>
      </c>
      <c r="S394" s="44">
        <v>45</v>
      </c>
      <c r="U394" s="39"/>
      <c r="V394" s="39"/>
      <c r="AD394" s="53"/>
      <c r="AG394" s="37">
        <f>Q394*0.000001</f>
        <v>7.4159999999999998E-3</v>
      </c>
      <c r="AH394" s="38">
        <f t="shared" si="95"/>
        <v>2.0267683961165046</v>
      </c>
      <c r="AI394" s="38">
        <f t="shared" si="96"/>
        <v>2.0994451961165046</v>
      </c>
      <c r="AJ394" s="37">
        <f>(1+D394-C394)*LineDuration</f>
        <v>2.07E-2</v>
      </c>
      <c r="AK394" s="38">
        <f t="shared" si="97"/>
        <v>2.3023051961165044</v>
      </c>
      <c r="AL394" s="48"/>
      <c r="AM394" s="39">
        <f>D394-C394+1</f>
        <v>75</v>
      </c>
      <c r="AN394" s="40">
        <f t="shared" si="101"/>
        <v>45.558116559611641</v>
      </c>
      <c r="AO394" s="41">
        <f t="shared" si="98"/>
        <v>1.6462489159722922</v>
      </c>
      <c r="AP394" s="39">
        <f>ABS(J394+I394-H394-G394)/2</f>
        <v>9</v>
      </c>
      <c r="AQ394" s="40">
        <f t="shared" si="102"/>
        <v>46.438582929059756</v>
      </c>
      <c r="AR394" s="48"/>
      <c r="AS394" s="40">
        <f>1+(F394-3)-(E394-8)</f>
        <v>42</v>
      </c>
      <c r="AT394" s="40">
        <f>ABS(N394-L394)</f>
        <v>21</v>
      </c>
      <c r="AU394" s="40">
        <f>AN394/(1+D394-C394)*ABS(N394-L394)</f>
        <v>12.756272636691261</v>
      </c>
      <c r="AV394" s="40">
        <f t="shared" si="103"/>
        <v>43.894447161134153</v>
      </c>
      <c r="AW394" s="48"/>
      <c r="AX394" s="40">
        <f t="shared" si="104"/>
        <v>46.438582929059756</v>
      </c>
      <c r="AY394" s="48"/>
      <c r="AZ394" s="42">
        <f t="shared" si="90"/>
        <v>2</v>
      </c>
      <c r="BA394" s="39">
        <f t="shared" si="91"/>
        <v>1.2799999999999999E-2</v>
      </c>
      <c r="BB394" s="39">
        <f t="shared" si="92"/>
        <v>2.0877428317435718</v>
      </c>
      <c r="BC394" s="39">
        <f t="shared" si="93"/>
        <v>6.2218811864354247E-3</v>
      </c>
      <c r="BD394" s="39">
        <f>BC394+LineDuration*(U394-T394+1)</f>
        <v>6.4978811864354249E-3</v>
      </c>
      <c r="BE394" s="39">
        <f t="shared" si="94"/>
        <v>1.337659028396119E-2</v>
      </c>
      <c r="BF394" s="39">
        <f t="shared" si="99"/>
        <v>0.5765902839611915</v>
      </c>
      <c r="BG394" s="39">
        <f>BF394/(U394-T394+1)</f>
        <v>0.5765902839611915</v>
      </c>
      <c r="BH394" s="4">
        <f>((ABS(X394-F394+Xmax_correction)+1)^2+((ABS(U394-M394)+1)*BG394)^2)^(1/2)</f>
        <v>54.003078211853428</v>
      </c>
      <c r="BI394" s="40">
        <f>((ABS(E394-Xmin_correction-W394)+1)^2+((ABS(L394-T394)+1)*BG394)^2)^(1/2)</f>
        <v>45.568969738606761</v>
      </c>
      <c r="BJ394" s="4">
        <f>((ABS(E394-Xmin_correction-Y394)+1)^2+((ABS(K394-U394)+1)*BG394)^2)^(1/2)</f>
        <v>16.0103858902763</v>
      </c>
      <c r="BK394" s="4">
        <f>((ABS(V394-F394+Xmax_correction)+1)^2+((ABS(T394-N394)+1)*BG394)^2)^(1/2)</f>
        <v>62.04731986769194</v>
      </c>
      <c r="BL394" s="40">
        <f>((ABS(V394-Y394)+1)^2+((ABS(T394-U394)+1)*BG394)^2)^(1/2)</f>
        <v>1.1543207334005776</v>
      </c>
      <c r="BM394" s="40">
        <f>((ABS(W394-X394)+1)^2+((ABS(T394-U394)+1)*BG394)^2)^(1/2)</f>
        <v>1.1543207334005776</v>
      </c>
      <c r="BN394" s="4">
        <f>((ABS(E394-Xmin_correction-F394+Xmax_correction)+1)^2+((ABS(L394-M394)+1)*BG394)^2)^(1/2)</f>
        <v>57.805977225872226</v>
      </c>
      <c r="BO394" s="4">
        <f>((ABS(E394-Xmin_correction-F394+Xmax_correction)+1)^2+((ABS(K394-N394)+1)*BG394)^2)^(1/2)</f>
        <v>49.546643708365139</v>
      </c>
      <c r="BP394" s="40">
        <f t="shared" si="100"/>
        <v>62.04731986769194</v>
      </c>
      <c r="BQ394" s="4"/>
    </row>
    <row r="395" spans="1:69" s="36" customFormat="1" x14ac:dyDescent="0.25">
      <c r="A395" s="44">
        <v>2050</v>
      </c>
      <c r="B395" s="47">
        <v>0</v>
      </c>
      <c r="C395" s="44">
        <v>20</v>
      </c>
      <c r="D395" s="44">
        <v>93</v>
      </c>
      <c r="E395" s="44">
        <v>26</v>
      </c>
      <c r="F395" s="44">
        <v>61</v>
      </c>
      <c r="G395" s="44">
        <v>45</v>
      </c>
      <c r="H395" s="44">
        <v>48</v>
      </c>
      <c r="I395" s="44">
        <v>39</v>
      </c>
      <c r="J395" s="44">
        <v>44</v>
      </c>
      <c r="K395" s="47">
        <v>0</v>
      </c>
      <c r="L395" s="44">
        <v>69</v>
      </c>
      <c r="M395" s="47">
        <v>0</v>
      </c>
      <c r="N395" s="44">
        <v>66</v>
      </c>
      <c r="O395" s="47">
        <v>0</v>
      </c>
      <c r="P395" s="47">
        <v>0</v>
      </c>
      <c r="Q395" s="44">
        <v>7416</v>
      </c>
      <c r="R395" s="44">
        <v>3</v>
      </c>
      <c r="S395" s="44">
        <v>45</v>
      </c>
      <c r="U395" s="39"/>
      <c r="V395" s="39"/>
      <c r="AD395" s="53"/>
      <c r="AG395" s="37">
        <f>Q395*0.000001</f>
        <v>7.4159999999999998E-3</v>
      </c>
      <c r="AH395" s="38">
        <f t="shared" si="95"/>
        <v>2.0267683961165046</v>
      </c>
      <c r="AI395" s="38">
        <f t="shared" si="96"/>
        <v>2.0994451961165046</v>
      </c>
      <c r="AJ395" s="37">
        <f>(1+D395-C395)*LineDuration</f>
        <v>2.0423999999999998E-2</v>
      </c>
      <c r="AK395" s="38">
        <f t="shared" si="97"/>
        <v>2.2996003961165048</v>
      </c>
      <c r="AL395" s="48"/>
      <c r="AM395" s="39">
        <f>D395-C395+1</f>
        <v>74</v>
      </c>
      <c r="AN395" s="40">
        <f t="shared" si="101"/>
        <v>44.923053587883487</v>
      </c>
      <c r="AO395" s="41">
        <f t="shared" si="98"/>
        <v>1.6472611296387711</v>
      </c>
      <c r="AP395" s="39">
        <f>ABS(J395+I395-H395-G395)/2</f>
        <v>5</v>
      </c>
      <c r="AQ395" s="40">
        <f t="shared" si="102"/>
        <v>45.200450701954857</v>
      </c>
      <c r="AR395" s="48"/>
      <c r="AS395" s="40">
        <f>1+(F395-3)-(E395-8)</f>
        <v>41</v>
      </c>
      <c r="AT395" s="40">
        <f>ABS(N395-L395)</f>
        <v>3</v>
      </c>
      <c r="AU395" s="40">
        <f>AN395/(1+D395-C395)*ABS(N395-L395)</f>
        <v>1.8212048751844656</v>
      </c>
      <c r="AV395" s="40">
        <f t="shared" si="103"/>
        <v>41.040428691686394</v>
      </c>
      <c r="AW395" s="48"/>
      <c r="AX395" s="40">
        <f t="shared" si="104"/>
        <v>45.200450701954857</v>
      </c>
      <c r="AY395" s="48"/>
      <c r="AZ395" s="42">
        <f t="shared" si="90"/>
        <v>3</v>
      </c>
      <c r="BA395" s="39">
        <f t="shared" si="91"/>
        <v>1.2799999999999999E-2</v>
      </c>
      <c r="BB395" s="39">
        <f t="shared" si="92"/>
        <v>2.0877428317435718</v>
      </c>
      <c r="BC395" s="39">
        <f t="shared" si="93"/>
        <v>6.2218811864354247E-3</v>
      </c>
      <c r="BD395" s="39">
        <f>BC395+LineDuration*(U395-T395+1)</f>
        <v>6.4978811864354249E-3</v>
      </c>
      <c r="BE395" s="39">
        <f t="shared" si="94"/>
        <v>1.337659028396119E-2</v>
      </c>
      <c r="BF395" s="39">
        <f t="shared" si="99"/>
        <v>0.5765902839611915</v>
      </c>
      <c r="BG395" s="39">
        <f>BF395/(U395-T395+1)</f>
        <v>0.5765902839611915</v>
      </c>
      <c r="BH395" s="4">
        <f>((ABS(X395-F395+Xmax_correction)+1)^2+((ABS(U395-M395)+1)*BG395)^2)^(1/2)</f>
        <v>59.002817359474946</v>
      </c>
      <c r="BI395" s="40">
        <f>((ABS(E395-Xmin_correction-W395)+1)^2+((ABS(L395-T395)+1)*BG395)^2)^(1/2)</f>
        <v>45.967772865741416</v>
      </c>
      <c r="BJ395" s="4">
        <f>((ABS(E395-Xmin_correction-Y395)+1)^2+((ABS(K395-U395)+1)*BG395)^2)^(1/2)</f>
        <v>22.007554529196526</v>
      </c>
      <c r="BK395" s="4">
        <f>((ABS(V395-F395+Xmax_correction)+1)^2+((ABS(T395-N395)+1)*BG395)^2)^(1/2)</f>
        <v>70.522312640056484</v>
      </c>
      <c r="BL395" s="40">
        <f>((ABS(V395-Y395)+1)^2+((ABS(T395-U395)+1)*BG395)^2)^(1/2)</f>
        <v>1.1543207334005776</v>
      </c>
      <c r="BM395" s="40">
        <f>((ABS(W395-X395)+1)^2+((ABS(T395-U395)+1)*BG395)^2)^(1/2)</f>
        <v>1.1543207334005776</v>
      </c>
      <c r="BN395" s="4">
        <f>((ABS(E395-Xmin_correction-F395+Xmax_correction)+1)^2+((ABS(L395-M395)+1)*BG395)^2)^(1/2)</f>
        <v>55.434972194783256</v>
      </c>
      <c r="BO395" s="4">
        <f>((ABS(E395-Xmin_correction-F395+Xmax_correction)+1)^2+((ABS(K395-N395)+1)*BG395)^2)^(1/2)</f>
        <v>54.188528122674363</v>
      </c>
      <c r="BP395" s="40">
        <f t="shared" si="100"/>
        <v>70.522312640056484</v>
      </c>
      <c r="BQ395" s="4"/>
    </row>
    <row r="396" spans="1:69" x14ac:dyDescent="0.25">
      <c r="A396" s="10">
        <v>2037</v>
      </c>
      <c r="B396" s="47">
        <v>0</v>
      </c>
      <c r="C396" s="10">
        <v>20</v>
      </c>
      <c r="D396" s="10">
        <v>93</v>
      </c>
      <c r="E396" s="10">
        <v>39</v>
      </c>
      <c r="F396" s="10">
        <v>74</v>
      </c>
      <c r="G396" s="10">
        <v>55</v>
      </c>
      <c r="H396" s="10">
        <v>60</v>
      </c>
      <c r="I396" s="10">
        <v>56</v>
      </c>
      <c r="J396" s="10">
        <v>59</v>
      </c>
      <c r="K396" s="47">
        <v>0</v>
      </c>
      <c r="L396" s="10">
        <v>61</v>
      </c>
      <c r="M396" s="47">
        <v>0</v>
      </c>
      <c r="N396" s="10">
        <v>69</v>
      </c>
      <c r="O396" s="47">
        <v>0</v>
      </c>
      <c r="P396" s="47">
        <v>0</v>
      </c>
      <c r="Q396" s="10">
        <v>7416</v>
      </c>
      <c r="R396" s="10">
        <v>3</v>
      </c>
      <c r="S396" s="10">
        <v>45</v>
      </c>
      <c r="AG396" s="2">
        <f>Q396*0.000001</f>
        <v>7.4159999999999998E-3</v>
      </c>
      <c r="AH396" s="3">
        <f t="shared" si="95"/>
        <v>2.0267683961165046</v>
      </c>
      <c r="AI396" s="3">
        <f t="shared" si="96"/>
        <v>2.0994451961165046</v>
      </c>
      <c r="AJ396" s="2">
        <f>(1+D396-C396)*LineDuration</f>
        <v>2.0423999999999998E-2</v>
      </c>
      <c r="AK396" s="3">
        <f t="shared" si="97"/>
        <v>2.2996003961165048</v>
      </c>
      <c r="AM396" s="7">
        <f>D396-C396+1</f>
        <v>74</v>
      </c>
      <c r="AN396" s="4">
        <f t="shared" si="101"/>
        <v>44.923053587883487</v>
      </c>
      <c r="AO396" s="32">
        <f t="shared" si="98"/>
        <v>1.6472611296387711</v>
      </c>
      <c r="AP396" s="1">
        <f>ABS(J396+I396-H396-G396)/2</f>
        <v>0</v>
      </c>
      <c r="AQ396" s="4">
        <f t="shared" si="102"/>
        <v>44.923053587883487</v>
      </c>
      <c r="AS396" s="4">
        <f>1+(F396-3)-(E396-8)</f>
        <v>41</v>
      </c>
      <c r="AT396" s="4">
        <f>ABS(N396-L396)</f>
        <v>8</v>
      </c>
      <c r="AU396" s="4">
        <f>AN396/(1+D396-C396)*ABS(N396-L396)</f>
        <v>4.8565463338252419</v>
      </c>
      <c r="AV396" s="4">
        <f t="shared" si="103"/>
        <v>41.286632731340433</v>
      </c>
      <c r="AX396" s="4">
        <f t="shared" si="104"/>
        <v>44.923053587883487</v>
      </c>
      <c r="AZ396" s="24">
        <f t="shared" si="90"/>
        <v>0</v>
      </c>
      <c r="BA396" s="1">
        <f t="shared" si="91"/>
        <v>1.2799999999999999E-2</v>
      </c>
      <c r="BB396" s="1">
        <f t="shared" si="92"/>
        <v>2.0877428317435718</v>
      </c>
      <c r="BC396" s="1">
        <f t="shared" si="93"/>
        <v>6.2218811864354247E-3</v>
      </c>
      <c r="BD396" s="1">
        <f>BC396+LineDuration*(U396-T396+1)</f>
        <v>6.4978811864354249E-3</v>
      </c>
      <c r="BE396" s="1">
        <f t="shared" si="94"/>
        <v>1.337659028396119E-2</v>
      </c>
      <c r="BF396" s="1">
        <f t="shared" si="99"/>
        <v>0.5765902839611915</v>
      </c>
      <c r="BG396" s="1">
        <f>BF396/(U396-T396+1)</f>
        <v>0.5765902839611915</v>
      </c>
      <c r="BH396" s="4">
        <f>((ABS(X396-F396+Xmax_correction)+1)^2+((ABS(U396-M396)+1)*BG396)^2)^(1/2)</f>
        <v>72.002308687677228</v>
      </c>
      <c r="BI396" s="4">
        <f>((ABS(E396-Xmin_correction-W396)+1)^2+((ABS(L396-T396)+1)*BG396)^2)^(1/2)</f>
        <v>50.029613538050363</v>
      </c>
      <c r="BJ396" s="4">
        <f>((ABS(E396-Xmin_correction-Y396)+1)^2+((ABS(K396-U396)+1)*BG396)^2)^(1/2)</f>
        <v>35.004749054314878</v>
      </c>
      <c r="BK396" s="4">
        <f>((ABS(V396-F396+Xmax_correction)+1)^2+((ABS(T396-N396)+1)*BG396)^2)^(1/2)</f>
        <v>82.541117888216135</v>
      </c>
      <c r="BL396" s="4">
        <f>((ABS(V396-Y396)+1)^2+((ABS(T396-U396)+1)*BG396)^2)^(1/2)</f>
        <v>1.1543207334005776</v>
      </c>
      <c r="BM396" s="4">
        <f>((ABS(W396-X396)+1)^2+((ABS(T396-U396)+1)*BG396)^2)^(1/2)</f>
        <v>1.1543207334005776</v>
      </c>
      <c r="BN396" s="4">
        <f>((ABS(E396-Xmin_correction-F396+Xmax_correction)+1)^2+((ABS(L396-M396)+1)*BG396)^2)^(1/2)</f>
        <v>52.17242787878164</v>
      </c>
      <c r="BO396" s="4">
        <f>((ABS(E396-Xmin_correction-F396+Xmax_correction)+1)^2+((ABS(K396-N396)+1)*BG396)^2)^(1/2)</f>
        <v>55.434972194783256</v>
      </c>
      <c r="BP396" s="4">
        <f t="shared" si="100"/>
        <v>82.541117888216135</v>
      </c>
      <c r="BQ396" s="4"/>
    </row>
    <row r="397" spans="1:69" x14ac:dyDescent="0.25">
      <c r="A397" s="10">
        <v>2094</v>
      </c>
      <c r="B397" s="47">
        <v>0</v>
      </c>
      <c r="C397" s="10">
        <v>22</v>
      </c>
      <c r="D397" s="10">
        <v>95</v>
      </c>
      <c r="E397" s="10">
        <v>60</v>
      </c>
      <c r="F397" s="10">
        <v>97</v>
      </c>
      <c r="G397" s="10">
        <v>73</v>
      </c>
      <c r="H397" s="10">
        <v>78</v>
      </c>
      <c r="I397" s="10">
        <v>80</v>
      </c>
      <c r="J397" s="10">
        <v>84</v>
      </c>
      <c r="K397" s="47">
        <v>0</v>
      </c>
      <c r="L397" s="10">
        <v>54</v>
      </c>
      <c r="M397" s="47">
        <v>0</v>
      </c>
      <c r="N397" s="10">
        <v>76</v>
      </c>
      <c r="O397" s="47">
        <v>0</v>
      </c>
      <c r="P397" s="47">
        <v>0</v>
      </c>
      <c r="Q397" s="10">
        <v>7388</v>
      </c>
      <c r="R397" s="10">
        <v>3</v>
      </c>
      <c r="S397" s="10">
        <v>45</v>
      </c>
      <c r="AG397" s="2">
        <f>Q397*0.000001</f>
        <v>7.3879999999999996E-3</v>
      </c>
      <c r="AH397" s="3">
        <f t="shared" si="95"/>
        <v>2.0347246256632379</v>
      </c>
      <c r="AI397" s="3">
        <f t="shared" si="96"/>
        <v>2.107127025663238</v>
      </c>
      <c r="AJ397" s="2">
        <f>(1+D397-C397)*LineDuration</f>
        <v>2.0423999999999998E-2</v>
      </c>
      <c r="AK397" s="3">
        <f t="shared" si="97"/>
        <v>2.3072822256632382</v>
      </c>
      <c r="AM397" s="7">
        <f>D397-C397+1</f>
        <v>74</v>
      </c>
      <c r="AN397" s="4">
        <f t="shared" si="101"/>
        <v>45.079947274545965</v>
      </c>
      <c r="AO397" s="32">
        <f t="shared" si="98"/>
        <v>1.6415280956147771</v>
      </c>
      <c r="AP397" s="1">
        <f>ABS(J397+I397-H397-G397)/2</f>
        <v>6.5</v>
      </c>
      <c r="AQ397" s="4">
        <f t="shared" si="102"/>
        <v>45.546148533941313</v>
      </c>
      <c r="AS397" s="4">
        <f>1+(F397-3)-(E397-8)</f>
        <v>43</v>
      </c>
      <c r="AT397" s="4">
        <f>ABS(N397-L397)</f>
        <v>22</v>
      </c>
      <c r="AU397" s="4">
        <f>AN397/(1+D397-C397)*ABS(N397-L397)</f>
        <v>13.402146487027178</v>
      </c>
      <c r="AV397" s="4">
        <f t="shared" si="103"/>
        <v>45.040176847562833</v>
      </c>
      <c r="AX397" s="4">
        <f t="shared" si="104"/>
        <v>45.546148533941313</v>
      </c>
      <c r="AZ397" s="24">
        <f t="shared" si="90"/>
        <v>1</v>
      </c>
      <c r="BA397" s="1">
        <f t="shared" si="91"/>
        <v>1.2799999999999999E-2</v>
      </c>
      <c r="BB397" s="1">
        <f t="shared" si="92"/>
        <v>2.0954675617342309</v>
      </c>
      <c r="BC397" s="1">
        <f t="shared" si="93"/>
        <v>6.198258782754389E-3</v>
      </c>
      <c r="BD397" s="1">
        <f>BC397+LineDuration*(U397-T397+1)</f>
        <v>6.4742587827543892E-3</v>
      </c>
      <c r="BE397" s="1">
        <f t="shared" si="94"/>
        <v>1.3378722309438609E-2</v>
      </c>
      <c r="BF397" s="1">
        <f t="shared" si="99"/>
        <v>0.57872230943861047</v>
      </c>
      <c r="BG397" s="1">
        <f>BF397/(U397-T397+1)</f>
        <v>0.57872230943861047</v>
      </c>
      <c r="BH397" s="4">
        <f>((ABS(X397-F397+Xmax_correction)+1)^2+((ABS(U397-M397)+1)*BG397)^2)^(1/2)</f>
        <v>95.001762717917202</v>
      </c>
      <c r="BI397" s="4">
        <f>((ABS(E397-Xmin_correction-W397)+1)^2+((ABS(L397-T397)+1)*BG397)^2)^(1/2)</f>
        <v>64.413752585235443</v>
      </c>
      <c r="BJ397" s="4">
        <f>((ABS(E397-Xmin_correction-Y397)+1)^2+((ABS(K397-U397)+1)*BG397)^2)^(1/2)</f>
        <v>56.002990272943833</v>
      </c>
      <c r="BK397" s="4">
        <f>((ABS(V397-F397+Xmax_correction)+1)^2+((ABS(T397-N397)+1)*BG397)^2)^(1/2)</f>
        <v>104.93206270411049</v>
      </c>
      <c r="BL397" s="4">
        <f>((ABS(V397-Y397)+1)^2+((ABS(T397-U397)+1)*BG397)^2)^(1/2)</f>
        <v>1.155387169498588</v>
      </c>
      <c r="BM397" s="4">
        <f>((ABS(W397-X397)+1)^2+((ABS(T397-U397)+1)*BG397)^2)^(1/2)</f>
        <v>1.155387169498588</v>
      </c>
      <c r="BN397" s="4">
        <f>((ABS(E397-Xmin_correction-F397+Xmax_correction)+1)^2+((ABS(L397-M397)+1)*BG397)^2)^(1/2)</f>
        <v>51.118798128593809</v>
      </c>
      <c r="BO397" s="4">
        <f>((ABS(E397-Xmin_correction-F397+Xmax_correction)+1)^2+((ABS(K397-N397)+1)*BG397)^2)^(1/2)</f>
        <v>59.881030246142004</v>
      </c>
      <c r="BP397" s="4">
        <f t="shared" si="100"/>
        <v>104.93206270411049</v>
      </c>
      <c r="BQ397" s="4"/>
    </row>
    <row r="398" spans="1:69" x14ac:dyDescent="0.25">
      <c r="A398" s="10">
        <v>2000</v>
      </c>
      <c r="B398" s="47">
        <v>0</v>
      </c>
      <c r="C398" s="10">
        <v>20</v>
      </c>
      <c r="D398" s="10">
        <v>93</v>
      </c>
      <c r="E398" s="10">
        <v>22</v>
      </c>
      <c r="F398" s="10">
        <v>58</v>
      </c>
      <c r="G398" s="10">
        <v>43</v>
      </c>
      <c r="H398" s="10">
        <v>45</v>
      </c>
      <c r="I398" s="10">
        <v>33</v>
      </c>
      <c r="J398" s="10">
        <v>38</v>
      </c>
      <c r="K398" s="47">
        <v>0</v>
      </c>
      <c r="L398" s="10">
        <v>72</v>
      </c>
      <c r="M398" s="47">
        <v>0</v>
      </c>
      <c r="N398" s="10">
        <v>56</v>
      </c>
      <c r="O398" s="47">
        <v>0</v>
      </c>
      <c r="P398" s="47">
        <v>0</v>
      </c>
      <c r="Q398" s="10">
        <v>7388</v>
      </c>
      <c r="R398" s="10">
        <v>3</v>
      </c>
      <c r="S398" s="10">
        <v>45</v>
      </c>
      <c r="AG398" s="2">
        <f>Q398*0.000001</f>
        <v>7.3879999999999996E-3</v>
      </c>
      <c r="AH398" s="3">
        <f t="shared" si="95"/>
        <v>2.0347246256632379</v>
      </c>
      <c r="AI398" s="3">
        <f t="shared" si="96"/>
        <v>2.107127025663238</v>
      </c>
      <c r="AJ398" s="2">
        <f>(1+D398-C398)*LineDuration</f>
        <v>2.0423999999999998E-2</v>
      </c>
      <c r="AK398" s="3">
        <f t="shared" si="97"/>
        <v>2.3072822256632382</v>
      </c>
      <c r="AM398" s="7">
        <f>D398-C398+1</f>
        <v>74</v>
      </c>
      <c r="AN398" s="4">
        <f t="shared" si="101"/>
        <v>45.079947274545965</v>
      </c>
      <c r="AO398" s="32">
        <f t="shared" si="98"/>
        <v>1.6415280956147771</v>
      </c>
      <c r="AP398" s="1">
        <f>ABS(J398+I398-H398-G398)/2</f>
        <v>8.5</v>
      </c>
      <c r="AQ398" s="4">
        <f t="shared" si="102"/>
        <v>45.874302678905586</v>
      </c>
      <c r="AS398" s="4">
        <f>1+(F398-3)-(E398-8)</f>
        <v>42</v>
      </c>
      <c r="AT398" s="4">
        <f>ABS(N398-L398)</f>
        <v>16</v>
      </c>
      <c r="AU398" s="4">
        <f>AN398/(1+D398-C398)*ABS(N398-L398)</f>
        <v>9.7470156269288566</v>
      </c>
      <c r="AV398" s="4">
        <f t="shared" si="103"/>
        <v>43.116172298008962</v>
      </c>
      <c r="AX398" s="4">
        <f t="shared" si="104"/>
        <v>45.874302678905586</v>
      </c>
      <c r="AZ398" s="24">
        <f t="shared" si="90"/>
        <v>2</v>
      </c>
      <c r="BA398" s="1">
        <f t="shared" si="91"/>
        <v>1.2799999999999999E-2</v>
      </c>
      <c r="BB398" s="1">
        <f t="shared" si="92"/>
        <v>2.0954675617342309</v>
      </c>
      <c r="BC398" s="1">
        <f t="shared" si="93"/>
        <v>6.198258782754389E-3</v>
      </c>
      <c r="BD398" s="1">
        <f>BC398+LineDuration*(U398-T398+1)</f>
        <v>6.4742587827543892E-3</v>
      </c>
      <c r="BE398" s="1">
        <f t="shared" si="94"/>
        <v>1.3378722309438609E-2</v>
      </c>
      <c r="BF398" s="1">
        <f t="shared" si="99"/>
        <v>0.57872230943861047</v>
      </c>
      <c r="BG398" s="1">
        <f>BF398/(U398-T398+1)</f>
        <v>0.57872230943861047</v>
      </c>
      <c r="BH398" s="4">
        <f>((ABS(X398-F398+Xmax_correction)+1)^2+((ABS(U398-M398)+1)*BG398)^2)^(1/2)</f>
        <v>56.002990272943833</v>
      </c>
      <c r="BI398" s="4">
        <f>((ABS(E398-Xmin_correction-W398)+1)^2+((ABS(L398-T398)+1)*BG398)^2)^(1/2)</f>
        <v>45.921520842347967</v>
      </c>
      <c r="BJ398" s="4">
        <f>((ABS(E398-Xmin_correction-Y398)+1)^2+((ABS(K398-U398)+1)*BG398)^2)^(1/2)</f>
        <v>18.009300916788579</v>
      </c>
      <c r="BK398" s="4">
        <f>((ABS(V398-F398+Xmax_correction)+1)^2+((ABS(T398-N398)+1)*BG398)^2)^(1/2)</f>
        <v>64.993488078998539</v>
      </c>
      <c r="BL398" s="4">
        <f>((ABS(V398-Y398)+1)^2+((ABS(T398-U398)+1)*BG398)^2)^(1/2)</f>
        <v>1.155387169498588</v>
      </c>
      <c r="BM398" s="4">
        <f>((ABS(W398-X398)+1)^2+((ABS(T398-U398)+1)*BG398)^2)^(1/2)</f>
        <v>1.155387169498588</v>
      </c>
      <c r="BN398" s="4">
        <f>((ABS(E398-Xmin_correction-F398+Xmax_correction)+1)^2+((ABS(L398-M398)+1)*BG398)^2)^(1/2)</f>
        <v>57.495965740860449</v>
      </c>
      <c r="BO398" s="4">
        <f>((ABS(E398-Xmin_correction-F398+Xmax_correction)+1)^2+((ABS(K398-N398)+1)*BG398)^2)^(1/2)</f>
        <v>51.079873655628049</v>
      </c>
      <c r="BP398" s="4">
        <f t="shared" si="100"/>
        <v>64.993488078998539</v>
      </c>
      <c r="BQ398" s="4"/>
    </row>
    <row r="399" spans="1:69" x14ac:dyDescent="0.25">
      <c r="A399" s="10">
        <v>2056</v>
      </c>
      <c r="B399" s="47">
        <v>0</v>
      </c>
      <c r="C399" s="10">
        <v>20</v>
      </c>
      <c r="D399" s="10">
        <v>93</v>
      </c>
      <c r="E399" s="10">
        <v>30</v>
      </c>
      <c r="F399" s="10">
        <v>67</v>
      </c>
      <c r="G399" s="10">
        <v>49</v>
      </c>
      <c r="H399" s="10">
        <v>53</v>
      </c>
      <c r="I399" s="10">
        <v>45</v>
      </c>
      <c r="J399" s="10">
        <v>48</v>
      </c>
      <c r="K399" s="47">
        <v>0</v>
      </c>
      <c r="L399" s="10">
        <v>70</v>
      </c>
      <c r="M399" s="47">
        <v>0</v>
      </c>
      <c r="N399" s="10">
        <v>56</v>
      </c>
      <c r="O399" s="47">
        <v>0</v>
      </c>
      <c r="P399" s="47">
        <v>0</v>
      </c>
      <c r="Q399" s="10">
        <v>7388</v>
      </c>
      <c r="R399" s="10">
        <v>3</v>
      </c>
      <c r="S399" s="10">
        <v>45</v>
      </c>
      <c r="AF399" s="8"/>
      <c r="AG399" s="2">
        <f>Q399*0.000001</f>
        <v>7.3879999999999996E-3</v>
      </c>
      <c r="AH399" s="3">
        <f t="shared" si="95"/>
        <v>2.0347246256632379</v>
      </c>
      <c r="AI399" s="3">
        <f t="shared" si="96"/>
        <v>2.107127025663238</v>
      </c>
      <c r="AJ399" s="2">
        <f>(1+D399-C399)*LineDuration</f>
        <v>2.0423999999999998E-2</v>
      </c>
      <c r="AK399" s="3">
        <f t="shared" si="97"/>
        <v>2.3072822256632382</v>
      </c>
      <c r="AM399" s="7">
        <f>D399-C399+1</f>
        <v>74</v>
      </c>
      <c r="AN399" s="4">
        <f t="shared" si="101"/>
        <v>45.079947274545965</v>
      </c>
      <c r="AO399" s="32">
        <f t="shared" si="98"/>
        <v>1.6415280956147771</v>
      </c>
      <c r="AP399" s="1">
        <f>ABS(J399+I399-H399-G399)/2</f>
        <v>4.5</v>
      </c>
      <c r="AQ399" s="4">
        <f t="shared" si="102"/>
        <v>45.303991504897716</v>
      </c>
      <c r="AS399" s="4">
        <f>1+(F399-3)-(E399-8)</f>
        <v>43</v>
      </c>
      <c r="AT399" s="4">
        <f>ABS(N399-L399)</f>
        <v>14</v>
      </c>
      <c r="AU399" s="4">
        <f>AN399/(1+D399-C399)*ABS(N399-L399)</f>
        <v>8.5286386735627495</v>
      </c>
      <c r="AV399" s="4">
        <f t="shared" si="103"/>
        <v>43.837628558399352</v>
      </c>
      <c r="AX399" s="4">
        <f t="shared" si="104"/>
        <v>45.303991504897716</v>
      </c>
      <c r="AZ399" s="24">
        <f t="shared" si="90"/>
        <v>3</v>
      </c>
      <c r="BA399" s="1">
        <f t="shared" si="91"/>
        <v>1.2799999999999999E-2</v>
      </c>
      <c r="BB399" s="1">
        <f t="shared" si="92"/>
        <v>2.0954675617342309</v>
      </c>
      <c r="BC399" s="1">
        <f t="shared" si="93"/>
        <v>6.198258782754389E-3</v>
      </c>
      <c r="BD399" s="1">
        <f>BC399+LineDuration*(U399-T399+1)</f>
        <v>6.4742587827543892E-3</v>
      </c>
      <c r="BE399" s="1">
        <f t="shared" si="94"/>
        <v>1.3378722309438609E-2</v>
      </c>
      <c r="BF399" s="1">
        <f t="shared" si="99"/>
        <v>0.57872230943861047</v>
      </c>
      <c r="BG399" s="1">
        <f>BF399/(U399-T399+1)</f>
        <v>0.57872230943861047</v>
      </c>
      <c r="BH399" s="4">
        <f>((ABS(X399-F399+Xmax_correction)+1)^2+((ABS(U399-M399)+1)*BG399)^2)^(1/2)</f>
        <v>65.002576252879706</v>
      </c>
      <c r="BI399" s="4">
        <f>((ABS(E399-Xmin_correction-W399)+1)^2+((ABS(L399-T399)+1)*BG399)^2)^(1/2)</f>
        <v>48.624368964326052</v>
      </c>
      <c r="BJ399" s="4">
        <f>((ABS(E399-Xmin_correction-Y399)+1)^2+((ABS(K399-U399)+1)*BG399)^2)^(1/2)</f>
        <v>26.006439962275536</v>
      </c>
      <c r="BK399" s="4">
        <f>((ABS(V399-F399+Xmax_correction)+1)^2+((ABS(T399-N399)+1)*BG399)^2)^(1/2)</f>
        <v>72.891381470479246</v>
      </c>
      <c r="BL399" s="4">
        <f>((ABS(V399-Y399)+1)^2+((ABS(T399-U399)+1)*BG399)^2)^(1/2)</f>
        <v>1.155387169498588</v>
      </c>
      <c r="BM399" s="4">
        <f>((ABS(W399-X399)+1)^2+((ABS(T399-U399)+1)*BG399)^2)^(1/2)</f>
        <v>1.155387169498588</v>
      </c>
      <c r="BN399" s="4">
        <f>((ABS(E399-Xmin_correction-F399+Xmax_correction)+1)^2+((ABS(L399-M399)+1)*BG399)^2)^(1/2)</f>
        <v>57.343955716177398</v>
      </c>
      <c r="BO399" s="4">
        <f>((ABS(E399-Xmin_correction-F399+Xmax_correction)+1)^2+((ABS(K399-N399)+1)*BG399)^2)^(1/2)</f>
        <v>51.84740584325241</v>
      </c>
      <c r="BP399" s="4">
        <f t="shared" si="100"/>
        <v>72.891381470479246</v>
      </c>
      <c r="BQ399" s="4"/>
    </row>
    <row r="400" spans="1:69" s="36" customFormat="1" x14ac:dyDescent="0.25">
      <c r="A400" s="44">
        <v>2040</v>
      </c>
      <c r="B400" s="47">
        <v>0</v>
      </c>
      <c r="C400" s="44">
        <v>20</v>
      </c>
      <c r="D400" s="44">
        <v>93</v>
      </c>
      <c r="E400" s="44">
        <v>44</v>
      </c>
      <c r="F400" s="44">
        <v>79</v>
      </c>
      <c r="G400" s="44">
        <v>59</v>
      </c>
      <c r="H400" s="44">
        <v>63</v>
      </c>
      <c r="I400" s="44">
        <v>62</v>
      </c>
      <c r="J400" s="44">
        <v>63</v>
      </c>
      <c r="K400" s="47">
        <v>0</v>
      </c>
      <c r="L400" s="44">
        <v>64</v>
      </c>
      <c r="M400" s="47">
        <v>0</v>
      </c>
      <c r="N400" s="44">
        <v>66</v>
      </c>
      <c r="O400" s="47">
        <v>0</v>
      </c>
      <c r="P400" s="47">
        <v>0</v>
      </c>
      <c r="Q400" s="44">
        <v>7388</v>
      </c>
      <c r="R400" s="44">
        <v>3</v>
      </c>
      <c r="S400" s="44">
        <v>45</v>
      </c>
      <c r="U400" s="39"/>
      <c r="V400" s="39"/>
      <c r="AD400" s="53"/>
      <c r="AG400" s="37">
        <f>Q400*0.000001</f>
        <v>7.3879999999999996E-3</v>
      </c>
      <c r="AH400" s="38">
        <f t="shared" si="95"/>
        <v>2.0347246256632379</v>
      </c>
      <c r="AI400" s="38">
        <f t="shared" si="96"/>
        <v>2.107127025663238</v>
      </c>
      <c r="AJ400" s="37">
        <f>(1+D400-C400)*LineDuration</f>
        <v>2.0423999999999998E-2</v>
      </c>
      <c r="AK400" s="38">
        <f t="shared" si="97"/>
        <v>2.3072822256632382</v>
      </c>
      <c r="AL400" s="48"/>
      <c r="AM400" s="39">
        <f>D400-C400+1</f>
        <v>74</v>
      </c>
      <c r="AN400" s="40">
        <f t="shared" si="101"/>
        <v>45.079947274545965</v>
      </c>
      <c r="AO400" s="41">
        <f t="shared" si="98"/>
        <v>1.6415280956147771</v>
      </c>
      <c r="AP400" s="39">
        <f>ABS(J400+I400-H400-G400)/2</f>
        <v>1.5</v>
      </c>
      <c r="AQ400" s="40">
        <f t="shared" si="102"/>
        <v>45.104896034420079</v>
      </c>
      <c r="AR400" s="48"/>
      <c r="AS400" s="40">
        <f>1+(F400-3)-(E400-8)</f>
        <v>41</v>
      </c>
      <c r="AT400" s="40">
        <f>ABS(N400-L400)</f>
        <v>2</v>
      </c>
      <c r="AU400" s="40">
        <f>AN400/(1+D400-C400)*ABS(N400-L400)</f>
        <v>1.2183769533661071</v>
      </c>
      <c r="AV400" s="40">
        <f t="shared" si="103"/>
        <v>41.018098961318209</v>
      </c>
      <c r="AW400" s="48"/>
      <c r="AX400" s="40">
        <f t="shared" si="104"/>
        <v>45.104896034420079</v>
      </c>
      <c r="AY400" s="48"/>
      <c r="AZ400" s="42">
        <f t="shared" si="90"/>
        <v>0</v>
      </c>
      <c r="BA400" s="39">
        <f t="shared" si="91"/>
        <v>1.2799999999999999E-2</v>
      </c>
      <c r="BB400" s="39">
        <f t="shared" si="92"/>
        <v>2.0954675617342309</v>
      </c>
      <c r="BC400" s="39">
        <f t="shared" si="93"/>
        <v>6.198258782754389E-3</v>
      </c>
      <c r="BD400" s="39">
        <f>BC400+LineDuration*(U400-T400+1)</f>
        <v>6.4742587827543892E-3</v>
      </c>
      <c r="BE400" s="39">
        <f t="shared" si="94"/>
        <v>1.3378722309438609E-2</v>
      </c>
      <c r="BF400" s="39">
        <f t="shared" si="99"/>
        <v>0.57872230943861047</v>
      </c>
      <c r="BG400" s="39">
        <f>BF400/(U400-T400+1)</f>
        <v>0.57872230943861047</v>
      </c>
      <c r="BH400" s="4">
        <f>((ABS(X400-F400+Xmax_correction)+1)^2+((ABS(U400-M400)+1)*BG400)^2)^(1/2)</f>
        <v>77.002174771310465</v>
      </c>
      <c r="BI400" s="40">
        <f>((ABS(E400-Xmin_correction-W400)+1)^2+((ABS(L400-T400)+1)*BG400)^2)^(1/2)</f>
        <v>54.909333777075425</v>
      </c>
      <c r="BJ400" s="4">
        <f>((ABS(E400-Xmin_correction-Y400)+1)^2+((ABS(K400-U400)+1)*BG400)^2)^(1/2)</f>
        <v>40.00418627483181</v>
      </c>
      <c r="BK400" s="4">
        <f>((ABS(V400-F400+Xmax_correction)+1)^2+((ABS(T400-N400)+1)*BG400)^2)^(1/2)</f>
        <v>86.211679526981456</v>
      </c>
      <c r="BL400" s="40">
        <f>((ABS(V400-Y400)+1)^2+((ABS(T400-U400)+1)*BG400)^2)^(1/2)</f>
        <v>1.155387169498588</v>
      </c>
      <c r="BM400" s="40">
        <f>((ABS(W400-X400)+1)^2+((ABS(T400-U400)+1)*BG400)^2)^(1/2)</f>
        <v>1.155387169498588</v>
      </c>
      <c r="BN400" s="4">
        <f>((ABS(E400-Xmin_correction-F400+Xmax_correction)+1)^2+((ABS(L400-M400)+1)*BG400)^2)^(1/2)</f>
        <v>53.469944228905604</v>
      </c>
      <c r="BO400" s="4">
        <f>((ABS(E400-Xmin_correction-F400+Xmax_correction)+1)^2+((ABS(K400-N400)+1)*BG400)^2)^(1/2)</f>
        <v>54.290456683131275</v>
      </c>
      <c r="BP400" s="40">
        <f t="shared" si="100"/>
        <v>86.211679526981456</v>
      </c>
      <c r="BQ400" s="4"/>
    </row>
    <row r="401" spans="1:69" s="36" customFormat="1" x14ac:dyDescent="0.25">
      <c r="A401" s="44">
        <v>2099</v>
      </c>
      <c r="B401" s="47">
        <v>0</v>
      </c>
      <c r="C401" s="44">
        <v>22</v>
      </c>
      <c r="D401" s="44">
        <v>95</v>
      </c>
      <c r="E401" s="44">
        <v>59</v>
      </c>
      <c r="F401" s="44">
        <v>96</v>
      </c>
      <c r="G401" s="44">
        <v>72</v>
      </c>
      <c r="H401" s="44">
        <v>77</v>
      </c>
      <c r="I401" s="44">
        <v>79</v>
      </c>
      <c r="J401" s="44">
        <v>83</v>
      </c>
      <c r="K401" s="47">
        <v>0</v>
      </c>
      <c r="L401" s="44">
        <v>55</v>
      </c>
      <c r="M401" s="47">
        <v>0</v>
      </c>
      <c r="N401" s="44">
        <v>73</v>
      </c>
      <c r="O401" s="47">
        <v>0</v>
      </c>
      <c r="P401" s="47">
        <v>0</v>
      </c>
      <c r="Q401" s="44">
        <v>7392</v>
      </c>
      <c r="R401" s="44">
        <v>3</v>
      </c>
      <c r="S401" s="44">
        <v>45</v>
      </c>
      <c r="U401" s="39"/>
      <c r="V401" s="39"/>
      <c r="AD401" s="53"/>
      <c r="AG401" s="37">
        <f>Q401*0.000001</f>
        <v>7.3919999999999993E-3</v>
      </c>
      <c r="AH401" s="38">
        <f t="shared" si="95"/>
        <v>2.0335843948051946</v>
      </c>
      <c r="AI401" s="38">
        <f t="shared" si="96"/>
        <v>2.1060259948051945</v>
      </c>
      <c r="AJ401" s="37">
        <f>(1+D401-C401)*LineDuration</f>
        <v>2.0423999999999998E-2</v>
      </c>
      <c r="AK401" s="38">
        <f t="shared" si="97"/>
        <v>2.3061811948051947</v>
      </c>
      <c r="AL401" s="48"/>
      <c r="AM401" s="39">
        <f>D401-C401+1</f>
        <v>74</v>
      </c>
      <c r="AN401" s="40">
        <f t="shared" si="101"/>
        <v>45.05745982030129</v>
      </c>
      <c r="AO401" s="41">
        <f t="shared" si="98"/>
        <v>1.6423473559123773</v>
      </c>
      <c r="AP401" s="39">
        <f>ABS(J401+I401-H401-G401)/2</f>
        <v>6.5</v>
      </c>
      <c r="AQ401" s="40">
        <f t="shared" si="102"/>
        <v>45.523891369895708</v>
      </c>
      <c r="AR401" s="48"/>
      <c r="AS401" s="40">
        <f>1+(F401-3)-(E401-8)</f>
        <v>43</v>
      </c>
      <c r="AT401" s="40">
        <f>ABS(N401-L401)</f>
        <v>18</v>
      </c>
      <c r="AU401" s="40">
        <f>AN401/(1+D401-C401)*ABS(N401-L401)</f>
        <v>10.959922658992207</v>
      </c>
      <c r="AV401" s="40">
        <f t="shared" si="103"/>
        <v>44.374766531116428</v>
      </c>
      <c r="AW401" s="48"/>
      <c r="AX401" s="40">
        <f t="shared" si="104"/>
        <v>45.523891369895708</v>
      </c>
      <c r="AY401" s="48"/>
      <c r="AZ401" s="42">
        <f t="shared" si="90"/>
        <v>1</v>
      </c>
      <c r="BA401" s="39">
        <f t="shared" si="91"/>
        <v>1.2799999999999999E-2</v>
      </c>
      <c r="BB401" s="39">
        <f t="shared" si="92"/>
        <v>2.0943604013624801</v>
      </c>
      <c r="BC401" s="39">
        <f t="shared" si="93"/>
        <v>6.2016333221719937E-3</v>
      </c>
      <c r="BD401" s="39">
        <f>BC401+LineDuration*(U401-T401+1)</f>
        <v>6.4776333221719939E-3</v>
      </c>
      <c r="BE401" s="39">
        <f t="shared" si="94"/>
        <v>1.337841673317601E-2</v>
      </c>
      <c r="BF401" s="39">
        <f t="shared" si="99"/>
        <v>0.57841673317601128</v>
      </c>
      <c r="BG401" s="39">
        <f>BF401/(U401-T401+1)</f>
        <v>0.57841673317601128</v>
      </c>
      <c r="BH401" s="4">
        <f>((ABS(X401-F401+Xmax_correction)+1)^2+((ABS(U401-M401)+1)*BG401)^2)^(1/2)</f>
        <v>94.001779589097239</v>
      </c>
      <c r="BI401" s="40">
        <f>((ABS(E401-Xmin_correction-W401)+1)^2+((ABS(L401-T401)+1)*BG401)^2)^(1/2)</f>
        <v>63.829450227897752</v>
      </c>
      <c r="BJ401" s="4">
        <f>((ABS(E401-Xmin_correction-Y401)+1)^2+((ABS(K401-U401)+1)*BG401)^2)^(1/2)</f>
        <v>55.003041424245055</v>
      </c>
      <c r="BK401" s="4">
        <f>((ABS(V401-F401+Xmax_correction)+1)^2+((ABS(T401-N401)+1)*BG401)^2)^(1/2)</f>
        <v>103.28641228489747</v>
      </c>
      <c r="BL401" s="40">
        <f>((ABS(V401-Y401)+1)^2+((ABS(T401-U401)+1)*BG401)^2)^(1/2)</f>
        <v>1.1552341395656593</v>
      </c>
      <c r="BM401" s="40">
        <f>((ABS(W401-X401)+1)^2+((ABS(T401-U401)+1)*BG401)^2)^(1/2)</f>
        <v>1.1552341395656593</v>
      </c>
      <c r="BN401" s="4">
        <f>((ABS(E401-Xmin_correction-F401+Xmax_correction)+1)^2+((ABS(L401-M401)+1)*BG401)^2)^(1/2)</f>
        <v>51.47036736215972</v>
      </c>
      <c r="BO401" s="4">
        <f>((ABS(E401-Xmin_correction-F401+Xmax_correction)+1)^2+((ABS(K401-N401)+1)*BG401)^2)^(1/2)</f>
        <v>58.583982134076699</v>
      </c>
      <c r="BP401" s="40">
        <f t="shared" si="100"/>
        <v>103.28641228489747</v>
      </c>
      <c r="BQ401" s="4"/>
    </row>
    <row r="402" spans="1:69" s="36" customFormat="1" x14ac:dyDescent="0.25">
      <c r="A402" s="44">
        <v>2002</v>
      </c>
      <c r="B402" s="47">
        <v>0</v>
      </c>
      <c r="C402" s="44">
        <v>20</v>
      </c>
      <c r="D402" s="44">
        <v>93</v>
      </c>
      <c r="E402" s="44">
        <v>19</v>
      </c>
      <c r="F402" s="44">
        <v>55</v>
      </c>
      <c r="G402" s="44">
        <v>41</v>
      </c>
      <c r="H402" s="44">
        <v>44</v>
      </c>
      <c r="I402" s="44">
        <v>31</v>
      </c>
      <c r="J402" s="44">
        <v>35</v>
      </c>
      <c r="K402" s="47">
        <v>0</v>
      </c>
      <c r="L402" s="44">
        <v>72</v>
      </c>
      <c r="M402" s="47">
        <v>0</v>
      </c>
      <c r="N402" s="44">
        <v>58</v>
      </c>
      <c r="O402" s="47">
        <v>0</v>
      </c>
      <c r="P402" s="47">
        <v>0</v>
      </c>
      <c r="Q402" s="44">
        <v>7392</v>
      </c>
      <c r="R402" s="44">
        <v>3</v>
      </c>
      <c r="S402" s="44">
        <v>45</v>
      </c>
      <c r="U402" s="39"/>
      <c r="V402" s="39"/>
      <c r="AD402" s="53"/>
      <c r="AG402" s="37">
        <f>Q402*0.000001</f>
        <v>7.3919999999999993E-3</v>
      </c>
      <c r="AH402" s="38">
        <f t="shared" si="95"/>
        <v>2.0335843948051946</v>
      </c>
      <c r="AI402" s="38">
        <f t="shared" si="96"/>
        <v>2.1060259948051945</v>
      </c>
      <c r="AJ402" s="37">
        <f>(1+D402-C402)*LineDuration</f>
        <v>2.0423999999999998E-2</v>
      </c>
      <c r="AK402" s="38">
        <f t="shared" si="97"/>
        <v>2.3061811948051947</v>
      </c>
      <c r="AL402" s="48"/>
      <c r="AM402" s="39">
        <f>D402-C402+1</f>
        <v>74</v>
      </c>
      <c r="AN402" s="40">
        <f t="shared" si="101"/>
        <v>45.05745982030129</v>
      </c>
      <c r="AO402" s="41">
        <f t="shared" si="98"/>
        <v>1.6423473559123773</v>
      </c>
      <c r="AP402" s="39">
        <f>ABS(J402+I402-H402-G402)/2</f>
        <v>9.5</v>
      </c>
      <c r="AQ402" s="40">
        <f t="shared" si="102"/>
        <v>46.048069291318448</v>
      </c>
      <c r="AR402" s="48"/>
      <c r="AS402" s="40">
        <f>1+(F402-3)-(E402-8)</f>
        <v>42</v>
      </c>
      <c r="AT402" s="40">
        <f>ABS(N402-L402)</f>
        <v>14</v>
      </c>
      <c r="AU402" s="40">
        <f>AN402/(1+D402-C402)*ABS(N402-L402)</f>
        <v>8.5243842903272711</v>
      </c>
      <c r="AV402" s="40">
        <f t="shared" si="103"/>
        <v>42.856331242060122</v>
      </c>
      <c r="AW402" s="48"/>
      <c r="AX402" s="40">
        <f t="shared" si="104"/>
        <v>46.048069291318448</v>
      </c>
      <c r="AY402" s="48"/>
      <c r="AZ402" s="42">
        <f t="shared" si="90"/>
        <v>2</v>
      </c>
      <c r="BA402" s="39">
        <f t="shared" si="91"/>
        <v>1.2799999999999999E-2</v>
      </c>
      <c r="BB402" s="39">
        <f t="shared" si="92"/>
        <v>2.0943604013624801</v>
      </c>
      <c r="BC402" s="39">
        <f t="shared" si="93"/>
        <v>6.2016333221719937E-3</v>
      </c>
      <c r="BD402" s="39">
        <f>BC402+LineDuration*(U402-T402+1)</f>
        <v>6.4776333221719939E-3</v>
      </c>
      <c r="BE402" s="39">
        <f t="shared" si="94"/>
        <v>1.337841673317601E-2</v>
      </c>
      <c r="BF402" s="39">
        <f t="shared" si="99"/>
        <v>0.57841673317601128</v>
      </c>
      <c r="BG402" s="39">
        <f>BF402/(U402-T402+1)</f>
        <v>0.57841673317601128</v>
      </c>
      <c r="BH402" s="4">
        <f>((ABS(X402-F402+Xmax_correction)+1)^2+((ABS(U402-M402)+1)*BG402)^2)^(1/2)</f>
        <v>53.003156188261258</v>
      </c>
      <c r="BI402" s="40">
        <f>((ABS(E402-Xmin_correction-W402)+1)^2+((ABS(L402-T402)+1)*BG402)^2)^(1/2)</f>
        <v>44.809616968400547</v>
      </c>
      <c r="BJ402" s="4">
        <f>((ABS(E402-Xmin_correction-Y402)+1)^2+((ABS(K402-U402)+1)*BG402)^2)^(1/2)</f>
        <v>15.01114805460322</v>
      </c>
      <c r="BK402" s="4">
        <f>((ABS(V402-F402+Xmax_correction)+1)^2+((ABS(T402-N402)+1)*BG402)^2)^(1/2)</f>
        <v>63.03668739580062</v>
      </c>
      <c r="BL402" s="40">
        <f>((ABS(V402-Y402)+1)^2+((ABS(T402-U402)+1)*BG402)^2)^(1/2)</f>
        <v>1.1552341395656593</v>
      </c>
      <c r="BM402" s="40">
        <f>((ABS(W402-X402)+1)^2+((ABS(T402-U402)+1)*BG402)^2)^(1/2)</f>
        <v>1.1552341395656593</v>
      </c>
      <c r="BN402" s="4">
        <f>((ABS(E402-Xmin_correction-F402+Xmax_correction)+1)^2+((ABS(L402-M402)+1)*BG402)^2)^(1/2)</f>
        <v>57.479577006574871</v>
      </c>
      <c r="BO402" s="4">
        <f>((ABS(E402-Xmin_correction-F402+Xmax_correction)+1)^2+((ABS(K402-N402)+1)*BG402)^2)^(1/2)</f>
        <v>51.823006067150224</v>
      </c>
      <c r="BP402" s="40">
        <f t="shared" si="100"/>
        <v>63.03668739580062</v>
      </c>
      <c r="BQ402" s="4"/>
    </row>
    <row r="403" spans="1:69" s="36" customFormat="1" x14ac:dyDescent="0.25">
      <c r="A403" s="44">
        <v>2043</v>
      </c>
      <c r="B403" s="47">
        <v>0</v>
      </c>
      <c r="C403" s="44">
        <v>20</v>
      </c>
      <c r="D403" s="44">
        <v>93</v>
      </c>
      <c r="E403" s="44">
        <v>27</v>
      </c>
      <c r="F403" s="44">
        <v>62</v>
      </c>
      <c r="G403" s="44">
        <v>45</v>
      </c>
      <c r="H403" s="44">
        <v>49</v>
      </c>
      <c r="I403" s="44">
        <v>40</v>
      </c>
      <c r="J403" s="44">
        <v>44</v>
      </c>
      <c r="K403" s="47">
        <v>0</v>
      </c>
      <c r="L403" s="44">
        <v>71</v>
      </c>
      <c r="M403" s="47">
        <v>0</v>
      </c>
      <c r="N403" s="44">
        <v>57</v>
      </c>
      <c r="O403" s="47">
        <v>0</v>
      </c>
      <c r="P403" s="47">
        <v>0</v>
      </c>
      <c r="Q403" s="44">
        <v>7392</v>
      </c>
      <c r="R403" s="44">
        <v>3</v>
      </c>
      <c r="S403" s="44">
        <v>45</v>
      </c>
      <c r="U403" s="39"/>
      <c r="V403" s="39"/>
      <c r="AD403" s="53"/>
      <c r="AG403" s="37">
        <f>Q403*0.000001</f>
        <v>7.3919999999999993E-3</v>
      </c>
      <c r="AH403" s="38">
        <f t="shared" si="95"/>
        <v>2.0335843948051946</v>
      </c>
      <c r="AI403" s="38">
        <f t="shared" si="96"/>
        <v>2.1060259948051945</v>
      </c>
      <c r="AJ403" s="37">
        <f>(1+D403-C403)*LineDuration</f>
        <v>2.0423999999999998E-2</v>
      </c>
      <c r="AK403" s="38">
        <f t="shared" si="97"/>
        <v>2.3061811948051947</v>
      </c>
      <c r="AL403" s="48"/>
      <c r="AM403" s="39">
        <f>D403-C403+1</f>
        <v>74</v>
      </c>
      <c r="AN403" s="40">
        <f t="shared" si="101"/>
        <v>45.05745982030129</v>
      </c>
      <c r="AO403" s="41">
        <f t="shared" si="98"/>
        <v>1.6423473559123773</v>
      </c>
      <c r="AP403" s="39">
        <f>ABS(J403+I403-H403-G403)/2</f>
        <v>5</v>
      </c>
      <c r="AQ403" s="40">
        <f t="shared" si="102"/>
        <v>45.33403451556088</v>
      </c>
      <c r="AR403" s="48"/>
      <c r="AS403" s="40">
        <f>1+(F403-3)-(E403-8)</f>
        <v>41</v>
      </c>
      <c r="AT403" s="40">
        <f>ABS(N403-L403)</f>
        <v>14</v>
      </c>
      <c r="AU403" s="40">
        <f>AN403/(1+D403-C403)*ABS(N403-L403)</f>
        <v>8.5243842903272711</v>
      </c>
      <c r="AV403" s="40">
        <f t="shared" si="103"/>
        <v>41.876785066778687</v>
      </c>
      <c r="AW403" s="48"/>
      <c r="AX403" s="40">
        <f t="shared" si="104"/>
        <v>45.33403451556088</v>
      </c>
      <c r="AY403" s="48"/>
      <c r="AZ403" s="42">
        <f t="shared" si="90"/>
        <v>3</v>
      </c>
      <c r="BA403" s="39">
        <f t="shared" si="91"/>
        <v>1.2799999999999999E-2</v>
      </c>
      <c r="BB403" s="39">
        <f t="shared" si="92"/>
        <v>2.0943604013624801</v>
      </c>
      <c r="BC403" s="39">
        <f t="shared" si="93"/>
        <v>6.2016333221719937E-3</v>
      </c>
      <c r="BD403" s="39">
        <f>BC403+LineDuration*(U403-T403+1)</f>
        <v>6.4776333221719939E-3</v>
      </c>
      <c r="BE403" s="39">
        <f t="shared" si="94"/>
        <v>1.337841673317601E-2</v>
      </c>
      <c r="BF403" s="39">
        <f t="shared" si="99"/>
        <v>0.57841673317601128</v>
      </c>
      <c r="BG403" s="39">
        <f>BF403/(U403-T403+1)</f>
        <v>0.57841673317601128</v>
      </c>
      <c r="BH403" s="4">
        <f>((ABS(X403-F403+Xmax_correction)+1)^2+((ABS(U403-M403)+1)*BG403)^2)^(1/2)</f>
        <v>60.002787984536333</v>
      </c>
      <c r="BI403" s="40">
        <f>((ABS(E403-Xmin_correction-W403)+1)^2+((ABS(L403-T403)+1)*BG403)^2)^(1/2)</f>
        <v>47.575095531781741</v>
      </c>
      <c r="BJ403" s="4">
        <f>((ABS(E403-Xmin_correction-Y403)+1)^2+((ABS(K403-U403)+1)*BG403)^2)^(1/2)</f>
        <v>23.007272022497975</v>
      </c>
      <c r="BK403" s="4">
        <f>((ABS(V403-F403+Xmax_correction)+1)^2+((ABS(T403-N403)+1)*BG403)^2)^(1/2)</f>
        <v>68.742124970947643</v>
      </c>
      <c r="BL403" s="40">
        <f>((ABS(V403-Y403)+1)^2+((ABS(T403-U403)+1)*BG403)^2)^(1/2)</f>
        <v>1.1552341395656593</v>
      </c>
      <c r="BM403" s="40">
        <f>((ABS(W403-X403)+1)^2+((ABS(T403-U403)+1)*BG403)^2)^(1/2)</f>
        <v>1.1552341395656593</v>
      </c>
      <c r="BN403" s="4">
        <f>((ABS(E403-Xmin_correction-F403+Xmax_correction)+1)^2+((ABS(L403-M403)+1)*BG403)^2)^(1/2)</f>
        <v>56.377209179402975</v>
      </c>
      <c r="BO403" s="4">
        <f>((ABS(E403-Xmin_correction-F403+Xmax_correction)+1)^2+((ABS(K403-N403)+1)*BG403)^2)^(1/2)</f>
        <v>50.690035958967151</v>
      </c>
      <c r="BP403" s="40">
        <f t="shared" si="100"/>
        <v>68.742124970947643</v>
      </c>
      <c r="BQ403" s="4"/>
    </row>
  </sheetData>
  <sheetProtection formatCells="0" formatColumns="0" formatRows="0" insertRows="0" deleteRows="0"/>
  <autoFilter ref="AZ1:AZ403"/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0"/>
  <sheetViews>
    <sheetView workbookViewId="0">
      <selection activeCell="G10" sqref="G10"/>
    </sheetView>
  </sheetViews>
  <sheetFormatPr defaultRowHeight="15" x14ac:dyDescent="0.25"/>
  <sheetData>
    <row r="1" spans="1:5" x14ac:dyDescent="0.25">
      <c r="A1">
        <v>0</v>
      </c>
      <c r="B1">
        <f t="shared" ref="B1:E32" ca="1" si="0">OFFSET($A$1,4*(ROW()-ROW(B$1))+(COLUMN()-COLUMN($B1)),0,1,1)</f>
        <v>0</v>
      </c>
      <c r="C1">
        <f t="shared" ca="1" si="0"/>
        <v>8</v>
      </c>
      <c r="D1">
        <f t="shared" ca="1" si="0"/>
        <v>9</v>
      </c>
      <c r="E1">
        <f t="shared" ca="1" si="0"/>
        <v>7</v>
      </c>
    </row>
    <row r="2" spans="1:5" x14ac:dyDescent="0.25">
      <c r="A2">
        <v>8</v>
      </c>
      <c r="B2">
        <f t="shared" ca="1" si="0"/>
        <v>1</v>
      </c>
      <c r="C2">
        <f t="shared" ca="1" si="0"/>
        <v>14</v>
      </c>
      <c r="D2">
        <f t="shared" ca="1" si="0"/>
        <v>18</v>
      </c>
      <c r="E2">
        <f t="shared" ca="1" si="0"/>
        <v>5</v>
      </c>
    </row>
    <row r="3" spans="1:5" x14ac:dyDescent="0.25">
      <c r="A3">
        <v>9</v>
      </c>
      <c r="B3">
        <f t="shared" ca="1" si="0"/>
        <v>1</v>
      </c>
      <c r="C3">
        <f t="shared" ca="1" si="0"/>
        <v>19</v>
      </c>
      <c r="D3">
        <f t="shared" ca="1" si="0"/>
        <v>10</v>
      </c>
      <c r="E3">
        <f t="shared" ca="1" si="0"/>
        <v>7</v>
      </c>
    </row>
    <row r="4" spans="1:5" x14ac:dyDescent="0.25">
      <c r="A4">
        <v>7</v>
      </c>
      <c r="B4">
        <f t="shared" ca="1" si="0"/>
        <v>4</v>
      </c>
      <c r="C4">
        <f t="shared" ca="1" si="0"/>
        <v>9</v>
      </c>
      <c r="D4">
        <f t="shared" ca="1" si="0"/>
        <v>9</v>
      </c>
      <c r="E4">
        <f t="shared" ca="1" si="0"/>
        <v>16</v>
      </c>
    </row>
    <row r="5" spans="1:5" x14ac:dyDescent="0.25">
      <c r="A5">
        <v>1</v>
      </c>
      <c r="B5">
        <f t="shared" ca="1" si="0"/>
        <v>5</v>
      </c>
      <c r="C5">
        <f t="shared" ca="1" si="0"/>
        <v>7</v>
      </c>
      <c r="D5">
        <f t="shared" ca="1" si="0"/>
        <v>12</v>
      </c>
      <c r="E5">
        <f t="shared" ca="1" si="0"/>
        <v>21</v>
      </c>
    </row>
    <row r="6" spans="1:5" x14ac:dyDescent="0.25">
      <c r="A6">
        <v>14</v>
      </c>
      <c r="B6">
        <f t="shared" ca="1" si="0"/>
        <v>1</v>
      </c>
      <c r="C6">
        <f t="shared" ca="1" si="0"/>
        <v>11</v>
      </c>
      <c r="D6">
        <f t="shared" ca="1" si="0"/>
        <v>18</v>
      </c>
      <c r="E6">
        <f t="shared" ca="1" si="0"/>
        <v>12</v>
      </c>
    </row>
    <row r="7" spans="1:5" x14ac:dyDescent="0.25">
      <c r="A7">
        <v>18</v>
      </c>
      <c r="B7">
        <f t="shared" ca="1" si="0"/>
        <v>2</v>
      </c>
      <c r="C7">
        <f t="shared" ca="1" si="0"/>
        <v>9</v>
      </c>
      <c r="D7">
        <f t="shared" ca="1" si="0"/>
        <v>24</v>
      </c>
      <c r="E7">
        <f t="shared" ca="1" si="0"/>
        <v>5</v>
      </c>
    </row>
    <row r="8" spans="1:5" x14ac:dyDescent="0.25">
      <c r="A8">
        <v>5</v>
      </c>
      <c r="B8">
        <f t="shared" ca="1" si="0"/>
        <v>4</v>
      </c>
      <c r="C8">
        <f t="shared" ca="1" si="0"/>
        <v>15</v>
      </c>
      <c r="D8">
        <f t="shared" ca="1" si="0"/>
        <v>15</v>
      </c>
      <c r="E8">
        <f t="shared" ca="1" si="0"/>
        <v>14</v>
      </c>
    </row>
    <row r="9" spans="1:5" x14ac:dyDescent="0.25">
      <c r="A9">
        <v>1</v>
      </c>
      <c r="B9">
        <f t="shared" ca="1" si="0"/>
        <v>1</v>
      </c>
      <c r="C9">
        <f t="shared" ca="1" si="0"/>
        <v>13</v>
      </c>
      <c r="D9">
        <f t="shared" ca="1" si="0"/>
        <v>9</v>
      </c>
      <c r="E9">
        <f t="shared" ca="1" si="0"/>
        <v>15</v>
      </c>
    </row>
    <row r="10" spans="1:5" x14ac:dyDescent="0.25">
      <c r="A10">
        <v>19</v>
      </c>
      <c r="B10">
        <f t="shared" ca="1" si="0"/>
        <v>5</v>
      </c>
      <c r="C10">
        <f t="shared" ca="1" si="0"/>
        <v>17</v>
      </c>
      <c r="D10">
        <f t="shared" ca="1" si="0"/>
        <v>10</v>
      </c>
      <c r="E10">
        <f t="shared" ca="1" si="0"/>
        <v>15</v>
      </c>
    </row>
    <row r="11" spans="1:5" x14ac:dyDescent="0.25">
      <c r="A11">
        <v>10</v>
      </c>
      <c r="B11">
        <f t="shared" ca="1" si="0"/>
        <v>1</v>
      </c>
      <c r="C11">
        <f t="shared" ca="1" si="0"/>
        <v>17</v>
      </c>
      <c r="D11">
        <f t="shared" ca="1" si="0"/>
        <v>15</v>
      </c>
      <c r="E11">
        <f t="shared" ca="1" si="0"/>
        <v>5</v>
      </c>
    </row>
    <row r="12" spans="1:5" x14ac:dyDescent="0.25">
      <c r="A12">
        <v>7</v>
      </c>
      <c r="B12">
        <f t="shared" ca="1" si="0"/>
        <v>4</v>
      </c>
      <c r="C12">
        <f t="shared" ca="1" si="0"/>
        <v>16</v>
      </c>
      <c r="D12">
        <f t="shared" ca="1" si="0"/>
        <v>23</v>
      </c>
      <c r="E12">
        <f t="shared" ca="1" si="0"/>
        <v>11</v>
      </c>
    </row>
    <row r="13" spans="1:5" x14ac:dyDescent="0.25">
      <c r="A13">
        <v>4</v>
      </c>
      <c r="B13">
        <f t="shared" ca="1" si="0"/>
        <v>1</v>
      </c>
      <c r="C13">
        <f t="shared" ca="1" si="0"/>
        <v>8</v>
      </c>
      <c r="D13">
        <f t="shared" ca="1" si="0"/>
        <v>8</v>
      </c>
      <c r="E13">
        <f t="shared" ca="1" si="0"/>
        <v>7</v>
      </c>
    </row>
    <row r="14" spans="1:5" x14ac:dyDescent="0.25">
      <c r="A14">
        <v>9</v>
      </c>
      <c r="B14">
        <f t="shared" ca="1" si="0"/>
        <v>8</v>
      </c>
      <c r="C14">
        <f t="shared" ca="1" si="0"/>
        <v>17</v>
      </c>
      <c r="D14">
        <f t="shared" ca="1" si="0"/>
        <v>7</v>
      </c>
      <c r="E14">
        <f t="shared" ca="1" si="0"/>
        <v>12</v>
      </c>
    </row>
    <row r="15" spans="1:5" x14ac:dyDescent="0.25">
      <c r="A15">
        <v>9</v>
      </c>
      <c r="B15">
        <f t="shared" ca="1" si="0"/>
        <v>2</v>
      </c>
      <c r="C15">
        <f t="shared" ca="1" si="0"/>
        <v>7</v>
      </c>
      <c r="D15">
        <f t="shared" ca="1" si="0"/>
        <v>15</v>
      </c>
      <c r="E15">
        <f t="shared" ca="1" si="0"/>
        <v>13</v>
      </c>
    </row>
    <row r="16" spans="1:5" x14ac:dyDescent="0.25">
      <c r="A16">
        <v>16</v>
      </c>
      <c r="B16">
        <f t="shared" ca="1" si="0"/>
        <v>3</v>
      </c>
      <c r="C16">
        <f t="shared" ca="1" si="0"/>
        <v>3</v>
      </c>
      <c r="D16">
        <f t="shared" ca="1" si="0"/>
        <v>21</v>
      </c>
      <c r="E16">
        <f t="shared" ca="1" si="0"/>
        <v>14</v>
      </c>
    </row>
    <row r="17" spans="1:5" x14ac:dyDescent="0.25">
      <c r="A17">
        <v>5</v>
      </c>
      <c r="B17">
        <f t="shared" ca="1" si="0"/>
        <v>1</v>
      </c>
      <c r="C17">
        <f t="shared" ca="1" si="0"/>
        <v>5</v>
      </c>
      <c r="D17">
        <f t="shared" ca="1" si="0"/>
        <v>27</v>
      </c>
      <c r="E17">
        <f t="shared" ca="1" si="0"/>
        <v>14</v>
      </c>
    </row>
    <row r="18" spans="1:5" x14ac:dyDescent="0.25">
      <c r="A18">
        <v>7</v>
      </c>
      <c r="B18">
        <f t="shared" ca="1" si="0"/>
        <v>10</v>
      </c>
      <c r="C18">
        <f t="shared" ca="1" si="0"/>
        <v>11</v>
      </c>
      <c r="D18">
        <f t="shared" ca="1" si="0"/>
        <v>21</v>
      </c>
      <c r="E18">
        <f t="shared" ca="1" si="0"/>
        <v>19</v>
      </c>
    </row>
    <row r="19" spans="1:5" x14ac:dyDescent="0.25">
      <c r="A19">
        <v>12</v>
      </c>
      <c r="B19">
        <f t="shared" ca="1" si="0"/>
        <v>2</v>
      </c>
      <c r="C19">
        <f t="shared" ca="1" si="0"/>
        <v>8</v>
      </c>
      <c r="D19">
        <f t="shared" ca="1" si="0"/>
        <v>15</v>
      </c>
      <c r="E19">
        <f t="shared" ca="1" si="0"/>
        <v>5</v>
      </c>
    </row>
    <row r="20" spans="1:5" x14ac:dyDescent="0.25">
      <c r="A20">
        <v>21</v>
      </c>
      <c r="B20">
        <f t="shared" ca="1" si="0"/>
        <v>5</v>
      </c>
      <c r="C20">
        <f t="shared" ca="1" si="0"/>
        <v>13</v>
      </c>
      <c r="D20">
        <f t="shared" ca="1" si="0"/>
        <v>21</v>
      </c>
      <c r="E20">
        <f t="shared" ca="1" si="0"/>
        <v>14</v>
      </c>
    </row>
    <row r="21" spans="1:5" x14ac:dyDescent="0.25">
      <c r="A21">
        <v>1</v>
      </c>
      <c r="B21">
        <f t="shared" ca="1" si="0"/>
        <v>8</v>
      </c>
      <c r="C21">
        <f t="shared" ca="1" si="0"/>
        <v>10</v>
      </c>
      <c r="D21">
        <f t="shared" ca="1" si="0"/>
        <v>15</v>
      </c>
      <c r="E21">
        <f t="shared" ca="1" si="0"/>
        <v>23</v>
      </c>
    </row>
    <row r="22" spans="1:5" x14ac:dyDescent="0.25">
      <c r="A22">
        <v>11</v>
      </c>
      <c r="B22">
        <f t="shared" ca="1" si="0"/>
        <v>4</v>
      </c>
      <c r="C22">
        <f t="shared" ca="1" si="0"/>
        <v>12</v>
      </c>
      <c r="D22">
        <f t="shared" ca="1" si="0"/>
        <v>16</v>
      </c>
      <c r="E22">
        <f t="shared" ca="1" si="0"/>
        <v>2</v>
      </c>
    </row>
    <row r="23" spans="1:5" x14ac:dyDescent="0.25">
      <c r="A23">
        <v>18</v>
      </c>
      <c r="B23">
        <f t="shared" ca="1" si="0"/>
        <v>1</v>
      </c>
      <c r="C23">
        <f t="shared" ca="1" si="0"/>
        <v>11</v>
      </c>
      <c r="D23">
        <f t="shared" ca="1" si="0"/>
        <v>10</v>
      </c>
      <c r="E23">
        <f t="shared" ca="1" si="0"/>
        <v>8</v>
      </c>
    </row>
    <row r="24" spans="1:5" x14ac:dyDescent="0.25">
      <c r="A24">
        <v>12</v>
      </c>
      <c r="B24">
        <f t="shared" ca="1" si="0"/>
        <v>7</v>
      </c>
      <c r="C24">
        <f t="shared" ca="1" si="0"/>
        <v>15</v>
      </c>
      <c r="D24">
        <f t="shared" ca="1" si="0"/>
        <v>20</v>
      </c>
      <c r="E24">
        <f t="shared" ca="1" si="0"/>
        <v>8</v>
      </c>
    </row>
    <row r="25" spans="1:5" x14ac:dyDescent="0.25">
      <c r="A25">
        <v>2</v>
      </c>
      <c r="B25">
        <f t="shared" ca="1" si="0"/>
        <v>2</v>
      </c>
      <c r="C25">
        <f t="shared" ca="1" si="0"/>
        <v>10</v>
      </c>
      <c r="D25">
        <f t="shared" ca="1" si="0"/>
        <v>13</v>
      </c>
      <c r="E25">
        <f t="shared" ca="1" si="0"/>
        <v>17</v>
      </c>
    </row>
    <row r="26" spans="1:5" x14ac:dyDescent="0.25">
      <c r="A26">
        <v>9</v>
      </c>
      <c r="B26">
        <f t="shared" ca="1" si="0"/>
        <v>4</v>
      </c>
      <c r="C26">
        <f t="shared" ca="1" si="0"/>
        <v>2</v>
      </c>
      <c r="D26">
        <f t="shared" ca="1" si="0"/>
        <v>15</v>
      </c>
      <c r="E26">
        <f t="shared" ca="1" si="0"/>
        <v>12</v>
      </c>
    </row>
    <row r="27" spans="1:5" x14ac:dyDescent="0.25">
      <c r="A27">
        <v>24</v>
      </c>
      <c r="B27">
        <f t="shared" ca="1" si="0"/>
        <v>2</v>
      </c>
      <c r="C27">
        <f t="shared" ca="1" si="0"/>
        <v>14</v>
      </c>
      <c r="D27">
        <f t="shared" ca="1" si="0"/>
        <v>8</v>
      </c>
      <c r="E27">
        <f t="shared" ca="1" si="0"/>
        <v>7</v>
      </c>
    </row>
    <row r="28" spans="1:5" x14ac:dyDescent="0.25">
      <c r="A28">
        <v>5</v>
      </c>
      <c r="B28">
        <f t="shared" ca="1" si="0"/>
        <v>0</v>
      </c>
      <c r="C28">
        <f t="shared" ca="1" si="0"/>
        <v>14</v>
      </c>
      <c r="D28">
        <f t="shared" ca="1" si="0"/>
        <v>17</v>
      </c>
      <c r="E28">
        <f t="shared" ca="1" si="0"/>
        <v>16</v>
      </c>
    </row>
    <row r="29" spans="1:5" x14ac:dyDescent="0.25">
      <c r="A29">
        <v>4</v>
      </c>
      <c r="B29">
        <f t="shared" ca="1" si="0"/>
        <v>11</v>
      </c>
      <c r="C29">
        <f t="shared" ca="1" si="0"/>
        <v>15</v>
      </c>
      <c r="D29">
        <f t="shared" ca="1" si="0"/>
        <v>20</v>
      </c>
      <c r="E29">
        <f t="shared" ca="1" si="0"/>
        <v>17</v>
      </c>
    </row>
    <row r="30" spans="1:5" x14ac:dyDescent="0.25">
      <c r="A30">
        <v>15</v>
      </c>
      <c r="B30">
        <f t="shared" ca="1" si="0"/>
        <v>5</v>
      </c>
      <c r="C30">
        <f t="shared" ca="1" si="0"/>
        <v>12</v>
      </c>
      <c r="D30">
        <f t="shared" ca="1" si="0"/>
        <v>19</v>
      </c>
      <c r="E30">
        <f t="shared" ca="1" si="0"/>
        <v>7</v>
      </c>
    </row>
    <row r="31" spans="1:5" x14ac:dyDescent="0.25">
      <c r="A31">
        <v>15</v>
      </c>
      <c r="B31">
        <f t="shared" ca="1" si="0"/>
        <v>8</v>
      </c>
      <c r="C31">
        <f t="shared" ca="1" si="0"/>
        <v>19</v>
      </c>
      <c r="D31">
        <f t="shared" ca="1" si="0"/>
        <v>12</v>
      </c>
      <c r="E31">
        <f t="shared" ca="1" si="0"/>
        <v>21</v>
      </c>
    </row>
    <row r="32" spans="1:5" x14ac:dyDescent="0.25">
      <c r="A32">
        <v>14</v>
      </c>
      <c r="B32">
        <f t="shared" ca="1" si="0"/>
        <v>5</v>
      </c>
      <c r="C32">
        <f t="shared" ca="1" si="0"/>
        <v>17</v>
      </c>
      <c r="D32">
        <f t="shared" ca="1" si="0"/>
        <v>10</v>
      </c>
      <c r="E32">
        <f t="shared" ca="1" si="0"/>
        <v>13</v>
      </c>
    </row>
    <row r="33" spans="1:5" x14ac:dyDescent="0.25">
      <c r="A33">
        <v>1</v>
      </c>
      <c r="B33">
        <f t="shared" ref="B33:E65" ca="1" si="1">OFFSET($A$1,4*(ROW()-ROW(B$1))+(COLUMN()-COLUMN($B33)),0,1,1)</f>
        <v>2</v>
      </c>
      <c r="C33">
        <f t="shared" ca="1" si="1"/>
        <v>5</v>
      </c>
      <c r="D33">
        <f t="shared" ca="1" si="1"/>
        <v>14</v>
      </c>
      <c r="E33">
        <f t="shared" ca="1" si="1"/>
        <v>7</v>
      </c>
    </row>
    <row r="34" spans="1:5" x14ac:dyDescent="0.25">
      <c r="A34">
        <v>13</v>
      </c>
      <c r="B34">
        <f t="shared" ca="1" si="1"/>
        <v>2</v>
      </c>
      <c r="C34">
        <f t="shared" ca="1" si="1"/>
        <v>16</v>
      </c>
      <c r="D34">
        <f t="shared" ca="1" si="1"/>
        <v>9</v>
      </c>
      <c r="E34">
        <f t="shared" ca="1" si="1"/>
        <v>9</v>
      </c>
    </row>
    <row r="35" spans="1:5" x14ac:dyDescent="0.25">
      <c r="A35">
        <v>9</v>
      </c>
      <c r="B35">
        <f t="shared" ca="1" si="1"/>
        <v>11</v>
      </c>
      <c r="C35">
        <f t="shared" ca="1" si="1"/>
        <v>8</v>
      </c>
      <c r="D35">
        <f t="shared" ca="1" si="1"/>
        <v>19</v>
      </c>
      <c r="E35">
        <f t="shared" ca="1" si="1"/>
        <v>9</v>
      </c>
    </row>
    <row r="36" spans="1:5" x14ac:dyDescent="0.25">
      <c r="A36">
        <v>15</v>
      </c>
      <c r="B36">
        <f t="shared" ca="1" si="1"/>
        <v>10</v>
      </c>
      <c r="C36">
        <f t="shared" ca="1" si="1"/>
        <v>8</v>
      </c>
      <c r="D36">
        <f t="shared" ca="1" si="1"/>
        <v>16</v>
      </c>
      <c r="E36">
        <f t="shared" ca="1" si="1"/>
        <v>4</v>
      </c>
    </row>
    <row r="37" spans="1:5" x14ac:dyDescent="0.25">
      <c r="A37">
        <v>5</v>
      </c>
      <c r="B37">
        <f t="shared" ca="1" si="1"/>
        <v>4</v>
      </c>
      <c r="C37">
        <f t="shared" ca="1" si="1"/>
        <v>18</v>
      </c>
      <c r="D37">
        <f t="shared" ca="1" si="1"/>
        <v>14</v>
      </c>
      <c r="E37">
        <f t="shared" ca="1" si="1"/>
        <v>13</v>
      </c>
    </row>
    <row r="38" spans="1:5" x14ac:dyDescent="0.25">
      <c r="A38">
        <v>17</v>
      </c>
      <c r="B38">
        <f t="shared" ca="1" si="1"/>
        <v>2</v>
      </c>
      <c r="C38">
        <f t="shared" ca="1" si="1"/>
        <v>11</v>
      </c>
      <c r="D38">
        <f t="shared" ca="1" si="1"/>
        <v>18</v>
      </c>
      <c r="E38">
        <f t="shared" ca="1" si="1"/>
        <v>13</v>
      </c>
    </row>
    <row r="39" spans="1:5" x14ac:dyDescent="0.25">
      <c r="A39">
        <v>10</v>
      </c>
      <c r="B39">
        <f t="shared" ca="1" si="1"/>
        <v>2</v>
      </c>
      <c r="C39">
        <f t="shared" ca="1" si="1"/>
        <v>15</v>
      </c>
      <c r="D39">
        <f t="shared" ca="1" si="1"/>
        <v>11</v>
      </c>
      <c r="E39">
        <f t="shared" ca="1" si="1"/>
        <v>21</v>
      </c>
    </row>
    <row r="40" spans="1:5" x14ac:dyDescent="0.25">
      <c r="A40">
        <v>15</v>
      </c>
      <c r="B40">
        <f t="shared" ca="1" si="1"/>
        <v>3</v>
      </c>
      <c r="C40">
        <f t="shared" ca="1" si="1"/>
        <v>4</v>
      </c>
      <c r="D40">
        <f t="shared" ca="1" si="1"/>
        <v>13</v>
      </c>
      <c r="E40">
        <f t="shared" ca="1" si="1"/>
        <v>18</v>
      </c>
    </row>
    <row r="41" spans="1:5" x14ac:dyDescent="0.25">
      <c r="A41">
        <v>1</v>
      </c>
      <c r="B41">
        <f t="shared" ca="1" si="1"/>
        <v>1</v>
      </c>
      <c r="C41">
        <f t="shared" ca="1" si="1"/>
        <v>16</v>
      </c>
      <c r="D41">
        <f t="shared" ca="1" si="1"/>
        <v>2</v>
      </c>
      <c r="E41">
        <f t="shared" ca="1" si="1"/>
        <v>1</v>
      </c>
    </row>
    <row r="42" spans="1:5" x14ac:dyDescent="0.25">
      <c r="A42">
        <v>17</v>
      </c>
      <c r="B42">
        <f t="shared" ca="1" si="1"/>
        <v>6</v>
      </c>
      <c r="C42">
        <f t="shared" ca="1" si="1"/>
        <v>8</v>
      </c>
      <c r="D42">
        <f t="shared" ca="1" si="1"/>
        <v>25</v>
      </c>
      <c r="E42">
        <f t="shared" ca="1" si="1"/>
        <v>14</v>
      </c>
    </row>
    <row r="43" spans="1:5" x14ac:dyDescent="0.25">
      <c r="A43">
        <v>15</v>
      </c>
      <c r="B43">
        <f t="shared" ca="1" si="1"/>
        <v>8</v>
      </c>
      <c r="C43">
        <f t="shared" ca="1" si="1"/>
        <v>9</v>
      </c>
      <c r="D43">
        <f t="shared" ca="1" si="1"/>
        <v>11</v>
      </c>
      <c r="E43">
        <f t="shared" ca="1" si="1"/>
        <v>15</v>
      </c>
    </row>
    <row r="44" spans="1:5" x14ac:dyDescent="0.25">
      <c r="A44">
        <v>5</v>
      </c>
      <c r="B44">
        <f t="shared" ca="1" si="1"/>
        <v>4</v>
      </c>
      <c r="C44">
        <f t="shared" ca="1" si="1"/>
        <v>12</v>
      </c>
      <c r="D44">
        <f t="shared" ca="1" si="1"/>
        <v>20</v>
      </c>
      <c r="E44">
        <f t="shared" ca="1" si="1"/>
        <v>14</v>
      </c>
    </row>
    <row r="45" spans="1:5" x14ac:dyDescent="0.25">
      <c r="A45">
        <v>4</v>
      </c>
      <c r="B45">
        <f t="shared" ca="1" si="1"/>
        <v>9</v>
      </c>
      <c r="C45">
        <f t="shared" ca="1" si="1"/>
        <v>15</v>
      </c>
      <c r="D45">
        <f t="shared" ca="1" si="1"/>
        <v>14</v>
      </c>
      <c r="E45">
        <f t="shared" ca="1" si="1"/>
        <v>15</v>
      </c>
    </row>
    <row r="46" spans="1:5" x14ac:dyDescent="0.25">
      <c r="A46">
        <v>16</v>
      </c>
      <c r="B46">
        <f t="shared" ca="1" si="1"/>
        <v>4</v>
      </c>
      <c r="C46">
        <f t="shared" ca="1" si="1"/>
        <v>7</v>
      </c>
      <c r="D46">
        <f t="shared" ca="1" si="1"/>
        <v>20</v>
      </c>
      <c r="E46">
        <f t="shared" ca="1" si="1"/>
        <v>18</v>
      </c>
    </row>
    <row r="47" spans="1:5" x14ac:dyDescent="0.25">
      <c r="A47">
        <v>23</v>
      </c>
      <c r="B47">
        <f t="shared" ca="1" si="1"/>
        <v>6</v>
      </c>
      <c r="C47">
        <f t="shared" ca="1" si="1"/>
        <v>8</v>
      </c>
      <c r="D47">
        <f t="shared" ca="1" si="1"/>
        <v>12</v>
      </c>
      <c r="E47">
        <f t="shared" ca="1" si="1"/>
        <v>20</v>
      </c>
    </row>
    <row r="48" spans="1:5" x14ac:dyDescent="0.25">
      <c r="A48">
        <v>11</v>
      </c>
      <c r="B48">
        <f t="shared" ca="1" si="1"/>
        <v>5</v>
      </c>
      <c r="C48">
        <f t="shared" ca="1" si="1"/>
        <v>14</v>
      </c>
      <c r="D48">
        <f t="shared" ca="1" si="1"/>
        <v>7</v>
      </c>
      <c r="E48">
        <f t="shared" ca="1" si="1"/>
        <v>8</v>
      </c>
    </row>
    <row r="49" spans="1:5" x14ac:dyDescent="0.25">
      <c r="A49">
        <v>1</v>
      </c>
      <c r="B49">
        <f t="shared" ca="1" si="1"/>
        <v>2</v>
      </c>
      <c r="C49">
        <f t="shared" ca="1" si="1"/>
        <v>8</v>
      </c>
      <c r="D49">
        <f t="shared" ca="1" si="1"/>
        <v>15</v>
      </c>
      <c r="E49">
        <f t="shared" ca="1" si="1"/>
        <v>8</v>
      </c>
    </row>
    <row r="50" spans="1:5" x14ac:dyDescent="0.25">
      <c r="A50">
        <v>8</v>
      </c>
      <c r="B50">
        <f t="shared" ca="1" si="1"/>
        <v>6</v>
      </c>
      <c r="C50">
        <f t="shared" ca="1" si="1"/>
        <v>10</v>
      </c>
      <c r="D50">
        <f t="shared" ca="1" si="1"/>
        <v>27</v>
      </c>
      <c r="E50">
        <f t="shared" ca="1" si="1"/>
        <v>8</v>
      </c>
    </row>
    <row r="51" spans="1:5" x14ac:dyDescent="0.25">
      <c r="A51">
        <v>8</v>
      </c>
      <c r="B51">
        <f t="shared" ca="1" si="1"/>
        <v>4</v>
      </c>
      <c r="C51">
        <f t="shared" ca="1" si="1"/>
        <v>10</v>
      </c>
      <c r="D51">
        <f t="shared" ca="1" si="1"/>
        <v>13</v>
      </c>
      <c r="E51">
        <f t="shared" ca="1" si="1"/>
        <v>10</v>
      </c>
    </row>
    <row r="52" spans="1:5" x14ac:dyDescent="0.25">
      <c r="A52">
        <v>7</v>
      </c>
      <c r="B52">
        <f t="shared" ca="1" si="1"/>
        <v>5</v>
      </c>
      <c r="C52">
        <f t="shared" ca="1" si="1"/>
        <v>10</v>
      </c>
      <c r="D52">
        <f t="shared" ca="1" si="1"/>
        <v>21</v>
      </c>
      <c r="E52">
        <f t="shared" ca="1" si="1"/>
        <v>11</v>
      </c>
    </row>
    <row r="53" spans="1:5" x14ac:dyDescent="0.25">
      <c r="A53">
        <v>8</v>
      </c>
      <c r="B53">
        <f t="shared" ca="1" si="1"/>
        <v>3</v>
      </c>
      <c r="C53">
        <f t="shared" ca="1" si="1"/>
        <v>11</v>
      </c>
      <c r="D53">
        <f t="shared" ca="1" si="1"/>
        <v>15</v>
      </c>
      <c r="E53">
        <f t="shared" ca="1" si="1"/>
        <v>10</v>
      </c>
    </row>
    <row r="54" spans="1:5" x14ac:dyDescent="0.25">
      <c r="A54">
        <v>17</v>
      </c>
      <c r="B54">
        <f t="shared" ca="1" si="1"/>
        <v>4</v>
      </c>
      <c r="C54">
        <f t="shared" ca="1" si="1"/>
        <v>7</v>
      </c>
      <c r="D54">
        <f t="shared" ca="1" si="1"/>
        <v>17</v>
      </c>
      <c r="E54">
        <f t="shared" ca="1" si="1"/>
        <v>12</v>
      </c>
    </row>
    <row r="55" spans="1:5" x14ac:dyDescent="0.25">
      <c r="A55">
        <v>7</v>
      </c>
      <c r="B55">
        <f t="shared" ca="1" si="1"/>
        <v>0</v>
      </c>
      <c r="C55">
        <f t="shared" ca="1" si="1"/>
        <v>7</v>
      </c>
      <c r="D55">
        <f t="shared" ca="1" si="1"/>
        <v>7</v>
      </c>
      <c r="E55">
        <f t="shared" ca="1" si="1"/>
        <v>21</v>
      </c>
    </row>
    <row r="56" spans="1:5" x14ac:dyDescent="0.25">
      <c r="A56">
        <v>12</v>
      </c>
      <c r="B56">
        <f t="shared" ca="1" si="1"/>
        <v>2</v>
      </c>
      <c r="C56">
        <f t="shared" ca="1" si="1"/>
        <v>6</v>
      </c>
      <c r="D56">
        <f t="shared" ca="1" si="1"/>
        <v>10</v>
      </c>
      <c r="E56">
        <f t="shared" ca="1" si="1"/>
        <v>13</v>
      </c>
    </row>
    <row r="57" spans="1:5" x14ac:dyDescent="0.25">
      <c r="A57">
        <v>2</v>
      </c>
      <c r="B57">
        <f t="shared" ca="1" si="1"/>
        <v>9</v>
      </c>
      <c r="C57">
        <f t="shared" ca="1" si="1"/>
        <v>8</v>
      </c>
      <c r="D57">
        <f t="shared" ca="1" si="1"/>
        <v>15</v>
      </c>
      <c r="E57">
        <f t="shared" ca="1" si="1"/>
        <v>11</v>
      </c>
    </row>
    <row r="58" spans="1:5" x14ac:dyDescent="0.25">
      <c r="A58">
        <v>7</v>
      </c>
      <c r="B58">
        <f t="shared" ca="1" si="1"/>
        <v>7</v>
      </c>
      <c r="C58">
        <f t="shared" ca="1" si="1"/>
        <v>5</v>
      </c>
      <c r="D58">
        <f t="shared" ca="1" si="1"/>
        <v>16</v>
      </c>
      <c r="E58">
        <f t="shared" ca="1" si="1"/>
        <v>15</v>
      </c>
    </row>
    <row r="59" spans="1:5" x14ac:dyDescent="0.25">
      <c r="A59">
        <v>15</v>
      </c>
      <c r="B59">
        <f t="shared" ca="1" si="1"/>
        <v>2</v>
      </c>
      <c r="C59">
        <f t="shared" ca="1" si="1"/>
        <v>7</v>
      </c>
      <c r="D59">
        <f t="shared" ca="1" si="1"/>
        <v>18</v>
      </c>
      <c r="E59">
        <f t="shared" ca="1" si="1"/>
        <v>6</v>
      </c>
    </row>
    <row r="60" spans="1:5" x14ac:dyDescent="0.25">
      <c r="A60">
        <v>13</v>
      </c>
      <c r="B60">
        <f t="shared" ca="1" si="1"/>
        <v>3</v>
      </c>
      <c r="C60">
        <f t="shared" ca="1" si="1"/>
        <v>8</v>
      </c>
      <c r="D60">
        <f t="shared" ca="1" si="1"/>
        <v>14</v>
      </c>
      <c r="E60">
        <f t="shared" ca="1" si="1"/>
        <v>1</v>
      </c>
    </row>
    <row r="61" spans="1:5" x14ac:dyDescent="0.25">
      <c r="A61">
        <v>3</v>
      </c>
      <c r="B61">
        <f t="shared" ca="1" si="1"/>
        <v>1</v>
      </c>
      <c r="C61">
        <f t="shared" ca="1" si="1"/>
        <v>6</v>
      </c>
      <c r="D61">
        <f t="shared" ca="1" si="1"/>
        <v>14</v>
      </c>
      <c r="E61">
        <f t="shared" ca="1" si="1"/>
        <v>18</v>
      </c>
    </row>
    <row r="62" spans="1:5" x14ac:dyDescent="0.25">
      <c r="A62">
        <v>3</v>
      </c>
      <c r="B62">
        <f t="shared" ca="1" si="1"/>
        <v>7</v>
      </c>
      <c r="C62">
        <f t="shared" ca="1" si="1"/>
        <v>12</v>
      </c>
      <c r="D62">
        <f t="shared" ca="1" si="1"/>
        <v>27</v>
      </c>
      <c r="E62">
        <f t="shared" ca="1" si="1"/>
        <v>5</v>
      </c>
    </row>
    <row r="63" spans="1:5" x14ac:dyDescent="0.25">
      <c r="A63">
        <v>21</v>
      </c>
      <c r="B63">
        <f t="shared" ca="1" si="1"/>
        <v>2</v>
      </c>
      <c r="C63">
        <f t="shared" ca="1" si="1"/>
        <v>16</v>
      </c>
      <c r="D63">
        <f t="shared" ca="1" si="1"/>
        <v>14</v>
      </c>
      <c r="E63">
        <f t="shared" ca="1" si="1"/>
        <v>8</v>
      </c>
    </row>
    <row r="64" spans="1:5" x14ac:dyDescent="0.25">
      <c r="A64">
        <v>14</v>
      </c>
      <c r="B64">
        <f t="shared" ca="1" si="1"/>
        <v>9</v>
      </c>
      <c r="C64">
        <f t="shared" ca="1" si="1"/>
        <v>12</v>
      </c>
      <c r="D64">
        <f t="shared" ca="1" si="1"/>
        <v>14</v>
      </c>
      <c r="E64">
        <f t="shared" ca="1" si="1"/>
        <v>13</v>
      </c>
    </row>
    <row r="65" spans="1:5" x14ac:dyDescent="0.25">
      <c r="A65">
        <v>1</v>
      </c>
      <c r="B65">
        <f t="shared" ca="1" si="1"/>
        <v>9</v>
      </c>
      <c r="C65">
        <f ca="1">OFFSET($A$1,4*(ROW()-ROW(C$1))+(COLUMN()-COLUMN($B65)),0,1,1)</f>
        <v>14</v>
      </c>
      <c r="D65">
        <f ca="1">OFFSET($A$1,4*(ROW()-ROW(D$1))+(COLUMN()-COLUMN($B65)),0,1,1)</f>
        <v>14</v>
      </c>
      <c r="E65">
        <f ca="1">OFFSET($A$1,4*(ROW()-ROW(E$1))+(COLUMN()-COLUMN($B65)),0,1,1)</f>
        <v>8</v>
      </c>
    </row>
    <row r="66" spans="1:5" x14ac:dyDescent="0.25">
      <c r="A66">
        <v>5</v>
      </c>
      <c r="B66">
        <f t="shared" ref="B66:E100" ca="1" si="2">OFFSET($A$1,4*(ROW()-ROW(B$1))+(COLUMN()-COLUMN($B66)),0,1,1)</f>
        <v>15</v>
      </c>
      <c r="C66">
        <f t="shared" ca="1" si="2"/>
        <v>18</v>
      </c>
      <c r="D66">
        <f t="shared" ca="1" si="2"/>
        <v>3</v>
      </c>
      <c r="E66">
        <f t="shared" ca="1" si="2"/>
        <v>5</v>
      </c>
    </row>
    <row r="67" spans="1:5" x14ac:dyDescent="0.25">
      <c r="A67">
        <v>27</v>
      </c>
      <c r="B67">
        <f t="shared" ca="1" si="2"/>
        <v>16</v>
      </c>
      <c r="C67">
        <f t="shared" ca="1" si="2"/>
        <v>17</v>
      </c>
      <c r="D67">
        <f t="shared" ca="1" si="2"/>
        <v>12</v>
      </c>
      <c r="E67">
        <f t="shared" ca="1" si="2"/>
        <v>5</v>
      </c>
    </row>
    <row r="68" spans="1:5" x14ac:dyDescent="0.25">
      <c r="A68">
        <v>14</v>
      </c>
      <c r="B68">
        <f t="shared" ca="1" si="2"/>
        <v>9</v>
      </c>
      <c r="C68">
        <f t="shared" ca="1" si="2"/>
        <v>19</v>
      </c>
      <c r="D68">
        <f t="shared" ca="1" si="2"/>
        <v>11</v>
      </c>
      <c r="E68">
        <f t="shared" ca="1" si="2"/>
        <v>1</v>
      </c>
    </row>
    <row r="69" spans="1:5" x14ac:dyDescent="0.25">
      <c r="A69">
        <v>10</v>
      </c>
      <c r="B69">
        <f t="shared" ca="1" si="2"/>
        <v>12</v>
      </c>
      <c r="C69">
        <f t="shared" ca="1" si="2"/>
        <v>15</v>
      </c>
      <c r="D69">
        <f t="shared" ca="1" si="2"/>
        <v>4</v>
      </c>
      <c r="E69">
        <f t="shared" ca="1" si="2"/>
        <v>1</v>
      </c>
    </row>
    <row r="70" spans="1:5" x14ac:dyDescent="0.25">
      <c r="A70">
        <v>11</v>
      </c>
      <c r="B70">
        <f t="shared" ca="1" si="2"/>
        <v>16</v>
      </c>
      <c r="C70">
        <f t="shared" ca="1" si="2"/>
        <v>12</v>
      </c>
      <c r="D70">
        <f t="shared" ca="1" si="2"/>
        <v>16</v>
      </c>
      <c r="E70">
        <f t="shared" ca="1" si="2"/>
        <v>8</v>
      </c>
    </row>
    <row r="71" spans="1:5" x14ac:dyDescent="0.25">
      <c r="A71">
        <v>21</v>
      </c>
      <c r="B71">
        <f t="shared" ca="1" si="2"/>
        <v>9</v>
      </c>
      <c r="C71">
        <f t="shared" ca="1" si="2"/>
        <v>16</v>
      </c>
      <c r="D71">
        <f t="shared" ca="1" si="2"/>
        <v>8</v>
      </c>
      <c r="E71">
        <f t="shared" ca="1" si="2"/>
        <v>0</v>
      </c>
    </row>
    <row r="72" spans="1:5" x14ac:dyDescent="0.25">
      <c r="A72">
        <v>19</v>
      </c>
      <c r="B72">
        <f t="shared" ca="1" si="2"/>
        <v>17</v>
      </c>
      <c r="C72">
        <f t="shared" ca="1" si="2"/>
        <v>15</v>
      </c>
      <c r="D72">
        <f t="shared" ca="1" si="2"/>
        <v>7</v>
      </c>
      <c r="E72">
        <f t="shared" ca="1" si="2"/>
        <v>1</v>
      </c>
    </row>
    <row r="73" spans="1:5" x14ac:dyDescent="0.25">
      <c r="A73">
        <v>2</v>
      </c>
      <c r="B73">
        <f t="shared" ca="1" si="2"/>
        <v>18</v>
      </c>
      <c r="C73">
        <f t="shared" ca="1" si="2"/>
        <v>13</v>
      </c>
      <c r="D73">
        <f t="shared" ca="1" si="2"/>
        <v>1</v>
      </c>
      <c r="E73">
        <f t="shared" ca="1" si="2"/>
        <v>5</v>
      </c>
    </row>
    <row r="74" spans="1:5" x14ac:dyDescent="0.25">
      <c r="A74">
        <v>8</v>
      </c>
      <c r="B74">
        <f t="shared" ca="1" si="2"/>
        <v>18</v>
      </c>
      <c r="C74">
        <f t="shared" ca="1" si="2"/>
        <v>18</v>
      </c>
      <c r="D74">
        <f t="shared" ca="1" si="2"/>
        <v>3</v>
      </c>
      <c r="E74">
        <f t="shared" ca="1" si="2"/>
        <v>2</v>
      </c>
    </row>
    <row r="75" spans="1:5" x14ac:dyDescent="0.25">
      <c r="A75">
        <v>15</v>
      </c>
      <c r="B75">
        <f t="shared" ca="1" si="2"/>
        <v>11</v>
      </c>
      <c r="C75">
        <f t="shared" ca="1" si="2"/>
        <v>9</v>
      </c>
      <c r="D75">
        <f t="shared" ca="1" si="2"/>
        <v>9</v>
      </c>
      <c r="E75">
        <f t="shared" ca="1" si="2"/>
        <v>1</v>
      </c>
    </row>
    <row r="76" spans="1:5" x14ac:dyDescent="0.25">
      <c r="A76">
        <v>5</v>
      </c>
      <c r="B76">
        <f t="shared" ca="1" si="2"/>
        <v>11</v>
      </c>
      <c r="C76">
        <f t="shared" ca="1" si="2"/>
        <v>14</v>
      </c>
      <c r="D76">
        <f t="shared" ca="1" si="2"/>
        <v>5</v>
      </c>
      <c r="E76">
        <f t="shared" ca="1" si="2"/>
        <v>3</v>
      </c>
    </row>
    <row r="77" spans="1:5" x14ac:dyDescent="0.25">
      <c r="A77">
        <v>5</v>
      </c>
      <c r="B77">
        <f t="shared" ca="1" si="2"/>
        <v>3</v>
      </c>
      <c r="C77">
        <f t="shared" ca="1" si="2"/>
        <v>12</v>
      </c>
      <c r="D77">
        <f t="shared" ca="1" si="2"/>
        <v>8</v>
      </c>
      <c r="E77">
        <f t="shared" ca="1" si="2"/>
        <v>1</v>
      </c>
    </row>
    <row r="78" spans="1:5" x14ac:dyDescent="0.25">
      <c r="A78">
        <v>13</v>
      </c>
      <c r="B78">
        <f t="shared" ca="1" si="2"/>
        <v>8</v>
      </c>
      <c r="C78">
        <f t="shared" ca="1" si="2"/>
        <v>10</v>
      </c>
      <c r="D78">
        <f t="shared" ca="1" si="2"/>
        <v>12</v>
      </c>
      <c r="E78">
        <f t="shared" ca="1" si="2"/>
        <v>5</v>
      </c>
    </row>
    <row r="79" spans="1:5" x14ac:dyDescent="0.25">
      <c r="A79">
        <v>21</v>
      </c>
      <c r="B79">
        <f t="shared" ca="1" si="2"/>
        <v>12</v>
      </c>
      <c r="C79">
        <f t="shared" ca="1" si="2"/>
        <v>18</v>
      </c>
      <c r="D79">
        <f t="shared" ca="1" si="2"/>
        <v>4</v>
      </c>
      <c r="E79">
        <f t="shared" ca="1" si="2"/>
        <v>1</v>
      </c>
    </row>
    <row r="80" spans="1:5" x14ac:dyDescent="0.25">
      <c r="A80">
        <v>14</v>
      </c>
      <c r="B80">
        <f t="shared" ca="1" si="2"/>
        <v>11</v>
      </c>
      <c r="C80">
        <f t="shared" ca="1" si="2"/>
        <v>13</v>
      </c>
      <c r="D80">
        <f t="shared" ca="1" si="2"/>
        <v>13</v>
      </c>
      <c r="E80">
        <f t="shared" ca="1" si="2"/>
        <v>15</v>
      </c>
    </row>
    <row r="81" spans="1:5" x14ac:dyDescent="0.25">
      <c r="A81">
        <v>8</v>
      </c>
      <c r="B81">
        <f t="shared" ca="1" si="2"/>
        <v>14</v>
      </c>
      <c r="C81">
        <f t="shared" ca="1" si="2"/>
        <v>8</v>
      </c>
      <c r="D81">
        <f t="shared" ca="1" si="2"/>
        <v>5</v>
      </c>
      <c r="E81">
        <f t="shared" ca="1" si="2"/>
        <v>8</v>
      </c>
    </row>
    <row r="82" spans="1:5" x14ac:dyDescent="0.25">
      <c r="A82">
        <v>10</v>
      </c>
      <c r="B82">
        <f t="shared" ca="1" si="2"/>
        <v>9</v>
      </c>
      <c r="C82">
        <f t="shared" ca="1" si="2"/>
        <v>13</v>
      </c>
      <c r="D82">
        <f t="shared" ca="1" si="2"/>
        <v>13</v>
      </c>
      <c r="E82">
        <f t="shared" ca="1" si="2"/>
        <v>8</v>
      </c>
    </row>
    <row r="83" spans="1:5" x14ac:dyDescent="0.25">
      <c r="A83">
        <v>15</v>
      </c>
      <c r="B83">
        <f t="shared" ca="1" si="2"/>
        <v>7</v>
      </c>
      <c r="C83">
        <f t="shared" ca="1" si="2"/>
        <v>13</v>
      </c>
      <c r="D83">
        <f t="shared" ca="1" si="2"/>
        <v>18</v>
      </c>
      <c r="E83">
        <f t="shared" ca="1" si="2"/>
        <v>4</v>
      </c>
    </row>
    <row r="84" spans="1:5" x14ac:dyDescent="0.25">
      <c r="A84">
        <v>23</v>
      </c>
      <c r="B84">
        <f t="shared" ca="1" si="2"/>
        <v>18</v>
      </c>
      <c r="C84">
        <f t="shared" ca="1" si="2"/>
        <v>13</v>
      </c>
      <c r="D84">
        <f t="shared" ca="1" si="2"/>
        <v>2</v>
      </c>
      <c r="E84">
        <f t="shared" ca="1" si="2"/>
        <v>11</v>
      </c>
    </row>
    <row r="85" spans="1:5" x14ac:dyDescent="0.25">
      <c r="A85">
        <v>4</v>
      </c>
      <c r="B85">
        <f t="shared" ca="1" si="2"/>
        <v>9</v>
      </c>
      <c r="C85">
        <f t="shared" ca="1" si="2"/>
        <v>19</v>
      </c>
      <c r="D85">
        <f t="shared" ca="1" si="2"/>
        <v>5</v>
      </c>
      <c r="E85">
        <f t="shared" ca="1" si="2"/>
        <v>2</v>
      </c>
    </row>
    <row r="86" spans="1:5" x14ac:dyDescent="0.25">
      <c r="A86">
        <v>12</v>
      </c>
      <c r="B86">
        <f t="shared" ca="1" si="2"/>
        <v>15</v>
      </c>
      <c r="C86">
        <f t="shared" ca="1" si="2"/>
        <v>11</v>
      </c>
      <c r="D86">
        <f t="shared" ca="1" si="2"/>
        <v>8</v>
      </c>
      <c r="E86">
        <f t="shared" ca="1" si="2"/>
        <v>14</v>
      </c>
    </row>
    <row r="87" spans="1:5" x14ac:dyDescent="0.25">
      <c r="A87">
        <v>16</v>
      </c>
      <c r="B87">
        <f t="shared" ca="1" si="2"/>
        <v>8</v>
      </c>
      <c r="C87">
        <f t="shared" ca="1" si="2"/>
        <v>15</v>
      </c>
      <c r="D87">
        <f t="shared" ca="1" si="2"/>
        <v>6</v>
      </c>
      <c r="E87">
        <f t="shared" ca="1" si="2"/>
        <v>1</v>
      </c>
    </row>
    <row r="88" spans="1:5" x14ac:dyDescent="0.25">
      <c r="A88">
        <v>2</v>
      </c>
      <c r="B88">
        <f t="shared" ca="1" si="2"/>
        <v>8</v>
      </c>
      <c r="C88">
        <f t="shared" ca="1" si="2"/>
        <v>15</v>
      </c>
      <c r="D88">
        <f t="shared" ca="1" si="2"/>
        <v>17</v>
      </c>
      <c r="E88">
        <f t="shared" ca="1" si="2"/>
        <v>6</v>
      </c>
    </row>
    <row r="89" spans="1:5" x14ac:dyDescent="0.25">
      <c r="A89">
        <v>1</v>
      </c>
      <c r="B89">
        <f t="shared" ca="1" si="2"/>
        <v>12</v>
      </c>
      <c r="C89">
        <f t="shared" ca="1" si="2"/>
        <v>17</v>
      </c>
      <c r="D89">
        <f t="shared" ca="1" si="2"/>
        <v>9</v>
      </c>
      <c r="E89">
        <f t="shared" ca="1" si="2"/>
        <v>4</v>
      </c>
    </row>
    <row r="90" spans="1:5" x14ac:dyDescent="0.25">
      <c r="A90">
        <v>11</v>
      </c>
      <c r="B90">
        <f t="shared" ca="1" si="2"/>
        <v>8</v>
      </c>
      <c r="C90">
        <f t="shared" ca="1" si="2"/>
        <v>18</v>
      </c>
      <c r="D90">
        <f t="shared" ca="1" si="2"/>
        <v>16</v>
      </c>
      <c r="E90">
        <f t="shared" ca="1" si="2"/>
        <v>1</v>
      </c>
    </row>
    <row r="91" spans="1:5" x14ac:dyDescent="0.25">
      <c r="A91">
        <v>10</v>
      </c>
      <c r="B91">
        <f t="shared" ca="1" si="2"/>
        <v>15</v>
      </c>
      <c r="C91">
        <f t="shared" ca="1" si="2"/>
        <v>13</v>
      </c>
      <c r="D91">
        <f t="shared" ca="1" si="2"/>
        <v>1</v>
      </c>
      <c r="E91">
        <f t="shared" ca="1" si="2"/>
        <v>2</v>
      </c>
    </row>
    <row r="92" spans="1:5" x14ac:dyDescent="0.25">
      <c r="A92">
        <v>8</v>
      </c>
      <c r="B92">
        <f t="shared" ca="1" si="2"/>
        <v>17</v>
      </c>
      <c r="C92">
        <f t="shared" ca="1" si="2"/>
        <v>7</v>
      </c>
      <c r="D92">
        <f t="shared" ca="1" si="2"/>
        <v>2</v>
      </c>
      <c r="E92">
        <f t="shared" ca="1" si="2"/>
        <v>2</v>
      </c>
    </row>
    <row r="93" spans="1:5" x14ac:dyDescent="0.25">
      <c r="A93">
        <v>7</v>
      </c>
      <c r="B93">
        <f t="shared" ca="1" si="2"/>
        <v>10</v>
      </c>
      <c r="C93">
        <f t="shared" ca="1" si="2"/>
        <v>7</v>
      </c>
      <c r="D93">
        <f t="shared" ca="1" si="2"/>
        <v>7</v>
      </c>
      <c r="E93">
        <f t="shared" ca="1" si="2"/>
        <v>5</v>
      </c>
    </row>
    <row r="94" spans="1:5" x14ac:dyDescent="0.25">
      <c r="A94">
        <v>15</v>
      </c>
      <c r="B94">
        <f t="shared" ca="1" si="2"/>
        <v>7</v>
      </c>
      <c r="C94">
        <f t="shared" ca="1" si="2"/>
        <v>17</v>
      </c>
      <c r="D94">
        <f t="shared" ca="1" si="2"/>
        <v>14</v>
      </c>
      <c r="E94">
        <f t="shared" ca="1" si="2"/>
        <v>3</v>
      </c>
    </row>
    <row r="95" spans="1:5" x14ac:dyDescent="0.25">
      <c r="A95">
        <v>20</v>
      </c>
      <c r="B95">
        <f t="shared" ca="1" si="2"/>
        <v>15</v>
      </c>
      <c r="C95">
        <f t="shared" ca="1" si="2"/>
        <v>20</v>
      </c>
      <c r="D95">
        <f t="shared" ca="1" si="2"/>
        <v>2</v>
      </c>
      <c r="E95">
        <f t="shared" ca="1" si="2"/>
        <v>6</v>
      </c>
    </row>
    <row r="96" spans="1:5" x14ac:dyDescent="0.25">
      <c r="A96">
        <v>8</v>
      </c>
      <c r="B96">
        <f t="shared" ca="1" si="2"/>
        <v>2</v>
      </c>
      <c r="C96">
        <f t="shared" ca="1" si="2"/>
        <v>11</v>
      </c>
      <c r="D96">
        <f t="shared" ca="1" si="2"/>
        <v>0</v>
      </c>
      <c r="E96">
        <f t="shared" ca="1" si="2"/>
        <v>5</v>
      </c>
    </row>
    <row r="97" spans="1:5" x14ac:dyDescent="0.25">
      <c r="A97">
        <v>2</v>
      </c>
      <c r="B97">
        <f t="shared" ca="1" si="2"/>
        <v>20</v>
      </c>
      <c r="C97">
        <f t="shared" ca="1" si="2"/>
        <v>20</v>
      </c>
      <c r="D97">
        <f t="shared" ca="1" si="2"/>
        <v>9</v>
      </c>
      <c r="E97">
        <f t="shared" ca="1" si="2"/>
        <v>2</v>
      </c>
    </row>
    <row r="98" spans="1:5" x14ac:dyDescent="0.25">
      <c r="A98">
        <v>10</v>
      </c>
      <c r="B98">
        <f t="shared" ca="1" si="2"/>
        <v>17</v>
      </c>
      <c r="C98">
        <f t="shared" ca="1" si="2"/>
        <v>21</v>
      </c>
      <c r="D98">
        <f t="shared" ca="1" si="2"/>
        <v>3</v>
      </c>
      <c r="E98">
        <f t="shared" ca="1" si="2"/>
        <v>8</v>
      </c>
    </row>
    <row r="99" spans="1:5" x14ac:dyDescent="0.25">
      <c r="A99">
        <v>13</v>
      </c>
      <c r="B99">
        <f t="shared" ca="1" si="2"/>
        <v>22</v>
      </c>
      <c r="C99">
        <f t="shared" ca="1" si="2"/>
        <v>16</v>
      </c>
      <c r="D99">
        <f t="shared" ca="1" si="2"/>
        <v>14</v>
      </c>
      <c r="E99">
        <f t="shared" ca="1" si="2"/>
        <v>2</v>
      </c>
    </row>
    <row r="100" spans="1:5" x14ac:dyDescent="0.25">
      <c r="A100">
        <v>17</v>
      </c>
      <c r="B100">
        <f t="shared" ca="1" si="2"/>
        <v>18</v>
      </c>
      <c r="C100">
        <f t="shared" ca="1" si="2"/>
        <v>14</v>
      </c>
      <c r="D100">
        <f t="shared" ca="1" si="2"/>
        <v>14</v>
      </c>
      <c r="E100">
        <f t="shared" ca="1" si="2"/>
        <v>3</v>
      </c>
    </row>
    <row r="101" spans="1:5" x14ac:dyDescent="0.25">
      <c r="A101">
        <v>4</v>
      </c>
    </row>
    <row r="102" spans="1:5" x14ac:dyDescent="0.25">
      <c r="A102">
        <v>2</v>
      </c>
    </row>
    <row r="103" spans="1:5" x14ac:dyDescent="0.25">
      <c r="A103">
        <v>15</v>
      </c>
    </row>
    <row r="104" spans="1:5" x14ac:dyDescent="0.25">
      <c r="A104">
        <v>12</v>
      </c>
    </row>
    <row r="105" spans="1:5" x14ac:dyDescent="0.25">
      <c r="A105">
        <v>2</v>
      </c>
    </row>
    <row r="106" spans="1:5" x14ac:dyDescent="0.25">
      <c r="A106">
        <v>14</v>
      </c>
    </row>
    <row r="107" spans="1:5" x14ac:dyDescent="0.25">
      <c r="A107">
        <v>8</v>
      </c>
    </row>
    <row r="108" spans="1:5" x14ac:dyDescent="0.25">
      <c r="A108">
        <v>7</v>
      </c>
    </row>
    <row r="109" spans="1:5" x14ac:dyDescent="0.25">
      <c r="A109">
        <v>0</v>
      </c>
    </row>
    <row r="110" spans="1:5" x14ac:dyDescent="0.25">
      <c r="A110">
        <v>14</v>
      </c>
    </row>
    <row r="111" spans="1:5" x14ac:dyDescent="0.25">
      <c r="A111">
        <v>17</v>
      </c>
    </row>
    <row r="112" spans="1:5" x14ac:dyDescent="0.25">
      <c r="A112">
        <v>16</v>
      </c>
    </row>
    <row r="113" spans="1:1" x14ac:dyDescent="0.25">
      <c r="A113">
        <v>11</v>
      </c>
    </row>
    <row r="114" spans="1:1" x14ac:dyDescent="0.25">
      <c r="A114">
        <v>15</v>
      </c>
    </row>
    <row r="115" spans="1:1" x14ac:dyDescent="0.25">
      <c r="A115">
        <v>20</v>
      </c>
    </row>
    <row r="116" spans="1:1" x14ac:dyDescent="0.25">
      <c r="A116">
        <v>17</v>
      </c>
    </row>
    <row r="117" spans="1:1" x14ac:dyDescent="0.25">
      <c r="A117">
        <v>5</v>
      </c>
    </row>
    <row r="118" spans="1:1" x14ac:dyDescent="0.25">
      <c r="A118">
        <v>12</v>
      </c>
    </row>
    <row r="119" spans="1:1" x14ac:dyDescent="0.25">
      <c r="A119">
        <v>19</v>
      </c>
    </row>
    <row r="120" spans="1:1" x14ac:dyDescent="0.25">
      <c r="A120">
        <v>7</v>
      </c>
    </row>
    <row r="121" spans="1:1" x14ac:dyDescent="0.25">
      <c r="A121">
        <v>8</v>
      </c>
    </row>
    <row r="122" spans="1:1" x14ac:dyDescent="0.25">
      <c r="A122">
        <v>19</v>
      </c>
    </row>
    <row r="123" spans="1:1" x14ac:dyDescent="0.25">
      <c r="A123">
        <v>12</v>
      </c>
    </row>
    <row r="124" spans="1:1" x14ac:dyDescent="0.25">
      <c r="A124">
        <v>21</v>
      </c>
    </row>
    <row r="125" spans="1:1" x14ac:dyDescent="0.25">
      <c r="A125">
        <v>5</v>
      </c>
    </row>
    <row r="126" spans="1:1" x14ac:dyDescent="0.25">
      <c r="A126">
        <v>17</v>
      </c>
    </row>
    <row r="127" spans="1:1" x14ac:dyDescent="0.25">
      <c r="A127">
        <v>10</v>
      </c>
    </row>
    <row r="128" spans="1:1" x14ac:dyDescent="0.25">
      <c r="A128">
        <v>13</v>
      </c>
    </row>
    <row r="129" spans="1:1" x14ac:dyDescent="0.25">
      <c r="A129">
        <v>2</v>
      </c>
    </row>
    <row r="130" spans="1:1" x14ac:dyDescent="0.25">
      <c r="A130">
        <v>5</v>
      </c>
    </row>
    <row r="131" spans="1:1" x14ac:dyDescent="0.25">
      <c r="A131">
        <v>14</v>
      </c>
    </row>
    <row r="132" spans="1:1" x14ac:dyDescent="0.25">
      <c r="A132">
        <v>7</v>
      </c>
    </row>
    <row r="133" spans="1:1" x14ac:dyDescent="0.25">
      <c r="A133">
        <v>2</v>
      </c>
    </row>
    <row r="134" spans="1:1" x14ac:dyDescent="0.25">
      <c r="A134">
        <v>16</v>
      </c>
    </row>
    <row r="135" spans="1:1" x14ac:dyDescent="0.25">
      <c r="A135">
        <v>9</v>
      </c>
    </row>
    <row r="136" spans="1:1" x14ac:dyDescent="0.25">
      <c r="A136">
        <v>9</v>
      </c>
    </row>
    <row r="137" spans="1:1" x14ac:dyDescent="0.25">
      <c r="A137">
        <v>11</v>
      </c>
    </row>
    <row r="138" spans="1:1" x14ac:dyDescent="0.25">
      <c r="A138">
        <v>8</v>
      </c>
    </row>
    <row r="139" spans="1:1" x14ac:dyDescent="0.25">
      <c r="A139">
        <v>19</v>
      </c>
    </row>
    <row r="140" spans="1:1" x14ac:dyDescent="0.25">
      <c r="A140">
        <v>9</v>
      </c>
    </row>
    <row r="141" spans="1:1" x14ac:dyDescent="0.25">
      <c r="A141">
        <v>10</v>
      </c>
    </row>
    <row r="142" spans="1:1" x14ac:dyDescent="0.25">
      <c r="A142">
        <v>8</v>
      </c>
    </row>
    <row r="143" spans="1:1" x14ac:dyDescent="0.25">
      <c r="A143">
        <v>16</v>
      </c>
    </row>
    <row r="144" spans="1:1" x14ac:dyDescent="0.25">
      <c r="A144">
        <v>4</v>
      </c>
    </row>
    <row r="145" spans="1:1" x14ac:dyDescent="0.25">
      <c r="A145">
        <v>4</v>
      </c>
    </row>
    <row r="146" spans="1:1" x14ac:dyDescent="0.25">
      <c r="A146">
        <v>18</v>
      </c>
    </row>
    <row r="147" spans="1:1" x14ac:dyDescent="0.25">
      <c r="A147">
        <v>14</v>
      </c>
    </row>
    <row r="148" spans="1:1" x14ac:dyDescent="0.25">
      <c r="A148">
        <v>13</v>
      </c>
    </row>
    <row r="149" spans="1:1" x14ac:dyDescent="0.25">
      <c r="A149">
        <v>2</v>
      </c>
    </row>
    <row r="150" spans="1:1" x14ac:dyDescent="0.25">
      <c r="A150">
        <v>11</v>
      </c>
    </row>
    <row r="151" spans="1:1" x14ac:dyDescent="0.25">
      <c r="A151">
        <v>18</v>
      </c>
    </row>
    <row r="152" spans="1:1" x14ac:dyDescent="0.25">
      <c r="A152">
        <v>13</v>
      </c>
    </row>
    <row r="153" spans="1:1" x14ac:dyDescent="0.25">
      <c r="A153">
        <v>2</v>
      </c>
    </row>
    <row r="154" spans="1:1" x14ac:dyDescent="0.25">
      <c r="A154">
        <v>15</v>
      </c>
    </row>
    <row r="155" spans="1:1" x14ac:dyDescent="0.25">
      <c r="A155">
        <v>11</v>
      </c>
    </row>
    <row r="156" spans="1:1" x14ac:dyDescent="0.25">
      <c r="A156">
        <v>21</v>
      </c>
    </row>
    <row r="157" spans="1:1" x14ac:dyDescent="0.25">
      <c r="A157">
        <v>3</v>
      </c>
    </row>
    <row r="158" spans="1:1" x14ac:dyDescent="0.25">
      <c r="A158">
        <v>4</v>
      </c>
    </row>
    <row r="159" spans="1:1" x14ac:dyDescent="0.25">
      <c r="A159">
        <v>13</v>
      </c>
    </row>
    <row r="160" spans="1:1" x14ac:dyDescent="0.25">
      <c r="A160">
        <v>18</v>
      </c>
    </row>
    <row r="161" spans="1:1" x14ac:dyDescent="0.25">
      <c r="A161">
        <v>1</v>
      </c>
    </row>
    <row r="162" spans="1:1" x14ac:dyDescent="0.25">
      <c r="A162">
        <v>16</v>
      </c>
    </row>
    <row r="163" spans="1:1" x14ac:dyDescent="0.25">
      <c r="A163">
        <v>2</v>
      </c>
    </row>
    <row r="164" spans="1:1" x14ac:dyDescent="0.25">
      <c r="A164">
        <v>1</v>
      </c>
    </row>
    <row r="165" spans="1:1" x14ac:dyDescent="0.25">
      <c r="A165">
        <v>6</v>
      </c>
    </row>
    <row r="166" spans="1:1" x14ac:dyDescent="0.25">
      <c r="A166">
        <v>8</v>
      </c>
    </row>
    <row r="167" spans="1:1" x14ac:dyDescent="0.25">
      <c r="A167">
        <v>25</v>
      </c>
    </row>
    <row r="168" spans="1:1" x14ac:dyDescent="0.25">
      <c r="A168">
        <v>14</v>
      </c>
    </row>
    <row r="169" spans="1:1" x14ac:dyDescent="0.25">
      <c r="A169">
        <v>8</v>
      </c>
    </row>
    <row r="170" spans="1:1" x14ac:dyDescent="0.25">
      <c r="A170">
        <v>9</v>
      </c>
    </row>
    <row r="171" spans="1:1" x14ac:dyDescent="0.25">
      <c r="A171">
        <v>11</v>
      </c>
    </row>
    <row r="172" spans="1:1" x14ac:dyDescent="0.25">
      <c r="A172">
        <v>15</v>
      </c>
    </row>
    <row r="173" spans="1:1" x14ac:dyDescent="0.25">
      <c r="A173">
        <v>4</v>
      </c>
    </row>
    <row r="174" spans="1:1" x14ac:dyDescent="0.25">
      <c r="A174">
        <v>12</v>
      </c>
    </row>
    <row r="175" spans="1:1" x14ac:dyDescent="0.25">
      <c r="A175">
        <v>20</v>
      </c>
    </row>
    <row r="176" spans="1:1" x14ac:dyDescent="0.25">
      <c r="A176">
        <v>14</v>
      </c>
    </row>
    <row r="177" spans="1:1" x14ac:dyDescent="0.25">
      <c r="A177">
        <v>9</v>
      </c>
    </row>
    <row r="178" spans="1:1" x14ac:dyDescent="0.25">
      <c r="A178">
        <v>15</v>
      </c>
    </row>
    <row r="179" spans="1:1" x14ac:dyDescent="0.25">
      <c r="A179">
        <v>14</v>
      </c>
    </row>
    <row r="180" spans="1:1" x14ac:dyDescent="0.25">
      <c r="A180">
        <v>15</v>
      </c>
    </row>
    <row r="181" spans="1:1" x14ac:dyDescent="0.25">
      <c r="A181">
        <v>4</v>
      </c>
    </row>
    <row r="182" spans="1:1" x14ac:dyDescent="0.25">
      <c r="A182">
        <v>7</v>
      </c>
    </row>
    <row r="183" spans="1:1" x14ac:dyDescent="0.25">
      <c r="A183">
        <v>20</v>
      </c>
    </row>
    <row r="184" spans="1:1" x14ac:dyDescent="0.25">
      <c r="A184">
        <v>18</v>
      </c>
    </row>
    <row r="185" spans="1:1" x14ac:dyDescent="0.25">
      <c r="A185">
        <v>6</v>
      </c>
    </row>
    <row r="186" spans="1:1" x14ac:dyDescent="0.25">
      <c r="A186">
        <v>8</v>
      </c>
    </row>
    <row r="187" spans="1:1" x14ac:dyDescent="0.25">
      <c r="A187">
        <v>12</v>
      </c>
    </row>
    <row r="188" spans="1:1" x14ac:dyDescent="0.25">
      <c r="A188">
        <v>20</v>
      </c>
    </row>
    <row r="189" spans="1:1" x14ac:dyDescent="0.25">
      <c r="A189">
        <v>5</v>
      </c>
    </row>
    <row r="190" spans="1:1" x14ac:dyDescent="0.25">
      <c r="A190">
        <v>14</v>
      </c>
    </row>
    <row r="191" spans="1:1" x14ac:dyDescent="0.25">
      <c r="A191">
        <v>7</v>
      </c>
    </row>
    <row r="192" spans="1:1" x14ac:dyDescent="0.25">
      <c r="A192">
        <v>8</v>
      </c>
    </row>
    <row r="193" spans="1:1" x14ac:dyDescent="0.25">
      <c r="A193">
        <v>2</v>
      </c>
    </row>
    <row r="194" spans="1:1" x14ac:dyDescent="0.25">
      <c r="A194">
        <v>8</v>
      </c>
    </row>
    <row r="195" spans="1:1" x14ac:dyDescent="0.25">
      <c r="A195">
        <v>15</v>
      </c>
    </row>
    <row r="196" spans="1:1" x14ac:dyDescent="0.25">
      <c r="A196">
        <v>8</v>
      </c>
    </row>
    <row r="197" spans="1:1" x14ac:dyDescent="0.25">
      <c r="A197">
        <v>6</v>
      </c>
    </row>
    <row r="198" spans="1:1" x14ac:dyDescent="0.25">
      <c r="A198">
        <v>10</v>
      </c>
    </row>
    <row r="199" spans="1:1" x14ac:dyDescent="0.25">
      <c r="A199">
        <v>27</v>
      </c>
    </row>
    <row r="200" spans="1:1" x14ac:dyDescent="0.25">
      <c r="A200">
        <v>8</v>
      </c>
    </row>
    <row r="201" spans="1:1" x14ac:dyDescent="0.25">
      <c r="A201">
        <v>4</v>
      </c>
    </row>
    <row r="202" spans="1:1" x14ac:dyDescent="0.25">
      <c r="A202">
        <v>10</v>
      </c>
    </row>
    <row r="203" spans="1:1" x14ac:dyDescent="0.25">
      <c r="A203">
        <v>13</v>
      </c>
    </row>
    <row r="204" spans="1:1" x14ac:dyDescent="0.25">
      <c r="A204">
        <v>10</v>
      </c>
    </row>
    <row r="205" spans="1:1" x14ac:dyDescent="0.25">
      <c r="A205">
        <v>5</v>
      </c>
    </row>
    <row r="206" spans="1:1" x14ac:dyDescent="0.25">
      <c r="A206">
        <v>10</v>
      </c>
    </row>
    <row r="207" spans="1:1" x14ac:dyDescent="0.25">
      <c r="A207">
        <v>21</v>
      </c>
    </row>
    <row r="208" spans="1:1" x14ac:dyDescent="0.25">
      <c r="A208">
        <v>11</v>
      </c>
    </row>
    <row r="209" spans="1:1" x14ac:dyDescent="0.25">
      <c r="A209">
        <v>3</v>
      </c>
    </row>
    <row r="210" spans="1:1" x14ac:dyDescent="0.25">
      <c r="A210">
        <v>11</v>
      </c>
    </row>
    <row r="211" spans="1:1" x14ac:dyDescent="0.25">
      <c r="A211">
        <v>15</v>
      </c>
    </row>
    <row r="212" spans="1:1" x14ac:dyDescent="0.25">
      <c r="A212">
        <v>10</v>
      </c>
    </row>
    <row r="213" spans="1:1" x14ac:dyDescent="0.25">
      <c r="A213">
        <v>4</v>
      </c>
    </row>
    <row r="214" spans="1:1" x14ac:dyDescent="0.25">
      <c r="A214">
        <v>7</v>
      </c>
    </row>
    <row r="215" spans="1:1" x14ac:dyDescent="0.25">
      <c r="A215">
        <v>17</v>
      </c>
    </row>
    <row r="216" spans="1:1" x14ac:dyDescent="0.25">
      <c r="A216">
        <v>12</v>
      </c>
    </row>
    <row r="217" spans="1:1" x14ac:dyDescent="0.25">
      <c r="A217">
        <v>0</v>
      </c>
    </row>
    <row r="218" spans="1:1" x14ac:dyDescent="0.25">
      <c r="A218">
        <v>7</v>
      </c>
    </row>
    <row r="219" spans="1:1" x14ac:dyDescent="0.25">
      <c r="A219">
        <v>7</v>
      </c>
    </row>
    <row r="220" spans="1:1" x14ac:dyDescent="0.25">
      <c r="A220">
        <v>21</v>
      </c>
    </row>
    <row r="221" spans="1:1" x14ac:dyDescent="0.25">
      <c r="A221">
        <v>2</v>
      </c>
    </row>
    <row r="222" spans="1:1" x14ac:dyDescent="0.25">
      <c r="A222">
        <v>6</v>
      </c>
    </row>
    <row r="223" spans="1:1" x14ac:dyDescent="0.25">
      <c r="A223">
        <v>10</v>
      </c>
    </row>
    <row r="224" spans="1:1" x14ac:dyDescent="0.25">
      <c r="A224">
        <v>13</v>
      </c>
    </row>
    <row r="225" spans="1:1" x14ac:dyDescent="0.25">
      <c r="A225">
        <v>9</v>
      </c>
    </row>
    <row r="226" spans="1:1" x14ac:dyDescent="0.25">
      <c r="A226">
        <v>8</v>
      </c>
    </row>
    <row r="227" spans="1:1" x14ac:dyDescent="0.25">
      <c r="A227">
        <v>15</v>
      </c>
    </row>
    <row r="228" spans="1:1" x14ac:dyDescent="0.25">
      <c r="A228">
        <v>11</v>
      </c>
    </row>
    <row r="229" spans="1:1" x14ac:dyDescent="0.25">
      <c r="A229">
        <v>7</v>
      </c>
    </row>
    <row r="230" spans="1:1" x14ac:dyDescent="0.25">
      <c r="A230">
        <v>5</v>
      </c>
    </row>
    <row r="231" spans="1:1" x14ac:dyDescent="0.25">
      <c r="A231">
        <v>16</v>
      </c>
    </row>
    <row r="232" spans="1:1" x14ac:dyDescent="0.25">
      <c r="A232">
        <v>15</v>
      </c>
    </row>
    <row r="233" spans="1:1" x14ac:dyDescent="0.25">
      <c r="A233">
        <v>2</v>
      </c>
    </row>
    <row r="234" spans="1:1" x14ac:dyDescent="0.25">
      <c r="A234">
        <v>7</v>
      </c>
    </row>
    <row r="235" spans="1:1" x14ac:dyDescent="0.25">
      <c r="A235">
        <v>18</v>
      </c>
    </row>
    <row r="236" spans="1:1" x14ac:dyDescent="0.25">
      <c r="A236">
        <v>6</v>
      </c>
    </row>
    <row r="237" spans="1:1" x14ac:dyDescent="0.25">
      <c r="A237">
        <v>3</v>
      </c>
    </row>
    <row r="238" spans="1:1" x14ac:dyDescent="0.25">
      <c r="A238">
        <v>8</v>
      </c>
    </row>
    <row r="239" spans="1:1" x14ac:dyDescent="0.25">
      <c r="A239">
        <v>14</v>
      </c>
    </row>
    <row r="240" spans="1:1" x14ac:dyDescent="0.25">
      <c r="A240">
        <v>1</v>
      </c>
    </row>
    <row r="241" spans="1:1" x14ac:dyDescent="0.25">
      <c r="A241">
        <v>1</v>
      </c>
    </row>
    <row r="242" spans="1:1" x14ac:dyDescent="0.25">
      <c r="A242">
        <v>6</v>
      </c>
    </row>
    <row r="243" spans="1:1" x14ac:dyDescent="0.25">
      <c r="A243">
        <v>14</v>
      </c>
    </row>
    <row r="244" spans="1:1" x14ac:dyDescent="0.25">
      <c r="A244">
        <v>18</v>
      </c>
    </row>
    <row r="245" spans="1:1" x14ac:dyDescent="0.25">
      <c r="A245">
        <v>7</v>
      </c>
    </row>
    <row r="246" spans="1:1" x14ac:dyDescent="0.25">
      <c r="A246">
        <v>12</v>
      </c>
    </row>
    <row r="247" spans="1:1" x14ac:dyDescent="0.25">
      <c r="A247">
        <v>27</v>
      </c>
    </row>
    <row r="248" spans="1:1" x14ac:dyDescent="0.25">
      <c r="A248">
        <v>5</v>
      </c>
    </row>
    <row r="249" spans="1:1" x14ac:dyDescent="0.25">
      <c r="A249">
        <v>2</v>
      </c>
    </row>
    <row r="250" spans="1:1" x14ac:dyDescent="0.25">
      <c r="A250">
        <v>16</v>
      </c>
    </row>
    <row r="251" spans="1:1" x14ac:dyDescent="0.25">
      <c r="A251">
        <v>14</v>
      </c>
    </row>
    <row r="252" spans="1:1" x14ac:dyDescent="0.25">
      <c r="A252">
        <v>8</v>
      </c>
    </row>
    <row r="253" spans="1:1" x14ac:dyDescent="0.25">
      <c r="A253">
        <v>9</v>
      </c>
    </row>
    <row r="254" spans="1:1" x14ac:dyDescent="0.25">
      <c r="A254">
        <v>12</v>
      </c>
    </row>
    <row r="255" spans="1:1" x14ac:dyDescent="0.25">
      <c r="A255">
        <v>14</v>
      </c>
    </row>
    <row r="256" spans="1:1" x14ac:dyDescent="0.25">
      <c r="A256">
        <v>13</v>
      </c>
    </row>
    <row r="257" spans="1:1" x14ac:dyDescent="0.25">
      <c r="A257">
        <v>9</v>
      </c>
    </row>
    <row r="258" spans="1:1" x14ac:dyDescent="0.25">
      <c r="A258">
        <v>14</v>
      </c>
    </row>
    <row r="259" spans="1:1" x14ac:dyDescent="0.25">
      <c r="A259">
        <v>14</v>
      </c>
    </row>
    <row r="260" spans="1:1" x14ac:dyDescent="0.25">
      <c r="A260">
        <v>8</v>
      </c>
    </row>
    <row r="261" spans="1:1" x14ac:dyDescent="0.25">
      <c r="A261">
        <v>15</v>
      </c>
    </row>
    <row r="262" spans="1:1" x14ac:dyDescent="0.25">
      <c r="A262">
        <v>18</v>
      </c>
    </row>
    <row r="263" spans="1:1" x14ac:dyDescent="0.25">
      <c r="A263">
        <v>3</v>
      </c>
    </row>
    <row r="264" spans="1:1" x14ac:dyDescent="0.25">
      <c r="A264">
        <v>5</v>
      </c>
    </row>
    <row r="265" spans="1:1" x14ac:dyDescent="0.25">
      <c r="A265">
        <v>16</v>
      </c>
    </row>
    <row r="266" spans="1:1" x14ac:dyDescent="0.25">
      <c r="A266">
        <v>17</v>
      </c>
    </row>
    <row r="267" spans="1:1" x14ac:dyDescent="0.25">
      <c r="A267">
        <v>12</v>
      </c>
    </row>
    <row r="268" spans="1:1" x14ac:dyDescent="0.25">
      <c r="A268">
        <v>5</v>
      </c>
    </row>
    <row r="269" spans="1:1" x14ac:dyDescent="0.25">
      <c r="A269">
        <v>9</v>
      </c>
    </row>
    <row r="270" spans="1:1" x14ac:dyDescent="0.25">
      <c r="A270">
        <v>19</v>
      </c>
    </row>
    <row r="271" spans="1:1" x14ac:dyDescent="0.25">
      <c r="A271">
        <v>11</v>
      </c>
    </row>
    <row r="272" spans="1:1" x14ac:dyDescent="0.25">
      <c r="A272">
        <v>1</v>
      </c>
    </row>
    <row r="273" spans="1:1" x14ac:dyDescent="0.25">
      <c r="A273">
        <v>12</v>
      </c>
    </row>
    <row r="274" spans="1:1" x14ac:dyDescent="0.25">
      <c r="A274">
        <v>15</v>
      </c>
    </row>
    <row r="275" spans="1:1" x14ac:dyDescent="0.25">
      <c r="A275">
        <v>4</v>
      </c>
    </row>
    <row r="276" spans="1:1" x14ac:dyDescent="0.25">
      <c r="A276">
        <v>1</v>
      </c>
    </row>
    <row r="277" spans="1:1" x14ac:dyDescent="0.25">
      <c r="A277">
        <v>16</v>
      </c>
    </row>
    <row r="278" spans="1:1" x14ac:dyDescent="0.25">
      <c r="A278">
        <v>12</v>
      </c>
    </row>
    <row r="279" spans="1:1" x14ac:dyDescent="0.25">
      <c r="A279">
        <v>16</v>
      </c>
    </row>
    <row r="280" spans="1:1" x14ac:dyDescent="0.25">
      <c r="A280">
        <v>8</v>
      </c>
    </row>
    <row r="281" spans="1:1" x14ac:dyDescent="0.25">
      <c r="A281">
        <v>9</v>
      </c>
    </row>
    <row r="282" spans="1:1" x14ac:dyDescent="0.25">
      <c r="A282">
        <v>16</v>
      </c>
    </row>
    <row r="283" spans="1:1" x14ac:dyDescent="0.25">
      <c r="A283">
        <v>8</v>
      </c>
    </row>
    <row r="284" spans="1:1" x14ac:dyDescent="0.25">
      <c r="A284">
        <v>0</v>
      </c>
    </row>
    <row r="285" spans="1:1" x14ac:dyDescent="0.25">
      <c r="A285">
        <v>17</v>
      </c>
    </row>
    <row r="286" spans="1:1" x14ac:dyDescent="0.25">
      <c r="A286">
        <v>15</v>
      </c>
    </row>
    <row r="287" spans="1:1" x14ac:dyDescent="0.25">
      <c r="A287">
        <v>7</v>
      </c>
    </row>
    <row r="288" spans="1:1" x14ac:dyDescent="0.25">
      <c r="A288">
        <v>1</v>
      </c>
    </row>
    <row r="289" spans="1:1" x14ac:dyDescent="0.25">
      <c r="A289">
        <v>18</v>
      </c>
    </row>
    <row r="290" spans="1:1" x14ac:dyDescent="0.25">
      <c r="A290">
        <v>13</v>
      </c>
    </row>
    <row r="291" spans="1:1" x14ac:dyDescent="0.25">
      <c r="A291">
        <v>1</v>
      </c>
    </row>
    <row r="292" spans="1:1" x14ac:dyDescent="0.25">
      <c r="A292">
        <v>5</v>
      </c>
    </row>
    <row r="293" spans="1:1" x14ac:dyDescent="0.25">
      <c r="A293">
        <v>18</v>
      </c>
    </row>
    <row r="294" spans="1:1" x14ac:dyDescent="0.25">
      <c r="A294">
        <v>18</v>
      </c>
    </row>
    <row r="295" spans="1:1" x14ac:dyDescent="0.25">
      <c r="A295">
        <v>3</v>
      </c>
    </row>
    <row r="296" spans="1:1" x14ac:dyDescent="0.25">
      <c r="A296">
        <v>2</v>
      </c>
    </row>
    <row r="297" spans="1:1" x14ac:dyDescent="0.25">
      <c r="A297">
        <v>11</v>
      </c>
    </row>
    <row r="298" spans="1:1" x14ac:dyDescent="0.25">
      <c r="A298">
        <v>9</v>
      </c>
    </row>
    <row r="299" spans="1:1" x14ac:dyDescent="0.25">
      <c r="A299">
        <v>9</v>
      </c>
    </row>
    <row r="300" spans="1:1" x14ac:dyDescent="0.25">
      <c r="A300">
        <v>1</v>
      </c>
    </row>
    <row r="301" spans="1:1" x14ac:dyDescent="0.25">
      <c r="A301">
        <v>11</v>
      </c>
    </row>
    <row r="302" spans="1:1" x14ac:dyDescent="0.25">
      <c r="A302">
        <v>14</v>
      </c>
    </row>
    <row r="303" spans="1:1" x14ac:dyDescent="0.25">
      <c r="A303">
        <v>5</v>
      </c>
    </row>
    <row r="304" spans="1:1" x14ac:dyDescent="0.25">
      <c r="A304">
        <v>3</v>
      </c>
    </row>
    <row r="305" spans="1:1" x14ac:dyDescent="0.25">
      <c r="A305">
        <v>3</v>
      </c>
    </row>
    <row r="306" spans="1:1" x14ac:dyDescent="0.25">
      <c r="A306">
        <v>12</v>
      </c>
    </row>
    <row r="307" spans="1:1" x14ac:dyDescent="0.25">
      <c r="A307">
        <v>8</v>
      </c>
    </row>
    <row r="308" spans="1:1" x14ac:dyDescent="0.25">
      <c r="A308">
        <v>1</v>
      </c>
    </row>
    <row r="309" spans="1:1" x14ac:dyDescent="0.25">
      <c r="A309">
        <v>8</v>
      </c>
    </row>
    <row r="310" spans="1:1" x14ac:dyDescent="0.25">
      <c r="A310">
        <v>10</v>
      </c>
    </row>
    <row r="311" spans="1:1" x14ac:dyDescent="0.25">
      <c r="A311">
        <v>12</v>
      </c>
    </row>
    <row r="312" spans="1:1" x14ac:dyDescent="0.25">
      <c r="A312">
        <v>5</v>
      </c>
    </row>
    <row r="313" spans="1:1" x14ac:dyDescent="0.25">
      <c r="A313">
        <v>12</v>
      </c>
    </row>
    <row r="314" spans="1:1" x14ac:dyDescent="0.25">
      <c r="A314">
        <v>18</v>
      </c>
    </row>
    <row r="315" spans="1:1" x14ac:dyDescent="0.25">
      <c r="A315">
        <v>4</v>
      </c>
    </row>
    <row r="316" spans="1:1" x14ac:dyDescent="0.25">
      <c r="A316">
        <v>1</v>
      </c>
    </row>
    <row r="317" spans="1:1" x14ac:dyDescent="0.25">
      <c r="A317">
        <v>11</v>
      </c>
    </row>
    <row r="318" spans="1:1" x14ac:dyDescent="0.25">
      <c r="A318">
        <v>13</v>
      </c>
    </row>
    <row r="319" spans="1:1" x14ac:dyDescent="0.25">
      <c r="A319">
        <v>13</v>
      </c>
    </row>
    <row r="320" spans="1:1" x14ac:dyDescent="0.25">
      <c r="A320">
        <v>15</v>
      </c>
    </row>
    <row r="321" spans="1:1" x14ac:dyDescent="0.25">
      <c r="A321">
        <v>14</v>
      </c>
    </row>
    <row r="322" spans="1:1" x14ac:dyDescent="0.25">
      <c r="A322">
        <v>8</v>
      </c>
    </row>
    <row r="323" spans="1:1" x14ac:dyDescent="0.25">
      <c r="A323">
        <v>5</v>
      </c>
    </row>
    <row r="324" spans="1:1" x14ac:dyDescent="0.25">
      <c r="A324">
        <v>8</v>
      </c>
    </row>
    <row r="325" spans="1:1" x14ac:dyDescent="0.25">
      <c r="A325">
        <v>9</v>
      </c>
    </row>
    <row r="326" spans="1:1" x14ac:dyDescent="0.25">
      <c r="A326">
        <v>13</v>
      </c>
    </row>
    <row r="327" spans="1:1" x14ac:dyDescent="0.25">
      <c r="A327">
        <v>13</v>
      </c>
    </row>
    <row r="328" spans="1:1" x14ac:dyDescent="0.25">
      <c r="A328">
        <v>8</v>
      </c>
    </row>
    <row r="329" spans="1:1" x14ac:dyDescent="0.25">
      <c r="A329">
        <v>7</v>
      </c>
    </row>
    <row r="330" spans="1:1" x14ac:dyDescent="0.25">
      <c r="A330">
        <v>13</v>
      </c>
    </row>
    <row r="331" spans="1:1" x14ac:dyDescent="0.25">
      <c r="A331">
        <v>18</v>
      </c>
    </row>
    <row r="332" spans="1:1" x14ac:dyDescent="0.25">
      <c r="A332">
        <v>4</v>
      </c>
    </row>
    <row r="333" spans="1:1" x14ac:dyDescent="0.25">
      <c r="A333">
        <v>18</v>
      </c>
    </row>
    <row r="334" spans="1:1" x14ac:dyDescent="0.25">
      <c r="A334">
        <v>13</v>
      </c>
    </row>
    <row r="335" spans="1:1" x14ac:dyDescent="0.25">
      <c r="A335">
        <v>2</v>
      </c>
    </row>
    <row r="336" spans="1:1" x14ac:dyDescent="0.25">
      <c r="A336">
        <v>11</v>
      </c>
    </row>
    <row r="337" spans="1:1" x14ac:dyDescent="0.25">
      <c r="A337">
        <v>9</v>
      </c>
    </row>
    <row r="338" spans="1:1" x14ac:dyDescent="0.25">
      <c r="A338">
        <v>19</v>
      </c>
    </row>
    <row r="339" spans="1:1" x14ac:dyDescent="0.25">
      <c r="A339">
        <v>5</v>
      </c>
    </row>
    <row r="340" spans="1:1" x14ac:dyDescent="0.25">
      <c r="A340">
        <v>2</v>
      </c>
    </row>
    <row r="341" spans="1:1" x14ac:dyDescent="0.25">
      <c r="A341">
        <v>15</v>
      </c>
    </row>
    <row r="342" spans="1:1" x14ac:dyDescent="0.25">
      <c r="A342">
        <v>11</v>
      </c>
    </row>
    <row r="343" spans="1:1" x14ac:dyDescent="0.25">
      <c r="A343">
        <v>8</v>
      </c>
    </row>
    <row r="344" spans="1:1" x14ac:dyDescent="0.25">
      <c r="A344">
        <v>14</v>
      </c>
    </row>
    <row r="345" spans="1:1" x14ac:dyDescent="0.25">
      <c r="A345">
        <v>8</v>
      </c>
    </row>
    <row r="346" spans="1:1" x14ac:dyDescent="0.25">
      <c r="A346">
        <v>15</v>
      </c>
    </row>
    <row r="347" spans="1:1" x14ac:dyDescent="0.25">
      <c r="A347">
        <v>6</v>
      </c>
    </row>
    <row r="348" spans="1:1" x14ac:dyDescent="0.25">
      <c r="A348">
        <v>1</v>
      </c>
    </row>
    <row r="349" spans="1:1" x14ac:dyDescent="0.25">
      <c r="A349">
        <v>8</v>
      </c>
    </row>
    <row r="350" spans="1:1" x14ac:dyDescent="0.25">
      <c r="A350">
        <v>15</v>
      </c>
    </row>
    <row r="351" spans="1:1" x14ac:dyDescent="0.25">
      <c r="A351">
        <v>17</v>
      </c>
    </row>
    <row r="352" spans="1:1" x14ac:dyDescent="0.25">
      <c r="A352">
        <v>6</v>
      </c>
    </row>
    <row r="353" spans="1:1" x14ac:dyDescent="0.25">
      <c r="A353">
        <v>12</v>
      </c>
    </row>
    <row r="354" spans="1:1" x14ac:dyDescent="0.25">
      <c r="A354">
        <v>17</v>
      </c>
    </row>
    <row r="355" spans="1:1" x14ac:dyDescent="0.25">
      <c r="A355">
        <v>9</v>
      </c>
    </row>
    <row r="356" spans="1:1" x14ac:dyDescent="0.25">
      <c r="A356">
        <v>4</v>
      </c>
    </row>
    <row r="357" spans="1:1" x14ac:dyDescent="0.25">
      <c r="A357">
        <v>8</v>
      </c>
    </row>
    <row r="358" spans="1:1" x14ac:dyDescent="0.25">
      <c r="A358">
        <v>18</v>
      </c>
    </row>
    <row r="359" spans="1:1" x14ac:dyDescent="0.25">
      <c r="A359">
        <v>16</v>
      </c>
    </row>
    <row r="360" spans="1:1" x14ac:dyDescent="0.25">
      <c r="A360">
        <v>1</v>
      </c>
    </row>
    <row r="361" spans="1:1" x14ac:dyDescent="0.25">
      <c r="A361">
        <v>15</v>
      </c>
    </row>
    <row r="362" spans="1:1" x14ac:dyDescent="0.25">
      <c r="A362">
        <v>13</v>
      </c>
    </row>
    <row r="363" spans="1:1" x14ac:dyDescent="0.25">
      <c r="A363">
        <v>1</v>
      </c>
    </row>
    <row r="364" spans="1:1" x14ac:dyDescent="0.25">
      <c r="A364">
        <v>2</v>
      </c>
    </row>
    <row r="365" spans="1:1" x14ac:dyDescent="0.25">
      <c r="A365">
        <v>17</v>
      </c>
    </row>
    <row r="366" spans="1:1" x14ac:dyDescent="0.25">
      <c r="A366">
        <v>7</v>
      </c>
    </row>
    <row r="367" spans="1:1" x14ac:dyDescent="0.25">
      <c r="A367">
        <v>2</v>
      </c>
    </row>
    <row r="368" spans="1:1" x14ac:dyDescent="0.25">
      <c r="A368">
        <v>2</v>
      </c>
    </row>
    <row r="369" spans="1:1" x14ac:dyDescent="0.25">
      <c r="A369">
        <v>10</v>
      </c>
    </row>
    <row r="370" spans="1:1" x14ac:dyDescent="0.25">
      <c r="A370">
        <v>7</v>
      </c>
    </row>
    <row r="371" spans="1:1" x14ac:dyDescent="0.25">
      <c r="A371">
        <v>7</v>
      </c>
    </row>
    <row r="372" spans="1:1" x14ac:dyDescent="0.25">
      <c r="A372">
        <v>5</v>
      </c>
    </row>
    <row r="373" spans="1:1" x14ac:dyDescent="0.25">
      <c r="A373">
        <v>7</v>
      </c>
    </row>
    <row r="374" spans="1:1" x14ac:dyDescent="0.25">
      <c r="A374">
        <v>17</v>
      </c>
    </row>
    <row r="375" spans="1:1" x14ac:dyDescent="0.25">
      <c r="A375">
        <v>14</v>
      </c>
    </row>
    <row r="376" spans="1:1" x14ac:dyDescent="0.25">
      <c r="A376">
        <v>3</v>
      </c>
    </row>
    <row r="377" spans="1:1" x14ac:dyDescent="0.25">
      <c r="A377">
        <v>15</v>
      </c>
    </row>
    <row r="378" spans="1:1" x14ac:dyDescent="0.25">
      <c r="A378">
        <v>20</v>
      </c>
    </row>
    <row r="379" spans="1:1" x14ac:dyDescent="0.25">
      <c r="A379">
        <v>2</v>
      </c>
    </row>
    <row r="380" spans="1:1" x14ac:dyDescent="0.25">
      <c r="A380">
        <v>6</v>
      </c>
    </row>
    <row r="381" spans="1:1" x14ac:dyDescent="0.25">
      <c r="A381">
        <v>2</v>
      </c>
    </row>
    <row r="382" spans="1:1" x14ac:dyDescent="0.25">
      <c r="A382">
        <v>11</v>
      </c>
    </row>
    <row r="383" spans="1:1" x14ac:dyDescent="0.25">
      <c r="A383">
        <v>0</v>
      </c>
    </row>
    <row r="384" spans="1:1" x14ac:dyDescent="0.25">
      <c r="A384">
        <v>5</v>
      </c>
    </row>
    <row r="385" spans="1:1" x14ac:dyDescent="0.25">
      <c r="A385">
        <v>20</v>
      </c>
    </row>
    <row r="386" spans="1:1" x14ac:dyDescent="0.25">
      <c r="A386">
        <v>20</v>
      </c>
    </row>
    <row r="387" spans="1:1" x14ac:dyDescent="0.25">
      <c r="A387">
        <v>9</v>
      </c>
    </row>
    <row r="388" spans="1:1" x14ac:dyDescent="0.25">
      <c r="A388">
        <v>2</v>
      </c>
    </row>
    <row r="389" spans="1:1" x14ac:dyDescent="0.25">
      <c r="A389">
        <v>17</v>
      </c>
    </row>
    <row r="390" spans="1:1" x14ac:dyDescent="0.25">
      <c r="A390">
        <v>21</v>
      </c>
    </row>
    <row r="391" spans="1:1" x14ac:dyDescent="0.25">
      <c r="A391">
        <v>3</v>
      </c>
    </row>
    <row r="392" spans="1:1" x14ac:dyDescent="0.25">
      <c r="A392">
        <v>8</v>
      </c>
    </row>
    <row r="393" spans="1:1" x14ac:dyDescent="0.25">
      <c r="A393">
        <v>22</v>
      </c>
    </row>
    <row r="394" spans="1:1" x14ac:dyDescent="0.25">
      <c r="A394">
        <v>16</v>
      </c>
    </row>
    <row r="395" spans="1:1" x14ac:dyDescent="0.25">
      <c r="A395">
        <v>14</v>
      </c>
    </row>
    <row r="396" spans="1:1" x14ac:dyDescent="0.25">
      <c r="A396">
        <v>2</v>
      </c>
    </row>
    <row r="397" spans="1:1" x14ac:dyDescent="0.25">
      <c r="A397">
        <v>18</v>
      </c>
    </row>
    <row r="398" spans="1:1" x14ac:dyDescent="0.25">
      <c r="A398">
        <v>14</v>
      </c>
    </row>
    <row r="399" spans="1:1" x14ac:dyDescent="0.25">
      <c r="A399">
        <v>14</v>
      </c>
    </row>
    <row r="400" spans="1:1" x14ac:dyDescent="0.25">
      <c r="A400">
        <v>3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7"/>
  <sheetViews>
    <sheetView workbookViewId="0">
      <selection activeCell="G10" sqref="G10"/>
    </sheetView>
  </sheetViews>
  <sheetFormatPr defaultRowHeight="15" x14ac:dyDescent="0.25"/>
  <cols>
    <col min="1" max="4" width="10.42578125" customWidth="1"/>
  </cols>
  <sheetData>
    <row r="1" spans="1:6" x14ac:dyDescent="0.25">
      <c r="A1">
        <v>1</v>
      </c>
      <c r="B1">
        <v>0</v>
      </c>
      <c r="C1">
        <v>0</v>
      </c>
      <c r="D1">
        <v>0</v>
      </c>
      <c r="E1" s="6"/>
      <c r="F1" s="6" t="e">
        <f t="shared" ref="F1:F64" ca="1" si="0">OFFSET($A$1,FLOOR((ROW()-5)/4,1),MOD(ROW()-5,4))</f>
        <v>#REF!</v>
      </c>
    </row>
    <row r="2" spans="1:6" x14ac:dyDescent="0.25">
      <c r="A2">
        <f>A1+1</f>
        <v>2</v>
      </c>
      <c r="B2">
        <v>0</v>
      </c>
      <c r="C2">
        <v>0</v>
      </c>
      <c r="D2">
        <v>0</v>
      </c>
      <c r="F2" s="6" t="e">
        <f t="shared" ca="1" si="0"/>
        <v>#REF!</v>
      </c>
    </row>
    <row r="3" spans="1:6" x14ac:dyDescent="0.25">
      <c r="A3">
        <f t="shared" ref="A3:A66" si="1">A2+1</f>
        <v>3</v>
      </c>
      <c r="B3">
        <v>0</v>
      </c>
      <c r="C3">
        <v>0</v>
      </c>
      <c r="D3">
        <v>0</v>
      </c>
      <c r="F3" s="6" t="e">
        <f t="shared" ca="1" si="0"/>
        <v>#REF!</v>
      </c>
    </row>
    <row r="4" spans="1:6" x14ac:dyDescent="0.25">
      <c r="A4">
        <f t="shared" si="1"/>
        <v>4</v>
      </c>
      <c r="B4">
        <v>0</v>
      </c>
      <c r="C4">
        <v>0</v>
      </c>
      <c r="D4">
        <v>0</v>
      </c>
      <c r="F4" s="6" t="e">
        <f t="shared" ca="1" si="0"/>
        <v>#REF!</v>
      </c>
    </row>
    <row r="5" spans="1:6" x14ac:dyDescent="0.25">
      <c r="A5">
        <f t="shared" si="1"/>
        <v>5</v>
      </c>
      <c r="B5">
        <v>0</v>
      </c>
      <c r="C5">
        <v>0</v>
      </c>
      <c r="D5">
        <v>0</v>
      </c>
      <c r="F5" s="6">
        <f t="shared" ca="1" si="0"/>
        <v>1</v>
      </c>
    </row>
    <row r="6" spans="1:6" x14ac:dyDescent="0.25">
      <c r="A6">
        <f t="shared" si="1"/>
        <v>6</v>
      </c>
      <c r="B6">
        <v>0</v>
      </c>
      <c r="C6">
        <v>0</v>
      </c>
      <c r="D6">
        <v>0</v>
      </c>
      <c r="F6" s="6">
        <f t="shared" ca="1" si="0"/>
        <v>0</v>
      </c>
    </row>
    <row r="7" spans="1:6" x14ac:dyDescent="0.25">
      <c r="A7">
        <f t="shared" si="1"/>
        <v>7</v>
      </c>
      <c r="B7">
        <v>0</v>
      </c>
      <c r="C7">
        <v>0</v>
      </c>
      <c r="D7">
        <v>0</v>
      </c>
      <c r="F7" s="6">
        <f t="shared" ca="1" si="0"/>
        <v>0</v>
      </c>
    </row>
    <row r="8" spans="1:6" x14ac:dyDescent="0.25">
      <c r="A8">
        <f t="shared" si="1"/>
        <v>8</v>
      </c>
      <c r="B8">
        <v>0</v>
      </c>
      <c r="C8">
        <v>0</v>
      </c>
      <c r="D8">
        <v>0</v>
      </c>
      <c r="F8" s="6">
        <f t="shared" ca="1" si="0"/>
        <v>0</v>
      </c>
    </row>
    <row r="9" spans="1:6" x14ac:dyDescent="0.25">
      <c r="A9">
        <f t="shared" si="1"/>
        <v>9</v>
      </c>
      <c r="B9">
        <v>0</v>
      </c>
      <c r="C9">
        <v>0</v>
      </c>
      <c r="D9">
        <v>0</v>
      </c>
      <c r="F9" s="6">
        <f t="shared" ca="1" si="0"/>
        <v>2</v>
      </c>
    </row>
    <row r="10" spans="1:6" x14ac:dyDescent="0.25">
      <c r="A10">
        <f t="shared" si="1"/>
        <v>10</v>
      </c>
      <c r="B10">
        <v>0</v>
      </c>
      <c r="C10">
        <v>0</v>
      </c>
      <c r="D10">
        <v>0</v>
      </c>
      <c r="F10" s="6">
        <f t="shared" ca="1" si="0"/>
        <v>0</v>
      </c>
    </row>
    <row r="11" spans="1:6" x14ac:dyDescent="0.25">
      <c r="A11">
        <f t="shared" si="1"/>
        <v>11</v>
      </c>
      <c r="B11">
        <v>0</v>
      </c>
      <c r="C11">
        <v>0</v>
      </c>
      <c r="D11">
        <v>0</v>
      </c>
      <c r="F11" s="6">
        <f t="shared" ca="1" si="0"/>
        <v>0</v>
      </c>
    </row>
    <row r="12" spans="1:6" x14ac:dyDescent="0.25">
      <c r="A12">
        <f t="shared" si="1"/>
        <v>12</v>
      </c>
      <c r="B12">
        <v>0</v>
      </c>
      <c r="C12">
        <v>0</v>
      </c>
      <c r="D12">
        <v>0</v>
      </c>
      <c r="F12" s="6">
        <f t="shared" ca="1" si="0"/>
        <v>0</v>
      </c>
    </row>
    <row r="13" spans="1:6" x14ac:dyDescent="0.25">
      <c r="A13">
        <f t="shared" si="1"/>
        <v>13</v>
      </c>
      <c r="B13">
        <v>0</v>
      </c>
      <c r="C13">
        <v>0</v>
      </c>
      <c r="D13">
        <v>0</v>
      </c>
      <c r="F13" s="6">
        <f t="shared" ca="1" si="0"/>
        <v>3</v>
      </c>
    </row>
    <row r="14" spans="1:6" x14ac:dyDescent="0.25">
      <c r="A14">
        <f t="shared" si="1"/>
        <v>14</v>
      </c>
      <c r="B14">
        <v>0</v>
      </c>
      <c r="C14">
        <v>0</v>
      </c>
      <c r="D14">
        <v>0</v>
      </c>
      <c r="F14" s="6">
        <f t="shared" ca="1" si="0"/>
        <v>0</v>
      </c>
    </row>
    <row r="15" spans="1:6" x14ac:dyDescent="0.25">
      <c r="A15">
        <f t="shared" si="1"/>
        <v>15</v>
      </c>
      <c r="B15">
        <v>0</v>
      </c>
      <c r="C15">
        <v>0</v>
      </c>
      <c r="D15">
        <v>0</v>
      </c>
      <c r="F15" s="6">
        <f t="shared" ca="1" si="0"/>
        <v>0</v>
      </c>
    </row>
    <row r="16" spans="1:6" x14ac:dyDescent="0.25">
      <c r="A16">
        <f t="shared" si="1"/>
        <v>16</v>
      </c>
      <c r="B16">
        <v>0</v>
      </c>
      <c r="C16">
        <v>0</v>
      </c>
      <c r="D16">
        <v>0</v>
      </c>
      <c r="F16" s="6">
        <f t="shared" ca="1" si="0"/>
        <v>0</v>
      </c>
    </row>
    <row r="17" spans="1:6" x14ac:dyDescent="0.25">
      <c r="A17">
        <f t="shared" si="1"/>
        <v>17</v>
      </c>
      <c r="B17">
        <v>0</v>
      </c>
      <c r="C17">
        <v>0</v>
      </c>
      <c r="D17">
        <v>0</v>
      </c>
      <c r="F17" s="6">
        <f t="shared" ca="1" si="0"/>
        <v>4</v>
      </c>
    </row>
    <row r="18" spans="1:6" x14ac:dyDescent="0.25">
      <c r="A18">
        <f t="shared" si="1"/>
        <v>18</v>
      </c>
      <c r="B18">
        <v>0</v>
      </c>
      <c r="C18">
        <v>0</v>
      </c>
      <c r="D18">
        <v>0</v>
      </c>
      <c r="F18" s="6">
        <f t="shared" ca="1" si="0"/>
        <v>0</v>
      </c>
    </row>
    <row r="19" spans="1:6" x14ac:dyDescent="0.25">
      <c r="A19">
        <f t="shared" si="1"/>
        <v>19</v>
      </c>
      <c r="B19">
        <v>0</v>
      </c>
      <c r="C19">
        <v>0</v>
      </c>
      <c r="D19">
        <v>0</v>
      </c>
      <c r="F19" s="6">
        <f t="shared" ca="1" si="0"/>
        <v>0</v>
      </c>
    </row>
    <row r="20" spans="1:6" x14ac:dyDescent="0.25">
      <c r="A20">
        <f t="shared" si="1"/>
        <v>20</v>
      </c>
      <c r="B20">
        <v>0</v>
      </c>
      <c r="C20">
        <v>0</v>
      </c>
      <c r="D20">
        <v>0</v>
      </c>
      <c r="F20" s="6">
        <f t="shared" ca="1" si="0"/>
        <v>0</v>
      </c>
    </row>
    <row r="21" spans="1:6" x14ac:dyDescent="0.25">
      <c r="A21">
        <f t="shared" si="1"/>
        <v>21</v>
      </c>
      <c r="B21">
        <v>0</v>
      </c>
      <c r="C21">
        <v>0</v>
      </c>
      <c r="D21">
        <v>0</v>
      </c>
      <c r="F21" s="6">
        <f t="shared" ca="1" si="0"/>
        <v>5</v>
      </c>
    </row>
    <row r="22" spans="1:6" x14ac:dyDescent="0.25">
      <c r="A22">
        <f t="shared" si="1"/>
        <v>22</v>
      </c>
      <c r="B22">
        <v>0</v>
      </c>
      <c r="C22">
        <v>0</v>
      </c>
      <c r="D22">
        <v>0</v>
      </c>
      <c r="F22" s="6">
        <f t="shared" ca="1" si="0"/>
        <v>0</v>
      </c>
    </row>
    <row r="23" spans="1:6" x14ac:dyDescent="0.25">
      <c r="A23">
        <f t="shared" si="1"/>
        <v>23</v>
      </c>
      <c r="B23">
        <v>0</v>
      </c>
      <c r="C23">
        <v>0</v>
      </c>
      <c r="D23">
        <v>0</v>
      </c>
      <c r="F23" s="6">
        <f t="shared" ca="1" si="0"/>
        <v>0</v>
      </c>
    </row>
    <row r="24" spans="1:6" x14ac:dyDescent="0.25">
      <c r="A24">
        <f t="shared" si="1"/>
        <v>24</v>
      </c>
      <c r="B24">
        <v>0</v>
      </c>
      <c r="C24">
        <v>0</v>
      </c>
      <c r="D24">
        <v>0</v>
      </c>
      <c r="F24" s="6">
        <f t="shared" ca="1" si="0"/>
        <v>0</v>
      </c>
    </row>
    <row r="25" spans="1:6" x14ac:dyDescent="0.25">
      <c r="A25">
        <f t="shared" si="1"/>
        <v>25</v>
      </c>
      <c r="B25">
        <v>0</v>
      </c>
      <c r="C25">
        <v>0</v>
      </c>
      <c r="D25">
        <v>0</v>
      </c>
      <c r="F25" s="6">
        <f t="shared" ca="1" si="0"/>
        <v>6</v>
      </c>
    </row>
    <row r="26" spans="1:6" x14ac:dyDescent="0.25">
      <c r="A26">
        <f t="shared" si="1"/>
        <v>26</v>
      </c>
      <c r="B26">
        <v>0</v>
      </c>
      <c r="C26">
        <v>0</v>
      </c>
      <c r="D26">
        <v>0</v>
      </c>
      <c r="F26" s="6">
        <f t="shared" ca="1" si="0"/>
        <v>0</v>
      </c>
    </row>
    <row r="27" spans="1:6" x14ac:dyDescent="0.25">
      <c r="A27">
        <f t="shared" si="1"/>
        <v>27</v>
      </c>
      <c r="B27">
        <v>0</v>
      </c>
      <c r="C27">
        <v>0</v>
      </c>
      <c r="D27">
        <v>0</v>
      </c>
      <c r="F27" s="6">
        <f t="shared" ca="1" si="0"/>
        <v>0</v>
      </c>
    </row>
    <row r="28" spans="1:6" x14ac:dyDescent="0.25">
      <c r="A28">
        <f t="shared" si="1"/>
        <v>28</v>
      </c>
      <c r="B28">
        <v>0</v>
      </c>
      <c r="C28">
        <v>0</v>
      </c>
      <c r="D28">
        <v>0</v>
      </c>
      <c r="F28" s="6">
        <f t="shared" ca="1" si="0"/>
        <v>0</v>
      </c>
    </row>
    <row r="29" spans="1:6" x14ac:dyDescent="0.25">
      <c r="A29">
        <f t="shared" si="1"/>
        <v>29</v>
      </c>
      <c r="B29">
        <v>0</v>
      </c>
      <c r="C29">
        <v>0</v>
      </c>
      <c r="D29">
        <v>0</v>
      </c>
      <c r="F29" s="6">
        <f t="shared" ca="1" si="0"/>
        <v>7</v>
      </c>
    </row>
    <row r="30" spans="1:6" x14ac:dyDescent="0.25">
      <c r="A30">
        <f t="shared" si="1"/>
        <v>30</v>
      </c>
      <c r="B30">
        <v>0</v>
      </c>
      <c r="C30">
        <v>0</v>
      </c>
      <c r="D30">
        <v>0</v>
      </c>
      <c r="F30" s="6">
        <f t="shared" ca="1" si="0"/>
        <v>0</v>
      </c>
    </row>
    <row r="31" spans="1:6" x14ac:dyDescent="0.25">
      <c r="A31">
        <f t="shared" si="1"/>
        <v>31</v>
      </c>
      <c r="B31">
        <v>0</v>
      </c>
      <c r="C31">
        <v>0</v>
      </c>
      <c r="D31">
        <v>0</v>
      </c>
      <c r="F31" s="6">
        <f t="shared" ca="1" si="0"/>
        <v>0</v>
      </c>
    </row>
    <row r="32" spans="1:6" x14ac:dyDescent="0.25">
      <c r="A32">
        <f t="shared" si="1"/>
        <v>32</v>
      </c>
      <c r="B32">
        <v>0</v>
      </c>
      <c r="C32">
        <v>0</v>
      </c>
      <c r="D32">
        <v>0</v>
      </c>
      <c r="F32" s="6">
        <f t="shared" ca="1" si="0"/>
        <v>0</v>
      </c>
    </row>
    <row r="33" spans="1:6" x14ac:dyDescent="0.25">
      <c r="A33">
        <f t="shared" si="1"/>
        <v>33</v>
      </c>
      <c r="B33">
        <v>0</v>
      </c>
      <c r="C33">
        <v>0</v>
      </c>
      <c r="D33">
        <v>0</v>
      </c>
      <c r="F33" s="6">
        <f t="shared" ca="1" si="0"/>
        <v>8</v>
      </c>
    </row>
    <row r="34" spans="1:6" x14ac:dyDescent="0.25">
      <c r="A34">
        <f t="shared" si="1"/>
        <v>34</v>
      </c>
      <c r="B34">
        <v>0</v>
      </c>
      <c r="C34">
        <v>0</v>
      </c>
      <c r="D34">
        <v>0</v>
      </c>
      <c r="F34" s="6">
        <f t="shared" ca="1" si="0"/>
        <v>0</v>
      </c>
    </row>
    <row r="35" spans="1:6" x14ac:dyDescent="0.25">
      <c r="A35">
        <f t="shared" si="1"/>
        <v>35</v>
      </c>
      <c r="B35">
        <v>0</v>
      </c>
      <c r="C35">
        <v>0</v>
      </c>
      <c r="D35">
        <v>0</v>
      </c>
      <c r="F35" s="6">
        <f t="shared" ca="1" si="0"/>
        <v>0</v>
      </c>
    </row>
    <row r="36" spans="1:6" x14ac:dyDescent="0.25">
      <c r="A36">
        <f t="shared" si="1"/>
        <v>36</v>
      </c>
      <c r="B36">
        <v>0</v>
      </c>
      <c r="C36">
        <v>0</v>
      </c>
      <c r="D36">
        <v>0</v>
      </c>
      <c r="F36" s="6">
        <f t="shared" ca="1" si="0"/>
        <v>0</v>
      </c>
    </row>
    <row r="37" spans="1:6" x14ac:dyDescent="0.25">
      <c r="A37">
        <f t="shared" si="1"/>
        <v>37</v>
      </c>
      <c r="B37">
        <v>0</v>
      </c>
      <c r="C37">
        <v>0</v>
      </c>
      <c r="D37">
        <v>0</v>
      </c>
      <c r="F37" s="6">
        <f t="shared" ca="1" si="0"/>
        <v>9</v>
      </c>
    </row>
    <row r="38" spans="1:6" x14ac:dyDescent="0.25">
      <c r="A38">
        <f t="shared" si="1"/>
        <v>38</v>
      </c>
      <c r="B38">
        <v>0</v>
      </c>
      <c r="C38">
        <v>0</v>
      </c>
      <c r="D38">
        <v>0</v>
      </c>
      <c r="F38" s="6">
        <f t="shared" ca="1" si="0"/>
        <v>0</v>
      </c>
    </row>
    <row r="39" spans="1:6" x14ac:dyDescent="0.25">
      <c r="A39">
        <f t="shared" si="1"/>
        <v>39</v>
      </c>
      <c r="B39">
        <v>0</v>
      </c>
      <c r="C39">
        <v>0</v>
      </c>
      <c r="D39">
        <v>0</v>
      </c>
      <c r="F39" s="6">
        <f t="shared" ca="1" si="0"/>
        <v>0</v>
      </c>
    </row>
    <row r="40" spans="1:6" x14ac:dyDescent="0.25">
      <c r="A40">
        <f t="shared" si="1"/>
        <v>40</v>
      </c>
      <c r="B40">
        <v>0</v>
      </c>
      <c r="C40">
        <v>0</v>
      </c>
      <c r="D40">
        <v>0</v>
      </c>
      <c r="F40" s="6">
        <f t="shared" ca="1" si="0"/>
        <v>0</v>
      </c>
    </row>
    <row r="41" spans="1:6" x14ac:dyDescent="0.25">
      <c r="A41">
        <f t="shared" si="1"/>
        <v>41</v>
      </c>
      <c r="B41">
        <v>0</v>
      </c>
      <c r="C41">
        <v>0</v>
      </c>
      <c r="D41">
        <v>0</v>
      </c>
      <c r="F41" s="6">
        <f t="shared" ca="1" si="0"/>
        <v>10</v>
      </c>
    </row>
    <row r="42" spans="1:6" x14ac:dyDescent="0.25">
      <c r="A42">
        <f t="shared" si="1"/>
        <v>42</v>
      </c>
      <c r="B42">
        <v>0</v>
      </c>
      <c r="C42">
        <v>0</v>
      </c>
      <c r="D42">
        <v>0</v>
      </c>
      <c r="F42" s="6">
        <f t="shared" ca="1" si="0"/>
        <v>0</v>
      </c>
    </row>
    <row r="43" spans="1:6" x14ac:dyDescent="0.25">
      <c r="A43">
        <f t="shared" si="1"/>
        <v>43</v>
      </c>
      <c r="B43">
        <v>0</v>
      </c>
      <c r="C43">
        <v>0</v>
      </c>
      <c r="D43">
        <v>0</v>
      </c>
      <c r="F43" s="6">
        <f t="shared" ca="1" si="0"/>
        <v>0</v>
      </c>
    </row>
    <row r="44" spans="1:6" x14ac:dyDescent="0.25">
      <c r="A44">
        <f t="shared" si="1"/>
        <v>44</v>
      </c>
      <c r="B44">
        <v>0</v>
      </c>
      <c r="C44">
        <v>0</v>
      </c>
      <c r="D44">
        <v>0</v>
      </c>
      <c r="F44" s="6">
        <f t="shared" ca="1" si="0"/>
        <v>0</v>
      </c>
    </row>
    <row r="45" spans="1:6" x14ac:dyDescent="0.25">
      <c r="A45">
        <f t="shared" si="1"/>
        <v>45</v>
      </c>
      <c r="B45">
        <v>0</v>
      </c>
      <c r="C45">
        <v>0</v>
      </c>
      <c r="D45">
        <v>0</v>
      </c>
      <c r="F45" s="6">
        <f t="shared" ca="1" si="0"/>
        <v>11</v>
      </c>
    </row>
    <row r="46" spans="1:6" x14ac:dyDescent="0.25">
      <c r="A46">
        <f t="shared" si="1"/>
        <v>46</v>
      </c>
      <c r="B46">
        <v>0</v>
      </c>
      <c r="C46">
        <v>0</v>
      </c>
      <c r="D46">
        <v>0</v>
      </c>
      <c r="F46" s="6">
        <f t="shared" ca="1" si="0"/>
        <v>0</v>
      </c>
    </row>
    <row r="47" spans="1:6" x14ac:dyDescent="0.25">
      <c r="A47">
        <f t="shared" si="1"/>
        <v>47</v>
      </c>
      <c r="B47">
        <v>0</v>
      </c>
      <c r="C47">
        <v>0</v>
      </c>
      <c r="D47">
        <v>0</v>
      </c>
      <c r="F47" s="6">
        <f t="shared" ca="1" si="0"/>
        <v>0</v>
      </c>
    </row>
    <row r="48" spans="1:6" x14ac:dyDescent="0.25">
      <c r="A48">
        <f t="shared" si="1"/>
        <v>48</v>
      </c>
      <c r="B48">
        <v>0</v>
      </c>
      <c r="C48">
        <v>0</v>
      </c>
      <c r="D48">
        <v>0</v>
      </c>
      <c r="F48" s="6">
        <f t="shared" ca="1" si="0"/>
        <v>0</v>
      </c>
    </row>
    <row r="49" spans="1:6" x14ac:dyDescent="0.25">
      <c r="A49">
        <f t="shared" si="1"/>
        <v>49</v>
      </c>
      <c r="B49">
        <v>0</v>
      </c>
      <c r="C49">
        <v>0</v>
      </c>
      <c r="D49">
        <v>0</v>
      </c>
      <c r="F49" s="6">
        <f t="shared" ca="1" si="0"/>
        <v>12</v>
      </c>
    </row>
    <row r="50" spans="1:6" x14ac:dyDescent="0.25">
      <c r="A50">
        <f t="shared" si="1"/>
        <v>50</v>
      </c>
      <c r="B50">
        <v>0</v>
      </c>
      <c r="C50">
        <v>0</v>
      </c>
      <c r="D50">
        <v>0</v>
      </c>
      <c r="F50" s="6">
        <f t="shared" ca="1" si="0"/>
        <v>0</v>
      </c>
    </row>
    <row r="51" spans="1:6" x14ac:dyDescent="0.25">
      <c r="A51">
        <f t="shared" si="1"/>
        <v>51</v>
      </c>
      <c r="B51">
        <v>0</v>
      </c>
      <c r="C51">
        <v>0</v>
      </c>
      <c r="D51">
        <v>0</v>
      </c>
      <c r="F51" s="6">
        <f t="shared" ca="1" si="0"/>
        <v>0</v>
      </c>
    </row>
    <row r="52" spans="1:6" x14ac:dyDescent="0.25">
      <c r="A52">
        <f t="shared" si="1"/>
        <v>52</v>
      </c>
      <c r="B52">
        <v>0</v>
      </c>
      <c r="C52">
        <v>0</v>
      </c>
      <c r="D52">
        <v>0</v>
      </c>
      <c r="F52" s="6">
        <f t="shared" ca="1" si="0"/>
        <v>0</v>
      </c>
    </row>
    <row r="53" spans="1:6" x14ac:dyDescent="0.25">
      <c r="A53">
        <f t="shared" si="1"/>
        <v>53</v>
      </c>
      <c r="B53">
        <v>0</v>
      </c>
      <c r="C53">
        <v>0</v>
      </c>
      <c r="D53">
        <v>0</v>
      </c>
      <c r="F53" s="6">
        <f t="shared" ca="1" si="0"/>
        <v>13</v>
      </c>
    </row>
    <row r="54" spans="1:6" x14ac:dyDescent="0.25">
      <c r="A54">
        <f t="shared" si="1"/>
        <v>54</v>
      </c>
      <c r="B54">
        <v>0</v>
      </c>
      <c r="C54">
        <v>0</v>
      </c>
      <c r="D54">
        <v>0</v>
      </c>
      <c r="F54" s="6">
        <f t="shared" ca="1" si="0"/>
        <v>0</v>
      </c>
    </row>
    <row r="55" spans="1:6" x14ac:dyDescent="0.25">
      <c r="A55">
        <f t="shared" si="1"/>
        <v>55</v>
      </c>
      <c r="B55">
        <v>0</v>
      </c>
      <c r="C55">
        <v>0</v>
      </c>
      <c r="D55">
        <v>0</v>
      </c>
      <c r="F55" s="6">
        <f t="shared" ca="1" si="0"/>
        <v>0</v>
      </c>
    </row>
    <row r="56" spans="1:6" x14ac:dyDescent="0.25">
      <c r="A56">
        <f t="shared" si="1"/>
        <v>56</v>
      </c>
      <c r="B56">
        <v>0</v>
      </c>
      <c r="C56">
        <v>0</v>
      </c>
      <c r="D56">
        <v>0</v>
      </c>
      <c r="F56" s="6">
        <f t="shared" ca="1" si="0"/>
        <v>0</v>
      </c>
    </row>
    <row r="57" spans="1:6" x14ac:dyDescent="0.25">
      <c r="A57">
        <f t="shared" si="1"/>
        <v>57</v>
      </c>
      <c r="B57">
        <v>0</v>
      </c>
      <c r="C57">
        <v>0</v>
      </c>
      <c r="D57">
        <v>0</v>
      </c>
      <c r="F57" s="6">
        <f t="shared" ca="1" si="0"/>
        <v>14</v>
      </c>
    </row>
    <row r="58" spans="1:6" x14ac:dyDescent="0.25">
      <c r="A58">
        <f t="shared" si="1"/>
        <v>58</v>
      </c>
      <c r="B58">
        <v>0</v>
      </c>
      <c r="C58">
        <v>0</v>
      </c>
      <c r="D58">
        <v>0</v>
      </c>
      <c r="F58" s="6">
        <f t="shared" ca="1" si="0"/>
        <v>0</v>
      </c>
    </row>
    <row r="59" spans="1:6" x14ac:dyDescent="0.25">
      <c r="A59">
        <f t="shared" si="1"/>
        <v>59</v>
      </c>
      <c r="B59">
        <v>0</v>
      </c>
      <c r="C59">
        <v>0</v>
      </c>
      <c r="D59">
        <v>0</v>
      </c>
      <c r="F59" s="6">
        <f t="shared" ca="1" si="0"/>
        <v>0</v>
      </c>
    </row>
    <row r="60" spans="1:6" x14ac:dyDescent="0.25">
      <c r="A60">
        <f t="shared" si="1"/>
        <v>60</v>
      </c>
      <c r="B60">
        <v>0</v>
      </c>
      <c r="C60">
        <v>0</v>
      </c>
      <c r="D60">
        <v>0</v>
      </c>
      <c r="F60" s="6">
        <f t="shared" ca="1" si="0"/>
        <v>0</v>
      </c>
    </row>
    <row r="61" spans="1:6" x14ac:dyDescent="0.25">
      <c r="A61">
        <f t="shared" si="1"/>
        <v>61</v>
      </c>
      <c r="B61">
        <v>0</v>
      </c>
      <c r="C61">
        <v>0</v>
      </c>
      <c r="D61">
        <v>0</v>
      </c>
      <c r="F61" s="6">
        <f t="shared" ca="1" si="0"/>
        <v>15</v>
      </c>
    </row>
    <row r="62" spans="1:6" x14ac:dyDescent="0.25">
      <c r="A62">
        <f t="shared" si="1"/>
        <v>62</v>
      </c>
      <c r="B62">
        <v>0</v>
      </c>
      <c r="C62">
        <v>0</v>
      </c>
      <c r="D62">
        <v>0</v>
      </c>
      <c r="F62" s="6">
        <f t="shared" ca="1" si="0"/>
        <v>0</v>
      </c>
    </row>
    <row r="63" spans="1:6" x14ac:dyDescent="0.25">
      <c r="A63">
        <f t="shared" si="1"/>
        <v>63</v>
      </c>
      <c r="B63">
        <v>0</v>
      </c>
      <c r="C63">
        <v>0</v>
      </c>
      <c r="D63">
        <v>0</v>
      </c>
      <c r="F63" s="6">
        <f t="shared" ca="1" si="0"/>
        <v>0</v>
      </c>
    </row>
    <row r="64" spans="1:6" x14ac:dyDescent="0.25">
      <c r="A64">
        <f t="shared" si="1"/>
        <v>64</v>
      </c>
      <c r="B64">
        <v>0</v>
      </c>
      <c r="C64">
        <v>0</v>
      </c>
      <c r="D64">
        <v>0</v>
      </c>
      <c r="F64" s="6">
        <f t="shared" ca="1" si="0"/>
        <v>0</v>
      </c>
    </row>
    <row r="65" spans="1:6" x14ac:dyDescent="0.25">
      <c r="A65">
        <f t="shared" si="1"/>
        <v>65</v>
      </c>
      <c r="B65">
        <v>0</v>
      </c>
      <c r="C65">
        <v>0</v>
      </c>
      <c r="D65">
        <v>0</v>
      </c>
      <c r="F65" s="6">
        <f t="shared" ref="F65:F128" ca="1" si="2">OFFSET($A$1,FLOOR((ROW()-5)/4,1),MOD(ROW()-5,4))</f>
        <v>16</v>
      </c>
    </row>
    <row r="66" spans="1:6" x14ac:dyDescent="0.25">
      <c r="A66">
        <f t="shared" si="1"/>
        <v>66</v>
      </c>
      <c r="B66">
        <v>0</v>
      </c>
      <c r="C66">
        <v>0</v>
      </c>
      <c r="D66">
        <v>0</v>
      </c>
      <c r="F66" s="6">
        <f t="shared" ca="1" si="2"/>
        <v>0</v>
      </c>
    </row>
    <row r="67" spans="1:6" x14ac:dyDescent="0.25">
      <c r="A67">
        <f t="shared" ref="A67:A100" si="3">A66+1</f>
        <v>67</v>
      </c>
      <c r="B67">
        <v>0</v>
      </c>
      <c r="C67">
        <v>0</v>
      </c>
      <c r="D67">
        <v>0</v>
      </c>
      <c r="F67" s="6">
        <f t="shared" ca="1" si="2"/>
        <v>0</v>
      </c>
    </row>
    <row r="68" spans="1:6" x14ac:dyDescent="0.25">
      <c r="A68">
        <f t="shared" si="3"/>
        <v>68</v>
      </c>
      <c r="B68">
        <v>0</v>
      </c>
      <c r="C68">
        <v>0</v>
      </c>
      <c r="D68">
        <v>0</v>
      </c>
      <c r="F68" s="6">
        <f t="shared" ca="1" si="2"/>
        <v>0</v>
      </c>
    </row>
    <row r="69" spans="1:6" x14ac:dyDescent="0.25">
      <c r="A69">
        <f t="shared" si="3"/>
        <v>69</v>
      </c>
      <c r="B69">
        <v>0</v>
      </c>
      <c r="C69">
        <v>0</v>
      </c>
      <c r="D69">
        <v>0</v>
      </c>
      <c r="F69" s="6">
        <f t="shared" ca="1" si="2"/>
        <v>17</v>
      </c>
    </row>
    <row r="70" spans="1:6" x14ac:dyDescent="0.25">
      <c r="A70">
        <f t="shared" si="3"/>
        <v>70</v>
      </c>
      <c r="B70">
        <v>0</v>
      </c>
      <c r="C70">
        <v>0</v>
      </c>
      <c r="D70">
        <v>0</v>
      </c>
      <c r="F70" s="6">
        <f t="shared" ca="1" si="2"/>
        <v>0</v>
      </c>
    </row>
    <row r="71" spans="1:6" x14ac:dyDescent="0.25">
      <c r="A71">
        <f t="shared" si="3"/>
        <v>71</v>
      </c>
      <c r="B71">
        <v>0</v>
      </c>
      <c r="C71">
        <v>0</v>
      </c>
      <c r="D71">
        <v>0</v>
      </c>
      <c r="F71" s="6">
        <f t="shared" ca="1" si="2"/>
        <v>0</v>
      </c>
    </row>
    <row r="72" spans="1:6" x14ac:dyDescent="0.25">
      <c r="A72">
        <f t="shared" si="3"/>
        <v>72</v>
      </c>
      <c r="B72">
        <v>0</v>
      </c>
      <c r="C72">
        <v>0</v>
      </c>
      <c r="D72">
        <v>0</v>
      </c>
      <c r="F72" s="6">
        <f t="shared" ca="1" si="2"/>
        <v>0</v>
      </c>
    </row>
    <row r="73" spans="1:6" x14ac:dyDescent="0.25">
      <c r="A73">
        <f t="shared" si="3"/>
        <v>73</v>
      </c>
      <c r="B73">
        <v>0</v>
      </c>
      <c r="C73">
        <v>0</v>
      </c>
      <c r="D73">
        <v>0</v>
      </c>
      <c r="F73" s="6">
        <f t="shared" ca="1" si="2"/>
        <v>18</v>
      </c>
    </row>
    <row r="74" spans="1:6" x14ac:dyDescent="0.25">
      <c r="A74">
        <f t="shared" si="3"/>
        <v>74</v>
      </c>
      <c r="B74">
        <v>0</v>
      </c>
      <c r="C74">
        <v>0</v>
      </c>
      <c r="D74">
        <v>0</v>
      </c>
      <c r="F74" s="6">
        <f t="shared" ca="1" si="2"/>
        <v>0</v>
      </c>
    </row>
    <row r="75" spans="1:6" x14ac:dyDescent="0.25">
      <c r="A75">
        <f t="shared" si="3"/>
        <v>75</v>
      </c>
      <c r="B75">
        <v>0</v>
      </c>
      <c r="C75">
        <v>0</v>
      </c>
      <c r="D75">
        <v>0</v>
      </c>
      <c r="F75" s="6">
        <f t="shared" ca="1" si="2"/>
        <v>0</v>
      </c>
    </row>
    <row r="76" spans="1:6" x14ac:dyDescent="0.25">
      <c r="A76">
        <f t="shared" si="3"/>
        <v>76</v>
      </c>
      <c r="B76">
        <v>0</v>
      </c>
      <c r="C76">
        <v>0</v>
      </c>
      <c r="D76">
        <v>0</v>
      </c>
      <c r="F76" s="6">
        <f t="shared" ca="1" si="2"/>
        <v>0</v>
      </c>
    </row>
    <row r="77" spans="1:6" x14ac:dyDescent="0.25">
      <c r="A77">
        <f t="shared" si="3"/>
        <v>77</v>
      </c>
      <c r="B77">
        <v>0</v>
      </c>
      <c r="C77">
        <v>0</v>
      </c>
      <c r="D77">
        <v>0</v>
      </c>
      <c r="F77" s="6">
        <f t="shared" ca="1" si="2"/>
        <v>19</v>
      </c>
    </row>
    <row r="78" spans="1:6" x14ac:dyDescent="0.25">
      <c r="A78">
        <f t="shared" si="3"/>
        <v>78</v>
      </c>
      <c r="B78">
        <v>0</v>
      </c>
      <c r="C78">
        <v>0</v>
      </c>
      <c r="D78">
        <v>0</v>
      </c>
      <c r="F78" s="6">
        <f t="shared" ca="1" si="2"/>
        <v>0</v>
      </c>
    </row>
    <row r="79" spans="1:6" x14ac:dyDescent="0.25">
      <c r="A79">
        <f t="shared" si="3"/>
        <v>79</v>
      </c>
      <c r="B79">
        <v>0</v>
      </c>
      <c r="C79">
        <v>0</v>
      </c>
      <c r="D79">
        <v>0</v>
      </c>
      <c r="F79" s="6">
        <f t="shared" ca="1" si="2"/>
        <v>0</v>
      </c>
    </row>
    <row r="80" spans="1:6" x14ac:dyDescent="0.25">
      <c r="A80">
        <f t="shared" si="3"/>
        <v>80</v>
      </c>
      <c r="B80">
        <v>0</v>
      </c>
      <c r="C80">
        <v>0</v>
      </c>
      <c r="D80">
        <v>0</v>
      </c>
      <c r="F80" s="6">
        <f t="shared" ca="1" si="2"/>
        <v>0</v>
      </c>
    </row>
    <row r="81" spans="1:6" x14ac:dyDescent="0.25">
      <c r="A81">
        <f t="shared" si="3"/>
        <v>81</v>
      </c>
      <c r="B81">
        <v>0</v>
      </c>
      <c r="C81">
        <v>0</v>
      </c>
      <c r="D81">
        <v>0</v>
      </c>
      <c r="F81" s="6">
        <f t="shared" ca="1" si="2"/>
        <v>20</v>
      </c>
    </row>
    <row r="82" spans="1:6" x14ac:dyDescent="0.25">
      <c r="A82">
        <f t="shared" si="3"/>
        <v>82</v>
      </c>
      <c r="B82">
        <v>0</v>
      </c>
      <c r="C82">
        <v>0</v>
      </c>
      <c r="D82">
        <v>0</v>
      </c>
      <c r="F82" s="6">
        <f t="shared" ca="1" si="2"/>
        <v>0</v>
      </c>
    </row>
    <row r="83" spans="1:6" x14ac:dyDescent="0.25">
      <c r="A83">
        <f t="shared" si="3"/>
        <v>83</v>
      </c>
      <c r="B83">
        <v>0</v>
      </c>
      <c r="C83">
        <v>0</v>
      </c>
      <c r="D83">
        <v>0</v>
      </c>
      <c r="F83" s="6">
        <f t="shared" ca="1" si="2"/>
        <v>0</v>
      </c>
    </row>
    <row r="84" spans="1:6" x14ac:dyDescent="0.25">
      <c r="A84">
        <f t="shared" si="3"/>
        <v>84</v>
      </c>
      <c r="B84">
        <v>0</v>
      </c>
      <c r="C84">
        <v>0</v>
      </c>
      <c r="D84">
        <v>0</v>
      </c>
      <c r="F84" s="6">
        <f t="shared" ca="1" si="2"/>
        <v>0</v>
      </c>
    </row>
    <row r="85" spans="1:6" x14ac:dyDescent="0.25">
      <c r="A85">
        <f t="shared" si="3"/>
        <v>85</v>
      </c>
      <c r="B85">
        <v>0</v>
      </c>
      <c r="C85">
        <v>0</v>
      </c>
      <c r="D85">
        <v>0</v>
      </c>
      <c r="F85" s="6">
        <f t="shared" ca="1" si="2"/>
        <v>21</v>
      </c>
    </row>
    <row r="86" spans="1:6" x14ac:dyDescent="0.25">
      <c r="A86">
        <f t="shared" si="3"/>
        <v>86</v>
      </c>
      <c r="B86">
        <v>0</v>
      </c>
      <c r="C86">
        <v>0</v>
      </c>
      <c r="D86">
        <v>0</v>
      </c>
      <c r="F86" s="6">
        <f t="shared" ca="1" si="2"/>
        <v>0</v>
      </c>
    </row>
    <row r="87" spans="1:6" x14ac:dyDescent="0.25">
      <c r="A87">
        <f t="shared" si="3"/>
        <v>87</v>
      </c>
      <c r="B87">
        <v>0</v>
      </c>
      <c r="C87">
        <v>0</v>
      </c>
      <c r="D87">
        <v>0</v>
      </c>
      <c r="F87" s="6">
        <f t="shared" ca="1" si="2"/>
        <v>0</v>
      </c>
    </row>
    <row r="88" spans="1:6" x14ac:dyDescent="0.25">
      <c r="A88">
        <f t="shared" si="3"/>
        <v>88</v>
      </c>
      <c r="B88">
        <v>0</v>
      </c>
      <c r="C88">
        <v>0</v>
      </c>
      <c r="D88">
        <v>0</v>
      </c>
      <c r="F88" s="6">
        <f t="shared" ca="1" si="2"/>
        <v>0</v>
      </c>
    </row>
    <row r="89" spans="1:6" x14ac:dyDescent="0.25">
      <c r="A89">
        <f t="shared" si="3"/>
        <v>89</v>
      </c>
      <c r="B89">
        <v>0</v>
      </c>
      <c r="C89">
        <v>0</v>
      </c>
      <c r="D89">
        <v>0</v>
      </c>
      <c r="F89" s="6">
        <f t="shared" ca="1" si="2"/>
        <v>22</v>
      </c>
    </row>
    <row r="90" spans="1:6" x14ac:dyDescent="0.25">
      <c r="A90">
        <f t="shared" si="3"/>
        <v>90</v>
      </c>
      <c r="B90">
        <v>0</v>
      </c>
      <c r="C90">
        <v>0</v>
      </c>
      <c r="D90">
        <v>0</v>
      </c>
      <c r="F90" s="6">
        <f t="shared" ca="1" si="2"/>
        <v>0</v>
      </c>
    </row>
    <row r="91" spans="1:6" x14ac:dyDescent="0.25">
      <c r="A91">
        <f t="shared" si="3"/>
        <v>91</v>
      </c>
      <c r="B91">
        <v>0</v>
      </c>
      <c r="C91">
        <v>0</v>
      </c>
      <c r="D91">
        <v>0</v>
      </c>
      <c r="F91" s="6">
        <f t="shared" ca="1" si="2"/>
        <v>0</v>
      </c>
    </row>
    <row r="92" spans="1:6" x14ac:dyDescent="0.25">
      <c r="A92">
        <f t="shared" si="3"/>
        <v>92</v>
      </c>
      <c r="B92">
        <v>0</v>
      </c>
      <c r="C92">
        <v>0</v>
      </c>
      <c r="D92">
        <v>0</v>
      </c>
      <c r="F92" s="6">
        <f t="shared" ca="1" si="2"/>
        <v>0</v>
      </c>
    </row>
    <row r="93" spans="1:6" x14ac:dyDescent="0.25">
      <c r="A93">
        <f t="shared" si="3"/>
        <v>93</v>
      </c>
      <c r="B93">
        <v>0</v>
      </c>
      <c r="C93">
        <v>0</v>
      </c>
      <c r="D93">
        <v>0</v>
      </c>
      <c r="F93" s="6">
        <f t="shared" ca="1" si="2"/>
        <v>23</v>
      </c>
    </row>
    <row r="94" spans="1:6" x14ac:dyDescent="0.25">
      <c r="A94">
        <f t="shared" si="3"/>
        <v>94</v>
      </c>
      <c r="B94">
        <v>0</v>
      </c>
      <c r="C94">
        <v>0</v>
      </c>
      <c r="D94">
        <v>0</v>
      </c>
      <c r="F94" s="6">
        <f t="shared" ca="1" si="2"/>
        <v>0</v>
      </c>
    </row>
    <row r="95" spans="1:6" x14ac:dyDescent="0.25">
      <c r="A95">
        <f t="shared" si="3"/>
        <v>95</v>
      </c>
      <c r="B95">
        <v>0</v>
      </c>
      <c r="C95">
        <v>0</v>
      </c>
      <c r="D95">
        <v>0</v>
      </c>
      <c r="F95" s="6">
        <f t="shared" ca="1" si="2"/>
        <v>0</v>
      </c>
    </row>
    <row r="96" spans="1:6" x14ac:dyDescent="0.25">
      <c r="A96">
        <f t="shared" si="3"/>
        <v>96</v>
      </c>
      <c r="B96">
        <v>0</v>
      </c>
      <c r="C96">
        <v>0</v>
      </c>
      <c r="D96">
        <v>0</v>
      </c>
      <c r="F96" s="6">
        <f t="shared" ca="1" si="2"/>
        <v>0</v>
      </c>
    </row>
    <row r="97" spans="1:6" x14ac:dyDescent="0.25">
      <c r="A97">
        <f t="shared" si="3"/>
        <v>97</v>
      </c>
      <c r="B97">
        <v>0</v>
      </c>
      <c r="C97">
        <v>0</v>
      </c>
      <c r="D97">
        <v>0</v>
      </c>
      <c r="F97" s="6">
        <f t="shared" ca="1" si="2"/>
        <v>24</v>
      </c>
    </row>
    <row r="98" spans="1:6" x14ac:dyDescent="0.25">
      <c r="A98">
        <f t="shared" si="3"/>
        <v>98</v>
      </c>
      <c r="B98">
        <v>0</v>
      </c>
      <c r="C98">
        <v>0</v>
      </c>
      <c r="D98">
        <v>0</v>
      </c>
      <c r="F98" s="6">
        <f t="shared" ca="1" si="2"/>
        <v>0</v>
      </c>
    </row>
    <row r="99" spans="1:6" x14ac:dyDescent="0.25">
      <c r="A99">
        <f t="shared" si="3"/>
        <v>99</v>
      </c>
      <c r="B99">
        <v>0</v>
      </c>
      <c r="C99">
        <v>0</v>
      </c>
      <c r="D99">
        <v>0</v>
      </c>
      <c r="F99" s="6">
        <f t="shared" ca="1" si="2"/>
        <v>0</v>
      </c>
    </row>
    <row r="100" spans="1:6" x14ac:dyDescent="0.25">
      <c r="A100">
        <f t="shared" si="3"/>
        <v>100</v>
      </c>
      <c r="B100">
        <v>0</v>
      </c>
      <c r="C100">
        <v>0</v>
      </c>
      <c r="D100">
        <v>0</v>
      </c>
      <c r="F100" s="6">
        <f t="shared" ca="1" si="2"/>
        <v>0</v>
      </c>
    </row>
    <row r="101" spans="1:6" x14ac:dyDescent="0.25">
      <c r="F101" s="6">
        <f t="shared" ca="1" si="2"/>
        <v>25</v>
      </c>
    </row>
    <row r="102" spans="1:6" x14ac:dyDescent="0.25">
      <c r="F102" s="6">
        <f t="shared" ca="1" si="2"/>
        <v>0</v>
      </c>
    </row>
    <row r="103" spans="1:6" x14ac:dyDescent="0.25">
      <c r="F103" s="6">
        <f t="shared" ca="1" si="2"/>
        <v>0</v>
      </c>
    </row>
    <row r="104" spans="1:6" x14ac:dyDescent="0.25">
      <c r="F104" s="6">
        <f t="shared" ca="1" si="2"/>
        <v>0</v>
      </c>
    </row>
    <row r="105" spans="1:6" x14ac:dyDescent="0.25">
      <c r="F105" s="6">
        <f t="shared" ca="1" si="2"/>
        <v>26</v>
      </c>
    </row>
    <row r="106" spans="1:6" x14ac:dyDescent="0.25">
      <c r="F106" s="6">
        <f t="shared" ca="1" si="2"/>
        <v>0</v>
      </c>
    </row>
    <row r="107" spans="1:6" x14ac:dyDescent="0.25">
      <c r="F107" s="6">
        <f t="shared" ca="1" si="2"/>
        <v>0</v>
      </c>
    </row>
    <row r="108" spans="1:6" x14ac:dyDescent="0.25">
      <c r="F108" s="6">
        <f t="shared" ca="1" si="2"/>
        <v>0</v>
      </c>
    </row>
    <row r="109" spans="1:6" x14ac:dyDescent="0.25">
      <c r="F109" s="6">
        <f t="shared" ca="1" si="2"/>
        <v>27</v>
      </c>
    </row>
    <row r="110" spans="1:6" x14ac:dyDescent="0.25">
      <c r="F110" s="6">
        <f t="shared" ca="1" si="2"/>
        <v>0</v>
      </c>
    </row>
    <row r="111" spans="1:6" x14ac:dyDescent="0.25">
      <c r="F111" s="6">
        <f t="shared" ca="1" si="2"/>
        <v>0</v>
      </c>
    </row>
    <row r="112" spans="1:6" x14ac:dyDescent="0.25">
      <c r="F112" s="6">
        <f t="shared" ca="1" si="2"/>
        <v>0</v>
      </c>
    </row>
    <row r="113" spans="6:6" x14ac:dyDescent="0.25">
      <c r="F113" s="6">
        <f t="shared" ca="1" si="2"/>
        <v>28</v>
      </c>
    </row>
    <row r="114" spans="6:6" x14ac:dyDescent="0.25">
      <c r="F114" s="6">
        <f t="shared" ca="1" si="2"/>
        <v>0</v>
      </c>
    </row>
    <row r="115" spans="6:6" x14ac:dyDescent="0.25">
      <c r="F115" s="6">
        <f t="shared" ca="1" si="2"/>
        <v>0</v>
      </c>
    </row>
    <row r="116" spans="6:6" x14ac:dyDescent="0.25">
      <c r="F116" s="6">
        <f t="shared" ca="1" si="2"/>
        <v>0</v>
      </c>
    </row>
    <row r="117" spans="6:6" x14ac:dyDescent="0.25">
      <c r="F117" s="6">
        <f t="shared" ca="1" si="2"/>
        <v>29</v>
      </c>
    </row>
    <row r="118" spans="6:6" x14ac:dyDescent="0.25">
      <c r="F118" s="6">
        <f t="shared" ca="1" si="2"/>
        <v>0</v>
      </c>
    </row>
    <row r="119" spans="6:6" x14ac:dyDescent="0.25">
      <c r="F119" s="6">
        <f t="shared" ca="1" si="2"/>
        <v>0</v>
      </c>
    </row>
    <row r="120" spans="6:6" x14ac:dyDescent="0.25">
      <c r="F120" s="6">
        <f t="shared" ca="1" si="2"/>
        <v>0</v>
      </c>
    </row>
    <row r="121" spans="6:6" x14ac:dyDescent="0.25">
      <c r="F121" s="6">
        <f t="shared" ca="1" si="2"/>
        <v>30</v>
      </c>
    </row>
    <row r="122" spans="6:6" x14ac:dyDescent="0.25">
      <c r="F122" s="6">
        <f t="shared" ca="1" si="2"/>
        <v>0</v>
      </c>
    </row>
    <row r="123" spans="6:6" x14ac:dyDescent="0.25">
      <c r="F123" s="6">
        <f t="shared" ca="1" si="2"/>
        <v>0</v>
      </c>
    </row>
    <row r="124" spans="6:6" x14ac:dyDescent="0.25">
      <c r="F124" s="6">
        <f t="shared" ca="1" si="2"/>
        <v>0</v>
      </c>
    </row>
    <row r="125" spans="6:6" x14ac:dyDescent="0.25">
      <c r="F125" s="6">
        <f t="shared" ca="1" si="2"/>
        <v>31</v>
      </c>
    </row>
    <row r="126" spans="6:6" x14ac:dyDescent="0.25">
      <c r="F126" s="6">
        <f t="shared" ca="1" si="2"/>
        <v>0</v>
      </c>
    </row>
    <row r="127" spans="6:6" x14ac:dyDescent="0.25">
      <c r="F127" s="6">
        <f t="shared" ca="1" si="2"/>
        <v>0</v>
      </c>
    </row>
    <row r="128" spans="6:6" x14ac:dyDescent="0.25">
      <c r="F128" s="6">
        <f t="shared" ca="1" si="2"/>
        <v>0</v>
      </c>
    </row>
    <row r="129" spans="6:6" x14ac:dyDescent="0.25">
      <c r="F129" s="6">
        <f t="shared" ref="F129:F192" ca="1" si="4">OFFSET($A$1,FLOOR((ROW()-5)/4,1),MOD(ROW()-5,4))</f>
        <v>32</v>
      </c>
    </row>
    <row r="130" spans="6:6" x14ac:dyDescent="0.25">
      <c r="F130" s="6">
        <f t="shared" ca="1" si="4"/>
        <v>0</v>
      </c>
    </row>
    <row r="131" spans="6:6" x14ac:dyDescent="0.25">
      <c r="F131" s="6">
        <f t="shared" ca="1" si="4"/>
        <v>0</v>
      </c>
    </row>
    <row r="132" spans="6:6" x14ac:dyDescent="0.25">
      <c r="F132" s="6">
        <f t="shared" ca="1" si="4"/>
        <v>0</v>
      </c>
    </row>
    <row r="133" spans="6:6" x14ac:dyDescent="0.25">
      <c r="F133" s="6">
        <f t="shared" ca="1" si="4"/>
        <v>33</v>
      </c>
    </row>
    <row r="134" spans="6:6" x14ac:dyDescent="0.25">
      <c r="F134" s="6">
        <f t="shared" ca="1" si="4"/>
        <v>0</v>
      </c>
    </row>
    <row r="135" spans="6:6" x14ac:dyDescent="0.25">
      <c r="F135" s="6">
        <f t="shared" ca="1" si="4"/>
        <v>0</v>
      </c>
    </row>
    <row r="136" spans="6:6" x14ac:dyDescent="0.25">
      <c r="F136" s="6">
        <f t="shared" ca="1" si="4"/>
        <v>0</v>
      </c>
    </row>
    <row r="137" spans="6:6" x14ac:dyDescent="0.25">
      <c r="F137" s="6">
        <f t="shared" ca="1" si="4"/>
        <v>34</v>
      </c>
    </row>
    <row r="138" spans="6:6" x14ac:dyDescent="0.25">
      <c r="F138" s="6">
        <f t="shared" ca="1" si="4"/>
        <v>0</v>
      </c>
    </row>
    <row r="139" spans="6:6" x14ac:dyDescent="0.25">
      <c r="F139" s="6">
        <f t="shared" ca="1" si="4"/>
        <v>0</v>
      </c>
    </row>
    <row r="140" spans="6:6" x14ac:dyDescent="0.25">
      <c r="F140" s="6">
        <f t="shared" ca="1" si="4"/>
        <v>0</v>
      </c>
    </row>
    <row r="141" spans="6:6" x14ac:dyDescent="0.25">
      <c r="F141" s="6">
        <f t="shared" ca="1" si="4"/>
        <v>35</v>
      </c>
    </row>
    <row r="142" spans="6:6" x14ac:dyDescent="0.25">
      <c r="F142" s="6">
        <f t="shared" ca="1" si="4"/>
        <v>0</v>
      </c>
    </row>
    <row r="143" spans="6:6" x14ac:dyDescent="0.25">
      <c r="F143" s="6">
        <f t="shared" ca="1" si="4"/>
        <v>0</v>
      </c>
    </row>
    <row r="144" spans="6:6" x14ac:dyDescent="0.25">
      <c r="F144" s="6">
        <f t="shared" ca="1" si="4"/>
        <v>0</v>
      </c>
    </row>
    <row r="145" spans="6:6" x14ac:dyDescent="0.25">
      <c r="F145" s="6">
        <f t="shared" ca="1" si="4"/>
        <v>36</v>
      </c>
    </row>
    <row r="146" spans="6:6" x14ac:dyDescent="0.25">
      <c r="F146" s="6">
        <f t="shared" ca="1" si="4"/>
        <v>0</v>
      </c>
    </row>
    <row r="147" spans="6:6" x14ac:dyDescent="0.25">
      <c r="F147" s="6">
        <f t="shared" ca="1" si="4"/>
        <v>0</v>
      </c>
    </row>
    <row r="148" spans="6:6" x14ac:dyDescent="0.25">
      <c r="F148" s="6">
        <f t="shared" ca="1" si="4"/>
        <v>0</v>
      </c>
    </row>
    <row r="149" spans="6:6" x14ac:dyDescent="0.25">
      <c r="F149" s="6">
        <f t="shared" ca="1" si="4"/>
        <v>37</v>
      </c>
    </row>
    <row r="150" spans="6:6" x14ac:dyDescent="0.25">
      <c r="F150" s="6">
        <f t="shared" ca="1" si="4"/>
        <v>0</v>
      </c>
    </row>
    <row r="151" spans="6:6" x14ac:dyDescent="0.25">
      <c r="F151" s="6">
        <f t="shared" ca="1" si="4"/>
        <v>0</v>
      </c>
    </row>
    <row r="152" spans="6:6" x14ac:dyDescent="0.25">
      <c r="F152" s="6">
        <f t="shared" ca="1" si="4"/>
        <v>0</v>
      </c>
    </row>
    <row r="153" spans="6:6" x14ac:dyDescent="0.25">
      <c r="F153" s="6">
        <f t="shared" ca="1" si="4"/>
        <v>38</v>
      </c>
    </row>
    <row r="154" spans="6:6" x14ac:dyDescent="0.25">
      <c r="F154" s="6">
        <f t="shared" ca="1" si="4"/>
        <v>0</v>
      </c>
    </row>
    <row r="155" spans="6:6" x14ac:dyDescent="0.25">
      <c r="F155" s="6">
        <f t="shared" ca="1" si="4"/>
        <v>0</v>
      </c>
    </row>
    <row r="156" spans="6:6" x14ac:dyDescent="0.25">
      <c r="F156" s="6">
        <f t="shared" ca="1" si="4"/>
        <v>0</v>
      </c>
    </row>
    <row r="157" spans="6:6" x14ac:dyDescent="0.25">
      <c r="F157" s="6">
        <f t="shared" ca="1" si="4"/>
        <v>39</v>
      </c>
    </row>
    <row r="158" spans="6:6" x14ac:dyDescent="0.25">
      <c r="F158" s="6">
        <f t="shared" ca="1" si="4"/>
        <v>0</v>
      </c>
    </row>
    <row r="159" spans="6:6" x14ac:dyDescent="0.25">
      <c r="F159" s="6">
        <f t="shared" ca="1" si="4"/>
        <v>0</v>
      </c>
    </row>
    <row r="160" spans="6:6" x14ac:dyDescent="0.25">
      <c r="F160" s="6">
        <f t="shared" ca="1" si="4"/>
        <v>0</v>
      </c>
    </row>
    <row r="161" spans="6:6" x14ac:dyDescent="0.25">
      <c r="F161" s="6">
        <f t="shared" ca="1" si="4"/>
        <v>40</v>
      </c>
    </row>
    <row r="162" spans="6:6" x14ac:dyDescent="0.25">
      <c r="F162" s="6">
        <f t="shared" ca="1" si="4"/>
        <v>0</v>
      </c>
    </row>
    <row r="163" spans="6:6" x14ac:dyDescent="0.25">
      <c r="F163" s="6">
        <f t="shared" ca="1" si="4"/>
        <v>0</v>
      </c>
    </row>
    <row r="164" spans="6:6" x14ac:dyDescent="0.25">
      <c r="F164" s="6">
        <f t="shared" ca="1" si="4"/>
        <v>0</v>
      </c>
    </row>
    <row r="165" spans="6:6" x14ac:dyDescent="0.25">
      <c r="F165" s="6">
        <f t="shared" ca="1" si="4"/>
        <v>41</v>
      </c>
    </row>
    <row r="166" spans="6:6" x14ac:dyDescent="0.25">
      <c r="F166" s="6">
        <f t="shared" ca="1" si="4"/>
        <v>0</v>
      </c>
    </row>
    <row r="167" spans="6:6" x14ac:dyDescent="0.25">
      <c r="F167" s="6">
        <f t="shared" ca="1" si="4"/>
        <v>0</v>
      </c>
    </row>
    <row r="168" spans="6:6" x14ac:dyDescent="0.25">
      <c r="F168" s="6">
        <f t="shared" ca="1" si="4"/>
        <v>0</v>
      </c>
    </row>
    <row r="169" spans="6:6" x14ac:dyDescent="0.25">
      <c r="F169" s="6">
        <f t="shared" ca="1" si="4"/>
        <v>42</v>
      </c>
    </row>
    <row r="170" spans="6:6" x14ac:dyDescent="0.25">
      <c r="F170" s="6">
        <f t="shared" ca="1" si="4"/>
        <v>0</v>
      </c>
    </row>
    <row r="171" spans="6:6" x14ac:dyDescent="0.25">
      <c r="F171" s="6">
        <f t="shared" ca="1" si="4"/>
        <v>0</v>
      </c>
    </row>
    <row r="172" spans="6:6" x14ac:dyDescent="0.25">
      <c r="F172" s="6">
        <f t="shared" ca="1" si="4"/>
        <v>0</v>
      </c>
    </row>
    <row r="173" spans="6:6" x14ac:dyDescent="0.25">
      <c r="F173" s="6">
        <f t="shared" ca="1" si="4"/>
        <v>43</v>
      </c>
    </row>
    <row r="174" spans="6:6" x14ac:dyDescent="0.25">
      <c r="F174" s="6">
        <f t="shared" ca="1" si="4"/>
        <v>0</v>
      </c>
    </row>
    <row r="175" spans="6:6" x14ac:dyDescent="0.25">
      <c r="F175" s="6">
        <f t="shared" ca="1" si="4"/>
        <v>0</v>
      </c>
    </row>
    <row r="176" spans="6:6" x14ac:dyDescent="0.25">
      <c r="F176" s="6">
        <f t="shared" ca="1" si="4"/>
        <v>0</v>
      </c>
    </row>
    <row r="177" spans="6:6" x14ac:dyDescent="0.25">
      <c r="F177" s="6">
        <f t="shared" ca="1" si="4"/>
        <v>44</v>
      </c>
    </row>
    <row r="178" spans="6:6" x14ac:dyDescent="0.25">
      <c r="F178" s="6">
        <f t="shared" ca="1" si="4"/>
        <v>0</v>
      </c>
    </row>
    <row r="179" spans="6:6" x14ac:dyDescent="0.25">
      <c r="F179" s="6">
        <f t="shared" ca="1" si="4"/>
        <v>0</v>
      </c>
    </row>
    <row r="180" spans="6:6" x14ac:dyDescent="0.25">
      <c r="F180" s="6">
        <f t="shared" ca="1" si="4"/>
        <v>0</v>
      </c>
    </row>
    <row r="181" spans="6:6" x14ac:dyDescent="0.25">
      <c r="F181" s="6">
        <f t="shared" ca="1" si="4"/>
        <v>45</v>
      </c>
    </row>
    <row r="182" spans="6:6" x14ac:dyDescent="0.25">
      <c r="F182" s="6">
        <f t="shared" ca="1" si="4"/>
        <v>0</v>
      </c>
    </row>
    <row r="183" spans="6:6" x14ac:dyDescent="0.25">
      <c r="F183" s="6">
        <f t="shared" ca="1" si="4"/>
        <v>0</v>
      </c>
    </row>
    <row r="184" spans="6:6" x14ac:dyDescent="0.25">
      <c r="F184" s="6">
        <f t="shared" ca="1" si="4"/>
        <v>0</v>
      </c>
    </row>
    <row r="185" spans="6:6" x14ac:dyDescent="0.25">
      <c r="F185" s="6">
        <f t="shared" ca="1" si="4"/>
        <v>46</v>
      </c>
    </row>
    <row r="186" spans="6:6" x14ac:dyDescent="0.25">
      <c r="F186" s="6">
        <f t="shared" ca="1" si="4"/>
        <v>0</v>
      </c>
    </row>
    <row r="187" spans="6:6" x14ac:dyDescent="0.25">
      <c r="F187" s="6">
        <f t="shared" ca="1" si="4"/>
        <v>0</v>
      </c>
    </row>
    <row r="188" spans="6:6" x14ac:dyDescent="0.25">
      <c r="F188" s="6">
        <f t="shared" ca="1" si="4"/>
        <v>0</v>
      </c>
    </row>
    <row r="189" spans="6:6" x14ac:dyDescent="0.25">
      <c r="F189" s="6">
        <f t="shared" ca="1" si="4"/>
        <v>47</v>
      </c>
    </row>
    <row r="190" spans="6:6" x14ac:dyDescent="0.25">
      <c r="F190" s="6">
        <f t="shared" ca="1" si="4"/>
        <v>0</v>
      </c>
    </row>
    <row r="191" spans="6:6" x14ac:dyDescent="0.25">
      <c r="F191" s="6">
        <f t="shared" ca="1" si="4"/>
        <v>0</v>
      </c>
    </row>
    <row r="192" spans="6:6" x14ac:dyDescent="0.25">
      <c r="F192" s="6">
        <f t="shared" ca="1" si="4"/>
        <v>0</v>
      </c>
    </row>
    <row r="193" spans="6:6" x14ac:dyDescent="0.25">
      <c r="F193" s="6">
        <f t="shared" ref="F193:F256" ca="1" si="5">OFFSET($A$1,FLOOR((ROW()-5)/4,1),MOD(ROW()-5,4))</f>
        <v>48</v>
      </c>
    </row>
    <row r="194" spans="6:6" x14ac:dyDescent="0.25">
      <c r="F194" s="6">
        <f t="shared" ca="1" si="5"/>
        <v>0</v>
      </c>
    </row>
    <row r="195" spans="6:6" x14ac:dyDescent="0.25">
      <c r="F195" s="6">
        <f t="shared" ca="1" si="5"/>
        <v>0</v>
      </c>
    </row>
    <row r="196" spans="6:6" x14ac:dyDescent="0.25">
      <c r="F196" s="6">
        <f t="shared" ca="1" si="5"/>
        <v>0</v>
      </c>
    </row>
    <row r="197" spans="6:6" x14ac:dyDescent="0.25">
      <c r="F197" s="6">
        <f t="shared" ca="1" si="5"/>
        <v>49</v>
      </c>
    </row>
    <row r="198" spans="6:6" x14ac:dyDescent="0.25">
      <c r="F198" s="6">
        <f t="shared" ca="1" si="5"/>
        <v>0</v>
      </c>
    </row>
    <row r="199" spans="6:6" x14ac:dyDescent="0.25">
      <c r="F199" s="6">
        <f t="shared" ca="1" si="5"/>
        <v>0</v>
      </c>
    </row>
    <row r="200" spans="6:6" x14ac:dyDescent="0.25">
      <c r="F200" s="6">
        <f t="shared" ca="1" si="5"/>
        <v>0</v>
      </c>
    </row>
    <row r="201" spans="6:6" x14ac:dyDescent="0.25">
      <c r="F201" s="6">
        <f t="shared" ca="1" si="5"/>
        <v>50</v>
      </c>
    </row>
    <row r="202" spans="6:6" x14ac:dyDescent="0.25">
      <c r="F202" s="6">
        <f t="shared" ca="1" si="5"/>
        <v>0</v>
      </c>
    </row>
    <row r="203" spans="6:6" x14ac:dyDescent="0.25">
      <c r="F203" s="6">
        <f t="shared" ca="1" si="5"/>
        <v>0</v>
      </c>
    </row>
    <row r="204" spans="6:6" x14ac:dyDescent="0.25">
      <c r="F204" s="6">
        <f t="shared" ca="1" si="5"/>
        <v>0</v>
      </c>
    </row>
    <row r="205" spans="6:6" x14ac:dyDescent="0.25">
      <c r="F205" s="6">
        <f t="shared" ca="1" si="5"/>
        <v>51</v>
      </c>
    </row>
    <row r="206" spans="6:6" x14ac:dyDescent="0.25">
      <c r="F206" s="6">
        <f t="shared" ca="1" si="5"/>
        <v>0</v>
      </c>
    </row>
    <row r="207" spans="6:6" x14ac:dyDescent="0.25">
      <c r="F207" s="6">
        <f t="shared" ca="1" si="5"/>
        <v>0</v>
      </c>
    </row>
    <row r="208" spans="6:6" x14ac:dyDescent="0.25">
      <c r="F208" s="6">
        <f t="shared" ca="1" si="5"/>
        <v>0</v>
      </c>
    </row>
    <row r="209" spans="6:6" x14ac:dyDescent="0.25">
      <c r="F209" s="6">
        <f t="shared" ca="1" si="5"/>
        <v>52</v>
      </c>
    </row>
    <row r="210" spans="6:6" x14ac:dyDescent="0.25">
      <c r="F210" s="6">
        <f t="shared" ca="1" si="5"/>
        <v>0</v>
      </c>
    </row>
    <row r="211" spans="6:6" x14ac:dyDescent="0.25">
      <c r="F211" s="6">
        <f t="shared" ca="1" si="5"/>
        <v>0</v>
      </c>
    </row>
    <row r="212" spans="6:6" x14ac:dyDescent="0.25">
      <c r="F212" s="6">
        <f t="shared" ca="1" si="5"/>
        <v>0</v>
      </c>
    </row>
    <row r="213" spans="6:6" x14ac:dyDescent="0.25">
      <c r="F213" s="6">
        <f t="shared" ca="1" si="5"/>
        <v>53</v>
      </c>
    </row>
    <row r="214" spans="6:6" x14ac:dyDescent="0.25">
      <c r="F214" s="6">
        <f t="shared" ca="1" si="5"/>
        <v>0</v>
      </c>
    </row>
    <row r="215" spans="6:6" x14ac:dyDescent="0.25">
      <c r="F215" s="6">
        <f t="shared" ca="1" si="5"/>
        <v>0</v>
      </c>
    </row>
    <row r="216" spans="6:6" x14ac:dyDescent="0.25">
      <c r="F216" s="6">
        <f t="shared" ca="1" si="5"/>
        <v>0</v>
      </c>
    </row>
    <row r="217" spans="6:6" x14ac:dyDescent="0.25">
      <c r="F217" s="6">
        <f t="shared" ca="1" si="5"/>
        <v>54</v>
      </c>
    </row>
    <row r="218" spans="6:6" x14ac:dyDescent="0.25">
      <c r="F218" s="6">
        <f t="shared" ca="1" si="5"/>
        <v>0</v>
      </c>
    </row>
    <row r="219" spans="6:6" x14ac:dyDescent="0.25">
      <c r="F219" s="6">
        <f t="shared" ca="1" si="5"/>
        <v>0</v>
      </c>
    </row>
    <row r="220" spans="6:6" x14ac:dyDescent="0.25">
      <c r="F220" s="6">
        <f t="shared" ca="1" si="5"/>
        <v>0</v>
      </c>
    </row>
    <row r="221" spans="6:6" x14ac:dyDescent="0.25">
      <c r="F221" s="6">
        <f t="shared" ca="1" si="5"/>
        <v>55</v>
      </c>
    </row>
    <row r="222" spans="6:6" x14ac:dyDescent="0.25">
      <c r="F222" s="6">
        <f t="shared" ca="1" si="5"/>
        <v>0</v>
      </c>
    </row>
    <row r="223" spans="6:6" x14ac:dyDescent="0.25">
      <c r="F223" s="6">
        <f t="shared" ca="1" si="5"/>
        <v>0</v>
      </c>
    </row>
    <row r="224" spans="6:6" x14ac:dyDescent="0.25">
      <c r="F224" s="6">
        <f t="shared" ca="1" si="5"/>
        <v>0</v>
      </c>
    </row>
    <row r="225" spans="6:6" x14ac:dyDescent="0.25">
      <c r="F225" s="6">
        <f t="shared" ca="1" si="5"/>
        <v>56</v>
      </c>
    </row>
    <row r="226" spans="6:6" x14ac:dyDescent="0.25">
      <c r="F226" s="6">
        <f t="shared" ca="1" si="5"/>
        <v>0</v>
      </c>
    </row>
    <row r="227" spans="6:6" x14ac:dyDescent="0.25">
      <c r="F227" s="6">
        <f t="shared" ca="1" si="5"/>
        <v>0</v>
      </c>
    </row>
    <row r="228" spans="6:6" x14ac:dyDescent="0.25">
      <c r="F228" s="6">
        <f t="shared" ca="1" si="5"/>
        <v>0</v>
      </c>
    </row>
    <row r="229" spans="6:6" x14ac:dyDescent="0.25">
      <c r="F229" s="6">
        <f t="shared" ca="1" si="5"/>
        <v>57</v>
      </c>
    </row>
    <row r="230" spans="6:6" x14ac:dyDescent="0.25">
      <c r="F230" s="6">
        <f t="shared" ca="1" si="5"/>
        <v>0</v>
      </c>
    </row>
    <row r="231" spans="6:6" x14ac:dyDescent="0.25">
      <c r="F231" s="6">
        <f t="shared" ca="1" si="5"/>
        <v>0</v>
      </c>
    </row>
    <row r="232" spans="6:6" x14ac:dyDescent="0.25">
      <c r="F232" s="6">
        <f t="shared" ca="1" si="5"/>
        <v>0</v>
      </c>
    </row>
    <row r="233" spans="6:6" x14ac:dyDescent="0.25">
      <c r="F233" s="6">
        <f t="shared" ca="1" si="5"/>
        <v>58</v>
      </c>
    </row>
    <row r="234" spans="6:6" x14ac:dyDescent="0.25">
      <c r="F234" s="6">
        <f t="shared" ca="1" si="5"/>
        <v>0</v>
      </c>
    </row>
    <row r="235" spans="6:6" x14ac:dyDescent="0.25">
      <c r="F235" s="6">
        <f t="shared" ca="1" si="5"/>
        <v>0</v>
      </c>
    </row>
    <row r="236" spans="6:6" x14ac:dyDescent="0.25">
      <c r="F236" s="6">
        <f t="shared" ca="1" si="5"/>
        <v>0</v>
      </c>
    </row>
    <row r="237" spans="6:6" x14ac:dyDescent="0.25">
      <c r="F237" s="6">
        <f t="shared" ca="1" si="5"/>
        <v>59</v>
      </c>
    </row>
    <row r="238" spans="6:6" x14ac:dyDescent="0.25">
      <c r="F238" s="6">
        <f t="shared" ca="1" si="5"/>
        <v>0</v>
      </c>
    </row>
    <row r="239" spans="6:6" x14ac:dyDescent="0.25">
      <c r="F239" s="6">
        <f t="shared" ca="1" si="5"/>
        <v>0</v>
      </c>
    </row>
    <row r="240" spans="6:6" x14ac:dyDescent="0.25">
      <c r="F240" s="6">
        <f t="shared" ca="1" si="5"/>
        <v>0</v>
      </c>
    </row>
    <row r="241" spans="6:6" x14ac:dyDescent="0.25">
      <c r="F241" s="6">
        <f t="shared" ca="1" si="5"/>
        <v>60</v>
      </c>
    </row>
    <row r="242" spans="6:6" x14ac:dyDescent="0.25">
      <c r="F242" s="6">
        <f t="shared" ca="1" si="5"/>
        <v>0</v>
      </c>
    </row>
    <row r="243" spans="6:6" x14ac:dyDescent="0.25">
      <c r="F243" s="6">
        <f t="shared" ca="1" si="5"/>
        <v>0</v>
      </c>
    </row>
    <row r="244" spans="6:6" x14ac:dyDescent="0.25">
      <c r="F244" s="6">
        <f t="shared" ca="1" si="5"/>
        <v>0</v>
      </c>
    </row>
    <row r="245" spans="6:6" x14ac:dyDescent="0.25">
      <c r="F245" s="6">
        <f t="shared" ca="1" si="5"/>
        <v>61</v>
      </c>
    </row>
    <row r="246" spans="6:6" x14ac:dyDescent="0.25">
      <c r="F246" s="6">
        <f t="shared" ca="1" si="5"/>
        <v>0</v>
      </c>
    </row>
    <row r="247" spans="6:6" x14ac:dyDescent="0.25">
      <c r="F247" s="6">
        <f t="shared" ca="1" si="5"/>
        <v>0</v>
      </c>
    </row>
    <row r="248" spans="6:6" x14ac:dyDescent="0.25">
      <c r="F248" s="6">
        <f t="shared" ca="1" si="5"/>
        <v>0</v>
      </c>
    </row>
    <row r="249" spans="6:6" x14ac:dyDescent="0.25">
      <c r="F249" s="6">
        <f t="shared" ca="1" si="5"/>
        <v>62</v>
      </c>
    </row>
    <row r="250" spans="6:6" x14ac:dyDescent="0.25">
      <c r="F250" s="6">
        <f t="shared" ca="1" si="5"/>
        <v>0</v>
      </c>
    </row>
    <row r="251" spans="6:6" x14ac:dyDescent="0.25">
      <c r="F251" s="6">
        <f t="shared" ca="1" si="5"/>
        <v>0</v>
      </c>
    </row>
    <row r="252" spans="6:6" x14ac:dyDescent="0.25">
      <c r="F252" s="6">
        <f t="shared" ca="1" si="5"/>
        <v>0</v>
      </c>
    </row>
    <row r="253" spans="6:6" x14ac:dyDescent="0.25">
      <c r="F253" s="6">
        <f t="shared" ca="1" si="5"/>
        <v>63</v>
      </c>
    </row>
    <row r="254" spans="6:6" x14ac:dyDescent="0.25">
      <c r="F254" s="6">
        <f t="shared" ca="1" si="5"/>
        <v>0</v>
      </c>
    </row>
    <row r="255" spans="6:6" x14ac:dyDescent="0.25">
      <c r="F255" s="6">
        <f t="shared" ca="1" si="5"/>
        <v>0</v>
      </c>
    </row>
    <row r="256" spans="6:6" x14ac:dyDescent="0.25">
      <c r="F256" s="6">
        <f t="shared" ca="1" si="5"/>
        <v>0</v>
      </c>
    </row>
    <row r="257" spans="6:6" x14ac:dyDescent="0.25">
      <c r="F257" s="6">
        <f t="shared" ref="F257:F320" ca="1" si="6">OFFSET($A$1,FLOOR((ROW()-5)/4,1),MOD(ROW()-5,4))</f>
        <v>64</v>
      </c>
    </row>
    <row r="258" spans="6:6" x14ac:dyDescent="0.25">
      <c r="F258" s="6">
        <f t="shared" ca="1" si="6"/>
        <v>0</v>
      </c>
    </row>
    <row r="259" spans="6:6" x14ac:dyDescent="0.25">
      <c r="F259" s="6">
        <f t="shared" ca="1" si="6"/>
        <v>0</v>
      </c>
    </row>
    <row r="260" spans="6:6" x14ac:dyDescent="0.25">
      <c r="F260" s="6">
        <f t="shared" ca="1" si="6"/>
        <v>0</v>
      </c>
    </row>
    <row r="261" spans="6:6" x14ac:dyDescent="0.25">
      <c r="F261" s="6">
        <f t="shared" ca="1" si="6"/>
        <v>65</v>
      </c>
    </row>
    <row r="262" spans="6:6" x14ac:dyDescent="0.25">
      <c r="F262" s="6">
        <f t="shared" ca="1" si="6"/>
        <v>0</v>
      </c>
    </row>
    <row r="263" spans="6:6" x14ac:dyDescent="0.25">
      <c r="F263" s="6">
        <f t="shared" ca="1" si="6"/>
        <v>0</v>
      </c>
    </row>
    <row r="264" spans="6:6" x14ac:dyDescent="0.25">
      <c r="F264" s="6">
        <f t="shared" ca="1" si="6"/>
        <v>0</v>
      </c>
    </row>
    <row r="265" spans="6:6" x14ac:dyDescent="0.25">
      <c r="F265" s="6">
        <f t="shared" ca="1" si="6"/>
        <v>66</v>
      </c>
    </row>
    <row r="266" spans="6:6" x14ac:dyDescent="0.25">
      <c r="F266" s="6">
        <f t="shared" ca="1" si="6"/>
        <v>0</v>
      </c>
    </row>
    <row r="267" spans="6:6" x14ac:dyDescent="0.25">
      <c r="F267" s="6">
        <f t="shared" ca="1" si="6"/>
        <v>0</v>
      </c>
    </row>
    <row r="268" spans="6:6" x14ac:dyDescent="0.25">
      <c r="F268" s="6">
        <f t="shared" ca="1" si="6"/>
        <v>0</v>
      </c>
    </row>
    <row r="269" spans="6:6" x14ac:dyDescent="0.25">
      <c r="F269" s="6">
        <f t="shared" ca="1" si="6"/>
        <v>67</v>
      </c>
    </row>
    <row r="270" spans="6:6" x14ac:dyDescent="0.25">
      <c r="F270" s="6">
        <f t="shared" ca="1" si="6"/>
        <v>0</v>
      </c>
    </row>
    <row r="271" spans="6:6" x14ac:dyDescent="0.25">
      <c r="F271" s="6">
        <f t="shared" ca="1" si="6"/>
        <v>0</v>
      </c>
    </row>
    <row r="272" spans="6:6" x14ac:dyDescent="0.25">
      <c r="F272" s="6">
        <f t="shared" ca="1" si="6"/>
        <v>0</v>
      </c>
    </row>
    <row r="273" spans="6:6" x14ac:dyDescent="0.25">
      <c r="F273" s="6">
        <f t="shared" ca="1" si="6"/>
        <v>68</v>
      </c>
    </row>
    <row r="274" spans="6:6" x14ac:dyDescent="0.25">
      <c r="F274" s="6">
        <f t="shared" ca="1" si="6"/>
        <v>0</v>
      </c>
    </row>
    <row r="275" spans="6:6" x14ac:dyDescent="0.25">
      <c r="F275" s="6">
        <f t="shared" ca="1" si="6"/>
        <v>0</v>
      </c>
    </row>
    <row r="276" spans="6:6" x14ac:dyDescent="0.25">
      <c r="F276" s="6">
        <f t="shared" ca="1" si="6"/>
        <v>0</v>
      </c>
    </row>
    <row r="277" spans="6:6" x14ac:dyDescent="0.25">
      <c r="F277" s="6">
        <f t="shared" ca="1" si="6"/>
        <v>69</v>
      </c>
    </row>
    <row r="278" spans="6:6" x14ac:dyDescent="0.25">
      <c r="F278" s="6">
        <f t="shared" ca="1" si="6"/>
        <v>0</v>
      </c>
    </row>
    <row r="279" spans="6:6" x14ac:dyDescent="0.25">
      <c r="F279" s="6">
        <f t="shared" ca="1" si="6"/>
        <v>0</v>
      </c>
    </row>
    <row r="280" spans="6:6" x14ac:dyDescent="0.25">
      <c r="F280" s="6">
        <f t="shared" ca="1" si="6"/>
        <v>0</v>
      </c>
    </row>
    <row r="281" spans="6:6" x14ac:dyDescent="0.25">
      <c r="F281" s="6">
        <f t="shared" ca="1" si="6"/>
        <v>70</v>
      </c>
    </row>
    <row r="282" spans="6:6" x14ac:dyDescent="0.25">
      <c r="F282" s="6">
        <f t="shared" ca="1" si="6"/>
        <v>0</v>
      </c>
    </row>
    <row r="283" spans="6:6" x14ac:dyDescent="0.25">
      <c r="F283" s="6">
        <f t="shared" ca="1" si="6"/>
        <v>0</v>
      </c>
    </row>
    <row r="284" spans="6:6" x14ac:dyDescent="0.25">
      <c r="F284" s="6">
        <f t="shared" ca="1" si="6"/>
        <v>0</v>
      </c>
    </row>
    <row r="285" spans="6:6" x14ac:dyDescent="0.25">
      <c r="F285" s="6">
        <f t="shared" ca="1" si="6"/>
        <v>71</v>
      </c>
    </row>
    <row r="286" spans="6:6" x14ac:dyDescent="0.25">
      <c r="F286" s="6">
        <f t="shared" ca="1" si="6"/>
        <v>0</v>
      </c>
    </row>
    <row r="287" spans="6:6" x14ac:dyDescent="0.25">
      <c r="F287" s="6">
        <f t="shared" ca="1" si="6"/>
        <v>0</v>
      </c>
    </row>
    <row r="288" spans="6:6" x14ac:dyDescent="0.25">
      <c r="F288" s="6">
        <f t="shared" ca="1" si="6"/>
        <v>0</v>
      </c>
    </row>
    <row r="289" spans="6:6" x14ac:dyDescent="0.25">
      <c r="F289" s="6">
        <f t="shared" ca="1" si="6"/>
        <v>72</v>
      </c>
    </row>
    <row r="290" spans="6:6" x14ac:dyDescent="0.25">
      <c r="F290" s="6">
        <f t="shared" ca="1" si="6"/>
        <v>0</v>
      </c>
    </row>
    <row r="291" spans="6:6" x14ac:dyDescent="0.25">
      <c r="F291" s="6">
        <f t="shared" ca="1" si="6"/>
        <v>0</v>
      </c>
    </row>
    <row r="292" spans="6:6" x14ac:dyDescent="0.25">
      <c r="F292" s="6">
        <f t="shared" ca="1" si="6"/>
        <v>0</v>
      </c>
    </row>
    <row r="293" spans="6:6" x14ac:dyDescent="0.25">
      <c r="F293" s="6">
        <f t="shared" ca="1" si="6"/>
        <v>73</v>
      </c>
    </row>
    <row r="294" spans="6:6" x14ac:dyDescent="0.25">
      <c r="F294" s="6">
        <f t="shared" ca="1" si="6"/>
        <v>0</v>
      </c>
    </row>
    <row r="295" spans="6:6" x14ac:dyDescent="0.25">
      <c r="F295" s="6">
        <f t="shared" ca="1" si="6"/>
        <v>0</v>
      </c>
    </row>
    <row r="296" spans="6:6" x14ac:dyDescent="0.25">
      <c r="F296" s="6">
        <f t="shared" ca="1" si="6"/>
        <v>0</v>
      </c>
    </row>
    <row r="297" spans="6:6" x14ac:dyDescent="0.25">
      <c r="F297" s="6">
        <f t="shared" ca="1" si="6"/>
        <v>74</v>
      </c>
    </row>
    <row r="298" spans="6:6" x14ac:dyDescent="0.25">
      <c r="F298" s="6">
        <f t="shared" ca="1" si="6"/>
        <v>0</v>
      </c>
    </row>
    <row r="299" spans="6:6" x14ac:dyDescent="0.25">
      <c r="F299" s="6">
        <f t="shared" ca="1" si="6"/>
        <v>0</v>
      </c>
    </row>
    <row r="300" spans="6:6" x14ac:dyDescent="0.25">
      <c r="F300" s="6">
        <f t="shared" ca="1" si="6"/>
        <v>0</v>
      </c>
    </row>
    <row r="301" spans="6:6" x14ac:dyDescent="0.25">
      <c r="F301" s="6">
        <f t="shared" ca="1" si="6"/>
        <v>75</v>
      </c>
    </row>
    <row r="302" spans="6:6" x14ac:dyDescent="0.25">
      <c r="F302" s="6">
        <f t="shared" ca="1" si="6"/>
        <v>0</v>
      </c>
    </row>
    <row r="303" spans="6:6" x14ac:dyDescent="0.25">
      <c r="F303" s="6">
        <f t="shared" ca="1" si="6"/>
        <v>0</v>
      </c>
    </row>
    <row r="304" spans="6:6" x14ac:dyDescent="0.25">
      <c r="F304" s="6">
        <f t="shared" ca="1" si="6"/>
        <v>0</v>
      </c>
    </row>
    <row r="305" spans="6:6" x14ac:dyDescent="0.25">
      <c r="F305" s="6">
        <f t="shared" ca="1" si="6"/>
        <v>76</v>
      </c>
    </row>
    <row r="306" spans="6:6" x14ac:dyDescent="0.25">
      <c r="F306" s="6">
        <f t="shared" ca="1" si="6"/>
        <v>0</v>
      </c>
    </row>
    <row r="307" spans="6:6" x14ac:dyDescent="0.25">
      <c r="F307" s="6">
        <f t="shared" ca="1" si="6"/>
        <v>0</v>
      </c>
    </row>
    <row r="308" spans="6:6" x14ac:dyDescent="0.25">
      <c r="F308" s="6">
        <f t="shared" ca="1" si="6"/>
        <v>0</v>
      </c>
    </row>
    <row r="309" spans="6:6" x14ac:dyDescent="0.25">
      <c r="F309" s="6">
        <f t="shared" ca="1" si="6"/>
        <v>77</v>
      </c>
    </row>
    <row r="310" spans="6:6" x14ac:dyDescent="0.25">
      <c r="F310" s="6">
        <f t="shared" ca="1" si="6"/>
        <v>0</v>
      </c>
    </row>
    <row r="311" spans="6:6" x14ac:dyDescent="0.25">
      <c r="F311" s="6">
        <f t="shared" ca="1" si="6"/>
        <v>0</v>
      </c>
    </row>
    <row r="312" spans="6:6" x14ac:dyDescent="0.25">
      <c r="F312" s="6">
        <f t="shared" ca="1" si="6"/>
        <v>0</v>
      </c>
    </row>
    <row r="313" spans="6:6" x14ac:dyDescent="0.25">
      <c r="F313" s="6">
        <f t="shared" ca="1" si="6"/>
        <v>78</v>
      </c>
    </row>
    <row r="314" spans="6:6" x14ac:dyDescent="0.25">
      <c r="F314" s="6">
        <f t="shared" ca="1" si="6"/>
        <v>0</v>
      </c>
    </row>
    <row r="315" spans="6:6" x14ac:dyDescent="0.25">
      <c r="F315" s="6">
        <f t="shared" ca="1" si="6"/>
        <v>0</v>
      </c>
    </row>
    <row r="316" spans="6:6" x14ac:dyDescent="0.25">
      <c r="F316" s="6">
        <f t="shared" ca="1" si="6"/>
        <v>0</v>
      </c>
    </row>
    <row r="317" spans="6:6" x14ac:dyDescent="0.25">
      <c r="F317" s="6">
        <f t="shared" ca="1" si="6"/>
        <v>79</v>
      </c>
    </row>
    <row r="318" spans="6:6" x14ac:dyDescent="0.25">
      <c r="F318" s="6">
        <f t="shared" ca="1" si="6"/>
        <v>0</v>
      </c>
    </row>
    <row r="319" spans="6:6" x14ac:dyDescent="0.25">
      <c r="F319" s="6">
        <f t="shared" ca="1" si="6"/>
        <v>0</v>
      </c>
    </row>
    <row r="320" spans="6:6" x14ac:dyDescent="0.25">
      <c r="F320" s="6">
        <f t="shared" ca="1" si="6"/>
        <v>0</v>
      </c>
    </row>
    <row r="321" spans="6:6" x14ac:dyDescent="0.25">
      <c r="F321" s="6">
        <f t="shared" ref="F321:F384" ca="1" si="7">OFFSET($A$1,FLOOR((ROW()-5)/4,1),MOD(ROW()-5,4))</f>
        <v>80</v>
      </c>
    </row>
    <row r="322" spans="6:6" x14ac:dyDescent="0.25">
      <c r="F322" s="6">
        <f t="shared" ca="1" si="7"/>
        <v>0</v>
      </c>
    </row>
    <row r="323" spans="6:6" x14ac:dyDescent="0.25">
      <c r="F323" s="6">
        <f t="shared" ca="1" si="7"/>
        <v>0</v>
      </c>
    </row>
    <row r="324" spans="6:6" x14ac:dyDescent="0.25">
      <c r="F324" s="6">
        <f t="shared" ca="1" si="7"/>
        <v>0</v>
      </c>
    </row>
    <row r="325" spans="6:6" x14ac:dyDescent="0.25">
      <c r="F325" s="6">
        <f t="shared" ca="1" si="7"/>
        <v>81</v>
      </c>
    </row>
    <row r="326" spans="6:6" x14ac:dyDescent="0.25">
      <c r="F326" s="6">
        <f t="shared" ca="1" si="7"/>
        <v>0</v>
      </c>
    </row>
    <row r="327" spans="6:6" x14ac:dyDescent="0.25">
      <c r="F327" s="6">
        <f t="shared" ca="1" si="7"/>
        <v>0</v>
      </c>
    </row>
    <row r="328" spans="6:6" x14ac:dyDescent="0.25">
      <c r="F328" s="6">
        <f t="shared" ca="1" si="7"/>
        <v>0</v>
      </c>
    </row>
    <row r="329" spans="6:6" x14ac:dyDescent="0.25">
      <c r="F329" s="6">
        <f t="shared" ca="1" si="7"/>
        <v>82</v>
      </c>
    </row>
    <row r="330" spans="6:6" x14ac:dyDescent="0.25">
      <c r="F330" s="6">
        <f t="shared" ca="1" si="7"/>
        <v>0</v>
      </c>
    </row>
    <row r="331" spans="6:6" x14ac:dyDescent="0.25">
      <c r="F331" s="6">
        <f t="shared" ca="1" si="7"/>
        <v>0</v>
      </c>
    </row>
    <row r="332" spans="6:6" x14ac:dyDescent="0.25">
      <c r="F332" s="6">
        <f t="shared" ca="1" si="7"/>
        <v>0</v>
      </c>
    </row>
    <row r="333" spans="6:6" x14ac:dyDescent="0.25">
      <c r="F333" s="6">
        <f t="shared" ca="1" si="7"/>
        <v>83</v>
      </c>
    </row>
    <row r="334" spans="6:6" x14ac:dyDescent="0.25">
      <c r="F334" s="6">
        <f t="shared" ca="1" si="7"/>
        <v>0</v>
      </c>
    </row>
    <row r="335" spans="6:6" x14ac:dyDescent="0.25">
      <c r="F335" s="6">
        <f t="shared" ca="1" si="7"/>
        <v>0</v>
      </c>
    </row>
    <row r="336" spans="6:6" x14ac:dyDescent="0.25">
      <c r="F336" s="6">
        <f t="shared" ca="1" si="7"/>
        <v>0</v>
      </c>
    </row>
    <row r="337" spans="6:6" x14ac:dyDescent="0.25">
      <c r="F337" s="6">
        <f t="shared" ca="1" si="7"/>
        <v>84</v>
      </c>
    </row>
    <row r="338" spans="6:6" x14ac:dyDescent="0.25">
      <c r="F338" s="6">
        <f t="shared" ca="1" si="7"/>
        <v>0</v>
      </c>
    </row>
    <row r="339" spans="6:6" x14ac:dyDescent="0.25">
      <c r="F339" s="6">
        <f t="shared" ca="1" si="7"/>
        <v>0</v>
      </c>
    </row>
    <row r="340" spans="6:6" x14ac:dyDescent="0.25">
      <c r="F340" s="6">
        <f t="shared" ca="1" si="7"/>
        <v>0</v>
      </c>
    </row>
    <row r="341" spans="6:6" x14ac:dyDescent="0.25">
      <c r="F341" s="6">
        <f t="shared" ca="1" si="7"/>
        <v>85</v>
      </c>
    </row>
    <row r="342" spans="6:6" x14ac:dyDescent="0.25">
      <c r="F342" s="6">
        <f t="shared" ca="1" si="7"/>
        <v>0</v>
      </c>
    </row>
    <row r="343" spans="6:6" x14ac:dyDescent="0.25">
      <c r="F343" s="6">
        <f t="shared" ca="1" si="7"/>
        <v>0</v>
      </c>
    </row>
    <row r="344" spans="6:6" x14ac:dyDescent="0.25">
      <c r="F344" s="6">
        <f t="shared" ca="1" si="7"/>
        <v>0</v>
      </c>
    </row>
    <row r="345" spans="6:6" x14ac:dyDescent="0.25">
      <c r="F345" s="6">
        <f t="shared" ca="1" si="7"/>
        <v>86</v>
      </c>
    </row>
    <row r="346" spans="6:6" x14ac:dyDescent="0.25">
      <c r="F346" s="6">
        <f t="shared" ca="1" si="7"/>
        <v>0</v>
      </c>
    </row>
    <row r="347" spans="6:6" x14ac:dyDescent="0.25">
      <c r="F347" s="6">
        <f t="shared" ca="1" si="7"/>
        <v>0</v>
      </c>
    </row>
    <row r="348" spans="6:6" x14ac:dyDescent="0.25">
      <c r="F348" s="6">
        <f t="shared" ca="1" si="7"/>
        <v>0</v>
      </c>
    </row>
    <row r="349" spans="6:6" x14ac:dyDescent="0.25">
      <c r="F349" s="6">
        <f t="shared" ca="1" si="7"/>
        <v>87</v>
      </c>
    </row>
    <row r="350" spans="6:6" x14ac:dyDescent="0.25">
      <c r="F350" s="6">
        <f t="shared" ca="1" si="7"/>
        <v>0</v>
      </c>
    </row>
    <row r="351" spans="6:6" x14ac:dyDescent="0.25">
      <c r="F351" s="6">
        <f t="shared" ca="1" si="7"/>
        <v>0</v>
      </c>
    </row>
    <row r="352" spans="6:6" x14ac:dyDescent="0.25">
      <c r="F352" s="6">
        <f t="shared" ca="1" si="7"/>
        <v>0</v>
      </c>
    </row>
    <row r="353" spans="6:6" x14ac:dyDescent="0.25">
      <c r="F353" s="6">
        <f t="shared" ca="1" si="7"/>
        <v>88</v>
      </c>
    </row>
    <row r="354" spans="6:6" x14ac:dyDescent="0.25">
      <c r="F354" s="6">
        <f t="shared" ca="1" si="7"/>
        <v>0</v>
      </c>
    </row>
    <row r="355" spans="6:6" x14ac:dyDescent="0.25">
      <c r="F355" s="6">
        <f t="shared" ca="1" si="7"/>
        <v>0</v>
      </c>
    </row>
    <row r="356" spans="6:6" x14ac:dyDescent="0.25">
      <c r="F356" s="6">
        <f t="shared" ca="1" si="7"/>
        <v>0</v>
      </c>
    </row>
    <row r="357" spans="6:6" x14ac:dyDescent="0.25">
      <c r="F357" s="6">
        <f t="shared" ca="1" si="7"/>
        <v>89</v>
      </c>
    </row>
    <row r="358" spans="6:6" x14ac:dyDescent="0.25">
      <c r="F358" s="6">
        <f t="shared" ca="1" si="7"/>
        <v>0</v>
      </c>
    </row>
    <row r="359" spans="6:6" x14ac:dyDescent="0.25">
      <c r="F359" s="6">
        <f t="shared" ca="1" si="7"/>
        <v>0</v>
      </c>
    </row>
    <row r="360" spans="6:6" x14ac:dyDescent="0.25">
      <c r="F360" s="6">
        <f t="shared" ca="1" si="7"/>
        <v>0</v>
      </c>
    </row>
    <row r="361" spans="6:6" x14ac:dyDescent="0.25">
      <c r="F361" s="6">
        <f t="shared" ca="1" si="7"/>
        <v>90</v>
      </c>
    </row>
    <row r="362" spans="6:6" x14ac:dyDescent="0.25">
      <c r="F362" s="6">
        <f t="shared" ca="1" si="7"/>
        <v>0</v>
      </c>
    </row>
    <row r="363" spans="6:6" x14ac:dyDescent="0.25">
      <c r="F363" s="6">
        <f t="shared" ca="1" si="7"/>
        <v>0</v>
      </c>
    </row>
    <row r="364" spans="6:6" x14ac:dyDescent="0.25">
      <c r="F364" s="6">
        <f t="shared" ca="1" si="7"/>
        <v>0</v>
      </c>
    </row>
    <row r="365" spans="6:6" x14ac:dyDescent="0.25">
      <c r="F365" s="6">
        <f t="shared" ca="1" si="7"/>
        <v>91</v>
      </c>
    </row>
    <row r="366" spans="6:6" x14ac:dyDescent="0.25">
      <c r="F366" s="6">
        <f t="shared" ca="1" si="7"/>
        <v>0</v>
      </c>
    </row>
    <row r="367" spans="6:6" x14ac:dyDescent="0.25">
      <c r="F367" s="6">
        <f t="shared" ca="1" si="7"/>
        <v>0</v>
      </c>
    </row>
    <row r="368" spans="6:6" x14ac:dyDescent="0.25">
      <c r="F368" s="6">
        <f t="shared" ca="1" si="7"/>
        <v>0</v>
      </c>
    </row>
    <row r="369" spans="6:6" x14ac:dyDescent="0.25">
      <c r="F369" s="6">
        <f t="shared" ca="1" si="7"/>
        <v>92</v>
      </c>
    </row>
    <row r="370" spans="6:6" x14ac:dyDescent="0.25">
      <c r="F370" s="6">
        <f t="shared" ca="1" si="7"/>
        <v>0</v>
      </c>
    </row>
    <row r="371" spans="6:6" x14ac:dyDescent="0.25">
      <c r="F371" s="6">
        <f t="shared" ca="1" si="7"/>
        <v>0</v>
      </c>
    </row>
    <row r="372" spans="6:6" x14ac:dyDescent="0.25">
      <c r="F372" s="6">
        <f t="shared" ca="1" si="7"/>
        <v>0</v>
      </c>
    </row>
    <row r="373" spans="6:6" x14ac:dyDescent="0.25">
      <c r="F373" s="6">
        <f t="shared" ca="1" si="7"/>
        <v>93</v>
      </c>
    </row>
    <row r="374" spans="6:6" x14ac:dyDescent="0.25">
      <c r="F374" s="6">
        <f t="shared" ca="1" si="7"/>
        <v>0</v>
      </c>
    </row>
    <row r="375" spans="6:6" x14ac:dyDescent="0.25">
      <c r="F375" s="6">
        <f t="shared" ca="1" si="7"/>
        <v>0</v>
      </c>
    </row>
    <row r="376" spans="6:6" x14ac:dyDescent="0.25">
      <c r="F376" s="6">
        <f t="shared" ca="1" si="7"/>
        <v>0</v>
      </c>
    </row>
    <row r="377" spans="6:6" x14ac:dyDescent="0.25">
      <c r="F377" s="6">
        <f t="shared" ca="1" si="7"/>
        <v>94</v>
      </c>
    </row>
    <row r="378" spans="6:6" x14ac:dyDescent="0.25">
      <c r="F378" s="6">
        <f t="shared" ca="1" si="7"/>
        <v>0</v>
      </c>
    </row>
    <row r="379" spans="6:6" x14ac:dyDescent="0.25">
      <c r="F379" s="6">
        <f t="shared" ca="1" si="7"/>
        <v>0</v>
      </c>
    </row>
    <row r="380" spans="6:6" x14ac:dyDescent="0.25">
      <c r="F380" s="6">
        <f t="shared" ca="1" si="7"/>
        <v>0</v>
      </c>
    </row>
    <row r="381" spans="6:6" x14ac:dyDescent="0.25">
      <c r="F381" s="6">
        <f t="shared" ca="1" si="7"/>
        <v>95</v>
      </c>
    </row>
    <row r="382" spans="6:6" x14ac:dyDescent="0.25">
      <c r="F382" s="6">
        <f t="shared" ca="1" si="7"/>
        <v>0</v>
      </c>
    </row>
    <row r="383" spans="6:6" x14ac:dyDescent="0.25">
      <c r="F383" s="6">
        <f t="shared" ca="1" si="7"/>
        <v>0</v>
      </c>
    </row>
    <row r="384" spans="6:6" x14ac:dyDescent="0.25">
      <c r="F384" s="6">
        <f t="shared" ca="1" si="7"/>
        <v>0</v>
      </c>
    </row>
    <row r="385" spans="6:6" x14ac:dyDescent="0.25">
      <c r="F385" s="6">
        <f t="shared" ref="F385:F448" ca="1" si="8">OFFSET($A$1,FLOOR((ROW()-5)/4,1),MOD(ROW()-5,4))</f>
        <v>96</v>
      </c>
    </row>
    <row r="386" spans="6:6" x14ac:dyDescent="0.25">
      <c r="F386" s="6">
        <f t="shared" ca="1" si="8"/>
        <v>0</v>
      </c>
    </row>
    <row r="387" spans="6:6" x14ac:dyDescent="0.25">
      <c r="F387" s="6">
        <f t="shared" ca="1" si="8"/>
        <v>0</v>
      </c>
    </row>
    <row r="388" spans="6:6" x14ac:dyDescent="0.25">
      <c r="F388" s="6">
        <f t="shared" ca="1" si="8"/>
        <v>0</v>
      </c>
    </row>
    <row r="389" spans="6:6" x14ac:dyDescent="0.25">
      <c r="F389" s="6">
        <f t="shared" ca="1" si="8"/>
        <v>97</v>
      </c>
    </row>
    <row r="390" spans="6:6" x14ac:dyDescent="0.25">
      <c r="F390" s="6">
        <f t="shared" ca="1" si="8"/>
        <v>0</v>
      </c>
    </row>
    <row r="391" spans="6:6" x14ac:dyDescent="0.25">
      <c r="F391" s="6">
        <f t="shared" ca="1" si="8"/>
        <v>0</v>
      </c>
    </row>
    <row r="392" spans="6:6" x14ac:dyDescent="0.25">
      <c r="F392" s="6">
        <f t="shared" ca="1" si="8"/>
        <v>0</v>
      </c>
    </row>
    <row r="393" spans="6:6" x14ac:dyDescent="0.25">
      <c r="F393" s="6">
        <f t="shared" ca="1" si="8"/>
        <v>98</v>
      </c>
    </row>
    <row r="394" spans="6:6" x14ac:dyDescent="0.25">
      <c r="F394" s="6">
        <f t="shared" ca="1" si="8"/>
        <v>0</v>
      </c>
    </row>
    <row r="395" spans="6:6" x14ac:dyDescent="0.25">
      <c r="F395" s="6">
        <f t="shared" ca="1" si="8"/>
        <v>0</v>
      </c>
    </row>
    <row r="396" spans="6:6" x14ac:dyDescent="0.25">
      <c r="F396" s="6">
        <f t="shared" ca="1" si="8"/>
        <v>0</v>
      </c>
    </row>
    <row r="397" spans="6:6" x14ac:dyDescent="0.25">
      <c r="F397" s="6">
        <f t="shared" ca="1" si="8"/>
        <v>99</v>
      </c>
    </row>
    <row r="398" spans="6:6" x14ac:dyDescent="0.25">
      <c r="F398" s="6">
        <f t="shared" ca="1" si="8"/>
        <v>0</v>
      </c>
    </row>
    <row r="399" spans="6:6" x14ac:dyDescent="0.25">
      <c r="F399" s="6">
        <f t="shared" ca="1" si="8"/>
        <v>0</v>
      </c>
    </row>
    <row r="400" spans="6:6" x14ac:dyDescent="0.25">
      <c r="F400" s="6">
        <f t="shared" ca="1" si="8"/>
        <v>0</v>
      </c>
    </row>
    <row r="401" spans="6:6" x14ac:dyDescent="0.25">
      <c r="F401" s="6">
        <f t="shared" ca="1" si="8"/>
        <v>100</v>
      </c>
    </row>
    <row r="402" spans="6:6" x14ac:dyDescent="0.25">
      <c r="F402" s="6">
        <f t="shared" ca="1" si="8"/>
        <v>0</v>
      </c>
    </row>
    <row r="403" spans="6:6" x14ac:dyDescent="0.25">
      <c r="F403" s="6">
        <f t="shared" ca="1" si="8"/>
        <v>0</v>
      </c>
    </row>
    <row r="404" spans="6:6" x14ac:dyDescent="0.25">
      <c r="F404" s="6">
        <f t="shared" ca="1" si="8"/>
        <v>0</v>
      </c>
    </row>
    <row r="405" spans="6:6" x14ac:dyDescent="0.25">
      <c r="F405" s="6">
        <f t="shared" ca="1" si="8"/>
        <v>0</v>
      </c>
    </row>
    <row r="406" spans="6:6" x14ac:dyDescent="0.25">
      <c r="F406" s="6">
        <f t="shared" ca="1" si="8"/>
        <v>0</v>
      </c>
    </row>
    <row r="407" spans="6:6" x14ac:dyDescent="0.25">
      <c r="F407" s="6">
        <f t="shared" ca="1" si="8"/>
        <v>0</v>
      </c>
    </row>
    <row r="408" spans="6:6" x14ac:dyDescent="0.25">
      <c r="F408" s="6">
        <f t="shared" ca="1" si="8"/>
        <v>0</v>
      </c>
    </row>
    <row r="409" spans="6:6" x14ac:dyDescent="0.25">
      <c r="F409" s="6">
        <f t="shared" ca="1" si="8"/>
        <v>0</v>
      </c>
    </row>
    <row r="410" spans="6:6" x14ac:dyDescent="0.25">
      <c r="F410" s="6">
        <f t="shared" ca="1" si="8"/>
        <v>0</v>
      </c>
    </row>
    <row r="411" spans="6:6" x14ac:dyDescent="0.25">
      <c r="F411" s="6">
        <f t="shared" ca="1" si="8"/>
        <v>0</v>
      </c>
    </row>
    <row r="412" spans="6:6" x14ac:dyDescent="0.25">
      <c r="F412" s="6">
        <f t="shared" ca="1" si="8"/>
        <v>0</v>
      </c>
    </row>
    <row r="413" spans="6:6" x14ac:dyDescent="0.25">
      <c r="F413" s="6">
        <f t="shared" ca="1" si="8"/>
        <v>0</v>
      </c>
    </row>
    <row r="414" spans="6:6" x14ac:dyDescent="0.25">
      <c r="F414" s="6">
        <f t="shared" ca="1" si="8"/>
        <v>0</v>
      </c>
    </row>
    <row r="415" spans="6:6" x14ac:dyDescent="0.25">
      <c r="F415" s="6">
        <f t="shared" ca="1" si="8"/>
        <v>0</v>
      </c>
    </row>
    <row r="416" spans="6:6" x14ac:dyDescent="0.25">
      <c r="F416" s="6">
        <f t="shared" ca="1" si="8"/>
        <v>0</v>
      </c>
    </row>
    <row r="417" spans="6:6" x14ac:dyDescent="0.25">
      <c r="F417" s="6">
        <f t="shared" ca="1" si="8"/>
        <v>0</v>
      </c>
    </row>
    <row r="418" spans="6:6" x14ac:dyDescent="0.25">
      <c r="F418" s="6">
        <f t="shared" ca="1" si="8"/>
        <v>0</v>
      </c>
    </row>
    <row r="419" spans="6:6" x14ac:dyDescent="0.25">
      <c r="F419" s="6">
        <f t="shared" ca="1" si="8"/>
        <v>0</v>
      </c>
    </row>
    <row r="420" spans="6:6" x14ac:dyDescent="0.25">
      <c r="F420" s="6">
        <f t="shared" ca="1" si="8"/>
        <v>0</v>
      </c>
    </row>
    <row r="421" spans="6:6" x14ac:dyDescent="0.25">
      <c r="F421" s="6">
        <f t="shared" ca="1" si="8"/>
        <v>0</v>
      </c>
    </row>
    <row r="422" spans="6:6" x14ac:dyDescent="0.25">
      <c r="F422" s="6">
        <f t="shared" ca="1" si="8"/>
        <v>0</v>
      </c>
    </row>
    <row r="423" spans="6:6" x14ac:dyDescent="0.25">
      <c r="F423" s="6">
        <f t="shared" ca="1" si="8"/>
        <v>0</v>
      </c>
    </row>
    <row r="424" spans="6:6" x14ac:dyDescent="0.25">
      <c r="F424" s="6">
        <f t="shared" ca="1" si="8"/>
        <v>0</v>
      </c>
    </row>
    <row r="425" spans="6:6" x14ac:dyDescent="0.25">
      <c r="F425" s="6">
        <f t="shared" ca="1" si="8"/>
        <v>0</v>
      </c>
    </row>
    <row r="426" spans="6:6" x14ac:dyDescent="0.25">
      <c r="F426" s="6">
        <f t="shared" ca="1" si="8"/>
        <v>0</v>
      </c>
    </row>
    <row r="427" spans="6:6" x14ac:dyDescent="0.25">
      <c r="F427" s="6">
        <f t="shared" ca="1" si="8"/>
        <v>0</v>
      </c>
    </row>
    <row r="428" spans="6:6" x14ac:dyDescent="0.25">
      <c r="F428" s="6">
        <f t="shared" ca="1" si="8"/>
        <v>0</v>
      </c>
    </row>
    <row r="429" spans="6:6" x14ac:dyDescent="0.25">
      <c r="F429" s="6">
        <f t="shared" ca="1" si="8"/>
        <v>0</v>
      </c>
    </row>
    <row r="430" spans="6:6" x14ac:dyDescent="0.25">
      <c r="F430" s="6">
        <f t="shared" ca="1" si="8"/>
        <v>0</v>
      </c>
    </row>
    <row r="431" spans="6:6" x14ac:dyDescent="0.25">
      <c r="F431" s="6">
        <f t="shared" ca="1" si="8"/>
        <v>0</v>
      </c>
    </row>
    <row r="432" spans="6:6" x14ac:dyDescent="0.25">
      <c r="F432" s="6">
        <f t="shared" ca="1" si="8"/>
        <v>0</v>
      </c>
    </row>
    <row r="433" spans="6:6" x14ac:dyDescent="0.25">
      <c r="F433" s="6">
        <f t="shared" ca="1" si="8"/>
        <v>0</v>
      </c>
    </row>
    <row r="434" spans="6:6" x14ac:dyDescent="0.25">
      <c r="F434" s="6">
        <f t="shared" ca="1" si="8"/>
        <v>0</v>
      </c>
    </row>
    <row r="435" spans="6:6" x14ac:dyDescent="0.25">
      <c r="F435" s="6">
        <f t="shared" ca="1" si="8"/>
        <v>0</v>
      </c>
    </row>
    <row r="436" spans="6:6" x14ac:dyDescent="0.25">
      <c r="F436" s="6">
        <f t="shared" ca="1" si="8"/>
        <v>0</v>
      </c>
    </row>
    <row r="437" spans="6:6" x14ac:dyDescent="0.25">
      <c r="F437" s="6">
        <f t="shared" ca="1" si="8"/>
        <v>0</v>
      </c>
    </row>
    <row r="438" spans="6:6" x14ac:dyDescent="0.25">
      <c r="F438" s="6">
        <f t="shared" ca="1" si="8"/>
        <v>0</v>
      </c>
    </row>
    <row r="439" spans="6:6" x14ac:dyDescent="0.25">
      <c r="F439" s="6">
        <f t="shared" ca="1" si="8"/>
        <v>0</v>
      </c>
    </row>
    <row r="440" spans="6:6" x14ac:dyDescent="0.25">
      <c r="F440" s="6">
        <f t="shared" ca="1" si="8"/>
        <v>0</v>
      </c>
    </row>
    <row r="441" spans="6:6" x14ac:dyDescent="0.25">
      <c r="F441" s="6">
        <f t="shared" ca="1" si="8"/>
        <v>0</v>
      </c>
    </row>
    <row r="442" spans="6:6" x14ac:dyDescent="0.25">
      <c r="F442" s="6">
        <f t="shared" ca="1" si="8"/>
        <v>0</v>
      </c>
    </row>
    <row r="443" spans="6:6" x14ac:dyDescent="0.25">
      <c r="F443" s="6">
        <f t="shared" ca="1" si="8"/>
        <v>0</v>
      </c>
    </row>
    <row r="444" spans="6:6" x14ac:dyDescent="0.25">
      <c r="F444" s="6">
        <f t="shared" ca="1" si="8"/>
        <v>0</v>
      </c>
    </row>
    <row r="445" spans="6:6" x14ac:dyDescent="0.25">
      <c r="F445" s="6">
        <f t="shared" ca="1" si="8"/>
        <v>0</v>
      </c>
    </row>
    <row r="446" spans="6:6" x14ac:dyDescent="0.25">
      <c r="F446" s="6">
        <f t="shared" ca="1" si="8"/>
        <v>0</v>
      </c>
    </row>
    <row r="447" spans="6:6" x14ac:dyDescent="0.25">
      <c r="F447" s="6">
        <f t="shared" ca="1" si="8"/>
        <v>0</v>
      </c>
    </row>
    <row r="448" spans="6:6" x14ac:dyDescent="0.25">
      <c r="F448" s="6">
        <f t="shared" ca="1" si="8"/>
        <v>0</v>
      </c>
    </row>
    <row r="449" spans="6:6" x14ac:dyDescent="0.25">
      <c r="F449" s="6">
        <f t="shared" ref="F449:F512" ca="1" si="9">OFFSET($A$1,FLOOR((ROW()-5)/4,1),MOD(ROW()-5,4))</f>
        <v>0</v>
      </c>
    </row>
    <row r="450" spans="6:6" x14ac:dyDescent="0.25">
      <c r="F450" s="6">
        <f t="shared" ca="1" si="9"/>
        <v>0</v>
      </c>
    </row>
    <row r="451" spans="6:6" x14ac:dyDescent="0.25">
      <c r="F451" s="6">
        <f t="shared" ca="1" si="9"/>
        <v>0</v>
      </c>
    </row>
    <row r="452" spans="6:6" x14ac:dyDescent="0.25">
      <c r="F452" s="6">
        <f t="shared" ca="1" si="9"/>
        <v>0</v>
      </c>
    </row>
    <row r="453" spans="6:6" x14ac:dyDescent="0.25">
      <c r="F453" s="6">
        <f t="shared" ca="1" si="9"/>
        <v>0</v>
      </c>
    </row>
    <row r="454" spans="6:6" x14ac:dyDescent="0.25">
      <c r="F454" s="6">
        <f t="shared" ca="1" si="9"/>
        <v>0</v>
      </c>
    </row>
    <row r="455" spans="6:6" x14ac:dyDescent="0.25">
      <c r="F455" s="6">
        <f t="shared" ca="1" si="9"/>
        <v>0</v>
      </c>
    </row>
    <row r="456" spans="6:6" x14ac:dyDescent="0.25">
      <c r="F456" s="6">
        <f t="shared" ca="1" si="9"/>
        <v>0</v>
      </c>
    </row>
    <row r="457" spans="6:6" x14ac:dyDescent="0.25">
      <c r="F457" s="6">
        <f t="shared" ca="1" si="9"/>
        <v>0</v>
      </c>
    </row>
    <row r="458" spans="6:6" x14ac:dyDescent="0.25">
      <c r="F458" s="6">
        <f t="shared" ca="1" si="9"/>
        <v>0</v>
      </c>
    </row>
    <row r="459" spans="6:6" x14ac:dyDescent="0.25">
      <c r="F459" s="6">
        <f t="shared" ca="1" si="9"/>
        <v>0</v>
      </c>
    </row>
    <row r="460" spans="6:6" x14ac:dyDescent="0.25">
      <c r="F460" s="6">
        <f t="shared" ca="1" si="9"/>
        <v>0</v>
      </c>
    </row>
    <row r="461" spans="6:6" x14ac:dyDescent="0.25">
      <c r="F461" s="6">
        <f t="shared" ca="1" si="9"/>
        <v>0</v>
      </c>
    </row>
    <row r="462" spans="6:6" x14ac:dyDescent="0.25">
      <c r="F462" s="6">
        <f t="shared" ca="1" si="9"/>
        <v>0</v>
      </c>
    </row>
    <row r="463" spans="6:6" x14ac:dyDescent="0.25">
      <c r="F463" s="6">
        <f t="shared" ca="1" si="9"/>
        <v>0</v>
      </c>
    </row>
    <row r="464" spans="6:6" x14ac:dyDescent="0.25">
      <c r="F464" s="6">
        <f t="shared" ca="1" si="9"/>
        <v>0</v>
      </c>
    </row>
    <row r="465" spans="6:6" x14ac:dyDescent="0.25">
      <c r="F465" s="6">
        <f t="shared" ca="1" si="9"/>
        <v>0</v>
      </c>
    </row>
    <row r="466" spans="6:6" x14ac:dyDescent="0.25">
      <c r="F466" s="6">
        <f t="shared" ca="1" si="9"/>
        <v>0</v>
      </c>
    </row>
    <row r="467" spans="6:6" x14ac:dyDescent="0.25">
      <c r="F467" s="6">
        <f t="shared" ca="1" si="9"/>
        <v>0</v>
      </c>
    </row>
    <row r="468" spans="6:6" x14ac:dyDescent="0.25">
      <c r="F468" s="6">
        <f t="shared" ca="1" si="9"/>
        <v>0</v>
      </c>
    </row>
    <row r="469" spans="6:6" x14ac:dyDescent="0.25">
      <c r="F469" s="6">
        <f t="shared" ca="1" si="9"/>
        <v>0</v>
      </c>
    </row>
    <row r="470" spans="6:6" x14ac:dyDescent="0.25">
      <c r="F470" s="6">
        <f t="shared" ca="1" si="9"/>
        <v>0</v>
      </c>
    </row>
    <row r="471" spans="6:6" x14ac:dyDescent="0.25">
      <c r="F471" s="6">
        <f t="shared" ca="1" si="9"/>
        <v>0</v>
      </c>
    </row>
    <row r="472" spans="6:6" x14ac:dyDescent="0.25">
      <c r="F472" s="6">
        <f t="shared" ca="1" si="9"/>
        <v>0</v>
      </c>
    </row>
    <row r="473" spans="6:6" x14ac:dyDescent="0.25">
      <c r="F473" s="6">
        <f t="shared" ca="1" si="9"/>
        <v>0</v>
      </c>
    </row>
    <row r="474" spans="6:6" x14ac:dyDescent="0.25">
      <c r="F474" s="6">
        <f t="shared" ca="1" si="9"/>
        <v>0</v>
      </c>
    </row>
    <row r="475" spans="6:6" x14ac:dyDescent="0.25">
      <c r="F475" s="6">
        <f t="shared" ca="1" si="9"/>
        <v>0</v>
      </c>
    </row>
    <row r="476" spans="6:6" x14ac:dyDescent="0.25">
      <c r="F476" s="6">
        <f t="shared" ca="1" si="9"/>
        <v>0</v>
      </c>
    </row>
    <row r="477" spans="6:6" x14ac:dyDescent="0.25">
      <c r="F477" s="6">
        <f t="shared" ca="1" si="9"/>
        <v>0</v>
      </c>
    </row>
    <row r="478" spans="6:6" x14ac:dyDescent="0.25">
      <c r="F478" s="6">
        <f t="shared" ca="1" si="9"/>
        <v>0</v>
      </c>
    </row>
    <row r="479" spans="6:6" x14ac:dyDescent="0.25">
      <c r="F479" s="6">
        <f t="shared" ca="1" si="9"/>
        <v>0</v>
      </c>
    </row>
    <row r="480" spans="6:6" x14ac:dyDescent="0.25">
      <c r="F480" s="6">
        <f t="shared" ca="1" si="9"/>
        <v>0</v>
      </c>
    </row>
    <row r="481" spans="6:6" x14ac:dyDescent="0.25">
      <c r="F481" s="6">
        <f t="shared" ca="1" si="9"/>
        <v>0</v>
      </c>
    </row>
    <row r="482" spans="6:6" x14ac:dyDescent="0.25">
      <c r="F482" s="6">
        <f t="shared" ca="1" si="9"/>
        <v>0</v>
      </c>
    </row>
    <row r="483" spans="6:6" x14ac:dyDescent="0.25">
      <c r="F483" s="6">
        <f t="shared" ca="1" si="9"/>
        <v>0</v>
      </c>
    </row>
    <row r="484" spans="6:6" x14ac:dyDescent="0.25">
      <c r="F484" s="6">
        <f t="shared" ca="1" si="9"/>
        <v>0</v>
      </c>
    </row>
    <row r="485" spans="6:6" x14ac:dyDescent="0.25">
      <c r="F485" s="6">
        <f t="shared" ca="1" si="9"/>
        <v>0</v>
      </c>
    </row>
    <row r="486" spans="6:6" x14ac:dyDescent="0.25">
      <c r="F486" s="6">
        <f t="shared" ca="1" si="9"/>
        <v>0</v>
      </c>
    </row>
    <row r="487" spans="6:6" x14ac:dyDescent="0.25">
      <c r="F487" s="6">
        <f t="shared" ca="1" si="9"/>
        <v>0</v>
      </c>
    </row>
    <row r="488" spans="6:6" x14ac:dyDescent="0.25">
      <c r="F488" s="6">
        <f t="shared" ca="1" si="9"/>
        <v>0</v>
      </c>
    </row>
    <row r="489" spans="6:6" x14ac:dyDescent="0.25">
      <c r="F489" s="6">
        <f t="shared" ca="1" si="9"/>
        <v>0</v>
      </c>
    </row>
    <row r="490" spans="6:6" x14ac:dyDescent="0.25">
      <c r="F490" s="6">
        <f t="shared" ca="1" si="9"/>
        <v>0</v>
      </c>
    </row>
    <row r="491" spans="6:6" x14ac:dyDescent="0.25">
      <c r="F491" s="6">
        <f t="shared" ca="1" si="9"/>
        <v>0</v>
      </c>
    </row>
    <row r="492" spans="6:6" x14ac:dyDescent="0.25">
      <c r="F492" s="6">
        <f t="shared" ca="1" si="9"/>
        <v>0</v>
      </c>
    </row>
    <row r="493" spans="6:6" x14ac:dyDescent="0.25">
      <c r="F493" s="6">
        <f t="shared" ca="1" si="9"/>
        <v>0</v>
      </c>
    </row>
    <row r="494" spans="6:6" x14ac:dyDescent="0.25">
      <c r="F494" s="6">
        <f t="shared" ca="1" si="9"/>
        <v>0</v>
      </c>
    </row>
    <row r="495" spans="6:6" x14ac:dyDescent="0.25">
      <c r="F495" s="6">
        <f t="shared" ca="1" si="9"/>
        <v>0</v>
      </c>
    </row>
    <row r="496" spans="6:6" x14ac:dyDescent="0.25">
      <c r="F496" s="6">
        <f t="shared" ca="1" si="9"/>
        <v>0</v>
      </c>
    </row>
    <row r="497" spans="6:6" x14ac:dyDescent="0.25">
      <c r="F497" s="6">
        <f t="shared" ca="1" si="9"/>
        <v>0</v>
      </c>
    </row>
    <row r="498" spans="6:6" x14ac:dyDescent="0.25">
      <c r="F498" s="6">
        <f t="shared" ca="1" si="9"/>
        <v>0</v>
      </c>
    </row>
    <row r="499" spans="6:6" x14ac:dyDescent="0.25">
      <c r="F499" s="6">
        <f t="shared" ca="1" si="9"/>
        <v>0</v>
      </c>
    </row>
    <row r="500" spans="6:6" x14ac:dyDescent="0.25">
      <c r="F500" s="6">
        <f t="shared" ca="1" si="9"/>
        <v>0</v>
      </c>
    </row>
    <row r="501" spans="6:6" x14ac:dyDescent="0.25">
      <c r="F501" s="6">
        <f t="shared" ca="1" si="9"/>
        <v>0</v>
      </c>
    </row>
    <row r="502" spans="6:6" x14ac:dyDescent="0.25">
      <c r="F502" s="6">
        <f t="shared" ca="1" si="9"/>
        <v>0</v>
      </c>
    </row>
    <row r="503" spans="6:6" x14ac:dyDescent="0.25">
      <c r="F503" s="6">
        <f t="shared" ca="1" si="9"/>
        <v>0</v>
      </c>
    </row>
    <row r="504" spans="6:6" x14ac:dyDescent="0.25">
      <c r="F504" s="6">
        <f t="shared" ca="1" si="9"/>
        <v>0</v>
      </c>
    </row>
    <row r="505" spans="6:6" x14ac:dyDescent="0.25">
      <c r="F505" s="6">
        <f t="shared" ca="1" si="9"/>
        <v>0</v>
      </c>
    </row>
    <row r="506" spans="6:6" x14ac:dyDescent="0.25">
      <c r="F506" s="6">
        <f t="shared" ca="1" si="9"/>
        <v>0</v>
      </c>
    </row>
    <row r="507" spans="6:6" x14ac:dyDescent="0.25">
      <c r="F507" s="6">
        <f t="shared" ca="1" si="9"/>
        <v>0</v>
      </c>
    </row>
    <row r="508" spans="6:6" x14ac:dyDescent="0.25">
      <c r="F508" s="6">
        <f t="shared" ca="1" si="9"/>
        <v>0</v>
      </c>
    </row>
    <row r="509" spans="6:6" x14ac:dyDescent="0.25">
      <c r="F509" s="6">
        <f t="shared" ca="1" si="9"/>
        <v>0</v>
      </c>
    </row>
    <row r="510" spans="6:6" x14ac:dyDescent="0.25">
      <c r="F510" s="6">
        <f t="shared" ca="1" si="9"/>
        <v>0</v>
      </c>
    </row>
    <row r="511" spans="6:6" x14ac:dyDescent="0.25">
      <c r="F511" s="6">
        <f t="shared" ca="1" si="9"/>
        <v>0</v>
      </c>
    </row>
    <row r="512" spans="6:6" x14ac:dyDescent="0.25">
      <c r="F512" s="6">
        <f t="shared" ca="1" si="9"/>
        <v>0</v>
      </c>
    </row>
    <row r="513" spans="6:6" x14ac:dyDescent="0.25">
      <c r="F513" s="6">
        <f t="shared" ref="F513:F576" ca="1" si="10">OFFSET($A$1,FLOOR((ROW()-5)/4,1),MOD(ROW()-5,4))</f>
        <v>0</v>
      </c>
    </row>
    <row r="514" spans="6:6" x14ac:dyDescent="0.25">
      <c r="F514" s="6">
        <f t="shared" ca="1" si="10"/>
        <v>0</v>
      </c>
    </row>
    <row r="515" spans="6:6" x14ac:dyDescent="0.25">
      <c r="F515" s="6">
        <f t="shared" ca="1" si="10"/>
        <v>0</v>
      </c>
    </row>
    <row r="516" spans="6:6" x14ac:dyDescent="0.25">
      <c r="F516" s="6">
        <f t="shared" ca="1" si="10"/>
        <v>0</v>
      </c>
    </row>
    <row r="517" spans="6:6" x14ac:dyDescent="0.25">
      <c r="F517" s="6">
        <f t="shared" ca="1" si="10"/>
        <v>0</v>
      </c>
    </row>
    <row r="518" spans="6:6" x14ac:dyDescent="0.25">
      <c r="F518" s="6">
        <f t="shared" ca="1" si="10"/>
        <v>0</v>
      </c>
    </row>
    <row r="519" spans="6:6" x14ac:dyDescent="0.25">
      <c r="F519" s="6">
        <f t="shared" ca="1" si="10"/>
        <v>0</v>
      </c>
    </row>
    <row r="520" spans="6:6" x14ac:dyDescent="0.25">
      <c r="F520" s="6">
        <f t="shared" ca="1" si="10"/>
        <v>0</v>
      </c>
    </row>
    <row r="521" spans="6:6" x14ac:dyDescent="0.25">
      <c r="F521" s="6">
        <f t="shared" ca="1" si="10"/>
        <v>0</v>
      </c>
    </row>
    <row r="522" spans="6:6" x14ac:dyDescent="0.25">
      <c r="F522" s="6">
        <f t="shared" ca="1" si="10"/>
        <v>0</v>
      </c>
    </row>
    <row r="523" spans="6:6" x14ac:dyDescent="0.25">
      <c r="F523" s="6">
        <f t="shared" ca="1" si="10"/>
        <v>0</v>
      </c>
    </row>
    <row r="524" spans="6:6" x14ac:dyDescent="0.25">
      <c r="F524" s="6">
        <f t="shared" ca="1" si="10"/>
        <v>0</v>
      </c>
    </row>
    <row r="525" spans="6:6" x14ac:dyDescent="0.25">
      <c r="F525" s="6">
        <f t="shared" ca="1" si="10"/>
        <v>0</v>
      </c>
    </row>
    <row r="526" spans="6:6" x14ac:dyDescent="0.25">
      <c r="F526" s="6">
        <f t="shared" ca="1" si="10"/>
        <v>0</v>
      </c>
    </row>
    <row r="527" spans="6:6" x14ac:dyDescent="0.25">
      <c r="F527" s="6">
        <f t="shared" ca="1" si="10"/>
        <v>0</v>
      </c>
    </row>
    <row r="528" spans="6:6" x14ac:dyDescent="0.25">
      <c r="F528" s="6">
        <f t="shared" ca="1" si="10"/>
        <v>0</v>
      </c>
    </row>
    <row r="529" spans="6:6" x14ac:dyDescent="0.25">
      <c r="F529" s="6">
        <f t="shared" ca="1" si="10"/>
        <v>0</v>
      </c>
    </row>
    <row r="530" spans="6:6" x14ac:dyDescent="0.25">
      <c r="F530" s="6">
        <f t="shared" ca="1" si="10"/>
        <v>0</v>
      </c>
    </row>
    <row r="531" spans="6:6" x14ac:dyDescent="0.25">
      <c r="F531" s="6">
        <f t="shared" ca="1" si="10"/>
        <v>0</v>
      </c>
    </row>
    <row r="532" spans="6:6" x14ac:dyDescent="0.25">
      <c r="F532" s="6">
        <f t="shared" ca="1" si="10"/>
        <v>0</v>
      </c>
    </row>
    <row r="533" spans="6:6" x14ac:dyDescent="0.25">
      <c r="F533" s="6">
        <f t="shared" ca="1" si="10"/>
        <v>0</v>
      </c>
    </row>
    <row r="534" spans="6:6" x14ac:dyDescent="0.25">
      <c r="F534" s="6">
        <f t="shared" ca="1" si="10"/>
        <v>0</v>
      </c>
    </row>
    <row r="535" spans="6:6" x14ac:dyDescent="0.25">
      <c r="F535" s="6">
        <f t="shared" ca="1" si="10"/>
        <v>0</v>
      </c>
    </row>
    <row r="536" spans="6:6" x14ac:dyDescent="0.25">
      <c r="F536" s="6">
        <f t="shared" ca="1" si="10"/>
        <v>0</v>
      </c>
    </row>
    <row r="537" spans="6:6" x14ac:dyDescent="0.25">
      <c r="F537" s="6">
        <f t="shared" ca="1" si="10"/>
        <v>0</v>
      </c>
    </row>
    <row r="538" spans="6:6" x14ac:dyDescent="0.25">
      <c r="F538" s="6">
        <f t="shared" ca="1" si="10"/>
        <v>0</v>
      </c>
    </row>
    <row r="539" spans="6:6" x14ac:dyDescent="0.25">
      <c r="F539" s="6">
        <f t="shared" ca="1" si="10"/>
        <v>0</v>
      </c>
    </row>
    <row r="540" spans="6:6" x14ac:dyDescent="0.25">
      <c r="F540" s="6">
        <f t="shared" ca="1" si="10"/>
        <v>0</v>
      </c>
    </row>
    <row r="541" spans="6:6" x14ac:dyDescent="0.25">
      <c r="F541" s="6">
        <f t="shared" ca="1" si="10"/>
        <v>0</v>
      </c>
    </row>
    <row r="542" spans="6:6" x14ac:dyDescent="0.25">
      <c r="F542" s="6">
        <f t="shared" ca="1" si="10"/>
        <v>0</v>
      </c>
    </row>
    <row r="543" spans="6:6" x14ac:dyDescent="0.25">
      <c r="F543" s="6">
        <f t="shared" ca="1" si="10"/>
        <v>0</v>
      </c>
    </row>
    <row r="544" spans="6:6" x14ac:dyDescent="0.25">
      <c r="F544" s="6">
        <f t="shared" ca="1" si="10"/>
        <v>0</v>
      </c>
    </row>
    <row r="545" spans="6:6" x14ac:dyDescent="0.25">
      <c r="F545" s="6">
        <f t="shared" ca="1" si="10"/>
        <v>0</v>
      </c>
    </row>
    <row r="546" spans="6:6" x14ac:dyDescent="0.25">
      <c r="F546" s="6">
        <f t="shared" ca="1" si="10"/>
        <v>0</v>
      </c>
    </row>
    <row r="547" spans="6:6" x14ac:dyDescent="0.25">
      <c r="F547" s="6">
        <f t="shared" ca="1" si="10"/>
        <v>0</v>
      </c>
    </row>
    <row r="548" spans="6:6" x14ac:dyDescent="0.25">
      <c r="F548" s="6">
        <f t="shared" ca="1" si="10"/>
        <v>0</v>
      </c>
    </row>
    <row r="549" spans="6:6" x14ac:dyDescent="0.25">
      <c r="F549" s="6">
        <f t="shared" ca="1" si="10"/>
        <v>0</v>
      </c>
    </row>
    <row r="550" spans="6:6" x14ac:dyDescent="0.25">
      <c r="F550" s="6">
        <f t="shared" ca="1" si="10"/>
        <v>0</v>
      </c>
    </row>
    <row r="551" spans="6:6" x14ac:dyDescent="0.25">
      <c r="F551" s="6">
        <f t="shared" ca="1" si="10"/>
        <v>0</v>
      </c>
    </row>
    <row r="552" spans="6:6" x14ac:dyDescent="0.25">
      <c r="F552" s="6">
        <f t="shared" ca="1" si="10"/>
        <v>0</v>
      </c>
    </row>
    <row r="553" spans="6:6" x14ac:dyDescent="0.25">
      <c r="F553" s="6">
        <f t="shared" ca="1" si="10"/>
        <v>0</v>
      </c>
    </row>
    <row r="554" spans="6:6" x14ac:dyDescent="0.25">
      <c r="F554" s="6">
        <f t="shared" ca="1" si="10"/>
        <v>0</v>
      </c>
    </row>
    <row r="555" spans="6:6" x14ac:dyDescent="0.25">
      <c r="F555" s="6">
        <f t="shared" ca="1" si="10"/>
        <v>0</v>
      </c>
    </row>
    <row r="556" spans="6:6" x14ac:dyDescent="0.25">
      <c r="F556" s="6">
        <f t="shared" ca="1" si="10"/>
        <v>0</v>
      </c>
    </row>
    <row r="557" spans="6:6" x14ac:dyDescent="0.25">
      <c r="F557" s="6">
        <f t="shared" ca="1" si="10"/>
        <v>0</v>
      </c>
    </row>
    <row r="558" spans="6:6" x14ac:dyDescent="0.25">
      <c r="F558" s="6">
        <f t="shared" ca="1" si="10"/>
        <v>0</v>
      </c>
    </row>
    <row r="559" spans="6:6" x14ac:dyDescent="0.25">
      <c r="F559" s="6">
        <f t="shared" ca="1" si="10"/>
        <v>0</v>
      </c>
    </row>
    <row r="560" spans="6:6" x14ac:dyDescent="0.25">
      <c r="F560" s="6">
        <f t="shared" ca="1" si="10"/>
        <v>0</v>
      </c>
    </row>
    <row r="561" spans="6:6" x14ac:dyDescent="0.25">
      <c r="F561" s="6">
        <f t="shared" ca="1" si="10"/>
        <v>0</v>
      </c>
    </row>
    <row r="562" spans="6:6" x14ac:dyDescent="0.25">
      <c r="F562" s="6">
        <f t="shared" ca="1" si="10"/>
        <v>0</v>
      </c>
    </row>
    <row r="563" spans="6:6" x14ac:dyDescent="0.25">
      <c r="F563" s="6">
        <f t="shared" ca="1" si="10"/>
        <v>0</v>
      </c>
    </row>
    <row r="564" spans="6:6" x14ac:dyDescent="0.25">
      <c r="F564" s="6">
        <f t="shared" ca="1" si="10"/>
        <v>0</v>
      </c>
    </row>
    <row r="565" spans="6:6" x14ac:dyDescent="0.25">
      <c r="F565" s="6">
        <f t="shared" ca="1" si="10"/>
        <v>0</v>
      </c>
    </row>
    <row r="566" spans="6:6" x14ac:dyDescent="0.25">
      <c r="F566" s="6">
        <f t="shared" ca="1" si="10"/>
        <v>0</v>
      </c>
    </row>
    <row r="567" spans="6:6" x14ac:dyDescent="0.25">
      <c r="F567" s="6">
        <f t="shared" ca="1" si="10"/>
        <v>0</v>
      </c>
    </row>
    <row r="568" spans="6:6" x14ac:dyDescent="0.25">
      <c r="F568" s="6">
        <f t="shared" ca="1" si="10"/>
        <v>0</v>
      </c>
    </row>
    <row r="569" spans="6:6" x14ac:dyDescent="0.25">
      <c r="F569" s="6">
        <f t="shared" ca="1" si="10"/>
        <v>0</v>
      </c>
    </row>
    <row r="570" spans="6:6" x14ac:dyDescent="0.25">
      <c r="F570" s="6">
        <f t="shared" ca="1" si="10"/>
        <v>0</v>
      </c>
    </row>
    <row r="571" spans="6:6" x14ac:dyDescent="0.25">
      <c r="F571" s="6">
        <f t="shared" ca="1" si="10"/>
        <v>0</v>
      </c>
    </row>
    <row r="572" spans="6:6" x14ac:dyDescent="0.25">
      <c r="F572" s="6">
        <f t="shared" ca="1" si="10"/>
        <v>0</v>
      </c>
    </row>
    <row r="573" spans="6:6" x14ac:dyDescent="0.25">
      <c r="F573" s="6">
        <f t="shared" ca="1" si="10"/>
        <v>0</v>
      </c>
    </row>
    <row r="574" spans="6:6" x14ac:dyDescent="0.25">
      <c r="F574" s="6">
        <f t="shared" ca="1" si="10"/>
        <v>0</v>
      </c>
    </row>
    <row r="575" spans="6:6" x14ac:dyDescent="0.25">
      <c r="F575" s="6">
        <f t="shared" ca="1" si="10"/>
        <v>0</v>
      </c>
    </row>
    <row r="576" spans="6:6" x14ac:dyDescent="0.25">
      <c r="F576" s="6">
        <f t="shared" ca="1" si="10"/>
        <v>0</v>
      </c>
    </row>
    <row r="577" spans="6:6" x14ac:dyDescent="0.25">
      <c r="F577" s="6">
        <f t="shared" ref="F577:F640" ca="1" si="11">OFFSET($A$1,FLOOR((ROW()-5)/4,1),MOD(ROW()-5,4))</f>
        <v>0</v>
      </c>
    </row>
    <row r="578" spans="6:6" x14ac:dyDescent="0.25">
      <c r="F578" s="6">
        <f t="shared" ca="1" si="11"/>
        <v>0</v>
      </c>
    </row>
    <row r="579" spans="6:6" x14ac:dyDescent="0.25">
      <c r="F579" s="6">
        <f t="shared" ca="1" si="11"/>
        <v>0</v>
      </c>
    </row>
    <row r="580" spans="6:6" x14ac:dyDescent="0.25">
      <c r="F580" s="6">
        <f t="shared" ca="1" si="11"/>
        <v>0</v>
      </c>
    </row>
    <row r="581" spans="6:6" x14ac:dyDescent="0.25">
      <c r="F581" s="6">
        <f t="shared" ca="1" si="11"/>
        <v>0</v>
      </c>
    </row>
    <row r="582" spans="6:6" x14ac:dyDescent="0.25">
      <c r="F582" s="6">
        <f t="shared" ca="1" si="11"/>
        <v>0</v>
      </c>
    </row>
    <row r="583" spans="6:6" x14ac:dyDescent="0.25">
      <c r="F583" s="6">
        <f t="shared" ca="1" si="11"/>
        <v>0</v>
      </c>
    </row>
    <row r="584" spans="6:6" x14ac:dyDescent="0.25">
      <c r="F584" s="6">
        <f t="shared" ca="1" si="11"/>
        <v>0</v>
      </c>
    </row>
    <row r="585" spans="6:6" x14ac:dyDescent="0.25">
      <c r="F585" s="6">
        <f t="shared" ca="1" si="11"/>
        <v>0</v>
      </c>
    </row>
    <row r="586" spans="6:6" x14ac:dyDescent="0.25">
      <c r="F586" s="6">
        <f t="shared" ca="1" si="11"/>
        <v>0</v>
      </c>
    </row>
    <row r="587" spans="6:6" x14ac:dyDescent="0.25">
      <c r="F587" s="6">
        <f t="shared" ca="1" si="11"/>
        <v>0</v>
      </c>
    </row>
    <row r="588" spans="6:6" x14ac:dyDescent="0.25">
      <c r="F588" s="6">
        <f t="shared" ca="1" si="11"/>
        <v>0</v>
      </c>
    </row>
    <row r="589" spans="6:6" x14ac:dyDescent="0.25">
      <c r="F589" s="6">
        <f t="shared" ca="1" si="11"/>
        <v>0</v>
      </c>
    </row>
    <row r="590" spans="6:6" x14ac:dyDescent="0.25">
      <c r="F590" s="6">
        <f t="shared" ca="1" si="11"/>
        <v>0</v>
      </c>
    </row>
    <row r="591" spans="6:6" x14ac:dyDescent="0.25">
      <c r="F591" s="6">
        <f t="shared" ca="1" si="11"/>
        <v>0</v>
      </c>
    </row>
    <row r="592" spans="6:6" x14ac:dyDescent="0.25">
      <c r="F592" s="6">
        <f t="shared" ca="1" si="11"/>
        <v>0</v>
      </c>
    </row>
    <row r="593" spans="6:6" x14ac:dyDescent="0.25">
      <c r="F593" s="6">
        <f t="shared" ca="1" si="11"/>
        <v>0</v>
      </c>
    </row>
    <row r="594" spans="6:6" x14ac:dyDescent="0.25">
      <c r="F594" s="6">
        <f t="shared" ca="1" si="11"/>
        <v>0</v>
      </c>
    </row>
    <row r="595" spans="6:6" x14ac:dyDescent="0.25">
      <c r="F595" s="6">
        <f t="shared" ca="1" si="11"/>
        <v>0</v>
      </c>
    </row>
    <row r="596" spans="6:6" x14ac:dyDescent="0.25">
      <c r="F596" s="6">
        <f t="shared" ca="1" si="11"/>
        <v>0</v>
      </c>
    </row>
    <row r="597" spans="6:6" x14ac:dyDescent="0.25">
      <c r="F597" s="6">
        <f t="shared" ca="1" si="11"/>
        <v>0</v>
      </c>
    </row>
    <row r="598" spans="6:6" x14ac:dyDescent="0.25">
      <c r="F598" s="6">
        <f t="shared" ca="1" si="11"/>
        <v>0</v>
      </c>
    </row>
    <row r="599" spans="6:6" x14ac:dyDescent="0.25">
      <c r="F599" s="6">
        <f t="shared" ca="1" si="11"/>
        <v>0</v>
      </c>
    </row>
    <row r="600" spans="6:6" x14ac:dyDescent="0.25">
      <c r="F600" s="6">
        <f t="shared" ca="1" si="11"/>
        <v>0</v>
      </c>
    </row>
    <row r="601" spans="6:6" x14ac:dyDescent="0.25">
      <c r="F601" s="6">
        <f t="shared" ca="1" si="11"/>
        <v>0</v>
      </c>
    </row>
    <row r="602" spans="6:6" x14ac:dyDescent="0.25">
      <c r="F602" s="6">
        <f t="shared" ca="1" si="11"/>
        <v>0</v>
      </c>
    </row>
    <row r="603" spans="6:6" x14ac:dyDescent="0.25">
      <c r="F603" s="6">
        <f t="shared" ca="1" si="11"/>
        <v>0</v>
      </c>
    </row>
    <row r="604" spans="6:6" x14ac:dyDescent="0.25">
      <c r="F604" s="6">
        <f t="shared" ca="1" si="11"/>
        <v>0</v>
      </c>
    </row>
    <row r="605" spans="6:6" x14ac:dyDescent="0.25">
      <c r="F605" s="6">
        <f t="shared" ca="1" si="11"/>
        <v>0</v>
      </c>
    </row>
    <row r="606" spans="6:6" x14ac:dyDescent="0.25">
      <c r="F606" s="6">
        <f t="shared" ca="1" si="11"/>
        <v>0</v>
      </c>
    </row>
    <row r="607" spans="6:6" x14ac:dyDescent="0.25">
      <c r="F607" s="6">
        <f t="shared" ca="1" si="11"/>
        <v>0</v>
      </c>
    </row>
    <row r="608" spans="6:6" x14ac:dyDescent="0.25">
      <c r="F608" s="6">
        <f t="shared" ca="1" si="11"/>
        <v>0</v>
      </c>
    </row>
    <row r="609" spans="6:6" x14ac:dyDescent="0.25">
      <c r="F609" s="6">
        <f t="shared" ca="1" si="11"/>
        <v>0</v>
      </c>
    </row>
    <row r="610" spans="6:6" x14ac:dyDescent="0.25">
      <c r="F610" s="6">
        <f t="shared" ca="1" si="11"/>
        <v>0</v>
      </c>
    </row>
    <row r="611" spans="6:6" x14ac:dyDescent="0.25">
      <c r="F611" s="6">
        <f t="shared" ca="1" si="11"/>
        <v>0</v>
      </c>
    </row>
    <row r="612" spans="6:6" x14ac:dyDescent="0.25">
      <c r="F612" s="6">
        <f t="shared" ca="1" si="11"/>
        <v>0</v>
      </c>
    </row>
    <row r="613" spans="6:6" x14ac:dyDescent="0.25">
      <c r="F613" s="6">
        <f t="shared" ca="1" si="11"/>
        <v>0</v>
      </c>
    </row>
    <row r="614" spans="6:6" x14ac:dyDescent="0.25">
      <c r="F614" s="6">
        <f t="shared" ca="1" si="11"/>
        <v>0</v>
      </c>
    </row>
    <row r="615" spans="6:6" x14ac:dyDescent="0.25">
      <c r="F615" s="6">
        <f t="shared" ca="1" si="11"/>
        <v>0</v>
      </c>
    </row>
    <row r="616" spans="6:6" x14ac:dyDescent="0.25">
      <c r="F616" s="6">
        <f t="shared" ca="1" si="11"/>
        <v>0</v>
      </c>
    </row>
    <row r="617" spans="6:6" x14ac:dyDescent="0.25">
      <c r="F617" s="6">
        <f t="shared" ca="1" si="11"/>
        <v>0</v>
      </c>
    </row>
    <row r="618" spans="6:6" x14ac:dyDescent="0.25">
      <c r="F618" s="6">
        <f t="shared" ca="1" si="11"/>
        <v>0</v>
      </c>
    </row>
    <row r="619" spans="6:6" x14ac:dyDescent="0.25">
      <c r="F619" s="6">
        <f t="shared" ca="1" si="11"/>
        <v>0</v>
      </c>
    </row>
    <row r="620" spans="6:6" x14ac:dyDescent="0.25">
      <c r="F620" s="6">
        <f t="shared" ca="1" si="11"/>
        <v>0</v>
      </c>
    </row>
    <row r="621" spans="6:6" x14ac:dyDescent="0.25">
      <c r="F621" s="6">
        <f t="shared" ca="1" si="11"/>
        <v>0</v>
      </c>
    </row>
    <row r="622" spans="6:6" x14ac:dyDescent="0.25">
      <c r="F622" s="6">
        <f t="shared" ca="1" si="11"/>
        <v>0</v>
      </c>
    </row>
    <row r="623" spans="6:6" x14ac:dyDescent="0.25">
      <c r="F623" s="6">
        <f t="shared" ca="1" si="11"/>
        <v>0</v>
      </c>
    </row>
    <row r="624" spans="6:6" x14ac:dyDescent="0.25">
      <c r="F624" s="6">
        <f t="shared" ca="1" si="11"/>
        <v>0</v>
      </c>
    </row>
    <row r="625" spans="6:6" x14ac:dyDescent="0.25">
      <c r="F625" s="6">
        <f t="shared" ca="1" si="11"/>
        <v>0</v>
      </c>
    </row>
    <row r="626" spans="6:6" x14ac:dyDescent="0.25">
      <c r="F626" s="6">
        <f t="shared" ca="1" si="11"/>
        <v>0</v>
      </c>
    </row>
    <row r="627" spans="6:6" x14ac:dyDescent="0.25">
      <c r="F627" s="6">
        <f t="shared" ca="1" si="11"/>
        <v>0</v>
      </c>
    </row>
    <row r="628" spans="6:6" x14ac:dyDescent="0.25">
      <c r="F628" s="6">
        <f t="shared" ca="1" si="11"/>
        <v>0</v>
      </c>
    </row>
    <row r="629" spans="6:6" x14ac:dyDescent="0.25">
      <c r="F629" s="6">
        <f t="shared" ca="1" si="11"/>
        <v>0</v>
      </c>
    </row>
    <row r="630" spans="6:6" x14ac:dyDescent="0.25">
      <c r="F630" s="6">
        <f t="shared" ca="1" si="11"/>
        <v>0</v>
      </c>
    </row>
    <row r="631" spans="6:6" x14ac:dyDescent="0.25">
      <c r="F631" s="6">
        <f t="shared" ca="1" si="11"/>
        <v>0</v>
      </c>
    </row>
    <row r="632" spans="6:6" x14ac:dyDescent="0.25">
      <c r="F632" s="6">
        <f t="shared" ca="1" si="11"/>
        <v>0</v>
      </c>
    </row>
    <row r="633" spans="6:6" x14ac:dyDescent="0.25">
      <c r="F633" s="6">
        <f t="shared" ca="1" si="11"/>
        <v>0</v>
      </c>
    </row>
    <row r="634" spans="6:6" x14ac:dyDescent="0.25">
      <c r="F634" s="6">
        <f t="shared" ca="1" si="11"/>
        <v>0</v>
      </c>
    </row>
    <row r="635" spans="6:6" x14ac:dyDescent="0.25">
      <c r="F635" s="6">
        <f t="shared" ca="1" si="11"/>
        <v>0</v>
      </c>
    </row>
    <row r="636" spans="6:6" x14ac:dyDescent="0.25">
      <c r="F636" s="6">
        <f t="shared" ca="1" si="11"/>
        <v>0</v>
      </c>
    </row>
    <row r="637" spans="6:6" x14ac:dyDescent="0.25">
      <c r="F637" s="6">
        <f t="shared" ca="1" si="11"/>
        <v>0</v>
      </c>
    </row>
    <row r="638" spans="6:6" x14ac:dyDescent="0.25">
      <c r="F638" s="6">
        <f t="shared" ca="1" si="11"/>
        <v>0</v>
      </c>
    </row>
    <row r="639" spans="6:6" x14ac:dyDescent="0.25">
      <c r="F639" s="6">
        <f t="shared" ca="1" si="11"/>
        <v>0</v>
      </c>
    </row>
    <row r="640" spans="6:6" x14ac:dyDescent="0.25">
      <c r="F640" s="6">
        <f t="shared" ca="1" si="11"/>
        <v>0</v>
      </c>
    </row>
    <row r="641" spans="6:6" x14ac:dyDescent="0.25">
      <c r="F641" s="6">
        <f t="shared" ref="F641:F697" ca="1" si="12">OFFSET($A$1,FLOOR((ROW()-5)/4,1),MOD(ROW()-5,4))</f>
        <v>0</v>
      </c>
    </row>
    <row r="642" spans="6:6" x14ac:dyDescent="0.25">
      <c r="F642" s="6">
        <f t="shared" ca="1" si="12"/>
        <v>0</v>
      </c>
    </row>
    <row r="643" spans="6:6" x14ac:dyDescent="0.25">
      <c r="F643" s="6">
        <f t="shared" ca="1" si="12"/>
        <v>0</v>
      </c>
    </row>
    <row r="644" spans="6:6" x14ac:dyDescent="0.25">
      <c r="F644" s="6">
        <f t="shared" ca="1" si="12"/>
        <v>0</v>
      </c>
    </row>
    <row r="645" spans="6:6" x14ac:dyDescent="0.25">
      <c r="F645" s="6">
        <f t="shared" ca="1" si="12"/>
        <v>0</v>
      </c>
    </row>
    <row r="646" spans="6:6" x14ac:dyDescent="0.25">
      <c r="F646" s="6">
        <f t="shared" ca="1" si="12"/>
        <v>0</v>
      </c>
    </row>
    <row r="647" spans="6:6" x14ac:dyDescent="0.25">
      <c r="F647" s="6">
        <f t="shared" ca="1" si="12"/>
        <v>0</v>
      </c>
    </row>
    <row r="648" spans="6:6" x14ac:dyDescent="0.25">
      <c r="F648" s="6">
        <f t="shared" ca="1" si="12"/>
        <v>0</v>
      </c>
    </row>
    <row r="649" spans="6:6" x14ac:dyDescent="0.25">
      <c r="F649" s="6">
        <f t="shared" ca="1" si="12"/>
        <v>0</v>
      </c>
    </row>
    <row r="650" spans="6:6" x14ac:dyDescent="0.25">
      <c r="F650" s="6">
        <f t="shared" ca="1" si="12"/>
        <v>0</v>
      </c>
    </row>
    <row r="651" spans="6:6" x14ac:dyDescent="0.25">
      <c r="F651" s="6">
        <f t="shared" ca="1" si="12"/>
        <v>0</v>
      </c>
    </row>
    <row r="652" spans="6:6" x14ac:dyDescent="0.25">
      <c r="F652" s="6">
        <f t="shared" ca="1" si="12"/>
        <v>0</v>
      </c>
    </row>
    <row r="653" spans="6:6" x14ac:dyDescent="0.25">
      <c r="F653" s="6">
        <f t="shared" ca="1" si="12"/>
        <v>0</v>
      </c>
    </row>
    <row r="654" spans="6:6" x14ac:dyDescent="0.25">
      <c r="F654" s="6">
        <f t="shared" ca="1" si="12"/>
        <v>0</v>
      </c>
    </row>
    <row r="655" spans="6:6" x14ac:dyDescent="0.25">
      <c r="F655" s="6">
        <f t="shared" ca="1" si="12"/>
        <v>0</v>
      </c>
    </row>
    <row r="656" spans="6:6" x14ac:dyDescent="0.25">
      <c r="F656" s="6">
        <f t="shared" ca="1" si="12"/>
        <v>0</v>
      </c>
    </row>
    <row r="657" spans="6:6" x14ac:dyDescent="0.25">
      <c r="F657" s="6">
        <f t="shared" ca="1" si="12"/>
        <v>0</v>
      </c>
    </row>
    <row r="658" spans="6:6" x14ac:dyDescent="0.25">
      <c r="F658" s="6">
        <f t="shared" ca="1" si="12"/>
        <v>0</v>
      </c>
    </row>
    <row r="659" spans="6:6" x14ac:dyDescent="0.25">
      <c r="F659" s="6">
        <f t="shared" ca="1" si="12"/>
        <v>0</v>
      </c>
    </row>
    <row r="660" spans="6:6" x14ac:dyDescent="0.25">
      <c r="F660" s="6">
        <f t="shared" ca="1" si="12"/>
        <v>0</v>
      </c>
    </row>
    <row r="661" spans="6:6" x14ac:dyDescent="0.25">
      <c r="F661" s="6">
        <f t="shared" ca="1" si="12"/>
        <v>0</v>
      </c>
    </row>
    <row r="662" spans="6:6" x14ac:dyDescent="0.25">
      <c r="F662" s="6">
        <f t="shared" ca="1" si="12"/>
        <v>0</v>
      </c>
    </row>
    <row r="663" spans="6:6" x14ac:dyDescent="0.25">
      <c r="F663" s="6">
        <f t="shared" ca="1" si="12"/>
        <v>0</v>
      </c>
    </row>
    <row r="664" spans="6:6" x14ac:dyDescent="0.25">
      <c r="F664" s="6">
        <f t="shared" ca="1" si="12"/>
        <v>0</v>
      </c>
    </row>
    <row r="665" spans="6:6" x14ac:dyDescent="0.25">
      <c r="F665" s="6">
        <f t="shared" ca="1" si="12"/>
        <v>0</v>
      </c>
    </row>
    <row r="666" spans="6:6" x14ac:dyDescent="0.25">
      <c r="F666" s="6">
        <f t="shared" ca="1" si="12"/>
        <v>0</v>
      </c>
    </row>
    <row r="667" spans="6:6" x14ac:dyDescent="0.25">
      <c r="F667" s="6">
        <f t="shared" ca="1" si="12"/>
        <v>0</v>
      </c>
    </row>
    <row r="668" spans="6:6" x14ac:dyDescent="0.25">
      <c r="F668" s="6">
        <f t="shared" ca="1" si="12"/>
        <v>0</v>
      </c>
    </row>
    <row r="669" spans="6:6" x14ac:dyDescent="0.25">
      <c r="F669" s="6">
        <f t="shared" ca="1" si="12"/>
        <v>0</v>
      </c>
    </row>
    <row r="670" spans="6:6" x14ac:dyDescent="0.25">
      <c r="F670" s="6">
        <f t="shared" ca="1" si="12"/>
        <v>0</v>
      </c>
    </row>
    <row r="671" spans="6:6" x14ac:dyDescent="0.25">
      <c r="F671" s="6">
        <f t="shared" ca="1" si="12"/>
        <v>0</v>
      </c>
    </row>
    <row r="672" spans="6:6" x14ac:dyDescent="0.25">
      <c r="F672" s="6">
        <f t="shared" ca="1" si="12"/>
        <v>0</v>
      </c>
    </row>
    <row r="673" spans="6:6" x14ac:dyDescent="0.25">
      <c r="F673" s="6">
        <f t="shared" ca="1" si="12"/>
        <v>0</v>
      </c>
    </row>
    <row r="674" spans="6:6" x14ac:dyDescent="0.25">
      <c r="F674" s="6">
        <f t="shared" ca="1" si="12"/>
        <v>0</v>
      </c>
    </row>
    <row r="675" spans="6:6" x14ac:dyDescent="0.25">
      <c r="F675" s="6">
        <f t="shared" ca="1" si="12"/>
        <v>0</v>
      </c>
    </row>
    <row r="676" spans="6:6" x14ac:dyDescent="0.25">
      <c r="F676" s="6">
        <f t="shared" ca="1" si="12"/>
        <v>0</v>
      </c>
    </row>
    <row r="677" spans="6:6" x14ac:dyDescent="0.25">
      <c r="F677" s="6">
        <f t="shared" ca="1" si="12"/>
        <v>0</v>
      </c>
    </row>
    <row r="678" spans="6:6" x14ac:dyDescent="0.25">
      <c r="F678" s="6">
        <f t="shared" ca="1" si="12"/>
        <v>0</v>
      </c>
    </row>
    <row r="679" spans="6:6" x14ac:dyDescent="0.25">
      <c r="F679" s="6">
        <f t="shared" ca="1" si="12"/>
        <v>0</v>
      </c>
    </row>
    <row r="680" spans="6:6" x14ac:dyDescent="0.25">
      <c r="F680" s="6">
        <f t="shared" ca="1" si="12"/>
        <v>0</v>
      </c>
    </row>
    <row r="681" spans="6:6" x14ac:dyDescent="0.25">
      <c r="F681" s="6">
        <f t="shared" ca="1" si="12"/>
        <v>0</v>
      </c>
    </row>
    <row r="682" spans="6:6" x14ac:dyDescent="0.25">
      <c r="F682" s="6">
        <f t="shared" ca="1" si="12"/>
        <v>0</v>
      </c>
    </row>
    <row r="683" spans="6:6" x14ac:dyDescent="0.25">
      <c r="F683" s="6">
        <f t="shared" ca="1" si="12"/>
        <v>0</v>
      </c>
    </row>
    <row r="684" spans="6:6" x14ac:dyDescent="0.25">
      <c r="F684" s="6">
        <f t="shared" ca="1" si="12"/>
        <v>0</v>
      </c>
    </row>
    <row r="685" spans="6:6" x14ac:dyDescent="0.25">
      <c r="F685" s="6">
        <f t="shared" ca="1" si="12"/>
        <v>0</v>
      </c>
    </row>
    <row r="686" spans="6:6" x14ac:dyDescent="0.25">
      <c r="F686" s="6">
        <f t="shared" ca="1" si="12"/>
        <v>0</v>
      </c>
    </row>
    <row r="687" spans="6:6" x14ac:dyDescent="0.25">
      <c r="F687" s="6">
        <f t="shared" ca="1" si="12"/>
        <v>0</v>
      </c>
    </row>
    <row r="688" spans="6:6" x14ac:dyDescent="0.25">
      <c r="F688" s="6">
        <f t="shared" ca="1" si="12"/>
        <v>0</v>
      </c>
    </row>
    <row r="689" spans="6:6" x14ac:dyDescent="0.25">
      <c r="F689" s="6">
        <f t="shared" ca="1" si="12"/>
        <v>0</v>
      </c>
    </row>
    <row r="690" spans="6:6" x14ac:dyDescent="0.25">
      <c r="F690" s="6">
        <f t="shared" ca="1" si="12"/>
        <v>0</v>
      </c>
    </row>
    <row r="691" spans="6:6" x14ac:dyDescent="0.25">
      <c r="F691" s="6">
        <f t="shared" ca="1" si="12"/>
        <v>0</v>
      </c>
    </row>
    <row r="692" spans="6:6" x14ac:dyDescent="0.25">
      <c r="F692" s="6">
        <f t="shared" ca="1" si="12"/>
        <v>0</v>
      </c>
    </row>
    <row r="693" spans="6:6" x14ac:dyDescent="0.25">
      <c r="F693" s="6">
        <f t="shared" ca="1" si="12"/>
        <v>0</v>
      </c>
    </row>
    <row r="694" spans="6:6" x14ac:dyDescent="0.25">
      <c r="F694" s="6">
        <f t="shared" ca="1" si="12"/>
        <v>0</v>
      </c>
    </row>
    <row r="695" spans="6:6" x14ac:dyDescent="0.25">
      <c r="F695" s="6">
        <f t="shared" ca="1" si="12"/>
        <v>0</v>
      </c>
    </row>
    <row r="696" spans="6:6" x14ac:dyDescent="0.25">
      <c r="F696" s="6">
        <f t="shared" ca="1" si="12"/>
        <v>0</v>
      </c>
    </row>
    <row r="697" spans="6:6" x14ac:dyDescent="0.25">
      <c r="F697" s="6">
        <f t="shared" ca="1" si="12"/>
        <v>0</v>
      </c>
    </row>
  </sheetData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master sheet</vt:lpstr>
      <vt:lpstr>col 2 table</vt:lpstr>
      <vt:lpstr>table 2 col</vt:lpstr>
      <vt:lpstr>'master sheet'!Criteria</vt:lpstr>
      <vt:lpstr>'master sheet'!d_</vt:lpstr>
      <vt:lpstr>'master sheet'!G_</vt:lpstr>
      <vt:lpstr>'master sheet'!GravAccel</vt:lpstr>
      <vt:lpstr>'master sheet'!H_1</vt:lpstr>
      <vt:lpstr>'master sheet'!LineDuration</vt:lpstr>
      <vt:lpstr>'master sheet'!Xmax_correction</vt:lpstr>
      <vt:lpstr>'master sheet'!Xmin_correction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2013-03-08T10:17:56Z</dcterms:created>
  <dcterms:modified xsi:type="dcterms:W3CDTF">2013-03-29T07:08:48Z</dcterms:modified>
</cp:coreProperties>
</file>