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.TRIVEDHAN\Desktop\Trivedhan\IIT M\Projects\BDM\Data\EXCEL\Purchase Orders\"/>
    </mc:Choice>
  </mc:AlternateContent>
  <xr:revisionPtr revIDLastSave="0" documentId="13_ncr:1_{9080D9FA-6A75-4506-B2EB-5AE241CEF61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urchase Orders" sheetId="1" r:id="rId1"/>
    <sheet name="Pivot Tables" sheetId="2" r:id="rId2"/>
    <sheet name="Purchase Forecast" sheetId="3" r:id="rId3"/>
  </sheets>
  <definedNames>
    <definedName name="_xlchart.v1.0" hidden="1">'Purchase Orders'!$F$1</definedName>
    <definedName name="_xlchart.v1.1" hidden="1">'Purchase Orders'!$F$2:$F$113</definedName>
  </definedNames>
  <calcPr calcId="191029"/>
  <pivotCaches>
    <pivotCache cacheId="7" r:id="rId4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0" i="3" l="1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T39" i="3"/>
  <c r="S39" i="3"/>
  <c r="P39" i="3"/>
  <c r="O38" i="3"/>
  <c r="O37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O2" i="3"/>
  <c r="N4" i="3"/>
  <c r="N5" i="3"/>
  <c r="N6" i="3"/>
  <c r="N7" i="3"/>
  <c r="N8" i="3" s="1"/>
  <c r="N9" i="3" s="1"/>
  <c r="N10" i="3" s="1"/>
  <c r="N11" i="3" s="1"/>
  <c r="N12" i="3" s="1"/>
  <c r="N13" i="3" s="1"/>
  <c r="N14" i="3" s="1"/>
  <c r="N15" i="3" s="1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N26" i="3" s="1"/>
  <c r="N27" i="3" s="1"/>
  <c r="N28" i="3" s="1"/>
  <c r="N29" i="3" s="1"/>
  <c r="N30" i="3" s="1"/>
  <c r="N31" i="3" s="1"/>
  <c r="N32" i="3" s="1"/>
  <c r="N33" i="3" s="1"/>
  <c r="N34" i="3" s="1"/>
  <c r="N35" i="3" s="1"/>
  <c r="N36" i="3" s="1"/>
  <c r="N37" i="3" s="1"/>
  <c r="N38" i="3" s="1"/>
  <c r="N39" i="3" s="1"/>
  <c r="N40" i="3" s="1"/>
  <c r="N41" i="3" s="1"/>
  <c r="N42" i="3" s="1"/>
  <c r="N43" i="3" s="1"/>
  <c r="N44" i="3" s="1"/>
  <c r="N45" i="3" s="1"/>
  <c r="N46" i="3" s="1"/>
  <c r="N47" i="3" s="1"/>
  <c r="N48" i="3" s="1"/>
  <c r="N49" i="3" s="1"/>
  <c r="N50" i="3" s="1"/>
  <c r="N51" i="3" s="1"/>
  <c r="N52" i="3" s="1"/>
  <c r="N53" i="3" s="1"/>
  <c r="N54" i="3" s="1"/>
  <c r="N55" i="3" s="1"/>
  <c r="N56" i="3" s="1"/>
  <c r="N57" i="3" s="1"/>
  <c r="N3" i="3"/>
  <c r="J92" i="3"/>
  <c r="K92" i="3"/>
  <c r="J93" i="3"/>
  <c r="K93" i="3"/>
  <c r="J94" i="3"/>
  <c r="K94" i="3"/>
  <c r="J95" i="3"/>
  <c r="K95" i="3"/>
  <c r="J96" i="3"/>
  <c r="K96" i="3"/>
  <c r="J97" i="3"/>
  <c r="K97" i="3"/>
  <c r="J98" i="3"/>
  <c r="K98" i="3"/>
  <c r="J99" i="3"/>
  <c r="K99" i="3"/>
  <c r="J100" i="3"/>
  <c r="K100" i="3"/>
  <c r="J101" i="3"/>
  <c r="K101" i="3"/>
  <c r="J102" i="3"/>
  <c r="K102" i="3"/>
  <c r="J103" i="3"/>
  <c r="K103" i="3"/>
  <c r="J104" i="3"/>
  <c r="K104" i="3"/>
  <c r="J105" i="3"/>
  <c r="K105" i="3"/>
  <c r="J106" i="3"/>
  <c r="K106" i="3"/>
  <c r="J107" i="3"/>
  <c r="K107" i="3"/>
  <c r="J108" i="3"/>
  <c r="K108" i="3"/>
  <c r="J109" i="3"/>
  <c r="K109" i="3"/>
  <c r="J110" i="3"/>
  <c r="K110" i="3"/>
  <c r="J111" i="3"/>
  <c r="K111" i="3"/>
  <c r="J112" i="3"/>
  <c r="K112" i="3"/>
  <c r="J113" i="3"/>
  <c r="K113" i="3"/>
  <c r="J114" i="3"/>
  <c r="K114" i="3"/>
  <c r="J115" i="3"/>
  <c r="K115" i="3"/>
  <c r="J116" i="3"/>
  <c r="K116" i="3"/>
  <c r="J117" i="3"/>
  <c r="K117" i="3"/>
  <c r="J118" i="3"/>
  <c r="K118" i="3"/>
  <c r="J119" i="3"/>
  <c r="K119" i="3"/>
  <c r="J120" i="3"/>
  <c r="K120" i="3"/>
  <c r="J121" i="3"/>
  <c r="K121" i="3"/>
  <c r="J122" i="3"/>
  <c r="K122" i="3"/>
  <c r="J123" i="3"/>
  <c r="K123" i="3"/>
  <c r="J124" i="3"/>
  <c r="K124" i="3"/>
  <c r="J125" i="3"/>
  <c r="K125" i="3"/>
  <c r="J126" i="3"/>
  <c r="K126" i="3"/>
  <c r="J127" i="3"/>
  <c r="K127" i="3"/>
  <c r="J128" i="3"/>
  <c r="K128" i="3"/>
  <c r="J129" i="3"/>
  <c r="K129" i="3"/>
  <c r="J130" i="3"/>
  <c r="K130" i="3"/>
  <c r="J131" i="3"/>
  <c r="K131" i="3"/>
  <c r="J132" i="3"/>
  <c r="K132" i="3"/>
  <c r="J133" i="3"/>
  <c r="K133" i="3"/>
  <c r="J134" i="3"/>
  <c r="K134" i="3"/>
  <c r="J135" i="3"/>
  <c r="K135" i="3"/>
  <c r="J136" i="3"/>
  <c r="K136" i="3"/>
  <c r="J137" i="3"/>
  <c r="K137" i="3"/>
  <c r="J138" i="3"/>
  <c r="K138" i="3"/>
  <c r="J139" i="3"/>
  <c r="K139" i="3"/>
  <c r="J140" i="3"/>
  <c r="K140" i="3"/>
  <c r="K91" i="3"/>
  <c r="J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91" i="3"/>
  <c r="E121" i="3"/>
  <c r="E122" i="3"/>
  <c r="E123" i="3"/>
  <c r="E124" i="3"/>
  <c r="E125" i="3" s="1"/>
  <c r="E126" i="3" s="1"/>
  <c r="E127" i="3" s="1"/>
  <c r="E128" i="3" s="1"/>
  <c r="E129" i="3" s="1"/>
  <c r="E130" i="3" s="1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91" i="3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F90" i="3"/>
  <c r="F82" i="3"/>
  <c r="F78" i="3"/>
  <c r="F75" i="3"/>
  <c r="F71" i="3"/>
  <c r="F69" i="3"/>
  <c r="F68" i="3"/>
  <c r="F61" i="3"/>
  <c r="F59" i="3"/>
  <c r="F57" i="3"/>
  <c r="F51" i="3"/>
  <c r="F43" i="3"/>
  <c r="F41" i="3"/>
  <c r="F34" i="3"/>
  <c r="F29" i="3"/>
  <c r="F24" i="3"/>
  <c r="F22" i="3"/>
  <c r="F19" i="3"/>
  <c r="F5" i="3"/>
  <c r="F3" i="3"/>
  <c r="E87" i="3"/>
  <c r="E88" i="3" s="1"/>
  <c r="E89" i="3" s="1"/>
  <c r="E90" i="3" s="1"/>
  <c r="E81" i="3"/>
  <c r="E82" i="3" s="1"/>
  <c r="E83" i="3" s="1"/>
  <c r="E84" i="3" s="1"/>
  <c r="E85" i="3" s="1"/>
  <c r="E86" i="3" s="1"/>
  <c r="E3" i="3"/>
  <c r="E4" i="3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3" i="3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J21" i="1"/>
  <c r="J20" i="1"/>
  <c r="J19" i="1"/>
  <c r="J18" i="1"/>
  <c r="J17" i="1"/>
  <c r="J16" i="1"/>
  <c r="J12" i="1"/>
  <c r="I10" i="1"/>
  <c r="R42" i="3"/>
  <c r="Q43" i="3"/>
  <c r="R46" i="3"/>
  <c r="Q47" i="3"/>
  <c r="R50" i="3"/>
  <c r="Q51" i="3"/>
  <c r="R54" i="3"/>
  <c r="Q55" i="3"/>
  <c r="R51" i="3"/>
  <c r="Q52" i="3"/>
  <c r="R55" i="3"/>
  <c r="Q56" i="3"/>
  <c r="R40" i="3"/>
  <c r="Q41" i="3"/>
  <c r="R44" i="3"/>
  <c r="Q45" i="3"/>
  <c r="R48" i="3"/>
  <c r="Q49" i="3"/>
  <c r="R52" i="3"/>
  <c r="Q53" i="3"/>
  <c r="R56" i="3"/>
  <c r="Q57" i="3"/>
  <c r="Q50" i="3"/>
  <c r="R53" i="3"/>
  <c r="Q54" i="3"/>
  <c r="R57" i="3"/>
  <c r="Q40" i="3"/>
  <c r="R43" i="3"/>
  <c r="Q44" i="3"/>
  <c r="R47" i="3"/>
  <c r="Q48" i="3"/>
  <c r="R41" i="3"/>
  <c r="Q42" i="3"/>
  <c r="R45" i="3"/>
  <c r="Q46" i="3"/>
  <c r="R49" i="3"/>
  <c r="R39" i="3"/>
  <c r="Q39" i="3"/>
  <c r="I92" i="3"/>
  <c r="I96" i="3"/>
  <c r="I100" i="3"/>
  <c r="I104" i="3"/>
  <c r="I108" i="3"/>
  <c r="I112" i="3"/>
  <c r="I116" i="3"/>
  <c r="I120" i="3"/>
  <c r="I124" i="3"/>
  <c r="I128" i="3"/>
  <c r="I132" i="3"/>
  <c r="I136" i="3"/>
  <c r="I140" i="3"/>
  <c r="I103" i="3"/>
  <c r="I111" i="3"/>
  <c r="I123" i="3"/>
  <c r="I135" i="3"/>
  <c r="I93" i="3"/>
  <c r="I97" i="3"/>
  <c r="I101" i="3"/>
  <c r="I105" i="3"/>
  <c r="I109" i="3"/>
  <c r="I113" i="3"/>
  <c r="I117" i="3"/>
  <c r="I121" i="3"/>
  <c r="I125" i="3"/>
  <c r="I129" i="3"/>
  <c r="I133" i="3"/>
  <c r="I137" i="3"/>
  <c r="I99" i="3"/>
  <c r="I115" i="3"/>
  <c r="I131" i="3"/>
  <c r="I94" i="3"/>
  <c r="I98" i="3"/>
  <c r="I102" i="3"/>
  <c r="I106" i="3"/>
  <c r="I110" i="3"/>
  <c r="I114" i="3"/>
  <c r="I118" i="3"/>
  <c r="I122" i="3"/>
  <c r="I126" i="3"/>
  <c r="I130" i="3"/>
  <c r="I134" i="3"/>
  <c r="I138" i="3"/>
  <c r="I95" i="3"/>
  <c r="I107" i="3"/>
  <c r="I119" i="3"/>
  <c r="I127" i="3"/>
  <c r="I139" i="3"/>
  <c r="I91" i="3"/>
  <c r="H92" i="3"/>
  <c r="H96" i="3"/>
  <c r="H100" i="3"/>
  <c r="H104" i="3"/>
  <c r="H108" i="3"/>
  <c r="H112" i="3"/>
  <c r="H116" i="3"/>
  <c r="H120" i="3"/>
  <c r="H124" i="3"/>
  <c r="H128" i="3"/>
  <c r="H132" i="3"/>
  <c r="H136" i="3"/>
  <c r="H140" i="3"/>
  <c r="H94" i="3"/>
  <c r="H102" i="3"/>
  <c r="H106" i="3"/>
  <c r="H110" i="3"/>
  <c r="H114" i="3"/>
  <c r="H118" i="3"/>
  <c r="H126" i="3"/>
  <c r="H130" i="3"/>
  <c r="H138" i="3"/>
  <c r="H95" i="3"/>
  <c r="H103" i="3"/>
  <c r="H107" i="3"/>
  <c r="H111" i="3"/>
  <c r="H115" i="3"/>
  <c r="H119" i="3"/>
  <c r="H127" i="3"/>
  <c r="H131" i="3"/>
  <c r="H139" i="3"/>
  <c r="H93" i="3"/>
  <c r="H97" i="3"/>
  <c r="H101" i="3"/>
  <c r="H105" i="3"/>
  <c r="H109" i="3"/>
  <c r="H113" i="3"/>
  <c r="H117" i="3"/>
  <c r="H121" i="3"/>
  <c r="H125" i="3"/>
  <c r="H129" i="3"/>
  <c r="H133" i="3"/>
  <c r="H137" i="3"/>
  <c r="H98" i="3"/>
  <c r="H122" i="3"/>
  <c r="H134" i="3"/>
  <c r="H99" i="3"/>
  <c r="H123" i="3"/>
  <c r="H135" i="3"/>
  <c r="H91" i="3"/>
  <c r="T46" i="3" l="1"/>
  <c r="S46" i="3"/>
  <c r="T42" i="3"/>
  <c r="S42" i="3"/>
  <c r="T48" i="3"/>
  <c r="S48" i="3"/>
  <c r="T44" i="3"/>
  <c r="S44" i="3"/>
  <c r="T40" i="3"/>
  <c r="S40" i="3"/>
  <c r="S54" i="3"/>
  <c r="T54" i="3"/>
  <c r="S50" i="3"/>
  <c r="T50" i="3"/>
  <c r="S57" i="3"/>
  <c r="T57" i="3"/>
  <c r="S53" i="3"/>
  <c r="T53" i="3"/>
  <c r="S49" i="3"/>
  <c r="T49" i="3"/>
  <c r="S45" i="3"/>
  <c r="T45" i="3"/>
  <c r="S41" i="3"/>
  <c r="T41" i="3"/>
  <c r="T56" i="3"/>
  <c r="S56" i="3"/>
  <c r="T52" i="3"/>
  <c r="S52" i="3"/>
  <c r="S55" i="3"/>
  <c r="T55" i="3"/>
  <c r="S51" i="3"/>
  <c r="T51" i="3"/>
  <c r="S47" i="3"/>
  <c r="T47" i="3"/>
  <c r="S43" i="3"/>
  <c r="T43" i="3"/>
  <c r="I9" i="1"/>
  <c r="I8" i="1"/>
  <c r="I7" i="1"/>
  <c r="I4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</calcChain>
</file>

<file path=xl/sharedStrings.xml><?xml version="1.0" encoding="utf-8"?>
<sst xmlns="http://schemas.openxmlformats.org/spreadsheetml/2006/main" count="364" uniqueCount="72">
  <si>
    <r>
      <rPr>
        <b/>
        <sz val="10"/>
        <rFont val="Arial"/>
        <family val="2"/>
      </rPr>
      <t>MAHAVIR HOME APPLIANCES</t>
    </r>
  </si>
  <si>
    <r>
      <rPr>
        <b/>
        <sz val="10"/>
        <rFont val="Arial"/>
        <family val="2"/>
      </rPr>
      <t>SARASWATHI MARKETING</t>
    </r>
  </si>
  <si>
    <r>
      <rPr>
        <b/>
        <sz val="10"/>
        <rFont val="Arial"/>
        <family val="2"/>
      </rPr>
      <t>APPLE COOKWARE - CURRYLEAF</t>
    </r>
  </si>
  <si>
    <r>
      <rPr>
        <b/>
        <sz val="10"/>
        <rFont val="Arial"/>
        <family val="2"/>
      </rPr>
      <t>ARISHTA AGENCIES ( MADURAI)</t>
    </r>
  </si>
  <si>
    <r>
      <rPr>
        <b/>
        <sz val="10"/>
        <rFont val="Arial"/>
        <family val="2"/>
      </rPr>
      <t>MP MARKETING</t>
    </r>
  </si>
  <si>
    <t>Purchase</t>
  </si>
  <si>
    <t>Date</t>
  </si>
  <si>
    <t>Particulars</t>
  </si>
  <si>
    <t>Vch Type</t>
  </si>
  <si>
    <t>Vch No.</t>
  </si>
  <si>
    <r>
      <rPr>
        <b/>
        <sz val="10"/>
        <rFont val="Arial"/>
        <family val="2"/>
      </rPr>
      <t>Debit
Amount</t>
    </r>
  </si>
  <si>
    <r>
      <rPr>
        <b/>
        <sz val="10"/>
        <rFont val="Arial"/>
        <family val="2"/>
      </rPr>
      <t>Credit
Amount</t>
    </r>
  </si>
  <si>
    <t>Month</t>
  </si>
  <si>
    <t>Row Labels</t>
  </si>
  <si>
    <t>January</t>
  </si>
  <si>
    <t>February</t>
  </si>
  <si>
    <t>March</t>
  </si>
  <si>
    <t>April</t>
  </si>
  <si>
    <t>May</t>
  </si>
  <si>
    <t>June</t>
  </si>
  <si>
    <t>Grand Total</t>
  </si>
  <si>
    <t>Column Labels</t>
  </si>
  <si>
    <t>Count of Credit
Amount</t>
  </si>
  <si>
    <t>APPLE COOKWARE - CURRYLEAF</t>
  </si>
  <si>
    <t>ARISHTA AGENCIES ( MADURAI)</t>
  </si>
  <si>
    <t>MAHAVIR HOME APPLIANCES</t>
  </si>
  <si>
    <t>MP MARKETING</t>
  </si>
  <si>
    <t>SARASWATHI MARKETING</t>
  </si>
  <si>
    <t>Sum of Credit</t>
  </si>
  <si>
    <t>Average Amount in Purchase Order</t>
  </si>
  <si>
    <t>Most purchased Order</t>
  </si>
  <si>
    <t>Total purchased by an Organization</t>
  </si>
  <si>
    <t>Count of Credit</t>
  </si>
  <si>
    <t>No. of orders placed</t>
  </si>
  <si>
    <t>Parameter</t>
  </si>
  <si>
    <t>Value</t>
  </si>
  <si>
    <t>Mean</t>
  </si>
  <si>
    <t>Std. Deviation</t>
  </si>
  <si>
    <t>Minmium</t>
  </si>
  <si>
    <t>Maximum</t>
  </si>
  <si>
    <t>Count</t>
  </si>
  <si>
    <t>Sum of Credit
Amount</t>
  </si>
  <si>
    <t>(All)</t>
  </si>
  <si>
    <t>Organizations</t>
  </si>
  <si>
    <t>Sum</t>
  </si>
  <si>
    <t>Count of Particulars</t>
  </si>
  <si>
    <t>Purchase Amount</t>
  </si>
  <si>
    <t>Day</t>
  </si>
  <si>
    <t>Monday</t>
  </si>
  <si>
    <t>Tuesday</t>
  </si>
  <si>
    <t>Wednesday</t>
  </si>
  <si>
    <t>Thursday</t>
  </si>
  <si>
    <t>Friday</t>
  </si>
  <si>
    <t>Saturday</t>
  </si>
  <si>
    <t>Even Spaced Dates (2)</t>
  </si>
  <si>
    <t>Even Spaced Dates (5)</t>
  </si>
  <si>
    <t>Forecast</t>
  </si>
  <si>
    <t>Forecast.Ets</t>
  </si>
  <si>
    <t>Confidence Interval</t>
  </si>
  <si>
    <t>Upper Bound</t>
  </si>
  <si>
    <t>Lower Bound</t>
  </si>
  <si>
    <t>Column1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</si>
  <si>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</si>
  <si>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</si>
  <si>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</si>
  <si>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</si>
  <si>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</si>
  <si>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</si>
  <si>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</si>
  <si>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</si>
  <si>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</si>
  <si>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Average of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</si>
</sst>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;@"/>
  </numFmts>
  <fonts count="12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0"/>
      <name val="Arial"/>
    </font>
    <font>
      <sz val="9"/>
      <color rgb="FF000000"/>
      <name val="Arial"/>
      <family val="2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9"/>
      <color rgb="FF000000"/>
      <name val="Arial MT"/>
      <family val="2"/>
    </font>
    <font>
      <b/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164" fontId="3" fillId="0" borderId="1" xfId="1" applyNumberFormat="1" applyFont="1" applyBorder="1" applyAlignment="1">
      <alignment horizontal="right" vertical="top" shrinkToFit="1"/>
    </xf>
    <xf numFmtId="0" fontId="2" fillId="0" borderId="1" xfId="1" applyFont="1" applyBorder="1" applyAlignment="1">
      <alignment horizontal="left" vertical="top" wrapText="1"/>
    </xf>
    <xf numFmtId="0" fontId="1" fillId="0" borderId="1" xfId="1" applyBorder="1" applyAlignment="1">
      <alignment horizontal="left" wrapText="1"/>
    </xf>
    <xf numFmtId="0" fontId="1" fillId="0" borderId="0" xfId="1" applyAlignment="1">
      <alignment horizontal="left" wrapText="1"/>
    </xf>
    <xf numFmtId="164" fontId="3" fillId="0" borderId="0" xfId="1" applyNumberFormat="1" applyFont="1" applyAlignment="1">
      <alignment horizontal="right" vertical="top" shrinkToFit="1"/>
    </xf>
    <xf numFmtId="0" fontId="2" fillId="0" borderId="0" xfId="1" applyFont="1" applyAlignment="1">
      <alignment horizontal="left" vertical="top" wrapText="1"/>
    </xf>
    <xf numFmtId="164" fontId="3" fillId="0" borderId="2" xfId="1" applyNumberFormat="1" applyFont="1" applyBorder="1" applyAlignment="1">
      <alignment horizontal="right" vertical="top" shrinkToFit="1"/>
    </xf>
    <xf numFmtId="0" fontId="2" fillId="0" borderId="2" xfId="1" applyFont="1" applyBorder="1" applyAlignment="1">
      <alignment horizontal="left" vertical="top" wrapText="1"/>
    </xf>
    <xf numFmtId="0" fontId="1" fillId="0" borderId="2" xfId="1" applyBorder="1" applyAlignment="1">
      <alignment horizontal="left" wrapText="1"/>
    </xf>
    <xf numFmtId="164" fontId="8" fillId="0" borderId="1" xfId="0" applyNumberFormat="1" applyFont="1" applyBorder="1" applyAlignment="1">
      <alignment horizontal="right" vertical="top" shrinkToFit="1"/>
    </xf>
    <xf numFmtId="164" fontId="8" fillId="0" borderId="1" xfId="1" applyNumberFormat="1" applyFont="1" applyBorder="1" applyAlignment="1">
      <alignment horizontal="right" vertical="top" shrinkToFit="1"/>
    </xf>
    <xf numFmtId="164" fontId="8" fillId="0" borderId="0" xfId="1" applyNumberFormat="1" applyFont="1" applyAlignment="1">
      <alignment horizontal="right" vertical="top" shrinkToFit="1"/>
    </xf>
    <xf numFmtId="164" fontId="8" fillId="0" borderId="2" xfId="1" applyNumberFormat="1" applyFont="1" applyBorder="1" applyAlignment="1">
      <alignment horizontal="right" vertical="top" shrinkToFi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164" fontId="8" fillId="0" borderId="0" xfId="0" applyNumberFormat="1" applyFont="1" applyAlignment="1">
      <alignment horizontal="right" vertical="top" shrinkToFi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164" fontId="8" fillId="0" borderId="2" xfId="0" applyNumberFormat="1" applyFont="1" applyBorder="1" applyAlignment="1">
      <alignment horizontal="right" vertical="top" shrinkToFi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6" fillId="0" borderId="1" xfId="1" applyFont="1" applyBorder="1" applyAlignment="1">
      <alignment horizontal="center" vertical="top" wrapText="1"/>
    </xf>
    <xf numFmtId="0" fontId="6" fillId="0" borderId="0" xfId="1" applyFont="1" applyAlignment="1">
      <alignment horizontal="center" vertical="top" wrapText="1"/>
    </xf>
    <xf numFmtId="0" fontId="6" fillId="0" borderId="2" xfId="1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1" fontId="3" fillId="0" borderId="1" xfId="1" applyNumberFormat="1" applyFont="1" applyBorder="1" applyAlignment="1">
      <alignment horizontal="center" vertical="center" shrinkToFit="1"/>
    </xf>
    <xf numFmtId="1" fontId="3" fillId="0" borderId="0" xfId="1" applyNumberFormat="1" applyFont="1" applyAlignment="1">
      <alignment horizontal="center" vertical="center" shrinkToFit="1"/>
    </xf>
    <xf numFmtId="1" fontId="3" fillId="0" borderId="2" xfId="1" applyNumberFormat="1" applyFont="1" applyBorder="1" applyAlignment="1">
      <alignment horizontal="center" vertical="center" shrinkToFit="1"/>
    </xf>
    <xf numFmtId="1" fontId="8" fillId="0" borderId="1" xfId="1" applyNumberFormat="1" applyFont="1" applyBorder="1" applyAlignment="1">
      <alignment horizontal="center" vertical="center" shrinkToFit="1"/>
    </xf>
    <xf numFmtId="1" fontId="8" fillId="0" borderId="0" xfId="1" applyNumberFormat="1" applyFont="1" applyAlignment="1">
      <alignment horizontal="center" vertical="center" shrinkToFit="1"/>
    </xf>
    <xf numFmtId="1" fontId="8" fillId="0" borderId="2" xfId="1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7" fillId="0" borderId="2" xfId="1" applyFont="1" applyBorder="1" applyAlignment="1">
      <alignment horizontal="left" vertical="top" wrapText="1" indent="3"/>
    </xf>
    <xf numFmtId="0" fontId="7" fillId="0" borderId="2" xfId="1" applyFont="1" applyBorder="1" applyAlignment="1">
      <alignment horizontal="left" vertical="top" wrapText="1" indent="2"/>
    </xf>
    <xf numFmtId="0" fontId="7" fillId="0" borderId="2" xfId="1" applyFont="1" applyBorder="1" applyAlignment="1">
      <alignment horizontal="left" vertical="top" wrapText="1"/>
    </xf>
    <xf numFmtId="0" fontId="7" fillId="0" borderId="2" xfId="1" applyFont="1" applyBorder="1" applyAlignment="1">
      <alignment horizontal="center" vertical="top" wrapText="1"/>
    </xf>
    <xf numFmtId="0" fontId="9" fillId="0" borderId="2" xfId="1" applyFont="1" applyBorder="1" applyAlignment="1">
      <alignment horizontal="right" vertical="top" wrapText="1" indent="2"/>
    </xf>
    <xf numFmtId="0" fontId="9" fillId="0" borderId="2" xfId="1" applyFont="1" applyBorder="1" applyAlignment="1">
      <alignment horizontal="right" vertical="top" wrapText="1"/>
    </xf>
    <xf numFmtId="0" fontId="0" fillId="0" borderId="2" xfId="0" applyBorder="1"/>
    <xf numFmtId="0" fontId="0" fillId="0" borderId="0" xfId="0" pivotButton="1"/>
    <xf numFmtId="0" fontId="0" fillId="0" borderId="0" xfId="0" applyAlignment="1">
      <alignment horizontal="left"/>
    </xf>
    <xf numFmtId="4" fontId="0" fillId="0" borderId="0" xfId="0" applyNumberFormat="1"/>
    <xf numFmtId="4" fontId="5" fillId="0" borderId="1" xfId="1" applyNumberFormat="1" applyFont="1" applyBorder="1" applyAlignment="1">
      <alignment horizontal="center" vertical="center" shrinkToFit="1"/>
    </xf>
    <xf numFmtId="2" fontId="5" fillId="0" borderId="0" xfId="1" applyNumberFormat="1" applyFont="1" applyAlignment="1">
      <alignment horizontal="center" vertical="center" shrinkToFit="1"/>
    </xf>
    <xf numFmtId="4" fontId="5" fillId="0" borderId="0" xfId="1" applyNumberFormat="1" applyFont="1" applyAlignment="1">
      <alignment horizontal="center" vertical="center" shrinkToFit="1"/>
    </xf>
    <xf numFmtId="4" fontId="5" fillId="0" borderId="2" xfId="1" applyNumberFormat="1" applyFont="1" applyBorder="1" applyAlignment="1">
      <alignment horizontal="center" vertical="center" shrinkToFit="1"/>
    </xf>
    <xf numFmtId="4" fontId="4" fillId="0" borderId="0" xfId="1" applyNumberFormat="1" applyFont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shrinkToFit="1"/>
    </xf>
    <xf numFmtId="4" fontId="5" fillId="0" borderId="0" xfId="0" applyNumberFormat="1" applyFont="1" applyAlignment="1">
      <alignment horizontal="center" vertical="center" shrinkToFit="1"/>
    </xf>
    <xf numFmtId="4" fontId="5" fillId="0" borderId="2" xfId="0" applyNumberFormat="1" applyFont="1" applyBorder="1" applyAlignment="1">
      <alignment horizontal="center" vertical="center" shrinkToFit="1"/>
    </xf>
    <xf numFmtId="4" fontId="4" fillId="0" borderId="0" xfId="0" applyNumberFormat="1" applyFont="1" applyAlignment="1">
      <alignment horizontal="center" vertical="center" wrapText="1"/>
    </xf>
    <xf numFmtId="0" fontId="10" fillId="0" borderId="0" xfId="0" applyFont="1"/>
    <xf numFmtId="164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  <xf numFmtId="0" fontId="0" fillId="0" borderId="0" xfId="0" applyFill="1" applyBorder="1" applyAlignment="1"/>
    <xf numFmtId="0" fontId="0" fillId="0" borderId="3" xfId="0" applyFill="1" applyBorder="1" applyAlignment="1"/>
    <xf numFmtId="0" fontId="11" fillId="0" borderId="4" xfId="0" applyFont="1" applyFill="1" applyBorder="1" applyAlignment="1">
      <alignment horizontal="centerContinuous"/>
    </xf>
    <xf numFmtId="0" fontId="0" fillId="0" borderId="0" xfId="0" applyNumberFormat="1"/>
  </cellXfs>
  <cellStyles count="2">
    <cellStyle name="Normal" xfId="0" builtinId="0"/>
    <cellStyle name="Normal 2" xfId="1" xr:uid="{AC461AF5-4F35-4A9C-A644-86B6E42C65D4}"/>
  </cellStyles>
  <dxfs count="10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4" formatCode="#,##0.00"/>
      <alignment horizontal="center" vertical="center" textRotation="0" wrapText="0" indent="0" justifyLastLine="0" shrinkToFit="1" readingOrder="0"/>
    </dxf>
    <dxf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 MT"/>
        <family val="2"/>
        <scheme val="none"/>
      </font>
      <numFmt numFmtId="1" formatCode="0"/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 MT"/>
        <family val="2"/>
        <scheme val="none"/>
      </font>
      <numFmt numFmtId="164" formatCode="d\-m\-yyyy;@"/>
      <alignment horizontal="right" vertical="top" textRotation="0" wrapText="0" indent="0" justifyLastLine="0" shrinkToFit="1" readingOrder="0"/>
    </dxf>
    <dxf>
      <border outline="0"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[Purchase Orders.xlsx]Purchase Orders!PivotTable1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Average of Purchases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layout>
            <c:manualLayout>
              <c:x val="-3.7666666666666668E-2"/>
              <c:y val="-3.703703703703712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layout>
            <c:manualLayout>
              <c:x val="-3.7666666666666668E-2"/>
              <c:y val="-3.240740740740744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layout>
            <c:manualLayout>
              <c:x val="-3.7666666666666668E-2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layout>
            <c:manualLayout>
              <c:x val="-4.044444444444447E-2"/>
              <c:y val="-5.092592592592601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layout>
            <c:manualLayout>
              <c:x val="-3.7666666666666668E-2"/>
              <c:y val="-4.62962962962962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layout>
            <c:manualLayout>
              <c:x val="-3.7666666666666772E-2"/>
              <c:y val="-4.62962962962962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'Purchase Orders'!$K$26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4.044444444444447E-2"/>
                  <c:y val="-5.092592592592601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8AA-4D7D-B013-8FF884367C24}"/>
                </c:ext>
              </c:extLst>
            </c:dLbl>
            <c:dLbl>
              <c:idx val="1"/>
              <c:layout>
                <c:manualLayout>
                  <c:x val="-3.7666666666666668E-2"/>
                  <c:y val="-3.24074074074074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8AA-4D7D-B013-8FF884367C24}"/>
                </c:ext>
              </c:extLst>
            </c:dLbl>
            <c:dLbl>
              <c:idx val="2"/>
              <c:layout>
                <c:manualLayout>
                  <c:x val="-3.7666666666666668E-2"/>
                  <c:y val="-3.24074074074074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8AA-4D7D-B013-8FF884367C24}"/>
                </c:ext>
              </c:extLst>
            </c:dLbl>
            <c:dLbl>
              <c:idx val="3"/>
              <c:layout>
                <c:manualLayout>
                  <c:x val="-3.7666666666666668E-2"/>
                  <c:y val="-3.70370370370371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8AA-4D7D-B013-8FF884367C24}"/>
                </c:ext>
              </c:extLst>
            </c:dLbl>
            <c:dLbl>
              <c:idx val="4"/>
              <c:layout>
                <c:manualLayout>
                  <c:x val="-3.7666666666666668E-2"/>
                  <c:y val="-4.629629629629629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8AA-4D7D-B013-8FF884367C24}"/>
                </c:ext>
              </c:extLst>
            </c:dLbl>
            <c:dLbl>
              <c:idx val="5"/>
              <c:layout>
                <c:manualLayout>
                  <c:x val="-3.7666666666666772E-2"/>
                  <c:y val="-4.629629629629629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8AA-4D7D-B013-8FF884367C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'Purchase Orders'!$J$27:$J$33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'Purchase Orders'!$K$27:$K$33</c:f>
              <c:numCache>
                <c:formatCode>General</c:formatCode>
                <c:ptCount val="6"/>
                <c:pt idx="0">
                  <c:v>34083.51666666667</c:v>
                </c:pt>
                <c:pt idx="1">
                  <c:v>45634.444444444445</c:v>
                </c:pt>
                <c:pt idx="2">
                  <c:v>41602.714285714283</c:v>
                </c:pt>
                <c:pt idx="3">
                  <c:v>41050</c:v>
                </c:pt>
                <c:pt idx="4">
                  <c:v>40398.5</c:v>
                </c:pt>
                <c:pt idx="5">
                  <c:v>36559.045454545456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AA-4D7D-B013-8FF884367C2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18005487"/>
        <c:axId val="1278146943"/>
      </c:lineChart>
      <c:catAx>
        <c:axId val="1018005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146943"/>
        <c:crosses val="autoZero"/>
        <c:auto val="1"/>
        <c:lblAlgn val="ctr"/>
        <c:lblOffset val="100"/>
        <c:noMultiLvlLbl val="0"/>
      </c:catAx>
      <c:valAx>
        <c:axId val="12781469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005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[Purchase Orders.xlsx]Pivot Tables!PivotTable2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Purchase Payments vs Months</a:t>
            </a:r>
          </a:p>
        </c:rich>
      </c:tx>
      <c:layout>
        <c:manualLayout>
          <c:xMode val="edge"/>
          <c:yMode val="edge"/>
          <c:x val="0.16796883915325803"/>
          <c:y val="6.95291213598300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Tables'!$P$4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Tables'!$O$5:$O$11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'Pivot Tables'!$P$5:$P$11</c:f>
              <c:numCache>
                <c:formatCode>General</c:formatCode>
                <c:ptCount val="6"/>
                <c:pt idx="0">
                  <c:v>409002.2</c:v>
                </c:pt>
                <c:pt idx="1">
                  <c:v>821420</c:v>
                </c:pt>
                <c:pt idx="2">
                  <c:v>873657</c:v>
                </c:pt>
                <c:pt idx="3">
                  <c:v>779950</c:v>
                </c:pt>
                <c:pt idx="4">
                  <c:v>807970</c:v>
                </c:pt>
                <c:pt idx="5">
                  <c:v>804299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57-4648-93D6-591FDCA0A9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370943151"/>
        <c:axId val="267072767"/>
      </c:barChart>
      <c:catAx>
        <c:axId val="3709431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072767"/>
        <c:crosses val="autoZero"/>
        <c:auto val="1"/>
        <c:lblAlgn val="ctr"/>
        <c:lblOffset val="100"/>
        <c:noMultiLvlLbl val="0"/>
      </c:catAx>
      <c:valAx>
        <c:axId val="2670727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Purchase order</a:t>
                </a:r>
                <a:r>
                  <a:rPr lang="en-IN" baseline="0"/>
                  <a:t> Sum Amount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943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[Purchase Orders.xlsx]Pivot Tables!PivotTable3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Purchases vs Purchasing Dealers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Tables'!$P$13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Tables'!$O$14:$O$19</c:f>
              <c:strCache>
                <c:ptCount val="5"/>
                <c:pt idx="0">
                  <c:v>APPLE COOKWARE - CURRYLEAF</c:v>
                </c:pt>
                <c:pt idx="1">
                  <c:v>ARISHTA AGENCIES ( MADURAI)</c:v>
                </c:pt>
                <c:pt idx="2">
                  <c:v>MAHAVIR HOME APPLIANCES</c:v>
                </c:pt>
                <c:pt idx="3">
                  <c:v>MP MARKETING</c:v>
                </c:pt>
                <c:pt idx="4">
                  <c:v>SARASWATHI MARKETING</c:v>
                </c:pt>
              </c:strCache>
            </c:strRef>
          </c:cat>
          <c:val>
            <c:numRef>
              <c:f>'Pivot Tables'!$P$14:$P$19</c:f>
              <c:numCache>
                <c:formatCode>General</c:formatCode>
                <c:ptCount val="5"/>
                <c:pt idx="0">
                  <c:v>2</c:v>
                </c:pt>
                <c:pt idx="1">
                  <c:v>10</c:v>
                </c:pt>
                <c:pt idx="2">
                  <c:v>93</c:v>
                </c:pt>
                <c:pt idx="3">
                  <c:v>2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95-46F4-801F-62CFD2E9C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530074463"/>
        <c:axId val="526786415"/>
      </c:barChart>
      <c:catAx>
        <c:axId val="530074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Purcahsing</a:t>
                </a:r>
                <a:r>
                  <a:rPr lang="en-IN" baseline="0"/>
                  <a:t> Dealers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86415"/>
        <c:crosses val="autoZero"/>
        <c:auto val="1"/>
        <c:lblAlgn val="ctr"/>
        <c:lblOffset val="100"/>
        <c:noMultiLvlLbl val="0"/>
      </c:catAx>
      <c:valAx>
        <c:axId val="5267864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Purchases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074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[Purchase Orders.xlsx]Pivot Tables!PivotTable1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Purchase Payments vs Months</a:t>
            </a:r>
          </a:p>
        </c:rich>
      </c:tx>
      <c:layout>
        <c:manualLayout>
          <c:xMode val="edge"/>
          <c:yMode val="edge"/>
          <c:x val="0.15347900262467193"/>
          <c:y val="5.91644794400699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layout>
            <c:manualLayout>
              <c:x val="-6.3E-2"/>
              <c:y val="-4.62962962962963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layout>
            <c:manualLayout>
              <c:x val="-7.1333333333333332E-2"/>
              <c:y val="-5.555555555555560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layout>
            <c:manualLayout>
              <c:x val="-7.2486220472440965E-2"/>
              <c:y val="5.55555555555555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layout>
            <c:manualLayout>
              <c:x val="-6.3000000000000098E-2"/>
              <c:y val="-4.16666666666667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layout>
            <c:manualLayout>
              <c:x val="-6.3E-2"/>
              <c:y val="-5.555555555555560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-4.9556867891513666E-2"/>
              <c:y val="-5.55555555555555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Tables'!$B$3</c:f>
              <c:strCache>
                <c:ptCount val="1"/>
                <c:pt idx="0">
                  <c:v>Total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Tables'!$A$4:$A$84</c:f>
              <c:strCache>
                <c:ptCount val="80"/>
                <c:pt idx="0">
                  <c:v>2-1-2023</c:v>
                </c:pt>
                <c:pt idx="1">
                  <c:v>5-1-2023</c:v>
                </c:pt>
                <c:pt idx="2">
                  <c:v>6-1-2023</c:v>
                </c:pt>
                <c:pt idx="3">
                  <c:v>10-1-2023</c:v>
                </c:pt>
                <c:pt idx="4">
                  <c:v>11-1-2023</c:v>
                </c:pt>
                <c:pt idx="5">
                  <c:v>13-1-2023</c:v>
                </c:pt>
                <c:pt idx="6">
                  <c:v>20-1-2023</c:v>
                </c:pt>
                <c:pt idx="7">
                  <c:v>25-1-2023</c:v>
                </c:pt>
                <c:pt idx="8">
                  <c:v>27-1-2023</c:v>
                </c:pt>
                <c:pt idx="9">
                  <c:v>28-1-2023</c:v>
                </c:pt>
                <c:pt idx="10">
                  <c:v>31-1-2023</c:v>
                </c:pt>
                <c:pt idx="11">
                  <c:v>2-2-2023</c:v>
                </c:pt>
                <c:pt idx="12">
                  <c:v>7-2-2023</c:v>
                </c:pt>
                <c:pt idx="13">
                  <c:v>8-2-2023</c:v>
                </c:pt>
                <c:pt idx="14">
                  <c:v>9-2-2023</c:v>
                </c:pt>
                <c:pt idx="15">
                  <c:v>11-2-2023</c:v>
                </c:pt>
                <c:pt idx="16">
                  <c:v>13-2-2023</c:v>
                </c:pt>
                <c:pt idx="17">
                  <c:v>14-2-2023</c:v>
                </c:pt>
                <c:pt idx="18">
                  <c:v>16-2-2023</c:v>
                </c:pt>
                <c:pt idx="19">
                  <c:v>17-2-2023</c:v>
                </c:pt>
                <c:pt idx="20">
                  <c:v>18-2-2023</c:v>
                </c:pt>
                <c:pt idx="21">
                  <c:v>22-2-2023</c:v>
                </c:pt>
                <c:pt idx="22">
                  <c:v>27-2-2023</c:v>
                </c:pt>
                <c:pt idx="23">
                  <c:v>28-2-2023</c:v>
                </c:pt>
                <c:pt idx="24">
                  <c:v>6-3-2023</c:v>
                </c:pt>
                <c:pt idx="25">
                  <c:v>9-3-2023</c:v>
                </c:pt>
                <c:pt idx="26">
                  <c:v>10-3-2023</c:v>
                </c:pt>
                <c:pt idx="27">
                  <c:v>11-3-2023</c:v>
                </c:pt>
                <c:pt idx="28">
                  <c:v>14-3-2023</c:v>
                </c:pt>
                <c:pt idx="29">
                  <c:v>17-3-2023</c:v>
                </c:pt>
                <c:pt idx="30">
                  <c:v>20-3-2023</c:v>
                </c:pt>
                <c:pt idx="31">
                  <c:v>22-3-2023</c:v>
                </c:pt>
                <c:pt idx="32">
                  <c:v>23-3-2023</c:v>
                </c:pt>
                <c:pt idx="33">
                  <c:v>24-3-2023</c:v>
                </c:pt>
                <c:pt idx="34">
                  <c:v>27-3-2023</c:v>
                </c:pt>
                <c:pt idx="35">
                  <c:v>28-3-2023</c:v>
                </c:pt>
                <c:pt idx="36">
                  <c:v>30-3-2023</c:v>
                </c:pt>
                <c:pt idx="37">
                  <c:v>31-3-2023</c:v>
                </c:pt>
                <c:pt idx="38">
                  <c:v>5-4-2023</c:v>
                </c:pt>
                <c:pt idx="39">
                  <c:v>6-4-2023</c:v>
                </c:pt>
                <c:pt idx="40">
                  <c:v>11-4-2023</c:v>
                </c:pt>
                <c:pt idx="41">
                  <c:v>12-4-2023</c:v>
                </c:pt>
                <c:pt idx="42">
                  <c:v>13-4-2023</c:v>
                </c:pt>
                <c:pt idx="43">
                  <c:v>15-4-2023</c:v>
                </c:pt>
                <c:pt idx="44">
                  <c:v>18-4-2023</c:v>
                </c:pt>
                <c:pt idx="45">
                  <c:v>21-4-2023</c:v>
                </c:pt>
                <c:pt idx="46">
                  <c:v>24-4-2023</c:v>
                </c:pt>
                <c:pt idx="47">
                  <c:v>25-4-2023</c:v>
                </c:pt>
                <c:pt idx="48">
                  <c:v>28-4-2023</c:v>
                </c:pt>
                <c:pt idx="49">
                  <c:v>29-4-2023</c:v>
                </c:pt>
                <c:pt idx="50">
                  <c:v>2-5-2023</c:v>
                </c:pt>
                <c:pt idx="51">
                  <c:v>3-5-2023</c:v>
                </c:pt>
                <c:pt idx="52">
                  <c:v>8-5-2023</c:v>
                </c:pt>
                <c:pt idx="53">
                  <c:v>10-5-2023</c:v>
                </c:pt>
                <c:pt idx="54">
                  <c:v>13-5-2023</c:v>
                </c:pt>
                <c:pt idx="55">
                  <c:v>16-5-2023</c:v>
                </c:pt>
                <c:pt idx="56">
                  <c:v>17-5-2023</c:v>
                </c:pt>
                <c:pt idx="57">
                  <c:v>18-5-2023</c:v>
                </c:pt>
                <c:pt idx="58">
                  <c:v>19-5-2023</c:v>
                </c:pt>
                <c:pt idx="59">
                  <c:v>22-5-2023</c:v>
                </c:pt>
                <c:pt idx="60">
                  <c:v>23-5-2023</c:v>
                </c:pt>
                <c:pt idx="61">
                  <c:v>24-5-2023</c:v>
                </c:pt>
                <c:pt idx="62">
                  <c:v>26-5-2023</c:v>
                </c:pt>
                <c:pt idx="63">
                  <c:v>29-5-2023</c:v>
                </c:pt>
                <c:pt idx="64">
                  <c:v>30-5-2023</c:v>
                </c:pt>
                <c:pt idx="65">
                  <c:v>31-5-2023</c:v>
                </c:pt>
                <c:pt idx="66">
                  <c:v>3-6-2023</c:v>
                </c:pt>
                <c:pt idx="67">
                  <c:v>5-6-2023</c:v>
                </c:pt>
                <c:pt idx="68">
                  <c:v>6-6-2023</c:v>
                </c:pt>
                <c:pt idx="69">
                  <c:v>9-6-2023</c:v>
                </c:pt>
                <c:pt idx="70">
                  <c:v>12-6-2023</c:v>
                </c:pt>
                <c:pt idx="71">
                  <c:v>13-6-2023</c:v>
                </c:pt>
                <c:pt idx="72">
                  <c:v>14-6-2023</c:v>
                </c:pt>
                <c:pt idx="73">
                  <c:v>17-6-2023</c:v>
                </c:pt>
                <c:pt idx="74">
                  <c:v>20-6-2023</c:v>
                </c:pt>
                <c:pt idx="75">
                  <c:v>21-6-2023</c:v>
                </c:pt>
                <c:pt idx="76">
                  <c:v>26-6-2023</c:v>
                </c:pt>
                <c:pt idx="77">
                  <c:v>27-6-2023</c:v>
                </c:pt>
                <c:pt idx="78">
                  <c:v>29-6-2023</c:v>
                </c:pt>
                <c:pt idx="79">
                  <c:v>30-6-2023</c:v>
                </c:pt>
              </c:strCache>
            </c:strRef>
          </c:cat>
          <c:val>
            <c:numRef>
              <c:f>'Pivot Tables'!$B$4:$B$84</c:f>
              <c:numCache>
                <c:formatCode>General</c:formatCode>
                <c:ptCount val="80"/>
                <c:pt idx="0">
                  <c:v>28910</c:v>
                </c:pt>
                <c:pt idx="1">
                  <c:v>743</c:v>
                </c:pt>
                <c:pt idx="2">
                  <c:v>41483</c:v>
                </c:pt>
                <c:pt idx="3">
                  <c:v>8100</c:v>
                </c:pt>
                <c:pt idx="4">
                  <c:v>56663.199999999997</c:v>
                </c:pt>
                <c:pt idx="5">
                  <c:v>27217</c:v>
                </c:pt>
                <c:pt idx="6">
                  <c:v>71176</c:v>
                </c:pt>
                <c:pt idx="7">
                  <c:v>62770</c:v>
                </c:pt>
                <c:pt idx="8">
                  <c:v>8201</c:v>
                </c:pt>
                <c:pt idx="9">
                  <c:v>63572</c:v>
                </c:pt>
                <c:pt idx="10">
                  <c:v>40167</c:v>
                </c:pt>
                <c:pt idx="11">
                  <c:v>32851</c:v>
                </c:pt>
                <c:pt idx="12">
                  <c:v>121290</c:v>
                </c:pt>
                <c:pt idx="13">
                  <c:v>27380</c:v>
                </c:pt>
                <c:pt idx="14">
                  <c:v>74729</c:v>
                </c:pt>
                <c:pt idx="15">
                  <c:v>3351</c:v>
                </c:pt>
                <c:pt idx="16">
                  <c:v>137688</c:v>
                </c:pt>
                <c:pt idx="17">
                  <c:v>44480</c:v>
                </c:pt>
                <c:pt idx="18">
                  <c:v>54481</c:v>
                </c:pt>
                <c:pt idx="19">
                  <c:v>6390</c:v>
                </c:pt>
                <c:pt idx="20">
                  <c:v>84388</c:v>
                </c:pt>
                <c:pt idx="21">
                  <c:v>64576</c:v>
                </c:pt>
                <c:pt idx="22">
                  <c:v>55702</c:v>
                </c:pt>
                <c:pt idx="23">
                  <c:v>114114</c:v>
                </c:pt>
                <c:pt idx="24">
                  <c:v>71769</c:v>
                </c:pt>
                <c:pt idx="25">
                  <c:v>129778</c:v>
                </c:pt>
                <c:pt idx="26">
                  <c:v>14549</c:v>
                </c:pt>
                <c:pt idx="27">
                  <c:v>25960</c:v>
                </c:pt>
                <c:pt idx="28">
                  <c:v>76942</c:v>
                </c:pt>
                <c:pt idx="29">
                  <c:v>34234</c:v>
                </c:pt>
                <c:pt idx="30">
                  <c:v>193976</c:v>
                </c:pt>
                <c:pt idx="31">
                  <c:v>16966</c:v>
                </c:pt>
                <c:pt idx="32">
                  <c:v>38800</c:v>
                </c:pt>
                <c:pt idx="33">
                  <c:v>36720</c:v>
                </c:pt>
                <c:pt idx="34">
                  <c:v>45882</c:v>
                </c:pt>
                <c:pt idx="35">
                  <c:v>25299</c:v>
                </c:pt>
                <c:pt idx="36">
                  <c:v>144598</c:v>
                </c:pt>
                <c:pt idx="37">
                  <c:v>18184</c:v>
                </c:pt>
                <c:pt idx="38">
                  <c:v>71633</c:v>
                </c:pt>
                <c:pt idx="39">
                  <c:v>53336</c:v>
                </c:pt>
                <c:pt idx="40">
                  <c:v>76107</c:v>
                </c:pt>
                <c:pt idx="41">
                  <c:v>33931</c:v>
                </c:pt>
                <c:pt idx="42">
                  <c:v>19908</c:v>
                </c:pt>
                <c:pt idx="43">
                  <c:v>47204</c:v>
                </c:pt>
                <c:pt idx="44">
                  <c:v>104624</c:v>
                </c:pt>
                <c:pt idx="45">
                  <c:v>57925</c:v>
                </c:pt>
                <c:pt idx="46">
                  <c:v>208447</c:v>
                </c:pt>
                <c:pt idx="47">
                  <c:v>66469</c:v>
                </c:pt>
                <c:pt idx="48">
                  <c:v>15293</c:v>
                </c:pt>
                <c:pt idx="49">
                  <c:v>25073</c:v>
                </c:pt>
                <c:pt idx="50">
                  <c:v>944</c:v>
                </c:pt>
                <c:pt idx="51">
                  <c:v>100556</c:v>
                </c:pt>
                <c:pt idx="52">
                  <c:v>67783</c:v>
                </c:pt>
                <c:pt idx="53">
                  <c:v>47271</c:v>
                </c:pt>
                <c:pt idx="54">
                  <c:v>79410</c:v>
                </c:pt>
                <c:pt idx="55">
                  <c:v>41583</c:v>
                </c:pt>
                <c:pt idx="56">
                  <c:v>81627</c:v>
                </c:pt>
                <c:pt idx="57">
                  <c:v>44389</c:v>
                </c:pt>
                <c:pt idx="58">
                  <c:v>48056</c:v>
                </c:pt>
                <c:pt idx="59">
                  <c:v>27848</c:v>
                </c:pt>
                <c:pt idx="60">
                  <c:v>51619</c:v>
                </c:pt>
                <c:pt idx="61">
                  <c:v>1180</c:v>
                </c:pt>
                <c:pt idx="62">
                  <c:v>51028</c:v>
                </c:pt>
                <c:pt idx="63">
                  <c:v>60789</c:v>
                </c:pt>
                <c:pt idx="64">
                  <c:v>32384</c:v>
                </c:pt>
                <c:pt idx="65">
                  <c:v>71503</c:v>
                </c:pt>
                <c:pt idx="66">
                  <c:v>50510</c:v>
                </c:pt>
                <c:pt idx="67">
                  <c:v>35391</c:v>
                </c:pt>
                <c:pt idx="68">
                  <c:v>62386</c:v>
                </c:pt>
                <c:pt idx="69">
                  <c:v>30491</c:v>
                </c:pt>
                <c:pt idx="70">
                  <c:v>62750</c:v>
                </c:pt>
                <c:pt idx="71">
                  <c:v>31766</c:v>
                </c:pt>
                <c:pt idx="72">
                  <c:v>37878</c:v>
                </c:pt>
                <c:pt idx="73">
                  <c:v>70198</c:v>
                </c:pt>
                <c:pt idx="74">
                  <c:v>25700</c:v>
                </c:pt>
                <c:pt idx="75">
                  <c:v>156309</c:v>
                </c:pt>
                <c:pt idx="76">
                  <c:v>97633</c:v>
                </c:pt>
                <c:pt idx="77">
                  <c:v>80492</c:v>
                </c:pt>
                <c:pt idx="78">
                  <c:v>41750</c:v>
                </c:pt>
                <c:pt idx="79">
                  <c:v>21045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BF6-4EED-9471-0FEDB74FFB5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34948144"/>
        <c:axId val="1030647664"/>
      </c:lineChart>
      <c:catAx>
        <c:axId val="934948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647664"/>
        <c:crosses val="autoZero"/>
        <c:auto val="1"/>
        <c:lblAlgn val="ctr"/>
        <c:lblOffset val="100"/>
        <c:noMultiLvlLbl val="0"/>
      </c:catAx>
      <c:valAx>
        <c:axId val="103064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Monthly Purchases Spent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94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[Purchase Orders.xlsx]Pivot Tables!PivotTable3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Purchases vs Purchasing Dealers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tUpDiag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2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ltUpDiag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2"/>
            </a:innerShdw>
          </a:effectLst>
        </c:spPr>
      </c:pivotFmt>
      <c:pivotFmt>
        <c:idx val="2"/>
        <c:spPr>
          <a:pattFill prst="ltUpDiag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2"/>
            </a:innerShdw>
          </a:effectLst>
        </c:spPr>
      </c:pivotFmt>
      <c:pivotFmt>
        <c:idx val="3"/>
        <c:spPr>
          <a:pattFill prst="ltUpDiag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2"/>
            </a:innerShdw>
          </a:effectLst>
        </c:spPr>
      </c:pivotFmt>
      <c:pivotFmt>
        <c:idx val="4"/>
        <c:spPr>
          <a:pattFill prst="ltUpDiag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2"/>
            </a:innerShdw>
          </a:effectLst>
        </c:spPr>
      </c:pivotFmt>
      <c:pivotFmt>
        <c:idx val="5"/>
        <c:spPr>
          <a:pattFill prst="ltUpDiag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2"/>
            </a:innerShdw>
          </a:effectLst>
        </c:spPr>
      </c:pivotFmt>
    </c:pivotFmts>
    <c:plotArea>
      <c:layout>
        <c:manualLayout>
          <c:layoutTarget val="inner"/>
          <c:xMode val="edge"/>
          <c:yMode val="edge"/>
          <c:x val="5.1185878078811968E-2"/>
          <c:y val="0.36925366601812898"/>
          <c:w val="0.48105404102117538"/>
          <c:h val="0.63074633398187108"/>
        </c:manualLayout>
      </c:layout>
      <c:pieChart>
        <c:varyColors val="1"/>
        <c:ser>
          <c:idx val="0"/>
          <c:order val="0"/>
          <c:tx>
            <c:strRef>
              <c:f>'Pivot Tables'!$P$13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B977-4105-861D-8B6BC7BBE465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B977-4105-861D-8B6BC7BBE465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6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B977-4105-861D-8B6BC7BBE465}"/>
              </c:ext>
            </c:extLst>
          </c:dPt>
          <c:dPt>
            <c:idx val="3"/>
            <c:bubble3D val="0"/>
            <c:spPr>
              <a:pattFill prst="ltUpDiag">
                <a:fgClr>
                  <a:schemeClr val="accent2">
                    <a:lumMod val="60000"/>
                  </a:schemeClr>
                </a:fgClr>
                <a:bgClr>
                  <a:schemeClr val="accent2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B977-4105-861D-8B6BC7BBE465}"/>
              </c:ext>
            </c:extLst>
          </c:dPt>
          <c:dPt>
            <c:idx val="4"/>
            <c:bubble3D val="0"/>
            <c:spPr>
              <a:pattFill prst="ltUpDiag">
                <a:fgClr>
                  <a:schemeClr val="accent4">
                    <a:lumMod val="60000"/>
                  </a:schemeClr>
                </a:fgClr>
                <a:bgClr>
                  <a:schemeClr val="accent4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B977-4105-861D-8B6BC7BBE46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Tables'!$O$14:$O$19</c:f>
              <c:strCache>
                <c:ptCount val="5"/>
                <c:pt idx="0">
                  <c:v>APPLE COOKWARE - CURRYLEAF</c:v>
                </c:pt>
                <c:pt idx="1">
                  <c:v>ARISHTA AGENCIES ( MADURAI)</c:v>
                </c:pt>
                <c:pt idx="2">
                  <c:v>MAHAVIR HOME APPLIANCES</c:v>
                </c:pt>
                <c:pt idx="3">
                  <c:v>MP MARKETING</c:v>
                </c:pt>
                <c:pt idx="4">
                  <c:v>SARASWATHI MARKETING</c:v>
                </c:pt>
              </c:strCache>
            </c:strRef>
          </c:cat>
          <c:val>
            <c:numRef>
              <c:f>'Pivot Tables'!$P$14:$P$19</c:f>
              <c:numCache>
                <c:formatCode>General</c:formatCode>
                <c:ptCount val="5"/>
                <c:pt idx="0">
                  <c:v>2</c:v>
                </c:pt>
                <c:pt idx="1">
                  <c:v>10</c:v>
                </c:pt>
                <c:pt idx="2">
                  <c:v>93</c:v>
                </c:pt>
                <c:pt idx="3">
                  <c:v>2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72-4FAE-94FE-28E3C8F5CE6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3288669784687992"/>
          <c:y val="0.40147613685158123"/>
          <c:w val="0.33333333333333331"/>
          <c:h val="0.597484913748784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[Purchase Orders.xlsx]Pivot Tables!PivotTable4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Purchase Amounts vs Companies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713648293963253"/>
          <c:y val="0.38763670166229219"/>
          <c:w val="0.83953018372703414"/>
          <c:h val="0.311678696412948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Tables'!$P$22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Tables'!$O$23:$O$28</c:f>
              <c:strCache>
                <c:ptCount val="5"/>
                <c:pt idx="0">
                  <c:v>APPLE COOKWARE - CURRYLEAF</c:v>
                </c:pt>
                <c:pt idx="1">
                  <c:v>ARISHTA AGENCIES ( MADURAI)</c:v>
                </c:pt>
                <c:pt idx="2">
                  <c:v>MAHAVIR HOME APPLIANCES</c:v>
                </c:pt>
                <c:pt idx="3">
                  <c:v>MP MARKETING</c:v>
                </c:pt>
                <c:pt idx="4">
                  <c:v>SARASWATHI MARKETING</c:v>
                </c:pt>
              </c:strCache>
            </c:strRef>
          </c:cat>
          <c:val>
            <c:numRef>
              <c:f>'Pivot Tables'!$P$23:$P$28</c:f>
              <c:numCache>
                <c:formatCode>General</c:formatCode>
                <c:ptCount val="5"/>
                <c:pt idx="0">
                  <c:v>151066</c:v>
                </c:pt>
                <c:pt idx="1">
                  <c:v>295120</c:v>
                </c:pt>
                <c:pt idx="2">
                  <c:v>3969512.2</c:v>
                </c:pt>
                <c:pt idx="3">
                  <c:v>6900</c:v>
                </c:pt>
                <c:pt idx="4">
                  <c:v>73700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45-44AF-9B73-3DB51BD71A0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345180240"/>
        <c:axId val="183864208"/>
      </c:barChart>
      <c:catAx>
        <c:axId val="345180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64208"/>
        <c:crosses val="autoZero"/>
        <c:auto val="1"/>
        <c:lblAlgn val="ctr"/>
        <c:lblOffset val="100"/>
        <c:noMultiLvlLbl val="0"/>
      </c:catAx>
      <c:valAx>
        <c:axId val="183864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18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[Purchase Orders.xlsx]Pivot Tables!PivotTable6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 Supplier</a:t>
            </a:r>
            <a:r>
              <a:rPr lang="en-IN" baseline="0"/>
              <a:t> Count vs Month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Tables'!$P$31:$P$32</c:f>
              <c:strCache>
                <c:ptCount val="1"/>
                <c:pt idx="0">
                  <c:v>APPLE COOKWARE - CURRYLEAF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Tables'!$O$33:$O$39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'Pivot Tables'!$P$33:$P$39</c:f>
              <c:numCache>
                <c:formatCode>General</c:formatCode>
                <c:ptCount val="6"/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FB-4930-BAED-06531387FF99}"/>
            </c:ext>
          </c:extLst>
        </c:ser>
        <c:ser>
          <c:idx val="1"/>
          <c:order val="1"/>
          <c:tx>
            <c:strRef>
              <c:f>'Pivot Tables'!$Q$31:$Q$32</c:f>
              <c:strCache>
                <c:ptCount val="1"/>
                <c:pt idx="0">
                  <c:v>ARISHTA AGENCIES ( MADURAI)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Tables'!$O$33:$O$39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'Pivot Tables'!$Q$33:$Q$39</c:f>
              <c:numCache>
                <c:formatCode>General</c:formatCode>
                <c:ptCount val="6"/>
                <c:pt idx="1">
                  <c:v>1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5FB-4930-BAED-06531387FF99}"/>
            </c:ext>
          </c:extLst>
        </c:ser>
        <c:ser>
          <c:idx val="2"/>
          <c:order val="2"/>
          <c:tx>
            <c:strRef>
              <c:f>'Pivot Tables'!$R$31:$R$32</c:f>
              <c:strCache>
                <c:ptCount val="1"/>
                <c:pt idx="0">
                  <c:v>MAHAVIR HOME APPLIANCES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Tables'!$O$33:$O$39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'Pivot Tables'!$R$33:$R$39</c:f>
              <c:numCache>
                <c:formatCode>General</c:formatCode>
                <c:ptCount val="6"/>
                <c:pt idx="0">
                  <c:v>11</c:v>
                </c:pt>
                <c:pt idx="1">
                  <c:v>13</c:v>
                </c:pt>
                <c:pt idx="2">
                  <c:v>17</c:v>
                </c:pt>
                <c:pt idx="3">
                  <c:v>16</c:v>
                </c:pt>
                <c:pt idx="4">
                  <c:v>18</c:v>
                </c:pt>
                <c:pt idx="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5FB-4930-BAED-06531387FF99}"/>
            </c:ext>
          </c:extLst>
        </c:ser>
        <c:ser>
          <c:idx val="3"/>
          <c:order val="3"/>
          <c:tx>
            <c:strRef>
              <c:f>'Pivot Tables'!$S$31:$S$32</c:f>
              <c:strCache>
                <c:ptCount val="1"/>
                <c:pt idx="0">
                  <c:v>MP MARKETING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Tables'!$O$33:$O$39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'Pivot Tables'!$S$33:$S$39</c:f>
              <c:numCache>
                <c:formatCode>General</c:formatCode>
                <c:ptCount val="6"/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5FB-4930-BAED-06531387FF99}"/>
            </c:ext>
          </c:extLst>
        </c:ser>
        <c:ser>
          <c:idx val="4"/>
          <c:order val="4"/>
          <c:tx>
            <c:strRef>
              <c:f>'Pivot Tables'!$T$31:$T$32</c:f>
              <c:strCache>
                <c:ptCount val="1"/>
                <c:pt idx="0">
                  <c:v>SARASWATHI MARKETING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Tables'!$O$33:$O$39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'Pivot Tables'!$T$33:$T$39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5FB-4930-BAED-06531387FF9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55118208"/>
        <c:axId val="351932608"/>
      </c:lineChart>
      <c:catAx>
        <c:axId val="355118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932608"/>
        <c:crosses val="autoZero"/>
        <c:auto val="1"/>
        <c:lblAlgn val="ctr"/>
        <c:lblOffset val="100"/>
        <c:noMultiLvlLbl val="0"/>
      </c:catAx>
      <c:valAx>
        <c:axId val="35193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Count of Purchase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11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[Purchase Orders.xlsx]Pivot Tables!PivotTable24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Purchases vs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Tables'!$P$55:$P$56</c:f>
              <c:strCache>
                <c:ptCount val="1"/>
                <c:pt idx="0">
                  <c:v>January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'Pivot Tables'!$O$57:$O$63</c:f>
              <c:strCache>
                <c:ptCount val="6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</c:strCache>
            </c:strRef>
          </c:cat>
          <c:val>
            <c:numRef>
              <c:f>'Pivot Tables'!$P$57:$P$63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40-4F99-B465-BF9BF5CF8F67}"/>
            </c:ext>
          </c:extLst>
        </c:ser>
        <c:ser>
          <c:idx val="1"/>
          <c:order val="1"/>
          <c:tx>
            <c:strRef>
              <c:f>'Pivot Tables'!$Q$55:$Q$56</c:f>
              <c:strCache>
                <c:ptCount val="1"/>
                <c:pt idx="0">
                  <c:v>February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'Pivot Tables'!$O$57:$O$63</c:f>
              <c:strCache>
                <c:ptCount val="6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</c:strCache>
            </c:strRef>
          </c:cat>
          <c:val>
            <c:numRef>
              <c:f>'Pivot Tables'!$Q$57:$Q$63</c:f>
              <c:numCache>
                <c:formatCode>General</c:formatCode>
                <c:ptCount val="6"/>
                <c:pt idx="0">
                  <c:v>2</c:v>
                </c:pt>
                <c:pt idx="1">
                  <c:v>6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40-4F99-B465-BF9BF5CF8F67}"/>
            </c:ext>
          </c:extLst>
        </c:ser>
        <c:ser>
          <c:idx val="2"/>
          <c:order val="2"/>
          <c:tx>
            <c:strRef>
              <c:f>'Pivot Tables'!$R$55:$R$56</c:f>
              <c:strCache>
                <c:ptCount val="1"/>
                <c:pt idx="0">
                  <c:v>March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strRef>
              <c:f>'Pivot Tables'!$O$57:$O$63</c:f>
              <c:strCache>
                <c:ptCount val="6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</c:strCache>
            </c:strRef>
          </c:cat>
          <c:val>
            <c:numRef>
              <c:f>'Pivot Tables'!$R$57:$R$63</c:f>
              <c:numCache>
                <c:formatCode>General</c:formatCode>
                <c:ptCount val="6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8</c:v>
                </c:pt>
                <c:pt idx="4">
                  <c:v>4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40-4F99-B465-BF9BF5CF8F67}"/>
            </c:ext>
          </c:extLst>
        </c:ser>
        <c:ser>
          <c:idx val="3"/>
          <c:order val="3"/>
          <c:tx>
            <c:strRef>
              <c:f>'Pivot Tables'!$S$55:$S$56</c:f>
              <c:strCache>
                <c:ptCount val="1"/>
                <c:pt idx="0">
                  <c:v>April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cat>
            <c:strRef>
              <c:f>'Pivot Tables'!$O$57:$O$63</c:f>
              <c:strCache>
                <c:ptCount val="6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</c:strCache>
            </c:strRef>
          </c:cat>
          <c:val>
            <c:numRef>
              <c:f>'Pivot Tables'!$S$57:$S$63</c:f>
              <c:numCache>
                <c:formatCode>General</c:formatCode>
                <c:ptCount val="6"/>
                <c:pt idx="0">
                  <c:v>1</c:v>
                </c:pt>
                <c:pt idx="1">
                  <c:v>7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40-4F99-B465-BF9BF5CF8F67}"/>
            </c:ext>
          </c:extLst>
        </c:ser>
        <c:ser>
          <c:idx val="4"/>
          <c:order val="4"/>
          <c:tx>
            <c:strRef>
              <c:f>'Pivot Tables'!$T$55:$T$56</c:f>
              <c:strCache>
                <c:ptCount val="1"/>
                <c:pt idx="0">
                  <c:v>May</c:v>
                </c:pt>
              </c:strCache>
            </c:strRef>
          </c:tx>
          <c:spPr>
            <a:pattFill prst="narHorz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/>
              </a:innerShdw>
            </a:effectLst>
          </c:spPr>
          <c:invertIfNegative val="0"/>
          <c:cat>
            <c:strRef>
              <c:f>'Pivot Tables'!$O$57:$O$63</c:f>
              <c:strCache>
                <c:ptCount val="6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</c:strCache>
            </c:strRef>
          </c:cat>
          <c:val>
            <c:numRef>
              <c:f>'Pivot Tables'!$T$57:$T$63</c:f>
              <c:numCache>
                <c:formatCode>General</c:formatCode>
                <c:ptCount val="6"/>
                <c:pt idx="0">
                  <c:v>3</c:v>
                </c:pt>
                <c:pt idx="1">
                  <c:v>6</c:v>
                </c:pt>
                <c:pt idx="2">
                  <c:v>6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340-4F99-B465-BF9BF5CF8F67}"/>
            </c:ext>
          </c:extLst>
        </c:ser>
        <c:ser>
          <c:idx val="5"/>
          <c:order val="5"/>
          <c:tx>
            <c:strRef>
              <c:f>'Pivot Tables'!$U$55:$U$56</c:f>
              <c:strCache>
                <c:ptCount val="1"/>
                <c:pt idx="0">
                  <c:v>June</c:v>
                </c:pt>
              </c:strCache>
            </c:strRef>
          </c:tx>
          <c:spPr>
            <a:pattFill prst="narHorz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cat>
            <c:strRef>
              <c:f>'Pivot Tables'!$O$57:$O$63</c:f>
              <c:strCache>
                <c:ptCount val="6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</c:strCache>
            </c:strRef>
          </c:cat>
          <c:val>
            <c:numRef>
              <c:f>'Pivot Tables'!$U$57:$U$63</c:f>
              <c:numCache>
                <c:formatCode>General</c:formatCode>
                <c:ptCount val="6"/>
                <c:pt idx="0">
                  <c:v>5</c:v>
                </c:pt>
                <c:pt idx="1">
                  <c:v>8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340-4F99-B465-BF9BF5CF8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283301216"/>
        <c:axId val="499964560"/>
      </c:barChart>
      <c:catAx>
        <c:axId val="283301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964560"/>
        <c:crosses val="autoZero"/>
        <c:auto val="1"/>
        <c:lblAlgn val="ctr"/>
        <c:lblOffset val="100"/>
        <c:noMultiLvlLbl val="0"/>
      </c:catAx>
      <c:valAx>
        <c:axId val="4999645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Purchases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30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Purchase</a:t>
            </a:r>
            <a:r>
              <a:rPr lang="en-IN" baseline="0"/>
              <a:t> Forecast (2)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'Purchase Forecast'!$F$1</c:f>
              <c:strCache>
                <c:ptCount val="1"/>
                <c:pt idx="0">
                  <c:v>Purchase Amount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'Purchase Forecast'!$E$2:$E$140</c:f>
              <c:numCache>
                <c:formatCode>d\-m\-yyyy;@</c:formatCode>
                <c:ptCount val="139"/>
                <c:pt idx="0">
                  <c:v>44928</c:v>
                </c:pt>
                <c:pt idx="1">
                  <c:v>44933</c:v>
                </c:pt>
                <c:pt idx="2">
                  <c:v>44935</c:v>
                </c:pt>
                <c:pt idx="3">
                  <c:v>44937</c:v>
                </c:pt>
                <c:pt idx="4">
                  <c:v>44939</c:v>
                </c:pt>
                <c:pt idx="5">
                  <c:v>44941</c:v>
                </c:pt>
                <c:pt idx="6">
                  <c:v>44943</c:v>
                </c:pt>
                <c:pt idx="7">
                  <c:v>44945</c:v>
                </c:pt>
                <c:pt idx="8">
                  <c:v>44947</c:v>
                </c:pt>
                <c:pt idx="9">
                  <c:v>44949</c:v>
                </c:pt>
                <c:pt idx="10">
                  <c:v>44951</c:v>
                </c:pt>
                <c:pt idx="11">
                  <c:v>44953</c:v>
                </c:pt>
                <c:pt idx="12">
                  <c:v>44955</c:v>
                </c:pt>
                <c:pt idx="13">
                  <c:v>44957</c:v>
                </c:pt>
                <c:pt idx="14">
                  <c:v>44959</c:v>
                </c:pt>
                <c:pt idx="15">
                  <c:v>44961</c:v>
                </c:pt>
                <c:pt idx="16">
                  <c:v>44963</c:v>
                </c:pt>
                <c:pt idx="17">
                  <c:v>44965</c:v>
                </c:pt>
                <c:pt idx="18">
                  <c:v>44967</c:v>
                </c:pt>
                <c:pt idx="19">
                  <c:v>44969</c:v>
                </c:pt>
                <c:pt idx="20">
                  <c:v>44971</c:v>
                </c:pt>
                <c:pt idx="21">
                  <c:v>44973</c:v>
                </c:pt>
                <c:pt idx="22">
                  <c:v>44975</c:v>
                </c:pt>
                <c:pt idx="23">
                  <c:v>44977</c:v>
                </c:pt>
                <c:pt idx="24">
                  <c:v>44979</c:v>
                </c:pt>
                <c:pt idx="25">
                  <c:v>44981</c:v>
                </c:pt>
                <c:pt idx="26">
                  <c:v>44983</c:v>
                </c:pt>
                <c:pt idx="27">
                  <c:v>44985</c:v>
                </c:pt>
                <c:pt idx="28">
                  <c:v>44987</c:v>
                </c:pt>
                <c:pt idx="29">
                  <c:v>44989</c:v>
                </c:pt>
                <c:pt idx="30">
                  <c:v>44991</c:v>
                </c:pt>
                <c:pt idx="31">
                  <c:v>44993</c:v>
                </c:pt>
                <c:pt idx="32">
                  <c:v>44995</c:v>
                </c:pt>
                <c:pt idx="33">
                  <c:v>44997</c:v>
                </c:pt>
                <c:pt idx="34">
                  <c:v>44999</c:v>
                </c:pt>
                <c:pt idx="35">
                  <c:v>45001</c:v>
                </c:pt>
                <c:pt idx="36">
                  <c:v>45003</c:v>
                </c:pt>
                <c:pt idx="37">
                  <c:v>45005</c:v>
                </c:pt>
                <c:pt idx="38">
                  <c:v>45007</c:v>
                </c:pt>
                <c:pt idx="39">
                  <c:v>45009</c:v>
                </c:pt>
                <c:pt idx="40">
                  <c:v>45011</c:v>
                </c:pt>
                <c:pt idx="41">
                  <c:v>45013</c:v>
                </c:pt>
                <c:pt idx="42">
                  <c:v>45015</c:v>
                </c:pt>
                <c:pt idx="43">
                  <c:v>45017</c:v>
                </c:pt>
                <c:pt idx="44">
                  <c:v>45019</c:v>
                </c:pt>
                <c:pt idx="45">
                  <c:v>45021</c:v>
                </c:pt>
                <c:pt idx="46">
                  <c:v>45023</c:v>
                </c:pt>
                <c:pt idx="47">
                  <c:v>45025</c:v>
                </c:pt>
                <c:pt idx="48">
                  <c:v>45027</c:v>
                </c:pt>
                <c:pt idx="49">
                  <c:v>45029</c:v>
                </c:pt>
                <c:pt idx="50">
                  <c:v>45031</c:v>
                </c:pt>
                <c:pt idx="51">
                  <c:v>45033</c:v>
                </c:pt>
                <c:pt idx="52">
                  <c:v>45035</c:v>
                </c:pt>
                <c:pt idx="53">
                  <c:v>45037</c:v>
                </c:pt>
                <c:pt idx="54">
                  <c:v>45039</c:v>
                </c:pt>
                <c:pt idx="55">
                  <c:v>45041</c:v>
                </c:pt>
                <c:pt idx="56">
                  <c:v>45043</c:v>
                </c:pt>
                <c:pt idx="57">
                  <c:v>45045</c:v>
                </c:pt>
                <c:pt idx="58">
                  <c:v>45047</c:v>
                </c:pt>
                <c:pt idx="59">
                  <c:v>45049</c:v>
                </c:pt>
                <c:pt idx="60">
                  <c:v>45051</c:v>
                </c:pt>
                <c:pt idx="61">
                  <c:v>45053</c:v>
                </c:pt>
                <c:pt idx="62">
                  <c:v>45055</c:v>
                </c:pt>
                <c:pt idx="63">
                  <c:v>45057</c:v>
                </c:pt>
                <c:pt idx="64">
                  <c:v>45059</c:v>
                </c:pt>
                <c:pt idx="65">
                  <c:v>45061</c:v>
                </c:pt>
                <c:pt idx="66">
                  <c:v>45063</c:v>
                </c:pt>
                <c:pt idx="67">
                  <c:v>45065</c:v>
                </c:pt>
                <c:pt idx="68">
                  <c:v>45067</c:v>
                </c:pt>
                <c:pt idx="69">
                  <c:v>45069</c:v>
                </c:pt>
                <c:pt idx="70">
                  <c:v>45071</c:v>
                </c:pt>
                <c:pt idx="71">
                  <c:v>45073</c:v>
                </c:pt>
                <c:pt idx="72">
                  <c:v>45075</c:v>
                </c:pt>
                <c:pt idx="73">
                  <c:v>45077</c:v>
                </c:pt>
                <c:pt idx="74">
                  <c:v>45079</c:v>
                </c:pt>
                <c:pt idx="75">
                  <c:v>45081</c:v>
                </c:pt>
                <c:pt idx="76">
                  <c:v>45083</c:v>
                </c:pt>
                <c:pt idx="77">
                  <c:v>45085</c:v>
                </c:pt>
                <c:pt idx="78">
                  <c:v>45087</c:v>
                </c:pt>
                <c:pt idx="79">
                  <c:v>45089</c:v>
                </c:pt>
                <c:pt idx="80">
                  <c:v>45091</c:v>
                </c:pt>
                <c:pt idx="81">
                  <c:v>45093</c:v>
                </c:pt>
                <c:pt idx="82">
                  <c:v>45095</c:v>
                </c:pt>
                <c:pt idx="83">
                  <c:v>45097</c:v>
                </c:pt>
                <c:pt idx="84">
                  <c:v>45099</c:v>
                </c:pt>
                <c:pt idx="85">
                  <c:v>45101</c:v>
                </c:pt>
                <c:pt idx="86">
                  <c:v>45103</c:v>
                </c:pt>
                <c:pt idx="87">
                  <c:v>45105</c:v>
                </c:pt>
                <c:pt idx="88">
                  <c:v>45107</c:v>
                </c:pt>
                <c:pt idx="89">
                  <c:v>45109</c:v>
                </c:pt>
                <c:pt idx="90">
                  <c:v>45111</c:v>
                </c:pt>
                <c:pt idx="91">
                  <c:v>45113</c:v>
                </c:pt>
                <c:pt idx="92">
                  <c:v>45115</c:v>
                </c:pt>
                <c:pt idx="93">
                  <c:v>45117</c:v>
                </c:pt>
                <c:pt idx="94">
                  <c:v>45119</c:v>
                </c:pt>
                <c:pt idx="95">
                  <c:v>45121</c:v>
                </c:pt>
                <c:pt idx="96">
                  <c:v>45123</c:v>
                </c:pt>
                <c:pt idx="97">
                  <c:v>45125</c:v>
                </c:pt>
                <c:pt idx="98">
                  <c:v>45127</c:v>
                </c:pt>
                <c:pt idx="99">
                  <c:v>45129</c:v>
                </c:pt>
                <c:pt idx="100">
                  <c:v>45131</c:v>
                </c:pt>
                <c:pt idx="101">
                  <c:v>45133</c:v>
                </c:pt>
                <c:pt idx="102">
                  <c:v>45135</c:v>
                </c:pt>
                <c:pt idx="103">
                  <c:v>45137</c:v>
                </c:pt>
                <c:pt idx="104">
                  <c:v>45139</c:v>
                </c:pt>
                <c:pt idx="105">
                  <c:v>45141</c:v>
                </c:pt>
                <c:pt idx="106">
                  <c:v>45143</c:v>
                </c:pt>
                <c:pt idx="107">
                  <c:v>45145</c:v>
                </c:pt>
                <c:pt idx="108">
                  <c:v>45147</c:v>
                </c:pt>
                <c:pt idx="109">
                  <c:v>45149</c:v>
                </c:pt>
                <c:pt idx="110">
                  <c:v>45151</c:v>
                </c:pt>
                <c:pt idx="111">
                  <c:v>45153</c:v>
                </c:pt>
                <c:pt idx="112">
                  <c:v>45155</c:v>
                </c:pt>
                <c:pt idx="113">
                  <c:v>45157</c:v>
                </c:pt>
                <c:pt idx="114">
                  <c:v>45159</c:v>
                </c:pt>
                <c:pt idx="115">
                  <c:v>45161</c:v>
                </c:pt>
                <c:pt idx="116">
                  <c:v>45163</c:v>
                </c:pt>
                <c:pt idx="117">
                  <c:v>45165</c:v>
                </c:pt>
                <c:pt idx="118">
                  <c:v>45167</c:v>
                </c:pt>
                <c:pt idx="119">
                  <c:v>45169</c:v>
                </c:pt>
                <c:pt idx="120">
                  <c:v>45171</c:v>
                </c:pt>
                <c:pt idx="121">
                  <c:v>45173</c:v>
                </c:pt>
                <c:pt idx="122">
                  <c:v>45175</c:v>
                </c:pt>
                <c:pt idx="123">
                  <c:v>45177</c:v>
                </c:pt>
                <c:pt idx="124">
                  <c:v>45179</c:v>
                </c:pt>
                <c:pt idx="125">
                  <c:v>45181</c:v>
                </c:pt>
                <c:pt idx="126">
                  <c:v>45183</c:v>
                </c:pt>
                <c:pt idx="127">
                  <c:v>45185</c:v>
                </c:pt>
                <c:pt idx="128">
                  <c:v>45187</c:v>
                </c:pt>
                <c:pt idx="129">
                  <c:v>45189</c:v>
                </c:pt>
                <c:pt idx="130">
                  <c:v>45191</c:v>
                </c:pt>
                <c:pt idx="131">
                  <c:v>45193</c:v>
                </c:pt>
                <c:pt idx="132">
                  <c:v>45195</c:v>
                </c:pt>
                <c:pt idx="133">
                  <c:v>45197</c:v>
                </c:pt>
                <c:pt idx="134">
                  <c:v>45199</c:v>
                </c:pt>
                <c:pt idx="135">
                  <c:v>45201</c:v>
                </c:pt>
                <c:pt idx="136">
                  <c:v>45203</c:v>
                </c:pt>
                <c:pt idx="137">
                  <c:v>45205</c:v>
                </c:pt>
                <c:pt idx="138">
                  <c:v>45207</c:v>
                </c:pt>
              </c:numCache>
            </c:numRef>
          </c:cat>
          <c:val>
            <c:numRef>
              <c:f>'Purchase Forecast'!$F$2:$F$140</c:f>
              <c:numCache>
                <c:formatCode>General</c:formatCode>
                <c:ptCount val="139"/>
                <c:pt idx="0">
                  <c:v>28910</c:v>
                </c:pt>
                <c:pt idx="1">
                  <c:v>42226</c:v>
                </c:pt>
                <c:pt idx="2">
                  <c:v>0</c:v>
                </c:pt>
                <c:pt idx="3">
                  <c:v>64763.199999999997</c:v>
                </c:pt>
                <c:pt idx="4">
                  <c:v>27217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71176</c:v>
                </c:pt>
                <c:pt idx="9">
                  <c:v>0</c:v>
                </c:pt>
                <c:pt idx="10">
                  <c:v>62770</c:v>
                </c:pt>
                <c:pt idx="11">
                  <c:v>8201</c:v>
                </c:pt>
                <c:pt idx="12">
                  <c:v>63572</c:v>
                </c:pt>
                <c:pt idx="13">
                  <c:v>40167</c:v>
                </c:pt>
                <c:pt idx="14">
                  <c:v>32851</c:v>
                </c:pt>
                <c:pt idx="15">
                  <c:v>0</c:v>
                </c:pt>
                <c:pt idx="16">
                  <c:v>0</c:v>
                </c:pt>
                <c:pt idx="17">
                  <c:v>148670</c:v>
                </c:pt>
                <c:pt idx="18">
                  <c:v>74729</c:v>
                </c:pt>
                <c:pt idx="19">
                  <c:v>3351</c:v>
                </c:pt>
                <c:pt idx="20">
                  <c:v>182168</c:v>
                </c:pt>
                <c:pt idx="21">
                  <c:v>54481</c:v>
                </c:pt>
                <c:pt idx="22">
                  <c:v>90778</c:v>
                </c:pt>
                <c:pt idx="23">
                  <c:v>0</c:v>
                </c:pt>
                <c:pt idx="24">
                  <c:v>64576</c:v>
                </c:pt>
                <c:pt idx="25">
                  <c:v>0</c:v>
                </c:pt>
                <c:pt idx="26">
                  <c:v>0</c:v>
                </c:pt>
                <c:pt idx="27">
                  <c:v>169816</c:v>
                </c:pt>
                <c:pt idx="28">
                  <c:v>0</c:v>
                </c:pt>
                <c:pt idx="29">
                  <c:v>0</c:v>
                </c:pt>
                <c:pt idx="30">
                  <c:v>71769</c:v>
                </c:pt>
                <c:pt idx="31">
                  <c:v>0</c:v>
                </c:pt>
                <c:pt idx="32">
                  <c:v>144327</c:v>
                </c:pt>
                <c:pt idx="33">
                  <c:v>25960</c:v>
                </c:pt>
                <c:pt idx="34">
                  <c:v>76942</c:v>
                </c:pt>
                <c:pt idx="35">
                  <c:v>0</c:v>
                </c:pt>
                <c:pt idx="36">
                  <c:v>34234</c:v>
                </c:pt>
                <c:pt idx="37">
                  <c:v>193976</c:v>
                </c:pt>
                <c:pt idx="38">
                  <c:v>16966</c:v>
                </c:pt>
                <c:pt idx="39">
                  <c:v>75520</c:v>
                </c:pt>
                <c:pt idx="40">
                  <c:v>0</c:v>
                </c:pt>
                <c:pt idx="41">
                  <c:v>71181</c:v>
                </c:pt>
                <c:pt idx="42">
                  <c:v>144598</c:v>
                </c:pt>
                <c:pt idx="43">
                  <c:v>0</c:v>
                </c:pt>
                <c:pt idx="44">
                  <c:v>0</c:v>
                </c:pt>
                <c:pt idx="45">
                  <c:v>71633</c:v>
                </c:pt>
                <c:pt idx="46">
                  <c:v>53336</c:v>
                </c:pt>
                <c:pt idx="47">
                  <c:v>0</c:v>
                </c:pt>
                <c:pt idx="48">
                  <c:v>76107</c:v>
                </c:pt>
                <c:pt idx="49">
                  <c:v>53839</c:v>
                </c:pt>
                <c:pt idx="50">
                  <c:v>47204</c:v>
                </c:pt>
                <c:pt idx="51">
                  <c:v>0</c:v>
                </c:pt>
                <c:pt idx="52">
                  <c:v>104624</c:v>
                </c:pt>
                <c:pt idx="53">
                  <c:v>57925</c:v>
                </c:pt>
                <c:pt idx="54">
                  <c:v>0</c:v>
                </c:pt>
                <c:pt idx="55">
                  <c:v>274916</c:v>
                </c:pt>
                <c:pt idx="56">
                  <c:v>0</c:v>
                </c:pt>
                <c:pt idx="57">
                  <c:v>40366</c:v>
                </c:pt>
                <c:pt idx="58">
                  <c:v>0</c:v>
                </c:pt>
                <c:pt idx="59">
                  <c:v>101500</c:v>
                </c:pt>
                <c:pt idx="60">
                  <c:v>0</c:v>
                </c:pt>
                <c:pt idx="61">
                  <c:v>0</c:v>
                </c:pt>
                <c:pt idx="62">
                  <c:v>67783</c:v>
                </c:pt>
                <c:pt idx="63">
                  <c:v>47271</c:v>
                </c:pt>
                <c:pt idx="64">
                  <c:v>79410</c:v>
                </c:pt>
                <c:pt idx="65">
                  <c:v>0</c:v>
                </c:pt>
                <c:pt idx="66">
                  <c:v>123210</c:v>
                </c:pt>
                <c:pt idx="67">
                  <c:v>92445</c:v>
                </c:pt>
                <c:pt idx="68">
                  <c:v>0</c:v>
                </c:pt>
                <c:pt idx="69">
                  <c:v>79467</c:v>
                </c:pt>
                <c:pt idx="70">
                  <c:v>1180</c:v>
                </c:pt>
                <c:pt idx="71">
                  <c:v>51028</c:v>
                </c:pt>
                <c:pt idx="72">
                  <c:v>60789</c:v>
                </c:pt>
                <c:pt idx="73">
                  <c:v>103887</c:v>
                </c:pt>
                <c:pt idx="74">
                  <c:v>0</c:v>
                </c:pt>
                <c:pt idx="75">
                  <c:v>50510</c:v>
                </c:pt>
                <c:pt idx="76">
                  <c:v>97777</c:v>
                </c:pt>
                <c:pt idx="77">
                  <c:v>0</c:v>
                </c:pt>
                <c:pt idx="78">
                  <c:v>30491</c:v>
                </c:pt>
                <c:pt idx="79">
                  <c:v>62750</c:v>
                </c:pt>
                <c:pt idx="80">
                  <c:v>69644</c:v>
                </c:pt>
                <c:pt idx="81">
                  <c:v>0</c:v>
                </c:pt>
                <c:pt idx="82">
                  <c:v>70198</c:v>
                </c:pt>
                <c:pt idx="83">
                  <c:v>25700</c:v>
                </c:pt>
                <c:pt idx="84">
                  <c:v>156309</c:v>
                </c:pt>
                <c:pt idx="85">
                  <c:v>0</c:v>
                </c:pt>
                <c:pt idx="86">
                  <c:v>97633</c:v>
                </c:pt>
                <c:pt idx="87">
                  <c:v>80492</c:v>
                </c:pt>
                <c:pt idx="88">
                  <c:v>62795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AF-4010-92BB-10B66443D80F}"/>
            </c:ext>
          </c:extLst>
        </c:ser>
        <c:ser>
          <c:idx val="1"/>
          <c:order val="1"/>
          <c:tx>
            <c:strRef>
              <c:f>'Purchase Forecast'!$G$1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'Purchase Forecast'!$E$2:$E$140</c:f>
              <c:numCache>
                <c:formatCode>d\-m\-yyyy;@</c:formatCode>
                <c:ptCount val="139"/>
                <c:pt idx="0">
                  <c:v>44928</c:v>
                </c:pt>
                <c:pt idx="1">
                  <c:v>44933</c:v>
                </c:pt>
                <c:pt idx="2">
                  <c:v>44935</c:v>
                </c:pt>
                <c:pt idx="3">
                  <c:v>44937</c:v>
                </c:pt>
                <c:pt idx="4">
                  <c:v>44939</c:v>
                </c:pt>
                <c:pt idx="5">
                  <c:v>44941</c:v>
                </c:pt>
                <c:pt idx="6">
                  <c:v>44943</c:v>
                </c:pt>
                <c:pt idx="7">
                  <c:v>44945</c:v>
                </c:pt>
                <c:pt idx="8">
                  <c:v>44947</c:v>
                </c:pt>
                <c:pt idx="9">
                  <c:v>44949</c:v>
                </c:pt>
                <c:pt idx="10">
                  <c:v>44951</c:v>
                </c:pt>
                <c:pt idx="11">
                  <c:v>44953</c:v>
                </c:pt>
                <c:pt idx="12">
                  <c:v>44955</c:v>
                </c:pt>
                <c:pt idx="13">
                  <c:v>44957</c:v>
                </c:pt>
                <c:pt idx="14">
                  <c:v>44959</c:v>
                </c:pt>
                <c:pt idx="15">
                  <c:v>44961</c:v>
                </c:pt>
                <c:pt idx="16">
                  <c:v>44963</c:v>
                </c:pt>
                <c:pt idx="17">
                  <c:v>44965</c:v>
                </c:pt>
                <c:pt idx="18">
                  <c:v>44967</c:v>
                </c:pt>
                <c:pt idx="19">
                  <c:v>44969</c:v>
                </c:pt>
                <c:pt idx="20">
                  <c:v>44971</c:v>
                </c:pt>
                <c:pt idx="21">
                  <c:v>44973</c:v>
                </c:pt>
                <c:pt idx="22">
                  <c:v>44975</c:v>
                </c:pt>
                <c:pt idx="23">
                  <c:v>44977</c:v>
                </c:pt>
                <c:pt idx="24">
                  <c:v>44979</c:v>
                </c:pt>
                <c:pt idx="25">
                  <c:v>44981</c:v>
                </c:pt>
                <c:pt idx="26">
                  <c:v>44983</c:v>
                </c:pt>
                <c:pt idx="27">
                  <c:v>44985</c:v>
                </c:pt>
                <c:pt idx="28">
                  <c:v>44987</c:v>
                </c:pt>
                <c:pt idx="29">
                  <c:v>44989</c:v>
                </c:pt>
                <c:pt idx="30">
                  <c:v>44991</c:v>
                </c:pt>
                <c:pt idx="31">
                  <c:v>44993</c:v>
                </c:pt>
                <c:pt idx="32">
                  <c:v>44995</c:v>
                </c:pt>
                <c:pt idx="33">
                  <c:v>44997</c:v>
                </c:pt>
                <c:pt idx="34">
                  <c:v>44999</c:v>
                </c:pt>
                <c:pt idx="35">
                  <c:v>45001</c:v>
                </c:pt>
                <c:pt idx="36">
                  <c:v>45003</c:v>
                </c:pt>
                <c:pt idx="37">
                  <c:v>45005</c:v>
                </c:pt>
                <c:pt idx="38">
                  <c:v>45007</c:v>
                </c:pt>
                <c:pt idx="39">
                  <c:v>45009</c:v>
                </c:pt>
                <c:pt idx="40">
                  <c:v>45011</c:v>
                </c:pt>
                <c:pt idx="41">
                  <c:v>45013</c:v>
                </c:pt>
                <c:pt idx="42">
                  <c:v>45015</c:v>
                </c:pt>
                <c:pt idx="43">
                  <c:v>45017</c:v>
                </c:pt>
                <c:pt idx="44">
                  <c:v>45019</c:v>
                </c:pt>
                <c:pt idx="45">
                  <c:v>45021</c:v>
                </c:pt>
                <c:pt idx="46">
                  <c:v>45023</c:v>
                </c:pt>
                <c:pt idx="47">
                  <c:v>45025</c:v>
                </c:pt>
                <c:pt idx="48">
                  <c:v>45027</c:v>
                </c:pt>
                <c:pt idx="49">
                  <c:v>45029</c:v>
                </c:pt>
                <c:pt idx="50">
                  <c:v>45031</c:v>
                </c:pt>
                <c:pt idx="51">
                  <c:v>45033</c:v>
                </c:pt>
                <c:pt idx="52">
                  <c:v>45035</c:v>
                </c:pt>
                <c:pt idx="53">
                  <c:v>45037</c:v>
                </c:pt>
                <c:pt idx="54">
                  <c:v>45039</c:v>
                </c:pt>
                <c:pt idx="55">
                  <c:v>45041</c:v>
                </c:pt>
                <c:pt idx="56">
                  <c:v>45043</c:v>
                </c:pt>
                <c:pt idx="57">
                  <c:v>45045</c:v>
                </c:pt>
                <c:pt idx="58">
                  <c:v>45047</c:v>
                </c:pt>
                <c:pt idx="59">
                  <c:v>45049</c:v>
                </c:pt>
                <c:pt idx="60">
                  <c:v>45051</c:v>
                </c:pt>
                <c:pt idx="61">
                  <c:v>45053</c:v>
                </c:pt>
                <c:pt idx="62">
                  <c:v>45055</c:v>
                </c:pt>
                <c:pt idx="63">
                  <c:v>45057</c:v>
                </c:pt>
                <c:pt idx="64">
                  <c:v>45059</c:v>
                </c:pt>
                <c:pt idx="65">
                  <c:v>45061</c:v>
                </c:pt>
                <c:pt idx="66">
                  <c:v>45063</c:v>
                </c:pt>
                <c:pt idx="67">
                  <c:v>45065</c:v>
                </c:pt>
                <c:pt idx="68">
                  <c:v>45067</c:v>
                </c:pt>
                <c:pt idx="69">
                  <c:v>45069</c:v>
                </c:pt>
                <c:pt idx="70">
                  <c:v>45071</c:v>
                </c:pt>
                <c:pt idx="71">
                  <c:v>45073</c:v>
                </c:pt>
                <c:pt idx="72">
                  <c:v>45075</c:v>
                </c:pt>
                <c:pt idx="73">
                  <c:v>45077</c:v>
                </c:pt>
                <c:pt idx="74">
                  <c:v>45079</c:v>
                </c:pt>
                <c:pt idx="75">
                  <c:v>45081</c:v>
                </c:pt>
                <c:pt idx="76">
                  <c:v>45083</c:v>
                </c:pt>
                <c:pt idx="77">
                  <c:v>45085</c:v>
                </c:pt>
                <c:pt idx="78">
                  <c:v>45087</c:v>
                </c:pt>
                <c:pt idx="79">
                  <c:v>45089</c:v>
                </c:pt>
                <c:pt idx="80">
                  <c:v>45091</c:v>
                </c:pt>
                <c:pt idx="81">
                  <c:v>45093</c:v>
                </c:pt>
                <c:pt idx="82">
                  <c:v>45095</c:v>
                </c:pt>
                <c:pt idx="83">
                  <c:v>45097</c:v>
                </c:pt>
                <c:pt idx="84">
                  <c:v>45099</c:v>
                </c:pt>
                <c:pt idx="85">
                  <c:v>45101</c:v>
                </c:pt>
                <c:pt idx="86">
                  <c:v>45103</c:v>
                </c:pt>
                <c:pt idx="87">
                  <c:v>45105</c:v>
                </c:pt>
                <c:pt idx="88">
                  <c:v>45107</c:v>
                </c:pt>
                <c:pt idx="89">
                  <c:v>45109</c:v>
                </c:pt>
                <c:pt idx="90">
                  <c:v>45111</c:v>
                </c:pt>
                <c:pt idx="91">
                  <c:v>45113</c:v>
                </c:pt>
                <c:pt idx="92">
                  <c:v>45115</c:v>
                </c:pt>
                <c:pt idx="93">
                  <c:v>45117</c:v>
                </c:pt>
                <c:pt idx="94">
                  <c:v>45119</c:v>
                </c:pt>
                <c:pt idx="95">
                  <c:v>45121</c:v>
                </c:pt>
                <c:pt idx="96">
                  <c:v>45123</c:v>
                </c:pt>
                <c:pt idx="97">
                  <c:v>45125</c:v>
                </c:pt>
                <c:pt idx="98">
                  <c:v>45127</c:v>
                </c:pt>
                <c:pt idx="99">
                  <c:v>45129</c:v>
                </c:pt>
                <c:pt idx="100">
                  <c:v>45131</c:v>
                </c:pt>
                <c:pt idx="101">
                  <c:v>45133</c:v>
                </c:pt>
                <c:pt idx="102">
                  <c:v>45135</c:v>
                </c:pt>
                <c:pt idx="103">
                  <c:v>45137</c:v>
                </c:pt>
                <c:pt idx="104">
                  <c:v>45139</c:v>
                </c:pt>
                <c:pt idx="105">
                  <c:v>45141</c:v>
                </c:pt>
                <c:pt idx="106">
                  <c:v>45143</c:v>
                </c:pt>
                <c:pt idx="107">
                  <c:v>45145</c:v>
                </c:pt>
                <c:pt idx="108">
                  <c:v>45147</c:v>
                </c:pt>
                <c:pt idx="109">
                  <c:v>45149</c:v>
                </c:pt>
                <c:pt idx="110">
                  <c:v>45151</c:v>
                </c:pt>
                <c:pt idx="111">
                  <c:v>45153</c:v>
                </c:pt>
                <c:pt idx="112">
                  <c:v>45155</c:v>
                </c:pt>
                <c:pt idx="113">
                  <c:v>45157</c:v>
                </c:pt>
                <c:pt idx="114">
                  <c:v>45159</c:v>
                </c:pt>
                <c:pt idx="115">
                  <c:v>45161</c:v>
                </c:pt>
                <c:pt idx="116">
                  <c:v>45163</c:v>
                </c:pt>
                <c:pt idx="117">
                  <c:v>45165</c:v>
                </c:pt>
                <c:pt idx="118">
                  <c:v>45167</c:v>
                </c:pt>
                <c:pt idx="119">
                  <c:v>45169</c:v>
                </c:pt>
                <c:pt idx="120">
                  <c:v>45171</c:v>
                </c:pt>
                <c:pt idx="121">
                  <c:v>45173</c:v>
                </c:pt>
                <c:pt idx="122">
                  <c:v>45175</c:v>
                </c:pt>
                <c:pt idx="123">
                  <c:v>45177</c:v>
                </c:pt>
                <c:pt idx="124">
                  <c:v>45179</c:v>
                </c:pt>
                <c:pt idx="125">
                  <c:v>45181</c:v>
                </c:pt>
                <c:pt idx="126">
                  <c:v>45183</c:v>
                </c:pt>
                <c:pt idx="127">
                  <c:v>45185</c:v>
                </c:pt>
                <c:pt idx="128">
                  <c:v>45187</c:v>
                </c:pt>
                <c:pt idx="129">
                  <c:v>45189</c:v>
                </c:pt>
                <c:pt idx="130">
                  <c:v>45191</c:v>
                </c:pt>
                <c:pt idx="131">
                  <c:v>45193</c:v>
                </c:pt>
                <c:pt idx="132">
                  <c:v>45195</c:v>
                </c:pt>
                <c:pt idx="133">
                  <c:v>45197</c:v>
                </c:pt>
                <c:pt idx="134">
                  <c:v>45199</c:v>
                </c:pt>
                <c:pt idx="135">
                  <c:v>45201</c:v>
                </c:pt>
                <c:pt idx="136">
                  <c:v>45203</c:v>
                </c:pt>
                <c:pt idx="137">
                  <c:v>45205</c:v>
                </c:pt>
                <c:pt idx="138">
                  <c:v>45207</c:v>
                </c:pt>
              </c:numCache>
            </c:numRef>
          </c:cat>
          <c:val>
            <c:numRef>
              <c:f>'Purchase Forecast'!$G$2:$G$140</c:f>
              <c:numCache>
                <c:formatCode>General</c:formatCode>
                <c:ptCount val="139"/>
                <c:pt idx="89">
                  <c:v>61419.064545814879</c:v>
                </c:pt>
                <c:pt idx="90">
                  <c:v>61665.709384097718</c:v>
                </c:pt>
                <c:pt idx="91">
                  <c:v>61912.354222379625</c:v>
                </c:pt>
                <c:pt idx="92">
                  <c:v>62158.999060661532</c:v>
                </c:pt>
                <c:pt idx="93">
                  <c:v>62405.64389894437</c:v>
                </c:pt>
                <c:pt idx="94">
                  <c:v>62652.288737226278</c:v>
                </c:pt>
                <c:pt idx="95">
                  <c:v>62898.933575508185</c:v>
                </c:pt>
                <c:pt idx="96">
                  <c:v>63145.578413790092</c:v>
                </c:pt>
                <c:pt idx="97">
                  <c:v>63392.22325207293</c:v>
                </c:pt>
                <c:pt idx="98">
                  <c:v>63638.868090354837</c:v>
                </c:pt>
                <c:pt idx="99">
                  <c:v>63885.512928636745</c:v>
                </c:pt>
                <c:pt idx="100">
                  <c:v>64132.157766919583</c:v>
                </c:pt>
                <c:pt idx="101">
                  <c:v>64378.80260520149</c:v>
                </c:pt>
                <c:pt idx="102">
                  <c:v>64625.447443483397</c:v>
                </c:pt>
                <c:pt idx="103">
                  <c:v>64872.092281765305</c:v>
                </c:pt>
                <c:pt idx="104">
                  <c:v>65118.737120048143</c:v>
                </c:pt>
                <c:pt idx="105">
                  <c:v>65365.38195833005</c:v>
                </c:pt>
                <c:pt idx="106">
                  <c:v>65612.026796611957</c:v>
                </c:pt>
                <c:pt idx="107">
                  <c:v>65858.671634894796</c:v>
                </c:pt>
                <c:pt idx="108">
                  <c:v>66105.316473176703</c:v>
                </c:pt>
                <c:pt idx="109">
                  <c:v>66351.96131145861</c:v>
                </c:pt>
                <c:pt idx="110">
                  <c:v>66598.606149741448</c:v>
                </c:pt>
                <c:pt idx="111">
                  <c:v>66845.250988023356</c:v>
                </c:pt>
                <c:pt idx="112">
                  <c:v>67091.895826305263</c:v>
                </c:pt>
                <c:pt idx="113">
                  <c:v>67338.54066458717</c:v>
                </c:pt>
                <c:pt idx="114">
                  <c:v>67585.185502870008</c:v>
                </c:pt>
                <c:pt idx="115">
                  <c:v>67831.830341151915</c:v>
                </c:pt>
                <c:pt idx="116">
                  <c:v>68078.475179433823</c:v>
                </c:pt>
                <c:pt idx="117">
                  <c:v>68325.120017716661</c:v>
                </c:pt>
                <c:pt idx="118">
                  <c:v>68571.764855998568</c:v>
                </c:pt>
                <c:pt idx="119">
                  <c:v>68818.409694280475</c:v>
                </c:pt>
                <c:pt idx="120">
                  <c:v>69065.054532562383</c:v>
                </c:pt>
                <c:pt idx="121">
                  <c:v>69311.699370845221</c:v>
                </c:pt>
                <c:pt idx="122">
                  <c:v>69558.344209127128</c:v>
                </c:pt>
                <c:pt idx="123">
                  <c:v>69804.989047409035</c:v>
                </c:pt>
                <c:pt idx="124">
                  <c:v>70051.633885691874</c:v>
                </c:pt>
                <c:pt idx="125">
                  <c:v>70298.278723973781</c:v>
                </c:pt>
                <c:pt idx="126">
                  <c:v>70544.923562255688</c:v>
                </c:pt>
                <c:pt idx="127">
                  <c:v>70791.568400537595</c:v>
                </c:pt>
                <c:pt idx="128">
                  <c:v>71038.213238820434</c:v>
                </c:pt>
                <c:pt idx="129">
                  <c:v>71284.858077102341</c:v>
                </c:pt>
                <c:pt idx="130">
                  <c:v>71531.502915384248</c:v>
                </c:pt>
                <c:pt idx="131">
                  <c:v>71778.147753667086</c:v>
                </c:pt>
                <c:pt idx="132">
                  <c:v>72024.792591948994</c:v>
                </c:pt>
                <c:pt idx="133">
                  <c:v>72271.437430230901</c:v>
                </c:pt>
                <c:pt idx="134">
                  <c:v>72518.082268513739</c:v>
                </c:pt>
                <c:pt idx="135">
                  <c:v>72764.727106795646</c:v>
                </c:pt>
                <c:pt idx="136">
                  <c:v>73011.371945077553</c:v>
                </c:pt>
                <c:pt idx="137">
                  <c:v>73258.016783359461</c:v>
                </c:pt>
                <c:pt idx="138">
                  <c:v>73504.661621642299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AF-4010-92BB-10B66443D80F}"/>
            </c:ext>
          </c:extLst>
        </c:ser>
        <c:ser>
          <c:idx val="2"/>
          <c:order val="2"/>
          <c:tx>
            <c:strRef>
              <c:f>'Purchase Forecast'!$H$1</c:f>
              <c:strCache>
                <c:ptCount val="1"/>
                <c:pt idx="0">
                  <c:v>Forecast.Ets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'Purchase Forecast'!$E$2:$E$140</c:f>
              <c:numCache>
                <c:formatCode>d\-m\-yyyy;@</c:formatCode>
                <c:ptCount val="139"/>
                <c:pt idx="0">
                  <c:v>44928</c:v>
                </c:pt>
                <c:pt idx="1">
                  <c:v>44933</c:v>
                </c:pt>
                <c:pt idx="2">
                  <c:v>44935</c:v>
                </c:pt>
                <c:pt idx="3">
                  <c:v>44937</c:v>
                </c:pt>
                <c:pt idx="4">
                  <c:v>44939</c:v>
                </c:pt>
                <c:pt idx="5">
                  <c:v>44941</c:v>
                </c:pt>
                <c:pt idx="6">
                  <c:v>44943</c:v>
                </c:pt>
                <c:pt idx="7">
                  <c:v>44945</c:v>
                </c:pt>
                <c:pt idx="8">
                  <c:v>44947</c:v>
                </c:pt>
                <c:pt idx="9">
                  <c:v>44949</c:v>
                </c:pt>
                <c:pt idx="10">
                  <c:v>44951</c:v>
                </c:pt>
                <c:pt idx="11">
                  <c:v>44953</c:v>
                </c:pt>
                <c:pt idx="12">
                  <c:v>44955</c:v>
                </c:pt>
                <c:pt idx="13">
                  <c:v>44957</c:v>
                </c:pt>
                <c:pt idx="14">
                  <c:v>44959</c:v>
                </c:pt>
                <c:pt idx="15">
                  <c:v>44961</c:v>
                </c:pt>
                <c:pt idx="16">
                  <c:v>44963</c:v>
                </c:pt>
                <c:pt idx="17">
                  <c:v>44965</c:v>
                </c:pt>
                <c:pt idx="18">
                  <c:v>44967</c:v>
                </c:pt>
                <c:pt idx="19">
                  <c:v>44969</c:v>
                </c:pt>
                <c:pt idx="20">
                  <c:v>44971</c:v>
                </c:pt>
                <c:pt idx="21">
                  <c:v>44973</c:v>
                </c:pt>
                <c:pt idx="22">
                  <c:v>44975</c:v>
                </c:pt>
                <c:pt idx="23">
                  <c:v>44977</c:v>
                </c:pt>
                <c:pt idx="24">
                  <c:v>44979</c:v>
                </c:pt>
                <c:pt idx="25">
                  <c:v>44981</c:v>
                </c:pt>
                <c:pt idx="26">
                  <c:v>44983</c:v>
                </c:pt>
                <c:pt idx="27">
                  <c:v>44985</c:v>
                </c:pt>
                <c:pt idx="28">
                  <c:v>44987</c:v>
                </c:pt>
                <c:pt idx="29">
                  <c:v>44989</c:v>
                </c:pt>
                <c:pt idx="30">
                  <c:v>44991</c:v>
                </c:pt>
                <c:pt idx="31">
                  <c:v>44993</c:v>
                </c:pt>
                <c:pt idx="32">
                  <c:v>44995</c:v>
                </c:pt>
                <c:pt idx="33">
                  <c:v>44997</c:v>
                </c:pt>
                <c:pt idx="34">
                  <c:v>44999</c:v>
                </c:pt>
                <c:pt idx="35">
                  <c:v>45001</c:v>
                </c:pt>
                <c:pt idx="36">
                  <c:v>45003</c:v>
                </c:pt>
                <c:pt idx="37">
                  <c:v>45005</c:v>
                </c:pt>
                <c:pt idx="38">
                  <c:v>45007</c:v>
                </c:pt>
                <c:pt idx="39">
                  <c:v>45009</c:v>
                </c:pt>
                <c:pt idx="40">
                  <c:v>45011</c:v>
                </c:pt>
                <c:pt idx="41">
                  <c:v>45013</c:v>
                </c:pt>
                <c:pt idx="42">
                  <c:v>45015</c:v>
                </c:pt>
                <c:pt idx="43">
                  <c:v>45017</c:v>
                </c:pt>
                <c:pt idx="44">
                  <c:v>45019</c:v>
                </c:pt>
                <c:pt idx="45">
                  <c:v>45021</c:v>
                </c:pt>
                <c:pt idx="46">
                  <c:v>45023</c:v>
                </c:pt>
                <c:pt idx="47">
                  <c:v>45025</c:v>
                </c:pt>
                <c:pt idx="48">
                  <c:v>45027</c:v>
                </c:pt>
                <c:pt idx="49">
                  <c:v>45029</c:v>
                </c:pt>
                <c:pt idx="50">
                  <c:v>45031</c:v>
                </c:pt>
                <c:pt idx="51">
                  <c:v>45033</c:v>
                </c:pt>
                <c:pt idx="52">
                  <c:v>45035</c:v>
                </c:pt>
                <c:pt idx="53">
                  <c:v>45037</c:v>
                </c:pt>
                <c:pt idx="54">
                  <c:v>45039</c:v>
                </c:pt>
                <c:pt idx="55">
                  <c:v>45041</c:v>
                </c:pt>
                <c:pt idx="56">
                  <c:v>45043</c:v>
                </c:pt>
                <c:pt idx="57">
                  <c:v>45045</c:v>
                </c:pt>
                <c:pt idx="58">
                  <c:v>45047</c:v>
                </c:pt>
                <c:pt idx="59">
                  <c:v>45049</c:v>
                </c:pt>
                <c:pt idx="60">
                  <c:v>45051</c:v>
                </c:pt>
                <c:pt idx="61">
                  <c:v>45053</c:v>
                </c:pt>
                <c:pt idx="62">
                  <c:v>45055</c:v>
                </c:pt>
                <c:pt idx="63">
                  <c:v>45057</c:v>
                </c:pt>
                <c:pt idx="64">
                  <c:v>45059</c:v>
                </c:pt>
                <c:pt idx="65">
                  <c:v>45061</c:v>
                </c:pt>
                <c:pt idx="66">
                  <c:v>45063</c:v>
                </c:pt>
                <c:pt idx="67">
                  <c:v>45065</c:v>
                </c:pt>
                <c:pt idx="68">
                  <c:v>45067</c:v>
                </c:pt>
                <c:pt idx="69">
                  <c:v>45069</c:v>
                </c:pt>
                <c:pt idx="70">
                  <c:v>45071</c:v>
                </c:pt>
                <c:pt idx="71">
                  <c:v>45073</c:v>
                </c:pt>
                <c:pt idx="72">
                  <c:v>45075</c:v>
                </c:pt>
                <c:pt idx="73">
                  <c:v>45077</c:v>
                </c:pt>
                <c:pt idx="74">
                  <c:v>45079</c:v>
                </c:pt>
                <c:pt idx="75">
                  <c:v>45081</c:v>
                </c:pt>
                <c:pt idx="76">
                  <c:v>45083</c:v>
                </c:pt>
                <c:pt idx="77">
                  <c:v>45085</c:v>
                </c:pt>
                <c:pt idx="78">
                  <c:v>45087</c:v>
                </c:pt>
                <c:pt idx="79">
                  <c:v>45089</c:v>
                </c:pt>
                <c:pt idx="80">
                  <c:v>45091</c:v>
                </c:pt>
                <c:pt idx="81">
                  <c:v>45093</c:v>
                </c:pt>
                <c:pt idx="82">
                  <c:v>45095</c:v>
                </c:pt>
                <c:pt idx="83">
                  <c:v>45097</c:v>
                </c:pt>
                <c:pt idx="84">
                  <c:v>45099</c:v>
                </c:pt>
                <c:pt idx="85">
                  <c:v>45101</c:v>
                </c:pt>
                <c:pt idx="86">
                  <c:v>45103</c:v>
                </c:pt>
                <c:pt idx="87">
                  <c:v>45105</c:v>
                </c:pt>
                <c:pt idx="88">
                  <c:v>45107</c:v>
                </c:pt>
                <c:pt idx="89">
                  <c:v>45109</c:v>
                </c:pt>
                <c:pt idx="90">
                  <c:v>45111</c:v>
                </c:pt>
                <c:pt idx="91">
                  <c:v>45113</c:v>
                </c:pt>
                <c:pt idx="92">
                  <c:v>45115</c:v>
                </c:pt>
                <c:pt idx="93">
                  <c:v>45117</c:v>
                </c:pt>
                <c:pt idx="94">
                  <c:v>45119</c:v>
                </c:pt>
                <c:pt idx="95">
                  <c:v>45121</c:v>
                </c:pt>
                <c:pt idx="96">
                  <c:v>45123</c:v>
                </c:pt>
                <c:pt idx="97">
                  <c:v>45125</c:v>
                </c:pt>
                <c:pt idx="98">
                  <c:v>45127</c:v>
                </c:pt>
                <c:pt idx="99">
                  <c:v>45129</c:v>
                </c:pt>
                <c:pt idx="100">
                  <c:v>45131</c:v>
                </c:pt>
                <c:pt idx="101">
                  <c:v>45133</c:v>
                </c:pt>
                <c:pt idx="102">
                  <c:v>45135</c:v>
                </c:pt>
                <c:pt idx="103">
                  <c:v>45137</c:v>
                </c:pt>
                <c:pt idx="104">
                  <c:v>45139</c:v>
                </c:pt>
                <c:pt idx="105">
                  <c:v>45141</c:v>
                </c:pt>
                <c:pt idx="106">
                  <c:v>45143</c:v>
                </c:pt>
                <c:pt idx="107">
                  <c:v>45145</c:v>
                </c:pt>
                <c:pt idx="108">
                  <c:v>45147</c:v>
                </c:pt>
                <c:pt idx="109">
                  <c:v>45149</c:v>
                </c:pt>
                <c:pt idx="110">
                  <c:v>45151</c:v>
                </c:pt>
                <c:pt idx="111">
                  <c:v>45153</c:v>
                </c:pt>
                <c:pt idx="112">
                  <c:v>45155</c:v>
                </c:pt>
                <c:pt idx="113">
                  <c:v>45157</c:v>
                </c:pt>
                <c:pt idx="114">
                  <c:v>45159</c:v>
                </c:pt>
                <c:pt idx="115">
                  <c:v>45161</c:v>
                </c:pt>
                <c:pt idx="116">
                  <c:v>45163</c:v>
                </c:pt>
                <c:pt idx="117">
                  <c:v>45165</c:v>
                </c:pt>
                <c:pt idx="118">
                  <c:v>45167</c:v>
                </c:pt>
                <c:pt idx="119">
                  <c:v>45169</c:v>
                </c:pt>
                <c:pt idx="120">
                  <c:v>45171</c:v>
                </c:pt>
                <c:pt idx="121">
                  <c:v>45173</c:v>
                </c:pt>
                <c:pt idx="122">
                  <c:v>45175</c:v>
                </c:pt>
                <c:pt idx="123">
                  <c:v>45177</c:v>
                </c:pt>
                <c:pt idx="124">
                  <c:v>45179</c:v>
                </c:pt>
                <c:pt idx="125">
                  <c:v>45181</c:v>
                </c:pt>
                <c:pt idx="126">
                  <c:v>45183</c:v>
                </c:pt>
                <c:pt idx="127">
                  <c:v>45185</c:v>
                </c:pt>
                <c:pt idx="128">
                  <c:v>45187</c:v>
                </c:pt>
                <c:pt idx="129">
                  <c:v>45189</c:v>
                </c:pt>
                <c:pt idx="130">
                  <c:v>45191</c:v>
                </c:pt>
                <c:pt idx="131">
                  <c:v>45193</c:v>
                </c:pt>
                <c:pt idx="132">
                  <c:v>45195</c:v>
                </c:pt>
                <c:pt idx="133">
                  <c:v>45197</c:v>
                </c:pt>
                <c:pt idx="134">
                  <c:v>45199</c:v>
                </c:pt>
                <c:pt idx="135">
                  <c:v>45201</c:v>
                </c:pt>
                <c:pt idx="136">
                  <c:v>45203</c:v>
                </c:pt>
                <c:pt idx="137">
                  <c:v>45205</c:v>
                </c:pt>
                <c:pt idx="138">
                  <c:v>45207</c:v>
                </c:pt>
              </c:numCache>
            </c:numRef>
          </c:cat>
          <c:val>
            <c:numRef>
              <c:f>'Purchase Forecast'!$H$2:$H$140</c:f>
              <c:numCache>
                <c:formatCode>General</c:formatCode>
                <c:ptCount val="139"/>
                <c:pt idx="89">
                  <c:v>73366.950603606485</c:v>
                </c:pt>
                <c:pt idx="90">
                  <c:v>73666.309882603164</c:v>
                </c:pt>
                <c:pt idx="91">
                  <c:v>73965.669161599712</c:v>
                </c:pt>
                <c:pt idx="92">
                  <c:v>74265.02844059639</c:v>
                </c:pt>
                <c:pt idx="93">
                  <c:v>74564.387719592938</c:v>
                </c:pt>
                <c:pt idx="94">
                  <c:v>74863.746998589602</c:v>
                </c:pt>
                <c:pt idx="95">
                  <c:v>75163.106277586165</c:v>
                </c:pt>
                <c:pt idx="96">
                  <c:v>75462.465556582829</c:v>
                </c:pt>
                <c:pt idx="97">
                  <c:v>75761.824835579391</c:v>
                </c:pt>
                <c:pt idx="98">
                  <c:v>76061.184114576055</c:v>
                </c:pt>
                <c:pt idx="99">
                  <c:v>76360.543393572603</c:v>
                </c:pt>
                <c:pt idx="100">
                  <c:v>76659.902672569282</c:v>
                </c:pt>
                <c:pt idx="101">
                  <c:v>76959.26195156583</c:v>
                </c:pt>
                <c:pt idx="102">
                  <c:v>77258.621230562509</c:v>
                </c:pt>
                <c:pt idx="103">
                  <c:v>77557.980509559056</c:v>
                </c:pt>
                <c:pt idx="104">
                  <c:v>77857.339788555721</c:v>
                </c:pt>
                <c:pt idx="105">
                  <c:v>78156.699067552283</c:v>
                </c:pt>
                <c:pt idx="106">
                  <c:v>78456.058346548947</c:v>
                </c:pt>
                <c:pt idx="107">
                  <c:v>78755.41762554551</c:v>
                </c:pt>
                <c:pt idx="108">
                  <c:v>79054.776904542174</c:v>
                </c:pt>
                <c:pt idx="109">
                  <c:v>79354.136183538722</c:v>
                </c:pt>
                <c:pt idx="110">
                  <c:v>79653.4954625354</c:v>
                </c:pt>
                <c:pt idx="111">
                  <c:v>79952.854741531948</c:v>
                </c:pt>
                <c:pt idx="112">
                  <c:v>80252.214020528627</c:v>
                </c:pt>
                <c:pt idx="113">
                  <c:v>80551.573299525175</c:v>
                </c:pt>
                <c:pt idx="114">
                  <c:v>80850.932578521839</c:v>
                </c:pt>
                <c:pt idx="115">
                  <c:v>81150.291857518401</c:v>
                </c:pt>
                <c:pt idx="116">
                  <c:v>81449.651136515065</c:v>
                </c:pt>
                <c:pt idx="117">
                  <c:v>81749.010415511628</c:v>
                </c:pt>
                <c:pt idx="118">
                  <c:v>82048.369694508292</c:v>
                </c:pt>
                <c:pt idx="119">
                  <c:v>82347.728973504854</c:v>
                </c:pt>
                <c:pt idx="120">
                  <c:v>82647.088252501519</c:v>
                </c:pt>
                <c:pt idx="121">
                  <c:v>82946.447531498066</c:v>
                </c:pt>
                <c:pt idx="122">
                  <c:v>83245.806810494745</c:v>
                </c:pt>
                <c:pt idx="123">
                  <c:v>83545.166089491293</c:v>
                </c:pt>
                <c:pt idx="124">
                  <c:v>83844.525368487957</c:v>
                </c:pt>
                <c:pt idx="125">
                  <c:v>84143.88464748452</c:v>
                </c:pt>
                <c:pt idx="126">
                  <c:v>84443.243926481184</c:v>
                </c:pt>
                <c:pt idx="127">
                  <c:v>84742.603205477746</c:v>
                </c:pt>
                <c:pt idx="128">
                  <c:v>85041.96248447441</c:v>
                </c:pt>
                <c:pt idx="129">
                  <c:v>85341.321763470973</c:v>
                </c:pt>
                <c:pt idx="130">
                  <c:v>85640.681042467637</c:v>
                </c:pt>
                <c:pt idx="131">
                  <c:v>85940.040321464185</c:v>
                </c:pt>
                <c:pt idx="132">
                  <c:v>86239.399600460863</c:v>
                </c:pt>
                <c:pt idx="133">
                  <c:v>86538.758879457411</c:v>
                </c:pt>
                <c:pt idx="134">
                  <c:v>86838.118158454075</c:v>
                </c:pt>
                <c:pt idx="135">
                  <c:v>87137.477437450638</c:v>
                </c:pt>
                <c:pt idx="136">
                  <c:v>87436.836716447302</c:v>
                </c:pt>
                <c:pt idx="137">
                  <c:v>87736.195995443864</c:v>
                </c:pt>
                <c:pt idx="138">
                  <c:v>88035.555274440529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AF-4010-92BB-10B66443D80F}"/>
            </c:ext>
          </c:extLst>
        </c:ser>
        <c:ser>
          <c:idx val="3"/>
          <c:order val="3"/>
          <c:tx>
            <c:strRef>
              <c:f>'Purchase Forecast'!$I$1</c:f>
              <c:strCache>
                <c:ptCount val="1"/>
                <c:pt idx="0">
                  <c:v>Confidence Interval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'Purchase Forecast'!$E$2:$E$140</c:f>
              <c:numCache>
                <c:formatCode>d\-m\-yyyy;@</c:formatCode>
                <c:ptCount val="139"/>
                <c:pt idx="0">
                  <c:v>44928</c:v>
                </c:pt>
                <c:pt idx="1">
                  <c:v>44933</c:v>
                </c:pt>
                <c:pt idx="2">
                  <c:v>44935</c:v>
                </c:pt>
                <c:pt idx="3">
                  <c:v>44937</c:v>
                </c:pt>
                <c:pt idx="4">
                  <c:v>44939</c:v>
                </c:pt>
                <c:pt idx="5">
                  <c:v>44941</c:v>
                </c:pt>
                <c:pt idx="6">
                  <c:v>44943</c:v>
                </c:pt>
                <c:pt idx="7">
                  <c:v>44945</c:v>
                </c:pt>
                <c:pt idx="8">
                  <c:v>44947</c:v>
                </c:pt>
                <c:pt idx="9">
                  <c:v>44949</c:v>
                </c:pt>
                <c:pt idx="10">
                  <c:v>44951</c:v>
                </c:pt>
                <c:pt idx="11">
                  <c:v>44953</c:v>
                </c:pt>
                <c:pt idx="12">
                  <c:v>44955</c:v>
                </c:pt>
                <c:pt idx="13">
                  <c:v>44957</c:v>
                </c:pt>
                <c:pt idx="14">
                  <c:v>44959</c:v>
                </c:pt>
                <c:pt idx="15">
                  <c:v>44961</c:v>
                </c:pt>
                <c:pt idx="16">
                  <c:v>44963</c:v>
                </c:pt>
                <c:pt idx="17">
                  <c:v>44965</c:v>
                </c:pt>
                <c:pt idx="18">
                  <c:v>44967</c:v>
                </c:pt>
                <c:pt idx="19">
                  <c:v>44969</c:v>
                </c:pt>
                <c:pt idx="20">
                  <c:v>44971</c:v>
                </c:pt>
                <c:pt idx="21">
                  <c:v>44973</c:v>
                </c:pt>
                <c:pt idx="22">
                  <c:v>44975</c:v>
                </c:pt>
                <c:pt idx="23">
                  <c:v>44977</c:v>
                </c:pt>
                <c:pt idx="24">
                  <c:v>44979</c:v>
                </c:pt>
                <c:pt idx="25">
                  <c:v>44981</c:v>
                </c:pt>
                <c:pt idx="26">
                  <c:v>44983</c:v>
                </c:pt>
                <c:pt idx="27">
                  <c:v>44985</c:v>
                </c:pt>
                <c:pt idx="28">
                  <c:v>44987</c:v>
                </c:pt>
                <c:pt idx="29">
                  <c:v>44989</c:v>
                </c:pt>
                <c:pt idx="30">
                  <c:v>44991</c:v>
                </c:pt>
                <c:pt idx="31">
                  <c:v>44993</c:v>
                </c:pt>
                <c:pt idx="32">
                  <c:v>44995</c:v>
                </c:pt>
                <c:pt idx="33">
                  <c:v>44997</c:v>
                </c:pt>
                <c:pt idx="34">
                  <c:v>44999</c:v>
                </c:pt>
                <c:pt idx="35">
                  <c:v>45001</c:v>
                </c:pt>
                <c:pt idx="36">
                  <c:v>45003</c:v>
                </c:pt>
                <c:pt idx="37">
                  <c:v>45005</c:v>
                </c:pt>
                <c:pt idx="38">
                  <c:v>45007</c:v>
                </c:pt>
                <c:pt idx="39">
                  <c:v>45009</c:v>
                </c:pt>
                <c:pt idx="40">
                  <c:v>45011</c:v>
                </c:pt>
                <c:pt idx="41">
                  <c:v>45013</c:v>
                </c:pt>
                <c:pt idx="42">
                  <c:v>45015</c:v>
                </c:pt>
                <c:pt idx="43">
                  <c:v>45017</c:v>
                </c:pt>
                <c:pt idx="44">
                  <c:v>45019</c:v>
                </c:pt>
                <c:pt idx="45">
                  <c:v>45021</c:v>
                </c:pt>
                <c:pt idx="46">
                  <c:v>45023</c:v>
                </c:pt>
                <c:pt idx="47">
                  <c:v>45025</c:v>
                </c:pt>
                <c:pt idx="48">
                  <c:v>45027</c:v>
                </c:pt>
                <c:pt idx="49">
                  <c:v>45029</c:v>
                </c:pt>
                <c:pt idx="50">
                  <c:v>45031</c:v>
                </c:pt>
                <c:pt idx="51">
                  <c:v>45033</c:v>
                </c:pt>
                <c:pt idx="52">
                  <c:v>45035</c:v>
                </c:pt>
                <c:pt idx="53">
                  <c:v>45037</c:v>
                </c:pt>
                <c:pt idx="54">
                  <c:v>45039</c:v>
                </c:pt>
                <c:pt idx="55">
                  <c:v>45041</c:v>
                </c:pt>
                <c:pt idx="56">
                  <c:v>45043</c:v>
                </c:pt>
                <c:pt idx="57">
                  <c:v>45045</c:v>
                </c:pt>
                <c:pt idx="58">
                  <c:v>45047</c:v>
                </c:pt>
                <c:pt idx="59">
                  <c:v>45049</c:v>
                </c:pt>
                <c:pt idx="60">
                  <c:v>45051</c:v>
                </c:pt>
                <c:pt idx="61">
                  <c:v>45053</c:v>
                </c:pt>
                <c:pt idx="62">
                  <c:v>45055</c:v>
                </c:pt>
                <c:pt idx="63">
                  <c:v>45057</c:v>
                </c:pt>
                <c:pt idx="64">
                  <c:v>45059</c:v>
                </c:pt>
                <c:pt idx="65">
                  <c:v>45061</c:v>
                </c:pt>
                <c:pt idx="66">
                  <c:v>45063</c:v>
                </c:pt>
                <c:pt idx="67">
                  <c:v>45065</c:v>
                </c:pt>
                <c:pt idx="68">
                  <c:v>45067</c:v>
                </c:pt>
                <c:pt idx="69">
                  <c:v>45069</c:v>
                </c:pt>
                <c:pt idx="70">
                  <c:v>45071</c:v>
                </c:pt>
                <c:pt idx="71">
                  <c:v>45073</c:v>
                </c:pt>
                <c:pt idx="72">
                  <c:v>45075</c:v>
                </c:pt>
                <c:pt idx="73">
                  <c:v>45077</c:v>
                </c:pt>
                <c:pt idx="74">
                  <c:v>45079</c:v>
                </c:pt>
                <c:pt idx="75">
                  <c:v>45081</c:v>
                </c:pt>
                <c:pt idx="76">
                  <c:v>45083</c:v>
                </c:pt>
                <c:pt idx="77">
                  <c:v>45085</c:v>
                </c:pt>
                <c:pt idx="78">
                  <c:v>45087</c:v>
                </c:pt>
                <c:pt idx="79">
                  <c:v>45089</c:v>
                </c:pt>
                <c:pt idx="80">
                  <c:v>45091</c:v>
                </c:pt>
                <c:pt idx="81">
                  <c:v>45093</c:v>
                </c:pt>
                <c:pt idx="82">
                  <c:v>45095</c:v>
                </c:pt>
                <c:pt idx="83">
                  <c:v>45097</c:v>
                </c:pt>
                <c:pt idx="84">
                  <c:v>45099</c:v>
                </c:pt>
                <c:pt idx="85">
                  <c:v>45101</c:v>
                </c:pt>
                <c:pt idx="86">
                  <c:v>45103</c:v>
                </c:pt>
                <c:pt idx="87">
                  <c:v>45105</c:v>
                </c:pt>
                <c:pt idx="88">
                  <c:v>45107</c:v>
                </c:pt>
                <c:pt idx="89">
                  <c:v>45109</c:v>
                </c:pt>
                <c:pt idx="90">
                  <c:v>45111</c:v>
                </c:pt>
                <c:pt idx="91">
                  <c:v>45113</c:v>
                </c:pt>
                <c:pt idx="92">
                  <c:v>45115</c:v>
                </c:pt>
                <c:pt idx="93">
                  <c:v>45117</c:v>
                </c:pt>
                <c:pt idx="94">
                  <c:v>45119</c:v>
                </c:pt>
                <c:pt idx="95">
                  <c:v>45121</c:v>
                </c:pt>
                <c:pt idx="96">
                  <c:v>45123</c:v>
                </c:pt>
                <c:pt idx="97">
                  <c:v>45125</c:v>
                </c:pt>
                <c:pt idx="98">
                  <c:v>45127</c:v>
                </c:pt>
                <c:pt idx="99">
                  <c:v>45129</c:v>
                </c:pt>
                <c:pt idx="100">
                  <c:v>45131</c:v>
                </c:pt>
                <c:pt idx="101">
                  <c:v>45133</c:v>
                </c:pt>
                <c:pt idx="102">
                  <c:v>45135</c:v>
                </c:pt>
                <c:pt idx="103">
                  <c:v>45137</c:v>
                </c:pt>
                <c:pt idx="104">
                  <c:v>45139</c:v>
                </c:pt>
                <c:pt idx="105">
                  <c:v>45141</c:v>
                </c:pt>
                <c:pt idx="106">
                  <c:v>45143</c:v>
                </c:pt>
                <c:pt idx="107">
                  <c:v>45145</c:v>
                </c:pt>
                <c:pt idx="108">
                  <c:v>45147</c:v>
                </c:pt>
                <c:pt idx="109">
                  <c:v>45149</c:v>
                </c:pt>
                <c:pt idx="110">
                  <c:v>45151</c:v>
                </c:pt>
                <c:pt idx="111">
                  <c:v>45153</c:v>
                </c:pt>
                <c:pt idx="112">
                  <c:v>45155</c:v>
                </c:pt>
                <c:pt idx="113">
                  <c:v>45157</c:v>
                </c:pt>
                <c:pt idx="114">
                  <c:v>45159</c:v>
                </c:pt>
                <c:pt idx="115">
                  <c:v>45161</c:v>
                </c:pt>
                <c:pt idx="116">
                  <c:v>45163</c:v>
                </c:pt>
                <c:pt idx="117">
                  <c:v>45165</c:v>
                </c:pt>
                <c:pt idx="118">
                  <c:v>45167</c:v>
                </c:pt>
                <c:pt idx="119">
                  <c:v>45169</c:v>
                </c:pt>
                <c:pt idx="120">
                  <c:v>45171</c:v>
                </c:pt>
                <c:pt idx="121">
                  <c:v>45173</c:v>
                </c:pt>
                <c:pt idx="122">
                  <c:v>45175</c:v>
                </c:pt>
                <c:pt idx="123">
                  <c:v>45177</c:v>
                </c:pt>
                <c:pt idx="124">
                  <c:v>45179</c:v>
                </c:pt>
                <c:pt idx="125">
                  <c:v>45181</c:v>
                </c:pt>
                <c:pt idx="126">
                  <c:v>45183</c:v>
                </c:pt>
                <c:pt idx="127">
                  <c:v>45185</c:v>
                </c:pt>
                <c:pt idx="128">
                  <c:v>45187</c:v>
                </c:pt>
                <c:pt idx="129">
                  <c:v>45189</c:v>
                </c:pt>
                <c:pt idx="130">
                  <c:v>45191</c:v>
                </c:pt>
                <c:pt idx="131">
                  <c:v>45193</c:v>
                </c:pt>
                <c:pt idx="132">
                  <c:v>45195</c:v>
                </c:pt>
                <c:pt idx="133">
                  <c:v>45197</c:v>
                </c:pt>
                <c:pt idx="134">
                  <c:v>45199</c:v>
                </c:pt>
                <c:pt idx="135">
                  <c:v>45201</c:v>
                </c:pt>
                <c:pt idx="136">
                  <c:v>45203</c:v>
                </c:pt>
                <c:pt idx="137">
                  <c:v>45205</c:v>
                </c:pt>
                <c:pt idx="138">
                  <c:v>45207</c:v>
                </c:pt>
              </c:numCache>
            </c:numRef>
          </c:cat>
          <c:val>
            <c:numRef>
              <c:f>'Purchase Forecast'!$I$2:$I$140</c:f>
              <c:numCache>
                <c:formatCode>General</c:formatCode>
                <c:ptCount val="139"/>
                <c:pt idx="89">
                  <c:v>105802.69412055855</c:v>
                </c:pt>
                <c:pt idx="90">
                  <c:v>105803.17023161086</c:v>
                </c:pt>
                <c:pt idx="91">
                  <c:v>105804.01664596933</c:v>
                </c:pt>
                <c:pt idx="92">
                  <c:v>105805.33915484906</c:v>
                </c:pt>
                <c:pt idx="93">
                  <c:v>105807.24353859536</c:v>
                </c:pt>
                <c:pt idx="94">
                  <c:v>105809.8355613962</c:v>
                </c:pt>
                <c:pt idx="95">
                  <c:v>105813.2209649391</c:v>
                </c:pt>
                <c:pt idx="96">
                  <c:v>105817.50546101417</c:v>
                </c:pt>
                <c:pt idx="97">
                  <c:v>105822.7947230656</c:v>
                </c:pt>
                <c:pt idx="98">
                  <c:v>105829.1943766943</c:v>
                </c:pt>
                <c:pt idx="99">
                  <c:v>105836.80998911541</c:v>
                </c:pt>
                <c:pt idx="100">
                  <c:v>105845.74705757515</c:v>
                </c:pt>
                <c:pt idx="101">
                  <c:v>105856.11099673214</c:v>
                </c:pt>
                <c:pt idx="102">
                  <c:v>105868.0071250101</c:v>
                </c:pt>
                <c:pt idx="103">
                  <c:v>105881.54064992859</c:v>
                </c:pt>
                <c:pt idx="104">
                  <c:v>105896.81665242121</c:v>
                </c:pt>
                <c:pt idx="105">
                  <c:v>105913.94007015065</c:v>
                </c:pt>
                <c:pt idx="106">
                  <c:v>105933.01567983179</c:v>
                </c:pt>
                <c:pt idx="107">
                  <c:v>105954.14807857573</c:v>
                </c:pt>
                <c:pt idx="108">
                  <c:v>105977.4416642685</c:v>
                </c:pt>
                <c:pt idx="109">
                  <c:v>106003.00061499997</c:v>
                </c:pt>
                <c:pt idx="110">
                  <c:v>106030.92886756053</c:v>
                </c:pt>
                <c:pt idx="111">
                  <c:v>106061.33009502373</c:v>
                </c:pt>
                <c:pt idx="112">
                  <c:v>106094.30768343591</c:v>
                </c:pt>
                <c:pt idx="113">
                  <c:v>106129.96470763472</c:v>
                </c:pt>
                <c:pt idx="114">
                  <c:v>106168.4039062207</c:v>
                </c:pt>
                <c:pt idx="115">
                  <c:v>106209.7276557078</c:v>
                </c:pt>
                <c:pt idx="116">
                  <c:v>106254.03794388036</c:v>
                </c:pt>
                <c:pt idx="117">
                  <c:v>106301.43634238634</c:v>
                </c:pt>
                <c:pt idx="118">
                  <c:v>106352.02397859828</c:v>
                </c:pt>
                <c:pt idx="119">
                  <c:v>106405.90150677504</c:v>
                </c:pt>
                <c:pt idx="120">
                  <c:v>106463.16907856012</c:v>
                </c:pt>
                <c:pt idx="121">
                  <c:v>106523.92631285341</c:v>
                </c:pt>
                <c:pt idx="122">
                  <c:v>106588.27226509539</c:v>
                </c:pt>
                <c:pt idx="123">
                  <c:v>106656.30539600502</c:v>
                </c:pt>
                <c:pt idx="124">
                  <c:v>106728.12353981378</c:v>
                </c:pt>
                <c:pt idx="125">
                  <c:v>106803.82387204049</c:v>
                </c:pt>
                <c:pt idx="126">
                  <c:v>106883.50287685345</c:v>
                </c:pt>
                <c:pt idx="127">
                  <c:v>106967.2563140675</c:v>
                </c:pt>
                <c:pt idx="128">
                  <c:v>107055.17918582556</c:v>
                </c:pt>
                <c:pt idx="129">
                  <c:v>107147.36570301636</c:v>
                </c:pt>
                <c:pt idx="130">
                  <c:v>107243.90925148013</c:v>
                </c:pt>
                <c:pt idx="131">
                  <c:v>107344.90235805667</c:v>
                </c:pt>
                <c:pt idx="132">
                  <c:v>107450.4366565308</c:v>
                </c:pt>
                <c:pt idx="133">
                  <c:v>107560.60285353147</c:v>
                </c:pt>
                <c:pt idx="134">
                  <c:v>107675.49069444188</c:v>
                </c:pt>
                <c:pt idx="135">
                  <c:v>107795.18892937875</c:v>
                </c:pt>
                <c:pt idx="136">
                  <c:v>107919.78527929969</c:v>
                </c:pt>
                <c:pt idx="137">
                  <c:v>108049.36640229812</c:v>
                </c:pt>
                <c:pt idx="138">
                  <c:v>108184.01786014601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AF-4010-92BB-10B66443D80F}"/>
            </c:ext>
          </c:extLst>
        </c:ser>
        <c:ser>
          <c:idx val="4"/>
          <c:order val="4"/>
          <c:tx>
            <c:strRef>
              <c:f>'Purchase Forecast'!$J$1</c:f>
              <c:strCache>
                <c:ptCount val="1"/>
                <c:pt idx="0">
                  <c:v>Upper Bound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'Purchase Forecast'!$E$2:$E$140</c:f>
              <c:numCache>
                <c:formatCode>d\-m\-yyyy;@</c:formatCode>
                <c:ptCount val="139"/>
                <c:pt idx="0">
                  <c:v>44928</c:v>
                </c:pt>
                <c:pt idx="1">
                  <c:v>44933</c:v>
                </c:pt>
                <c:pt idx="2">
                  <c:v>44935</c:v>
                </c:pt>
                <c:pt idx="3">
                  <c:v>44937</c:v>
                </c:pt>
                <c:pt idx="4">
                  <c:v>44939</c:v>
                </c:pt>
                <c:pt idx="5">
                  <c:v>44941</c:v>
                </c:pt>
                <c:pt idx="6">
                  <c:v>44943</c:v>
                </c:pt>
                <c:pt idx="7">
                  <c:v>44945</c:v>
                </c:pt>
                <c:pt idx="8">
                  <c:v>44947</c:v>
                </c:pt>
                <c:pt idx="9">
                  <c:v>44949</c:v>
                </c:pt>
                <c:pt idx="10">
                  <c:v>44951</c:v>
                </c:pt>
                <c:pt idx="11">
                  <c:v>44953</c:v>
                </c:pt>
                <c:pt idx="12">
                  <c:v>44955</c:v>
                </c:pt>
                <c:pt idx="13">
                  <c:v>44957</c:v>
                </c:pt>
                <c:pt idx="14">
                  <c:v>44959</c:v>
                </c:pt>
                <c:pt idx="15">
                  <c:v>44961</c:v>
                </c:pt>
                <c:pt idx="16">
                  <c:v>44963</c:v>
                </c:pt>
                <c:pt idx="17">
                  <c:v>44965</c:v>
                </c:pt>
                <c:pt idx="18">
                  <c:v>44967</c:v>
                </c:pt>
                <c:pt idx="19">
                  <c:v>44969</c:v>
                </c:pt>
                <c:pt idx="20">
                  <c:v>44971</c:v>
                </c:pt>
                <c:pt idx="21">
                  <c:v>44973</c:v>
                </c:pt>
                <c:pt idx="22">
                  <c:v>44975</c:v>
                </c:pt>
                <c:pt idx="23">
                  <c:v>44977</c:v>
                </c:pt>
                <c:pt idx="24">
                  <c:v>44979</c:v>
                </c:pt>
                <c:pt idx="25">
                  <c:v>44981</c:v>
                </c:pt>
                <c:pt idx="26">
                  <c:v>44983</c:v>
                </c:pt>
                <c:pt idx="27">
                  <c:v>44985</c:v>
                </c:pt>
                <c:pt idx="28">
                  <c:v>44987</c:v>
                </c:pt>
                <c:pt idx="29">
                  <c:v>44989</c:v>
                </c:pt>
                <c:pt idx="30">
                  <c:v>44991</c:v>
                </c:pt>
                <c:pt idx="31">
                  <c:v>44993</c:v>
                </c:pt>
                <c:pt idx="32">
                  <c:v>44995</c:v>
                </c:pt>
                <c:pt idx="33">
                  <c:v>44997</c:v>
                </c:pt>
                <c:pt idx="34">
                  <c:v>44999</c:v>
                </c:pt>
                <c:pt idx="35">
                  <c:v>45001</c:v>
                </c:pt>
                <c:pt idx="36">
                  <c:v>45003</c:v>
                </c:pt>
                <c:pt idx="37">
                  <c:v>45005</c:v>
                </c:pt>
                <c:pt idx="38">
                  <c:v>45007</c:v>
                </c:pt>
                <c:pt idx="39">
                  <c:v>45009</c:v>
                </c:pt>
                <c:pt idx="40">
                  <c:v>45011</c:v>
                </c:pt>
                <c:pt idx="41">
                  <c:v>45013</c:v>
                </c:pt>
                <c:pt idx="42">
                  <c:v>45015</c:v>
                </c:pt>
                <c:pt idx="43">
                  <c:v>45017</c:v>
                </c:pt>
                <c:pt idx="44">
                  <c:v>45019</c:v>
                </c:pt>
                <c:pt idx="45">
                  <c:v>45021</c:v>
                </c:pt>
                <c:pt idx="46">
                  <c:v>45023</c:v>
                </c:pt>
                <c:pt idx="47">
                  <c:v>45025</c:v>
                </c:pt>
                <c:pt idx="48">
                  <c:v>45027</c:v>
                </c:pt>
                <c:pt idx="49">
                  <c:v>45029</c:v>
                </c:pt>
                <c:pt idx="50">
                  <c:v>45031</c:v>
                </c:pt>
                <c:pt idx="51">
                  <c:v>45033</c:v>
                </c:pt>
                <c:pt idx="52">
                  <c:v>45035</c:v>
                </c:pt>
                <c:pt idx="53">
                  <c:v>45037</c:v>
                </c:pt>
                <c:pt idx="54">
                  <c:v>45039</c:v>
                </c:pt>
                <c:pt idx="55">
                  <c:v>45041</c:v>
                </c:pt>
                <c:pt idx="56">
                  <c:v>45043</c:v>
                </c:pt>
                <c:pt idx="57">
                  <c:v>45045</c:v>
                </c:pt>
                <c:pt idx="58">
                  <c:v>45047</c:v>
                </c:pt>
                <c:pt idx="59">
                  <c:v>45049</c:v>
                </c:pt>
                <c:pt idx="60">
                  <c:v>45051</c:v>
                </c:pt>
                <c:pt idx="61">
                  <c:v>45053</c:v>
                </c:pt>
                <c:pt idx="62">
                  <c:v>45055</c:v>
                </c:pt>
                <c:pt idx="63">
                  <c:v>45057</c:v>
                </c:pt>
                <c:pt idx="64">
                  <c:v>45059</c:v>
                </c:pt>
                <c:pt idx="65">
                  <c:v>45061</c:v>
                </c:pt>
                <c:pt idx="66">
                  <c:v>45063</c:v>
                </c:pt>
                <c:pt idx="67">
                  <c:v>45065</c:v>
                </c:pt>
                <c:pt idx="68">
                  <c:v>45067</c:v>
                </c:pt>
                <c:pt idx="69">
                  <c:v>45069</c:v>
                </c:pt>
                <c:pt idx="70">
                  <c:v>45071</c:v>
                </c:pt>
                <c:pt idx="71">
                  <c:v>45073</c:v>
                </c:pt>
                <c:pt idx="72">
                  <c:v>45075</c:v>
                </c:pt>
                <c:pt idx="73">
                  <c:v>45077</c:v>
                </c:pt>
                <c:pt idx="74">
                  <c:v>45079</c:v>
                </c:pt>
                <c:pt idx="75">
                  <c:v>45081</c:v>
                </c:pt>
                <c:pt idx="76">
                  <c:v>45083</c:v>
                </c:pt>
                <c:pt idx="77">
                  <c:v>45085</c:v>
                </c:pt>
                <c:pt idx="78">
                  <c:v>45087</c:v>
                </c:pt>
                <c:pt idx="79">
                  <c:v>45089</c:v>
                </c:pt>
                <c:pt idx="80">
                  <c:v>45091</c:v>
                </c:pt>
                <c:pt idx="81">
                  <c:v>45093</c:v>
                </c:pt>
                <c:pt idx="82">
                  <c:v>45095</c:v>
                </c:pt>
                <c:pt idx="83">
                  <c:v>45097</c:v>
                </c:pt>
                <c:pt idx="84">
                  <c:v>45099</c:v>
                </c:pt>
                <c:pt idx="85">
                  <c:v>45101</c:v>
                </c:pt>
                <c:pt idx="86">
                  <c:v>45103</c:v>
                </c:pt>
                <c:pt idx="87">
                  <c:v>45105</c:v>
                </c:pt>
                <c:pt idx="88">
                  <c:v>45107</c:v>
                </c:pt>
                <c:pt idx="89">
                  <c:v>45109</c:v>
                </c:pt>
                <c:pt idx="90">
                  <c:v>45111</c:v>
                </c:pt>
                <c:pt idx="91">
                  <c:v>45113</c:v>
                </c:pt>
                <c:pt idx="92">
                  <c:v>45115</c:v>
                </c:pt>
                <c:pt idx="93">
                  <c:v>45117</c:v>
                </c:pt>
                <c:pt idx="94">
                  <c:v>45119</c:v>
                </c:pt>
                <c:pt idx="95">
                  <c:v>45121</c:v>
                </c:pt>
                <c:pt idx="96">
                  <c:v>45123</c:v>
                </c:pt>
                <c:pt idx="97">
                  <c:v>45125</c:v>
                </c:pt>
                <c:pt idx="98">
                  <c:v>45127</c:v>
                </c:pt>
                <c:pt idx="99">
                  <c:v>45129</c:v>
                </c:pt>
                <c:pt idx="100">
                  <c:v>45131</c:v>
                </c:pt>
                <c:pt idx="101">
                  <c:v>45133</c:v>
                </c:pt>
                <c:pt idx="102">
                  <c:v>45135</c:v>
                </c:pt>
                <c:pt idx="103">
                  <c:v>45137</c:v>
                </c:pt>
                <c:pt idx="104">
                  <c:v>45139</c:v>
                </c:pt>
                <c:pt idx="105">
                  <c:v>45141</c:v>
                </c:pt>
                <c:pt idx="106">
                  <c:v>45143</c:v>
                </c:pt>
                <c:pt idx="107">
                  <c:v>45145</c:v>
                </c:pt>
                <c:pt idx="108">
                  <c:v>45147</c:v>
                </c:pt>
                <c:pt idx="109">
                  <c:v>45149</c:v>
                </c:pt>
                <c:pt idx="110">
                  <c:v>45151</c:v>
                </c:pt>
                <c:pt idx="111">
                  <c:v>45153</c:v>
                </c:pt>
                <c:pt idx="112">
                  <c:v>45155</c:v>
                </c:pt>
                <c:pt idx="113">
                  <c:v>45157</c:v>
                </c:pt>
                <c:pt idx="114">
                  <c:v>45159</c:v>
                </c:pt>
                <c:pt idx="115">
                  <c:v>45161</c:v>
                </c:pt>
                <c:pt idx="116">
                  <c:v>45163</c:v>
                </c:pt>
                <c:pt idx="117">
                  <c:v>45165</c:v>
                </c:pt>
                <c:pt idx="118">
                  <c:v>45167</c:v>
                </c:pt>
                <c:pt idx="119">
                  <c:v>45169</c:v>
                </c:pt>
                <c:pt idx="120">
                  <c:v>45171</c:v>
                </c:pt>
                <c:pt idx="121">
                  <c:v>45173</c:v>
                </c:pt>
                <c:pt idx="122">
                  <c:v>45175</c:v>
                </c:pt>
                <c:pt idx="123">
                  <c:v>45177</c:v>
                </c:pt>
                <c:pt idx="124">
                  <c:v>45179</c:v>
                </c:pt>
                <c:pt idx="125">
                  <c:v>45181</c:v>
                </c:pt>
                <c:pt idx="126">
                  <c:v>45183</c:v>
                </c:pt>
                <c:pt idx="127">
                  <c:v>45185</c:v>
                </c:pt>
                <c:pt idx="128">
                  <c:v>45187</c:v>
                </c:pt>
                <c:pt idx="129">
                  <c:v>45189</c:v>
                </c:pt>
                <c:pt idx="130">
                  <c:v>45191</c:v>
                </c:pt>
                <c:pt idx="131">
                  <c:v>45193</c:v>
                </c:pt>
                <c:pt idx="132">
                  <c:v>45195</c:v>
                </c:pt>
                <c:pt idx="133">
                  <c:v>45197</c:v>
                </c:pt>
                <c:pt idx="134">
                  <c:v>45199</c:v>
                </c:pt>
                <c:pt idx="135">
                  <c:v>45201</c:v>
                </c:pt>
                <c:pt idx="136">
                  <c:v>45203</c:v>
                </c:pt>
                <c:pt idx="137">
                  <c:v>45205</c:v>
                </c:pt>
                <c:pt idx="138">
                  <c:v>45207</c:v>
                </c:pt>
              </c:numCache>
            </c:numRef>
          </c:cat>
          <c:val>
            <c:numRef>
              <c:f>'Purchase Forecast'!$J$2:$J$140</c:f>
              <c:numCache>
                <c:formatCode>General</c:formatCode>
                <c:ptCount val="139"/>
                <c:pt idx="89">
                  <c:v>179169.64472416503</c:v>
                </c:pt>
                <c:pt idx="90">
                  <c:v>179469.48011421401</c:v>
                </c:pt>
                <c:pt idx="91">
                  <c:v>179769.68580756904</c:v>
                </c:pt>
                <c:pt idx="92">
                  <c:v>180070.36759544545</c:v>
                </c:pt>
                <c:pt idx="93">
                  <c:v>180371.63125818828</c:v>
                </c:pt>
                <c:pt idx="94">
                  <c:v>180673.58255998581</c:v>
                </c:pt>
                <c:pt idx="95">
                  <c:v>180976.32724252527</c:v>
                </c:pt>
                <c:pt idx="96">
                  <c:v>181279.97101759701</c:v>
                </c:pt>
                <c:pt idx="97">
                  <c:v>181584.619558645</c:v>
                </c:pt>
                <c:pt idx="98">
                  <c:v>181890.37849127036</c:v>
                </c:pt>
                <c:pt idx="99">
                  <c:v>182197.35338268802</c:v>
                </c:pt>
                <c:pt idx="100">
                  <c:v>182505.64973014442</c:v>
                </c:pt>
                <c:pt idx="101">
                  <c:v>182815.37294829797</c:v>
                </c:pt>
                <c:pt idx="102">
                  <c:v>183126.62835557261</c:v>
                </c:pt>
                <c:pt idx="103">
                  <c:v>183439.52115948766</c:v>
                </c:pt>
                <c:pt idx="104">
                  <c:v>183754.15644097695</c:v>
                </c:pt>
                <c:pt idx="105">
                  <c:v>184070.63913770294</c:v>
                </c:pt>
                <c:pt idx="106">
                  <c:v>184389.07402638072</c:v>
                </c:pt>
                <c:pt idx="107">
                  <c:v>184709.56570412125</c:v>
                </c:pt>
                <c:pt idx="108">
                  <c:v>185032.21856881067</c:v>
                </c:pt>
                <c:pt idx="109">
                  <c:v>185357.13679853868</c:v>
                </c:pt>
                <c:pt idx="110">
                  <c:v>185684.42433009594</c:v>
                </c:pt>
                <c:pt idx="111">
                  <c:v>186014.18483655568</c:v>
                </c:pt>
                <c:pt idx="112">
                  <c:v>186346.52170396454</c:v>
                </c:pt>
                <c:pt idx="113">
                  <c:v>186681.53800715989</c:v>
                </c:pt>
                <c:pt idx="114">
                  <c:v>187019.33648474253</c:v>
                </c:pt>
                <c:pt idx="115">
                  <c:v>187360.0195132262</c:v>
                </c:pt>
                <c:pt idx="116">
                  <c:v>187703.68908039544</c:v>
                </c:pt>
                <c:pt idx="117">
                  <c:v>188050.44675789797</c:v>
                </c:pt>
                <c:pt idx="118">
                  <c:v>188400.39367310656</c:v>
                </c:pt>
                <c:pt idx="119">
                  <c:v>188753.63048027991</c:v>
                </c:pt>
                <c:pt idx="120">
                  <c:v>189110.25733106164</c:v>
                </c:pt>
                <c:pt idx="121">
                  <c:v>189470.37384435147</c:v>
                </c:pt>
                <c:pt idx="122">
                  <c:v>189834.07907559013</c:v>
                </c:pt>
                <c:pt idx="123">
                  <c:v>190201.47148549632</c:v>
                </c:pt>
                <c:pt idx="124">
                  <c:v>190572.64890830172</c:v>
                </c:pt>
                <c:pt idx="125">
                  <c:v>190947.70851952501</c:v>
                </c:pt>
                <c:pt idx="126">
                  <c:v>191326.74680333462</c:v>
                </c:pt>
                <c:pt idx="127">
                  <c:v>191709.85951954525</c:v>
                </c:pt>
                <c:pt idx="128">
                  <c:v>192097.14167029998</c:v>
                </c:pt>
                <c:pt idx="129">
                  <c:v>192488.68746648735</c:v>
                </c:pt>
                <c:pt idx="130">
                  <c:v>192884.59029394778</c:v>
                </c:pt>
                <c:pt idx="131">
                  <c:v>193284.94267952087</c:v>
                </c:pt>
                <c:pt idx="132">
                  <c:v>193689.83625699166</c:v>
                </c:pt>
                <c:pt idx="133">
                  <c:v>194099.36173298888</c:v>
                </c:pt>
                <c:pt idx="134">
                  <c:v>194513.60885289597</c:v>
                </c:pt>
                <c:pt idx="135">
                  <c:v>194932.66636682939</c:v>
                </c:pt>
                <c:pt idx="136">
                  <c:v>195356.62199574697</c:v>
                </c:pt>
                <c:pt idx="137">
                  <c:v>195785.562397742</c:v>
                </c:pt>
                <c:pt idx="138">
                  <c:v>196219.57313458654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DAF-4010-92BB-10B66443D80F}"/>
            </c:ext>
          </c:extLst>
        </c:ser>
        <c:ser>
          <c:idx val="5"/>
          <c:order val="5"/>
          <c:tx>
            <c:strRef>
              <c:f>'Purchase Forecast'!$K$1</c:f>
              <c:strCache>
                <c:ptCount val="1"/>
                <c:pt idx="0">
                  <c:v>Lower Bound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'Purchase Forecast'!$E$2:$E$140</c:f>
              <c:numCache>
                <c:formatCode>d\-m\-yyyy;@</c:formatCode>
                <c:ptCount val="139"/>
                <c:pt idx="0">
                  <c:v>44928</c:v>
                </c:pt>
                <c:pt idx="1">
                  <c:v>44933</c:v>
                </c:pt>
                <c:pt idx="2">
                  <c:v>44935</c:v>
                </c:pt>
                <c:pt idx="3">
                  <c:v>44937</c:v>
                </c:pt>
                <c:pt idx="4">
                  <c:v>44939</c:v>
                </c:pt>
                <c:pt idx="5">
                  <c:v>44941</c:v>
                </c:pt>
                <c:pt idx="6">
                  <c:v>44943</c:v>
                </c:pt>
                <c:pt idx="7">
                  <c:v>44945</c:v>
                </c:pt>
                <c:pt idx="8">
                  <c:v>44947</c:v>
                </c:pt>
                <c:pt idx="9">
                  <c:v>44949</c:v>
                </c:pt>
                <c:pt idx="10">
                  <c:v>44951</c:v>
                </c:pt>
                <c:pt idx="11">
                  <c:v>44953</c:v>
                </c:pt>
                <c:pt idx="12">
                  <c:v>44955</c:v>
                </c:pt>
                <c:pt idx="13">
                  <c:v>44957</c:v>
                </c:pt>
                <c:pt idx="14">
                  <c:v>44959</c:v>
                </c:pt>
                <c:pt idx="15">
                  <c:v>44961</c:v>
                </c:pt>
                <c:pt idx="16">
                  <c:v>44963</c:v>
                </c:pt>
                <c:pt idx="17">
                  <c:v>44965</c:v>
                </c:pt>
                <c:pt idx="18">
                  <c:v>44967</c:v>
                </c:pt>
                <c:pt idx="19">
                  <c:v>44969</c:v>
                </c:pt>
                <c:pt idx="20">
                  <c:v>44971</c:v>
                </c:pt>
                <c:pt idx="21">
                  <c:v>44973</c:v>
                </c:pt>
                <c:pt idx="22">
                  <c:v>44975</c:v>
                </c:pt>
                <c:pt idx="23">
                  <c:v>44977</c:v>
                </c:pt>
                <c:pt idx="24">
                  <c:v>44979</c:v>
                </c:pt>
                <c:pt idx="25">
                  <c:v>44981</c:v>
                </c:pt>
                <c:pt idx="26">
                  <c:v>44983</c:v>
                </c:pt>
                <c:pt idx="27">
                  <c:v>44985</c:v>
                </c:pt>
                <c:pt idx="28">
                  <c:v>44987</c:v>
                </c:pt>
                <c:pt idx="29">
                  <c:v>44989</c:v>
                </c:pt>
                <c:pt idx="30">
                  <c:v>44991</c:v>
                </c:pt>
                <c:pt idx="31">
                  <c:v>44993</c:v>
                </c:pt>
                <c:pt idx="32">
                  <c:v>44995</c:v>
                </c:pt>
                <c:pt idx="33">
                  <c:v>44997</c:v>
                </c:pt>
                <c:pt idx="34">
                  <c:v>44999</c:v>
                </c:pt>
                <c:pt idx="35">
                  <c:v>45001</c:v>
                </c:pt>
                <c:pt idx="36">
                  <c:v>45003</c:v>
                </c:pt>
                <c:pt idx="37">
                  <c:v>45005</c:v>
                </c:pt>
                <c:pt idx="38">
                  <c:v>45007</c:v>
                </c:pt>
                <c:pt idx="39">
                  <c:v>45009</c:v>
                </c:pt>
                <c:pt idx="40">
                  <c:v>45011</c:v>
                </c:pt>
                <c:pt idx="41">
                  <c:v>45013</c:v>
                </c:pt>
                <c:pt idx="42">
                  <c:v>45015</c:v>
                </c:pt>
                <c:pt idx="43">
                  <c:v>45017</c:v>
                </c:pt>
                <c:pt idx="44">
                  <c:v>45019</c:v>
                </c:pt>
                <c:pt idx="45">
                  <c:v>45021</c:v>
                </c:pt>
                <c:pt idx="46">
                  <c:v>45023</c:v>
                </c:pt>
                <c:pt idx="47">
                  <c:v>45025</c:v>
                </c:pt>
                <c:pt idx="48">
                  <c:v>45027</c:v>
                </c:pt>
                <c:pt idx="49">
                  <c:v>45029</c:v>
                </c:pt>
                <c:pt idx="50">
                  <c:v>45031</c:v>
                </c:pt>
                <c:pt idx="51">
                  <c:v>45033</c:v>
                </c:pt>
                <c:pt idx="52">
                  <c:v>45035</c:v>
                </c:pt>
                <c:pt idx="53">
                  <c:v>45037</c:v>
                </c:pt>
                <c:pt idx="54">
                  <c:v>45039</c:v>
                </c:pt>
                <c:pt idx="55">
                  <c:v>45041</c:v>
                </c:pt>
                <c:pt idx="56">
                  <c:v>45043</c:v>
                </c:pt>
                <c:pt idx="57">
                  <c:v>45045</c:v>
                </c:pt>
                <c:pt idx="58">
                  <c:v>45047</c:v>
                </c:pt>
                <c:pt idx="59">
                  <c:v>45049</c:v>
                </c:pt>
                <c:pt idx="60">
                  <c:v>45051</c:v>
                </c:pt>
                <c:pt idx="61">
                  <c:v>45053</c:v>
                </c:pt>
                <c:pt idx="62">
                  <c:v>45055</c:v>
                </c:pt>
                <c:pt idx="63">
                  <c:v>45057</c:v>
                </c:pt>
                <c:pt idx="64">
                  <c:v>45059</c:v>
                </c:pt>
                <c:pt idx="65">
                  <c:v>45061</c:v>
                </c:pt>
                <c:pt idx="66">
                  <c:v>45063</c:v>
                </c:pt>
                <c:pt idx="67">
                  <c:v>45065</c:v>
                </c:pt>
                <c:pt idx="68">
                  <c:v>45067</c:v>
                </c:pt>
                <c:pt idx="69">
                  <c:v>45069</c:v>
                </c:pt>
                <c:pt idx="70">
                  <c:v>45071</c:v>
                </c:pt>
                <c:pt idx="71">
                  <c:v>45073</c:v>
                </c:pt>
                <c:pt idx="72">
                  <c:v>45075</c:v>
                </c:pt>
                <c:pt idx="73">
                  <c:v>45077</c:v>
                </c:pt>
                <c:pt idx="74">
                  <c:v>45079</c:v>
                </c:pt>
                <c:pt idx="75">
                  <c:v>45081</c:v>
                </c:pt>
                <c:pt idx="76">
                  <c:v>45083</c:v>
                </c:pt>
                <c:pt idx="77">
                  <c:v>45085</c:v>
                </c:pt>
                <c:pt idx="78">
                  <c:v>45087</c:v>
                </c:pt>
                <c:pt idx="79">
                  <c:v>45089</c:v>
                </c:pt>
                <c:pt idx="80">
                  <c:v>45091</c:v>
                </c:pt>
                <c:pt idx="81">
                  <c:v>45093</c:v>
                </c:pt>
                <c:pt idx="82">
                  <c:v>45095</c:v>
                </c:pt>
                <c:pt idx="83">
                  <c:v>45097</c:v>
                </c:pt>
                <c:pt idx="84">
                  <c:v>45099</c:v>
                </c:pt>
                <c:pt idx="85">
                  <c:v>45101</c:v>
                </c:pt>
                <c:pt idx="86">
                  <c:v>45103</c:v>
                </c:pt>
                <c:pt idx="87">
                  <c:v>45105</c:v>
                </c:pt>
                <c:pt idx="88">
                  <c:v>45107</c:v>
                </c:pt>
                <c:pt idx="89">
                  <c:v>45109</c:v>
                </c:pt>
                <c:pt idx="90">
                  <c:v>45111</c:v>
                </c:pt>
                <c:pt idx="91">
                  <c:v>45113</c:v>
                </c:pt>
                <c:pt idx="92">
                  <c:v>45115</c:v>
                </c:pt>
                <c:pt idx="93">
                  <c:v>45117</c:v>
                </c:pt>
                <c:pt idx="94">
                  <c:v>45119</c:v>
                </c:pt>
                <c:pt idx="95">
                  <c:v>45121</c:v>
                </c:pt>
                <c:pt idx="96">
                  <c:v>45123</c:v>
                </c:pt>
                <c:pt idx="97">
                  <c:v>45125</c:v>
                </c:pt>
                <c:pt idx="98">
                  <c:v>45127</c:v>
                </c:pt>
                <c:pt idx="99">
                  <c:v>45129</c:v>
                </c:pt>
                <c:pt idx="100">
                  <c:v>45131</c:v>
                </c:pt>
                <c:pt idx="101">
                  <c:v>45133</c:v>
                </c:pt>
                <c:pt idx="102">
                  <c:v>45135</c:v>
                </c:pt>
                <c:pt idx="103">
                  <c:v>45137</c:v>
                </c:pt>
                <c:pt idx="104">
                  <c:v>45139</c:v>
                </c:pt>
                <c:pt idx="105">
                  <c:v>45141</c:v>
                </c:pt>
                <c:pt idx="106">
                  <c:v>45143</c:v>
                </c:pt>
                <c:pt idx="107">
                  <c:v>45145</c:v>
                </c:pt>
                <c:pt idx="108">
                  <c:v>45147</c:v>
                </c:pt>
                <c:pt idx="109">
                  <c:v>45149</c:v>
                </c:pt>
                <c:pt idx="110">
                  <c:v>45151</c:v>
                </c:pt>
                <c:pt idx="111">
                  <c:v>45153</c:v>
                </c:pt>
                <c:pt idx="112">
                  <c:v>45155</c:v>
                </c:pt>
                <c:pt idx="113">
                  <c:v>45157</c:v>
                </c:pt>
                <c:pt idx="114">
                  <c:v>45159</c:v>
                </c:pt>
                <c:pt idx="115">
                  <c:v>45161</c:v>
                </c:pt>
                <c:pt idx="116">
                  <c:v>45163</c:v>
                </c:pt>
                <c:pt idx="117">
                  <c:v>45165</c:v>
                </c:pt>
                <c:pt idx="118">
                  <c:v>45167</c:v>
                </c:pt>
                <c:pt idx="119">
                  <c:v>45169</c:v>
                </c:pt>
                <c:pt idx="120">
                  <c:v>45171</c:v>
                </c:pt>
                <c:pt idx="121">
                  <c:v>45173</c:v>
                </c:pt>
                <c:pt idx="122">
                  <c:v>45175</c:v>
                </c:pt>
                <c:pt idx="123">
                  <c:v>45177</c:v>
                </c:pt>
                <c:pt idx="124">
                  <c:v>45179</c:v>
                </c:pt>
                <c:pt idx="125">
                  <c:v>45181</c:v>
                </c:pt>
                <c:pt idx="126">
                  <c:v>45183</c:v>
                </c:pt>
                <c:pt idx="127">
                  <c:v>45185</c:v>
                </c:pt>
                <c:pt idx="128">
                  <c:v>45187</c:v>
                </c:pt>
                <c:pt idx="129">
                  <c:v>45189</c:v>
                </c:pt>
                <c:pt idx="130">
                  <c:v>45191</c:v>
                </c:pt>
                <c:pt idx="131">
                  <c:v>45193</c:v>
                </c:pt>
                <c:pt idx="132">
                  <c:v>45195</c:v>
                </c:pt>
                <c:pt idx="133">
                  <c:v>45197</c:v>
                </c:pt>
                <c:pt idx="134">
                  <c:v>45199</c:v>
                </c:pt>
                <c:pt idx="135">
                  <c:v>45201</c:v>
                </c:pt>
                <c:pt idx="136">
                  <c:v>45203</c:v>
                </c:pt>
                <c:pt idx="137">
                  <c:v>45205</c:v>
                </c:pt>
                <c:pt idx="138">
                  <c:v>45207</c:v>
                </c:pt>
              </c:numCache>
            </c:numRef>
          </c:cat>
          <c:val>
            <c:numRef>
              <c:f>'Purchase Forecast'!$K$2:$K$140</c:f>
              <c:numCache>
                <c:formatCode>General</c:formatCode>
                <c:ptCount val="139"/>
                <c:pt idx="89">
                  <c:v>-32435.743516952061</c:v>
                </c:pt>
                <c:pt idx="90">
                  <c:v>-32136.860349007693</c:v>
                </c:pt>
                <c:pt idx="91">
                  <c:v>-31838.347484369617</c:v>
                </c:pt>
                <c:pt idx="92">
                  <c:v>-31540.310714252671</c:v>
                </c:pt>
                <c:pt idx="93">
                  <c:v>-31242.85581900242</c:v>
                </c:pt>
                <c:pt idx="94">
                  <c:v>-30946.088562806603</c:v>
                </c:pt>
                <c:pt idx="95">
                  <c:v>-30650.114687352936</c:v>
                </c:pt>
                <c:pt idx="96">
                  <c:v>-30355.039904431338</c:v>
                </c:pt>
                <c:pt idx="97">
                  <c:v>-30060.969887486208</c:v>
                </c:pt>
                <c:pt idx="98">
                  <c:v>-29768.010262118245</c:v>
                </c:pt>
                <c:pt idx="99">
                  <c:v>-29476.266595542809</c:v>
                </c:pt>
                <c:pt idx="100">
                  <c:v>-29185.844385005868</c:v>
                </c:pt>
                <c:pt idx="101">
                  <c:v>-28896.849045166309</c:v>
                </c:pt>
                <c:pt idx="102">
                  <c:v>-28609.385894447594</c:v>
                </c:pt>
                <c:pt idx="103">
                  <c:v>-28323.560140369533</c:v>
                </c:pt>
                <c:pt idx="104">
                  <c:v>-28039.476863865493</c:v>
                </c:pt>
                <c:pt idx="105">
                  <c:v>-27757.24100259837</c:v>
                </c:pt>
                <c:pt idx="106">
                  <c:v>-27476.957333282844</c:v>
                </c:pt>
                <c:pt idx="107">
                  <c:v>-27198.730453030221</c:v>
                </c:pt>
                <c:pt idx="108">
                  <c:v>-26922.664759726322</c:v>
                </c:pt>
                <c:pt idx="109">
                  <c:v>-26648.864431461247</c:v>
                </c:pt>
                <c:pt idx="110">
                  <c:v>-26377.433405025135</c:v>
                </c:pt>
                <c:pt idx="111">
                  <c:v>-26108.475353491784</c:v>
                </c:pt>
                <c:pt idx="112">
                  <c:v>-25842.093662907282</c:v>
                </c:pt>
                <c:pt idx="113">
                  <c:v>-25578.391408109543</c:v>
                </c:pt>
                <c:pt idx="114">
                  <c:v>-25317.471327698862</c:v>
                </c:pt>
                <c:pt idx="115">
                  <c:v>-25059.435798189399</c:v>
                </c:pt>
                <c:pt idx="116">
                  <c:v>-24804.386807365299</c:v>
                </c:pt>
                <c:pt idx="117">
                  <c:v>-24552.425926874712</c:v>
                </c:pt>
                <c:pt idx="118">
                  <c:v>-24303.654284089993</c:v>
                </c:pt>
                <c:pt idx="119">
                  <c:v>-24058.17253327019</c:v>
                </c:pt>
                <c:pt idx="120">
                  <c:v>-23816.080826058605</c:v>
                </c:pt>
                <c:pt idx="121">
                  <c:v>-23577.478781355341</c:v>
                </c:pt>
                <c:pt idx="122">
                  <c:v>-23342.46545460065</c:v>
                </c:pt>
                <c:pt idx="123">
                  <c:v>-23111.139306513724</c:v>
                </c:pt>
                <c:pt idx="124">
                  <c:v>-22883.598171325822</c:v>
                </c:pt>
                <c:pt idx="125">
                  <c:v>-22659.939224555972</c:v>
                </c:pt>
                <c:pt idx="126">
                  <c:v>-22440.25895037227</c:v>
                </c:pt>
                <c:pt idx="127">
                  <c:v>-22224.653108589759</c:v>
                </c:pt>
                <c:pt idx="128">
                  <c:v>-22013.21670135115</c:v>
                </c:pt>
                <c:pt idx="129">
                  <c:v>-21806.043939545387</c:v>
                </c:pt>
                <c:pt idx="130">
                  <c:v>-21603.228209012494</c:v>
                </c:pt>
                <c:pt idx="131">
                  <c:v>-21404.862036592487</c:v>
                </c:pt>
                <c:pt idx="132">
                  <c:v>-21211.037056069938</c:v>
                </c:pt>
                <c:pt idx="133">
                  <c:v>-21021.843974074058</c:v>
                </c:pt>
                <c:pt idx="134">
                  <c:v>-20837.372535987801</c:v>
                </c:pt>
                <c:pt idx="135">
                  <c:v>-20657.711491928116</c:v>
                </c:pt>
                <c:pt idx="136">
                  <c:v>-20482.948562852383</c:v>
                </c:pt>
                <c:pt idx="137">
                  <c:v>-20313.17040685426</c:v>
                </c:pt>
                <c:pt idx="138">
                  <c:v>-20148.462585705478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DAF-4010-92BB-10B66443D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897248"/>
        <c:axId val="293096944"/>
      </c:lineChart>
      <c:dateAx>
        <c:axId val="539897248"/>
        <c:scaling>
          <c:orientation val="minMax"/>
        </c:scaling>
        <c:delete val="0"/>
        <c:axPos val="b"/>
        <c:numFmt formatCode="d\-m\-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096944"/>
        <c:crosses val="autoZero"/>
        <c:auto val="1"/>
        <c:lblOffset val="100"/>
        <c:baseTimeUnit val="days"/>
      </c:dateAx>
      <c:valAx>
        <c:axId val="29309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89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Purchase Forecast for a Time Period of 5 Days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'Purchase Forecast'!$O$1</c:f>
              <c:strCache>
                <c:ptCount val="1"/>
                <c:pt idx="0">
                  <c:v>Purchase Amount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'Purchase Forecast'!$N$2:$N$57</c:f>
              <c:numCache>
                <c:formatCode>m/d/yyyy</c:formatCode>
                <c:ptCount val="56"/>
                <c:pt idx="0">
                  <c:v>44931</c:v>
                </c:pt>
                <c:pt idx="1">
                  <c:v>44936</c:v>
                </c:pt>
                <c:pt idx="2">
                  <c:v>44941</c:v>
                </c:pt>
                <c:pt idx="3">
                  <c:v>44946</c:v>
                </c:pt>
                <c:pt idx="4">
                  <c:v>44951</c:v>
                </c:pt>
                <c:pt idx="5">
                  <c:v>44956</c:v>
                </c:pt>
                <c:pt idx="6">
                  <c:v>44961</c:v>
                </c:pt>
                <c:pt idx="7">
                  <c:v>44966</c:v>
                </c:pt>
                <c:pt idx="8">
                  <c:v>44971</c:v>
                </c:pt>
                <c:pt idx="9">
                  <c:v>44976</c:v>
                </c:pt>
                <c:pt idx="10">
                  <c:v>44981</c:v>
                </c:pt>
                <c:pt idx="11">
                  <c:v>44986</c:v>
                </c:pt>
                <c:pt idx="12">
                  <c:v>44991</c:v>
                </c:pt>
                <c:pt idx="13">
                  <c:v>44996</c:v>
                </c:pt>
                <c:pt idx="14">
                  <c:v>45001</c:v>
                </c:pt>
                <c:pt idx="15">
                  <c:v>45006</c:v>
                </c:pt>
                <c:pt idx="16">
                  <c:v>45011</c:v>
                </c:pt>
                <c:pt idx="17">
                  <c:v>45016</c:v>
                </c:pt>
                <c:pt idx="18">
                  <c:v>45021</c:v>
                </c:pt>
                <c:pt idx="19">
                  <c:v>45026</c:v>
                </c:pt>
                <c:pt idx="20">
                  <c:v>45031</c:v>
                </c:pt>
                <c:pt idx="21">
                  <c:v>45036</c:v>
                </c:pt>
                <c:pt idx="22">
                  <c:v>45041</c:v>
                </c:pt>
                <c:pt idx="23">
                  <c:v>45046</c:v>
                </c:pt>
                <c:pt idx="24">
                  <c:v>45051</c:v>
                </c:pt>
                <c:pt idx="25">
                  <c:v>45056</c:v>
                </c:pt>
                <c:pt idx="26">
                  <c:v>45061</c:v>
                </c:pt>
                <c:pt idx="27">
                  <c:v>45066</c:v>
                </c:pt>
                <c:pt idx="28">
                  <c:v>45071</c:v>
                </c:pt>
                <c:pt idx="29">
                  <c:v>45076</c:v>
                </c:pt>
                <c:pt idx="30">
                  <c:v>45081</c:v>
                </c:pt>
                <c:pt idx="31">
                  <c:v>45086</c:v>
                </c:pt>
                <c:pt idx="32">
                  <c:v>45091</c:v>
                </c:pt>
                <c:pt idx="33">
                  <c:v>45096</c:v>
                </c:pt>
                <c:pt idx="34">
                  <c:v>45101</c:v>
                </c:pt>
                <c:pt idx="35">
                  <c:v>45106</c:v>
                </c:pt>
                <c:pt idx="36">
                  <c:v>45111</c:v>
                </c:pt>
                <c:pt idx="37">
                  <c:v>45116</c:v>
                </c:pt>
                <c:pt idx="38">
                  <c:v>45121</c:v>
                </c:pt>
                <c:pt idx="39">
                  <c:v>45126</c:v>
                </c:pt>
                <c:pt idx="40">
                  <c:v>45131</c:v>
                </c:pt>
                <c:pt idx="41">
                  <c:v>45136</c:v>
                </c:pt>
                <c:pt idx="42">
                  <c:v>45141</c:v>
                </c:pt>
                <c:pt idx="43">
                  <c:v>45146</c:v>
                </c:pt>
                <c:pt idx="44">
                  <c:v>45151</c:v>
                </c:pt>
                <c:pt idx="45">
                  <c:v>45156</c:v>
                </c:pt>
                <c:pt idx="46">
                  <c:v>45161</c:v>
                </c:pt>
                <c:pt idx="47">
                  <c:v>45166</c:v>
                </c:pt>
                <c:pt idx="48">
                  <c:v>45171</c:v>
                </c:pt>
                <c:pt idx="49">
                  <c:v>45176</c:v>
                </c:pt>
                <c:pt idx="50">
                  <c:v>45181</c:v>
                </c:pt>
                <c:pt idx="51">
                  <c:v>45186</c:v>
                </c:pt>
                <c:pt idx="52">
                  <c:v>45191</c:v>
                </c:pt>
                <c:pt idx="53">
                  <c:v>45196</c:v>
                </c:pt>
                <c:pt idx="54">
                  <c:v>45201</c:v>
                </c:pt>
                <c:pt idx="55">
                  <c:v>45206</c:v>
                </c:pt>
              </c:numCache>
            </c:numRef>
          </c:cat>
          <c:val>
            <c:numRef>
              <c:f>'Purchase Forecast'!$O$2:$O$57</c:f>
              <c:numCache>
                <c:formatCode>General</c:formatCode>
                <c:ptCount val="56"/>
                <c:pt idx="0">
                  <c:v>29653</c:v>
                </c:pt>
                <c:pt idx="1">
                  <c:v>49583</c:v>
                </c:pt>
                <c:pt idx="2">
                  <c:v>91980.2</c:v>
                </c:pt>
                <c:pt idx="3">
                  <c:v>0</c:v>
                </c:pt>
                <c:pt idx="4">
                  <c:v>133946</c:v>
                </c:pt>
                <c:pt idx="5">
                  <c:v>71773</c:v>
                </c:pt>
                <c:pt idx="6">
                  <c:v>73018</c:v>
                </c:pt>
                <c:pt idx="7">
                  <c:v>148670</c:v>
                </c:pt>
                <c:pt idx="8">
                  <c:v>260248</c:v>
                </c:pt>
                <c:pt idx="9">
                  <c:v>145259</c:v>
                </c:pt>
                <c:pt idx="10">
                  <c:v>64576</c:v>
                </c:pt>
                <c:pt idx="11">
                  <c:v>169816</c:v>
                </c:pt>
                <c:pt idx="12">
                  <c:v>71769</c:v>
                </c:pt>
                <c:pt idx="13">
                  <c:v>144327</c:v>
                </c:pt>
                <c:pt idx="14">
                  <c:v>102902</c:v>
                </c:pt>
                <c:pt idx="15">
                  <c:v>228210</c:v>
                </c:pt>
                <c:pt idx="16">
                  <c:v>92486</c:v>
                </c:pt>
                <c:pt idx="17">
                  <c:v>215779</c:v>
                </c:pt>
                <c:pt idx="18">
                  <c:v>71633</c:v>
                </c:pt>
                <c:pt idx="19">
                  <c:v>53336</c:v>
                </c:pt>
                <c:pt idx="20">
                  <c:v>177150</c:v>
                </c:pt>
                <c:pt idx="21">
                  <c:v>104624</c:v>
                </c:pt>
                <c:pt idx="22">
                  <c:v>332841</c:v>
                </c:pt>
                <c:pt idx="23">
                  <c:v>40366</c:v>
                </c:pt>
                <c:pt idx="24">
                  <c:v>101500</c:v>
                </c:pt>
                <c:pt idx="25">
                  <c:v>67783</c:v>
                </c:pt>
                <c:pt idx="26">
                  <c:v>126681</c:v>
                </c:pt>
                <c:pt idx="27">
                  <c:v>215655</c:v>
                </c:pt>
                <c:pt idx="28">
                  <c:v>79467</c:v>
                </c:pt>
                <c:pt idx="29">
                  <c:v>112997</c:v>
                </c:pt>
                <c:pt idx="30">
                  <c:v>103887</c:v>
                </c:pt>
                <c:pt idx="31">
                  <c:v>148287</c:v>
                </c:pt>
                <c:pt idx="32">
                  <c:v>93241</c:v>
                </c:pt>
                <c:pt idx="33">
                  <c:v>139842</c:v>
                </c:pt>
                <c:pt idx="34">
                  <c:v>182009</c:v>
                </c:pt>
                <c:pt idx="35">
                  <c:v>178125</c:v>
                </c:pt>
                <c:pt idx="36">
                  <c:v>62795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AF-4D7D-A419-992F2D17FC31}"/>
            </c:ext>
          </c:extLst>
        </c:ser>
        <c:ser>
          <c:idx val="1"/>
          <c:order val="1"/>
          <c:tx>
            <c:strRef>
              <c:f>'Purchase Forecast'!$P$1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'Purchase Forecast'!$N$2:$N$57</c:f>
              <c:numCache>
                <c:formatCode>m/d/yyyy</c:formatCode>
                <c:ptCount val="56"/>
                <c:pt idx="0">
                  <c:v>44931</c:v>
                </c:pt>
                <c:pt idx="1">
                  <c:v>44936</c:v>
                </c:pt>
                <c:pt idx="2">
                  <c:v>44941</c:v>
                </c:pt>
                <c:pt idx="3">
                  <c:v>44946</c:v>
                </c:pt>
                <c:pt idx="4">
                  <c:v>44951</c:v>
                </c:pt>
                <c:pt idx="5">
                  <c:v>44956</c:v>
                </c:pt>
                <c:pt idx="6">
                  <c:v>44961</c:v>
                </c:pt>
                <c:pt idx="7">
                  <c:v>44966</c:v>
                </c:pt>
                <c:pt idx="8">
                  <c:v>44971</c:v>
                </c:pt>
                <c:pt idx="9">
                  <c:v>44976</c:v>
                </c:pt>
                <c:pt idx="10">
                  <c:v>44981</c:v>
                </c:pt>
                <c:pt idx="11">
                  <c:v>44986</c:v>
                </c:pt>
                <c:pt idx="12">
                  <c:v>44991</c:v>
                </c:pt>
                <c:pt idx="13">
                  <c:v>44996</c:v>
                </c:pt>
                <c:pt idx="14">
                  <c:v>45001</c:v>
                </c:pt>
                <c:pt idx="15">
                  <c:v>45006</c:v>
                </c:pt>
                <c:pt idx="16">
                  <c:v>45011</c:v>
                </c:pt>
                <c:pt idx="17">
                  <c:v>45016</c:v>
                </c:pt>
                <c:pt idx="18">
                  <c:v>45021</c:v>
                </c:pt>
                <c:pt idx="19">
                  <c:v>45026</c:v>
                </c:pt>
                <c:pt idx="20">
                  <c:v>45031</c:v>
                </c:pt>
                <c:pt idx="21">
                  <c:v>45036</c:v>
                </c:pt>
                <c:pt idx="22">
                  <c:v>45041</c:v>
                </c:pt>
                <c:pt idx="23">
                  <c:v>45046</c:v>
                </c:pt>
                <c:pt idx="24">
                  <c:v>45051</c:v>
                </c:pt>
                <c:pt idx="25">
                  <c:v>45056</c:v>
                </c:pt>
                <c:pt idx="26">
                  <c:v>45061</c:v>
                </c:pt>
                <c:pt idx="27">
                  <c:v>45066</c:v>
                </c:pt>
                <c:pt idx="28">
                  <c:v>45071</c:v>
                </c:pt>
                <c:pt idx="29">
                  <c:v>45076</c:v>
                </c:pt>
                <c:pt idx="30">
                  <c:v>45081</c:v>
                </c:pt>
                <c:pt idx="31">
                  <c:v>45086</c:v>
                </c:pt>
                <c:pt idx="32">
                  <c:v>45091</c:v>
                </c:pt>
                <c:pt idx="33">
                  <c:v>45096</c:v>
                </c:pt>
                <c:pt idx="34">
                  <c:v>45101</c:v>
                </c:pt>
                <c:pt idx="35">
                  <c:v>45106</c:v>
                </c:pt>
                <c:pt idx="36">
                  <c:v>45111</c:v>
                </c:pt>
                <c:pt idx="37">
                  <c:v>45116</c:v>
                </c:pt>
                <c:pt idx="38">
                  <c:v>45121</c:v>
                </c:pt>
                <c:pt idx="39">
                  <c:v>45126</c:v>
                </c:pt>
                <c:pt idx="40">
                  <c:v>45131</c:v>
                </c:pt>
                <c:pt idx="41">
                  <c:v>45136</c:v>
                </c:pt>
                <c:pt idx="42">
                  <c:v>45141</c:v>
                </c:pt>
                <c:pt idx="43">
                  <c:v>45146</c:v>
                </c:pt>
                <c:pt idx="44">
                  <c:v>45151</c:v>
                </c:pt>
                <c:pt idx="45">
                  <c:v>45156</c:v>
                </c:pt>
                <c:pt idx="46">
                  <c:v>45161</c:v>
                </c:pt>
                <c:pt idx="47">
                  <c:v>45166</c:v>
                </c:pt>
                <c:pt idx="48">
                  <c:v>45171</c:v>
                </c:pt>
                <c:pt idx="49">
                  <c:v>45176</c:v>
                </c:pt>
                <c:pt idx="50">
                  <c:v>45181</c:v>
                </c:pt>
                <c:pt idx="51">
                  <c:v>45186</c:v>
                </c:pt>
                <c:pt idx="52">
                  <c:v>45191</c:v>
                </c:pt>
                <c:pt idx="53">
                  <c:v>45196</c:v>
                </c:pt>
                <c:pt idx="54">
                  <c:v>45201</c:v>
                </c:pt>
                <c:pt idx="55">
                  <c:v>45206</c:v>
                </c:pt>
              </c:numCache>
            </c:numRef>
          </c:cat>
          <c:val>
            <c:numRef>
              <c:f>'Purchase Forecast'!$P$2:$P$57</c:f>
              <c:numCache>
                <c:formatCode>General</c:formatCode>
                <c:ptCount val="56"/>
                <c:pt idx="37">
                  <c:v>146228.87387387455</c:v>
                </c:pt>
                <c:pt idx="38">
                  <c:v>147543.602370793</c:v>
                </c:pt>
                <c:pt idx="39">
                  <c:v>148858.33086771145</c:v>
                </c:pt>
                <c:pt idx="40">
                  <c:v>150173.05936462805</c:v>
                </c:pt>
                <c:pt idx="41">
                  <c:v>151487.7878615465</c:v>
                </c:pt>
                <c:pt idx="42">
                  <c:v>152802.51635846496</c:v>
                </c:pt>
                <c:pt idx="43">
                  <c:v>154117.24485538341</c:v>
                </c:pt>
                <c:pt idx="44">
                  <c:v>155431.9733523</c:v>
                </c:pt>
                <c:pt idx="45">
                  <c:v>156746.70184921846</c:v>
                </c:pt>
                <c:pt idx="46">
                  <c:v>158061.43034613691</c:v>
                </c:pt>
                <c:pt idx="47">
                  <c:v>159376.15884305537</c:v>
                </c:pt>
                <c:pt idx="48">
                  <c:v>160690.88733997196</c:v>
                </c:pt>
                <c:pt idx="49">
                  <c:v>162005.61583689041</c:v>
                </c:pt>
                <c:pt idx="50">
                  <c:v>163320.34433380887</c:v>
                </c:pt>
                <c:pt idx="51">
                  <c:v>164635.07283072546</c:v>
                </c:pt>
                <c:pt idx="52">
                  <c:v>165949.80132764392</c:v>
                </c:pt>
                <c:pt idx="53">
                  <c:v>167264.52982456237</c:v>
                </c:pt>
                <c:pt idx="54">
                  <c:v>168579.25832148083</c:v>
                </c:pt>
                <c:pt idx="55">
                  <c:v>169893.98681839742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AF-4D7D-A419-992F2D17FC31}"/>
            </c:ext>
          </c:extLst>
        </c:ser>
        <c:ser>
          <c:idx val="2"/>
          <c:order val="2"/>
          <c:tx>
            <c:strRef>
              <c:f>'Purchase Forecast'!$Q$1</c:f>
              <c:strCache>
                <c:ptCount val="1"/>
                <c:pt idx="0">
                  <c:v>Forecast.Ets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'Purchase Forecast'!$N$2:$N$57</c:f>
              <c:numCache>
                <c:formatCode>m/d/yyyy</c:formatCode>
                <c:ptCount val="56"/>
                <c:pt idx="0">
                  <c:v>44931</c:v>
                </c:pt>
                <c:pt idx="1">
                  <c:v>44936</c:v>
                </c:pt>
                <c:pt idx="2">
                  <c:v>44941</c:v>
                </c:pt>
                <c:pt idx="3">
                  <c:v>44946</c:v>
                </c:pt>
                <c:pt idx="4">
                  <c:v>44951</c:v>
                </c:pt>
                <c:pt idx="5">
                  <c:v>44956</c:v>
                </c:pt>
                <c:pt idx="6">
                  <c:v>44961</c:v>
                </c:pt>
                <c:pt idx="7">
                  <c:v>44966</c:v>
                </c:pt>
                <c:pt idx="8">
                  <c:v>44971</c:v>
                </c:pt>
                <c:pt idx="9">
                  <c:v>44976</c:v>
                </c:pt>
                <c:pt idx="10">
                  <c:v>44981</c:v>
                </c:pt>
                <c:pt idx="11">
                  <c:v>44986</c:v>
                </c:pt>
                <c:pt idx="12">
                  <c:v>44991</c:v>
                </c:pt>
                <c:pt idx="13">
                  <c:v>44996</c:v>
                </c:pt>
                <c:pt idx="14">
                  <c:v>45001</c:v>
                </c:pt>
                <c:pt idx="15">
                  <c:v>45006</c:v>
                </c:pt>
                <c:pt idx="16">
                  <c:v>45011</c:v>
                </c:pt>
                <c:pt idx="17">
                  <c:v>45016</c:v>
                </c:pt>
                <c:pt idx="18">
                  <c:v>45021</c:v>
                </c:pt>
                <c:pt idx="19">
                  <c:v>45026</c:v>
                </c:pt>
                <c:pt idx="20">
                  <c:v>45031</c:v>
                </c:pt>
                <c:pt idx="21">
                  <c:v>45036</c:v>
                </c:pt>
                <c:pt idx="22">
                  <c:v>45041</c:v>
                </c:pt>
                <c:pt idx="23">
                  <c:v>45046</c:v>
                </c:pt>
                <c:pt idx="24">
                  <c:v>45051</c:v>
                </c:pt>
                <c:pt idx="25">
                  <c:v>45056</c:v>
                </c:pt>
                <c:pt idx="26">
                  <c:v>45061</c:v>
                </c:pt>
                <c:pt idx="27">
                  <c:v>45066</c:v>
                </c:pt>
                <c:pt idx="28">
                  <c:v>45071</c:v>
                </c:pt>
                <c:pt idx="29">
                  <c:v>45076</c:v>
                </c:pt>
                <c:pt idx="30">
                  <c:v>45081</c:v>
                </c:pt>
                <c:pt idx="31">
                  <c:v>45086</c:v>
                </c:pt>
                <c:pt idx="32">
                  <c:v>45091</c:v>
                </c:pt>
                <c:pt idx="33">
                  <c:v>45096</c:v>
                </c:pt>
                <c:pt idx="34">
                  <c:v>45101</c:v>
                </c:pt>
                <c:pt idx="35">
                  <c:v>45106</c:v>
                </c:pt>
                <c:pt idx="36">
                  <c:v>45111</c:v>
                </c:pt>
                <c:pt idx="37">
                  <c:v>45116</c:v>
                </c:pt>
                <c:pt idx="38">
                  <c:v>45121</c:v>
                </c:pt>
                <c:pt idx="39">
                  <c:v>45126</c:v>
                </c:pt>
                <c:pt idx="40">
                  <c:v>45131</c:v>
                </c:pt>
                <c:pt idx="41">
                  <c:v>45136</c:v>
                </c:pt>
                <c:pt idx="42">
                  <c:v>45141</c:v>
                </c:pt>
                <c:pt idx="43">
                  <c:v>45146</c:v>
                </c:pt>
                <c:pt idx="44">
                  <c:v>45151</c:v>
                </c:pt>
                <c:pt idx="45">
                  <c:v>45156</c:v>
                </c:pt>
                <c:pt idx="46">
                  <c:v>45161</c:v>
                </c:pt>
                <c:pt idx="47">
                  <c:v>45166</c:v>
                </c:pt>
                <c:pt idx="48">
                  <c:v>45171</c:v>
                </c:pt>
                <c:pt idx="49">
                  <c:v>45176</c:v>
                </c:pt>
                <c:pt idx="50">
                  <c:v>45181</c:v>
                </c:pt>
                <c:pt idx="51">
                  <c:v>45186</c:v>
                </c:pt>
                <c:pt idx="52">
                  <c:v>45191</c:v>
                </c:pt>
                <c:pt idx="53">
                  <c:v>45196</c:v>
                </c:pt>
                <c:pt idx="54">
                  <c:v>45201</c:v>
                </c:pt>
                <c:pt idx="55">
                  <c:v>45206</c:v>
                </c:pt>
              </c:numCache>
            </c:numRef>
          </c:cat>
          <c:val>
            <c:numRef>
              <c:f>'Purchase Forecast'!$Q$2:$Q$57</c:f>
              <c:numCache>
                <c:formatCode>General</c:formatCode>
                <c:ptCount val="56"/>
                <c:pt idx="37">
                  <c:v>141688.79572938022</c:v>
                </c:pt>
                <c:pt idx="38">
                  <c:v>143384.17373143093</c:v>
                </c:pt>
                <c:pt idx="39">
                  <c:v>145079.55173348167</c:v>
                </c:pt>
                <c:pt idx="40">
                  <c:v>146774.92973553238</c:v>
                </c:pt>
                <c:pt idx="41">
                  <c:v>148470.30773758312</c:v>
                </c:pt>
                <c:pt idx="42">
                  <c:v>150165.68573963386</c:v>
                </c:pt>
                <c:pt idx="43">
                  <c:v>151861.06374168457</c:v>
                </c:pt>
                <c:pt idx="44">
                  <c:v>153556.44174373531</c:v>
                </c:pt>
                <c:pt idx="45">
                  <c:v>155251.81974578602</c:v>
                </c:pt>
                <c:pt idx="46">
                  <c:v>156947.19774783676</c:v>
                </c:pt>
                <c:pt idx="47">
                  <c:v>158642.57574988747</c:v>
                </c:pt>
                <c:pt idx="48">
                  <c:v>160337.95375193821</c:v>
                </c:pt>
                <c:pt idx="49">
                  <c:v>162033.33175398892</c:v>
                </c:pt>
                <c:pt idx="50">
                  <c:v>163728.70975603967</c:v>
                </c:pt>
                <c:pt idx="51">
                  <c:v>165424.08775809041</c:v>
                </c:pt>
                <c:pt idx="52">
                  <c:v>167119.46576014112</c:v>
                </c:pt>
                <c:pt idx="53">
                  <c:v>168814.84376219186</c:v>
                </c:pt>
                <c:pt idx="54">
                  <c:v>170510.22176424257</c:v>
                </c:pt>
                <c:pt idx="55">
                  <c:v>172205.59976629331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AF-4D7D-A419-992F2D17FC31}"/>
            </c:ext>
          </c:extLst>
        </c:ser>
        <c:ser>
          <c:idx val="3"/>
          <c:order val="3"/>
          <c:tx>
            <c:strRef>
              <c:f>'Purchase Forecast'!$R$1</c:f>
              <c:strCache>
                <c:ptCount val="1"/>
                <c:pt idx="0">
                  <c:v>Confidence Interval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'Purchase Forecast'!$N$2:$N$57</c:f>
              <c:numCache>
                <c:formatCode>m/d/yyyy</c:formatCode>
                <c:ptCount val="56"/>
                <c:pt idx="0">
                  <c:v>44931</c:v>
                </c:pt>
                <c:pt idx="1">
                  <c:v>44936</c:v>
                </c:pt>
                <c:pt idx="2">
                  <c:v>44941</c:v>
                </c:pt>
                <c:pt idx="3">
                  <c:v>44946</c:v>
                </c:pt>
                <c:pt idx="4">
                  <c:v>44951</c:v>
                </c:pt>
                <c:pt idx="5">
                  <c:v>44956</c:v>
                </c:pt>
                <c:pt idx="6">
                  <c:v>44961</c:v>
                </c:pt>
                <c:pt idx="7">
                  <c:v>44966</c:v>
                </c:pt>
                <c:pt idx="8">
                  <c:v>44971</c:v>
                </c:pt>
                <c:pt idx="9">
                  <c:v>44976</c:v>
                </c:pt>
                <c:pt idx="10">
                  <c:v>44981</c:v>
                </c:pt>
                <c:pt idx="11">
                  <c:v>44986</c:v>
                </c:pt>
                <c:pt idx="12">
                  <c:v>44991</c:v>
                </c:pt>
                <c:pt idx="13">
                  <c:v>44996</c:v>
                </c:pt>
                <c:pt idx="14">
                  <c:v>45001</c:v>
                </c:pt>
                <c:pt idx="15">
                  <c:v>45006</c:v>
                </c:pt>
                <c:pt idx="16">
                  <c:v>45011</c:v>
                </c:pt>
                <c:pt idx="17">
                  <c:v>45016</c:v>
                </c:pt>
                <c:pt idx="18">
                  <c:v>45021</c:v>
                </c:pt>
                <c:pt idx="19">
                  <c:v>45026</c:v>
                </c:pt>
                <c:pt idx="20">
                  <c:v>45031</c:v>
                </c:pt>
                <c:pt idx="21">
                  <c:v>45036</c:v>
                </c:pt>
                <c:pt idx="22">
                  <c:v>45041</c:v>
                </c:pt>
                <c:pt idx="23">
                  <c:v>45046</c:v>
                </c:pt>
                <c:pt idx="24">
                  <c:v>45051</c:v>
                </c:pt>
                <c:pt idx="25">
                  <c:v>45056</c:v>
                </c:pt>
                <c:pt idx="26">
                  <c:v>45061</c:v>
                </c:pt>
                <c:pt idx="27">
                  <c:v>45066</c:v>
                </c:pt>
                <c:pt idx="28">
                  <c:v>45071</c:v>
                </c:pt>
                <c:pt idx="29">
                  <c:v>45076</c:v>
                </c:pt>
                <c:pt idx="30">
                  <c:v>45081</c:v>
                </c:pt>
                <c:pt idx="31">
                  <c:v>45086</c:v>
                </c:pt>
                <c:pt idx="32">
                  <c:v>45091</c:v>
                </c:pt>
                <c:pt idx="33">
                  <c:v>45096</c:v>
                </c:pt>
                <c:pt idx="34">
                  <c:v>45101</c:v>
                </c:pt>
                <c:pt idx="35">
                  <c:v>45106</c:v>
                </c:pt>
                <c:pt idx="36">
                  <c:v>45111</c:v>
                </c:pt>
                <c:pt idx="37">
                  <c:v>45116</c:v>
                </c:pt>
                <c:pt idx="38">
                  <c:v>45121</c:v>
                </c:pt>
                <c:pt idx="39">
                  <c:v>45126</c:v>
                </c:pt>
                <c:pt idx="40">
                  <c:v>45131</c:v>
                </c:pt>
                <c:pt idx="41">
                  <c:v>45136</c:v>
                </c:pt>
                <c:pt idx="42">
                  <c:v>45141</c:v>
                </c:pt>
                <c:pt idx="43">
                  <c:v>45146</c:v>
                </c:pt>
                <c:pt idx="44">
                  <c:v>45151</c:v>
                </c:pt>
                <c:pt idx="45">
                  <c:v>45156</c:v>
                </c:pt>
                <c:pt idx="46">
                  <c:v>45161</c:v>
                </c:pt>
                <c:pt idx="47">
                  <c:v>45166</c:v>
                </c:pt>
                <c:pt idx="48">
                  <c:v>45171</c:v>
                </c:pt>
                <c:pt idx="49">
                  <c:v>45176</c:v>
                </c:pt>
                <c:pt idx="50">
                  <c:v>45181</c:v>
                </c:pt>
                <c:pt idx="51">
                  <c:v>45186</c:v>
                </c:pt>
                <c:pt idx="52">
                  <c:v>45191</c:v>
                </c:pt>
                <c:pt idx="53">
                  <c:v>45196</c:v>
                </c:pt>
                <c:pt idx="54">
                  <c:v>45201</c:v>
                </c:pt>
                <c:pt idx="55">
                  <c:v>45206</c:v>
                </c:pt>
              </c:numCache>
            </c:numRef>
          </c:cat>
          <c:val>
            <c:numRef>
              <c:f>'Purchase Forecast'!$R$2:$R$57</c:f>
              <c:numCache>
                <c:formatCode>General</c:formatCode>
                <c:ptCount val="56"/>
                <c:pt idx="37">
                  <c:v>142228.87109134454</c:v>
                </c:pt>
                <c:pt idx="38">
                  <c:v>143371.28773902945</c:v>
                </c:pt>
                <c:pt idx="39">
                  <c:v>144522.52050174976</c:v>
                </c:pt>
                <c:pt idx="40">
                  <c:v>145682.49923280138</c:v>
                </c:pt>
                <c:pt idx="41">
                  <c:v>146851.15443080655</c:v>
                </c:pt>
                <c:pt idx="42">
                  <c:v>148028.41725533138</c:v>
                </c:pt>
                <c:pt idx="43">
                  <c:v>149214.21954087482</c:v>
                </c:pt>
                <c:pt idx="44">
                  <c:v>150408.49380931203</c:v>
                </c:pt>
                <c:pt idx="45">
                  <c:v>151611.17328087144</c:v>
                </c:pt>
                <c:pt idx="46">
                  <c:v>152822.19188372357</c:v>
                </c:pt>
                <c:pt idx="47">
                  <c:v>154041.48426225656</c:v>
                </c:pt>
                <c:pt idx="48">
                  <c:v>155268.98578411006</c:v>
                </c:pt>
                <c:pt idx="49">
                  <c:v>156504.63254603866</c:v>
                </c:pt>
                <c:pt idx="50">
                  <c:v>157748.36137867114</c:v>
                </c:pt>
                <c:pt idx="51">
                  <c:v>159000.10985023066</c:v>
                </c:pt>
                <c:pt idx="52">
                  <c:v>160259.81626927856</c:v>
                </c:pt>
                <c:pt idx="53">
                  <c:v>161527.41968654079</c:v>
                </c:pt>
                <c:pt idx="54">
                  <c:v>162802.8598958748</c:v>
                </c:pt>
                <c:pt idx="55">
                  <c:v>164086.07743443179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AF-4D7D-A419-992F2D17FC31}"/>
            </c:ext>
          </c:extLst>
        </c:ser>
        <c:ser>
          <c:idx val="4"/>
          <c:order val="4"/>
          <c:tx>
            <c:strRef>
              <c:f>'Purchase Forecast'!$S$1</c:f>
              <c:strCache>
                <c:ptCount val="1"/>
                <c:pt idx="0">
                  <c:v>Upper Bound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'Purchase Forecast'!$N$2:$N$57</c:f>
              <c:numCache>
                <c:formatCode>m/d/yyyy</c:formatCode>
                <c:ptCount val="56"/>
                <c:pt idx="0">
                  <c:v>44931</c:v>
                </c:pt>
                <c:pt idx="1">
                  <c:v>44936</c:v>
                </c:pt>
                <c:pt idx="2">
                  <c:v>44941</c:v>
                </c:pt>
                <c:pt idx="3">
                  <c:v>44946</c:v>
                </c:pt>
                <c:pt idx="4">
                  <c:v>44951</c:v>
                </c:pt>
                <c:pt idx="5">
                  <c:v>44956</c:v>
                </c:pt>
                <c:pt idx="6">
                  <c:v>44961</c:v>
                </c:pt>
                <c:pt idx="7">
                  <c:v>44966</c:v>
                </c:pt>
                <c:pt idx="8">
                  <c:v>44971</c:v>
                </c:pt>
                <c:pt idx="9">
                  <c:v>44976</c:v>
                </c:pt>
                <c:pt idx="10">
                  <c:v>44981</c:v>
                </c:pt>
                <c:pt idx="11">
                  <c:v>44986</c:v>
                </c:pt>
                <c:pt idx="12">
                  <c:v>44991</c:v>
                </c:pt>
                <c:pt idx="13">
                  <c:v>44996</c:v>
                </c:pt>
                <c:pt idx="14">
                  <c:v>45001</c:v>
                </c:pt>
                <c:pt idx="15">
                  <c:v>45006</c:v>
                </c:pt>
                <c:pt idx="16">
                  <c:v>45011</c:v>
                </c:pt>
                <c:pt idx="17">
                  <c:v>45016</c:v>
                </c:pt>
                <c:pt idx="18">
                  <c:v>45021</c:v>
                </c:pt>
                <c:pt idx="19">
                  <c:v>45026</c:v>
                </c:pt>
                <c:pt idx="20">
                  <c:v>45031</c:v>
                </c:pt>
                <c:pt idx="21">
                  <c:v>45036</c:v>
                </c:pt>
                <c:pt idx="22">
                  <c:v>45041</c:v>
                </c:pt>
                <c:pt idx="23">
                  <c:v>45046</c:v>
                </c:pt>
                <c:pt idx="24">
                  <c:v>45051</c:v>
                </c:pt>
                <c:pt idx="25">
                  <c:v>45056</c:v>
                </c:pt>
                <c:pt idx="26">
                  <c:v>45061</c:v>
                </c:pt>
                <c:pt idx="27">
                  <c:v>45066</c:v>
                </c:pt>
                <c:pt idx="28">
                  <c:v>45071</c:v>
                </c:pt>
                <c:pt idx="29">
                  <c:v>45076</c:v>
                </c:pt>
                <c:pt idx="30">
                  <c:v>45081</c:v>
                </c:pt>
                <c:pt idx="31">
                  <c:v>45086</c:v>
                </c:pt>
                <c:pt idx="32">
                  <c:v>45091</c:v>
                </c:pt>
                <c:pt idx="33">
                  <c:v>45096</c:v>
                </c:pt>
                <c:pt idx="34">
                  <c:v>45101</c:v>
                </c:pt>
                <c:pt idx="35">
                  <c:v>45106</c:v>
                </c:pt>
                <c:pt idx="36">
                  <c:v>45111</c:v>
                </c:pt>
                <c:pt idx="37">
                  <c:v>45116</c:v>
                </c:pt>
                <c:pt idx="38">
                  <c:v>45121</c:v>
                </c:pt>
                <c:pt idx="39">
                  <c:v>45126</c:v>
                </c:pt>
                <c:pt idx="40">
                  <c:v>45131</c:v>
                </c:pt>
                <c:pt idx="41">
                  <c:v>45136</c:v>
                </c:pt>
                <c:pt idx="42">
                  <c:v>45141</c:v>
                </c:pt>
                <c:pt idx="43">
                  <c:v>45146</c:v>
                </c:pt>
                <c:pt idx="44">
                  <c:v>45151</c:v>
                </c:pt>
                <c:pt idx="45">
                  <c:v>45156</c:v>
                </c:pt>
                <c:pt idx="46">
                  <c:v>45161</c:v>
                </c:pt>
                <c:pt idx="47">
                  <c:v>45166</c:v>
                </c:pt>
                <c:pt idx="48">
                  <c:v>45171</c:v>
                </c:pt>
                <c:pt idx="49">
                  <c:v>45176</c:v>
                </c:pt>
                <c:pt idx="50">
                  <c:v>45181</c:v>
                </c:pt>
                <c:pt idx="51">
                  <c:v>45186</c:v>
                </c:pt>
                <c:pt idx="52">
                  <c:v>45191</c:v>
                </c:pt>
                <c:pt idx="53">
                  <c:v>45196</c:v>
                </c:pt>
                <c:pt idx="54">
                  <c:v>45201</c:v>
                </c:pt>
                <c:pt idx="55">
                  <c:v>45206</c:v>
                </c:pt>
              </c:numCache>
            </c:numRef>
          </c:cat>
          <c:val>
            <c:numRef>
              <c:f>'Purchase Forecast'!$S$2:$S$57</c:f>
              <c:numCache>
                <c:formatCode>General</c:formatCode>
                <c:ptCount val="56"/>
                <c:pt idx="37">
                  <c:v>283917.66682072473</c:v>
                </c:pt>
                <c:pt idx="38">
                  <c:v>286755.4614704604</c:v>
                </c:pt>
                <c:pt idx="39">
                  <c:v>289602.0722352314</c:v>
                </c:pt>
                <c:pt idx="40">
                  <c:v>292457.42896833376</c:v>
                </c:pt>
                <c:pt idx="41">
                  <c:v>295321.4621683897</c:v>
                </c:pt>
                <c:pt idx="42">
                  <c:v>298194.10299496527</c:v>
                </c:pt>
                <c:pt idx="43">
                  <c:v>301075.28328255937</c:v>
                </c:pt>
                <c:pt idx="44">
                  <c:v>303964.93555304734</c:v>
                </c:pt>
                <c:pt idx="45">
                  <c:v>306862.9930266575</c:v>
                </c:pt>
                <c:pt idx="46">
                  <c:v>309769.38963156031</c:v>
                </c:pt>
                <c:pt idx="47">
                  <c:v>312684.06001214404</c:v>
                </c:pt>
                <c:pt idx="48">
                  <c:v>315606.93953604827</c:v>
                </c:pt>
                <c:pt idx="49">
                  <c:v>318537.96430002758</c:v>
                </c:pt>
                <c:pt idx="50">
                  <c:v>321477.0711347108</c:v>
                </c:pt>
                <c:pt idx="51">
                  <c:v>324424.19760832109</c:v>
                </c:pt>
                <c:pt idx="52">
                  <c:v>327379.28202941967</c:v>
                </c:pt>
                <c:pt idx="53">
                  <c:v>330342.26344873267</c:v>
                </c:pt>
                <c:pt idx="54">
                  <c:v>333313.08166011737</c:v>
                </c:pt>
                <c:pt idx="55">
                  <c:v>336291.67720072507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AF-4D7D-A419-992F2D17FC31}"/>
            </c:ext>
          </c:extLst>
        </c:ser>
        <c:ser>
          <c:idx val="5"/>
          <c:order val="5"/>
          <c:tx>
            <c:strRef>
              <c:f>'Purchase Forecast'!$T$1</c:f>
              <c:strCache>
                <c:ptCount val="1"/>
                <c:pt idx="0">
                  <c:v>Lower Bound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'Purchase Forecast'!$N$2:$N$57</c:f>
              <c:numCache>
                <c:formatCode>m/d/yyyy</c:formatCode>
                <c:ptCount val="56"/>
                <c:pt idx="0">
                  <c:v>44931</c:v>
                </c:pt>
                <c:pt idx="1">
                  <c:v>44936</c:v>
                </c:pt>
                <c:pt idx="2">
                  <c:v>44941</c:v>
                </c:pt>
                <c:pt idx="3">
                  <c:v>44946</c:v>
                </c:pt>
                <c:pt idx="4">
                  <c:v>44951</c:v>
                </c:pt>
                <c:pt idx="5">
                  <c:v>44956</c:v>
                </c:pt>
                <c:pt idx="6">
                  <c:v>44961</c:v>
                </c:pt>
                <c:pt idx="7">
                  <c:v>44966</c:v>
                </c:pt>
                <c:pt idx="8">
                  <c:v>44971</c:v>
                </c:pt>
                <c:pt idx="9">
                  <c:v>44976</c:v>
                </c:pt>
                <c:pt idx="10">
                  <c:v>44981</c:v>
                </c:pt>
                <c:pt idx="11">
                  <c:v>44986</c:v>
                </c:pt>
                <c:pt idx="12">
                  <c:v>44991</c:v>
                </c:pt>
                <c:pt idx="13">
                  <c:v>44996</c:v>
                </c:pt>
                <c:pt idx="14">
                  <c:v>45001</c:v>
                </c:pt>
                <c:pt idx="15">
                  <c:v>45006</c:v>
                </c:pt>
                <c:pt idx="16">
                  <c:v>45011</c:v>
                </c:pt>
                <c:pt idx="17">
                  <c:v>45016</c:v>
                </c:pt>
                <c:pt idx="18">
                  <c:v>45021</c:v>
                </c:pt>
                <c:pt idx="19">
                  <c:v>45026</c:v>
                </c:pt>
                <c:pt idx="20">
                  <c:v>45031</c:v>
                </c:pt>
                <c:pt idx="21">
                  <c:v>45036</c:v>
                </c:pt>
                <c:pt idx="22">
                  <c:v>45041</c:v>
                </c:pt>
                <c:pt idx="23">
                  <c:v>45046</c:v>
                </c:pt>
                <c:pt idx="24">
                  <c:v>45051</c:v>
                </c:pt>
                <c:pt idx="25">
                  <c:v>45056</c:v>
                </c:pt>
                <c:pt idx="26">
                  <c:v>45061</c:v>
                </c:pt>
                <c:pt idx="27">
                  <c:v>45066</c:v>
                </c:pt>
                <c:pt idx="28">
                  <c:v>45071</c:v>
                </c:pt>
                <c:pt idx="29">
                  <c:v>45076</c:v>
                </c:pt>
                <c:pt idx="30">
                  <c:v>45081</c:v>
                </c:pt>
                <c:pt idx="31">
                  <c:v>45086</c:v>
                </c:pt>
                <c:pt idx="32">
                  <c:v>45091</c:v>
                </c:pt>
                <c:pt idx="33">
                  <c:v>45096</c:v>
                </c:pt>
                <c:pt idx="34">
                  <c:v>45101</c:v>
                </c:pt>
                <c:pt idx="35">
                  <c:v>45106</c:v>
                </c:pt>
                <c:pt idx="36">
                  <c:v>45111</c:v>
                </c:pt>
                <c:pt idx="37">
                  <c:v>45116</c:v>
                </c:pt>
                <c:pt idx="38">
                  <c:v>45121</c:v>
                </c:pt>
                <c:pt idx="39">
                  <c:v>45126</c:v>
                </c:pt>
                <c:pt idx="40">
                  <c:v>45131</c:v>
                </c:pt>
                <c:pt idx="41">
                  <c:v>45136</c:v>
                </c:pt>
                <c:pt idx="42">
                  <c:v>45141</c:v>
                </c:pt>
                <c:pt idx="43">
                  <c:v>45146</c:v>
                </c:pt>
                <c:pt idx="44">
                  <c:v>45151</c:v>
                </c:pt>
                <c:pt idx="45">
                  <c:v>45156</c:v>
                </c:pt>
                <c:pt idx="46">
                  <c:v>45161</c:v>
                </c:pt>
                <c:pt idx="47">
                  <c:v>45166</c:v>
                </c:pt>
                <c:pt idx="48">
                  <c:v>45171</c:v>
                </c:pt>
                <c:pt idx="49">
                  <c:v>45176</c:v>
                </c:pt>
                <c:pt idx="50">
                  <c:v>45181</c:v>
                </c:pt>
                <c:pt idx="51">
                  <c:v>45186</c:v>
                </c:pt>
                <c:pt idx="52">
                  <c:v>45191</c:v>
                </c:pt>
                <c:pt idx="53">
                  <c:v>45196</c:v>
                </c:pt>
                <c:pt idx="54">
                  <c:v>45201</c:v>
                </c:pt>
                <c:pt idx="55">
                  <c:v>45206</c:v>
                </c:pt>
              </c:numCache>
            </c:numRef>
          </c:cat>
          <c:val>
            <c:numRef>
              <c:f>'Purchase Forecast'!$T$2:$T$57</c:f>
              <c:numCache>
                <c:formatCode>General</c:formatCode>
                <c:ptCount val="56"/>
                <c:pt idx="37">
                  <c:v>-540.07536196432193</c:v>
                </c:pt>
                <c:pt idx="38">
                  <c:v>12.885992401483236</c:v>
                </c:pt>
                <c:pt idx="39">
                  <c:v>557.03123173190397</c:v>
                </c:pt>
                <c:pt idx="40">
                  <c:v>1092.4305027310038</c:v>
                </c:pt>
                <c:pt idx="41">
                  <c:v>1619.1533067765704</c:v>
                </c:pt>
                <c:pt idx="42">
                  <c:v>2137.2684843024763</c:v>
                </c:pt>
                <c:pt idx="43">
                  <c:v>2646.8442008097481</c:v>
                </c:pt>
                <c:pt idx="44">
                  <c:v>3147.9479344232823</c:v>
                </c:pt>
                <c:pt idx="45">
                  <c:v>3640.6464649145782</c:v>
                </c:pt>
                <c:pt idx="46">
                  <c:v>4125.0058641131909</c:v>
                </c:pt>
                <c:pt idx="47">
                  <c:v>4601.0914876309107</c:v>
                </c:pt>
                <c:pt idx="48">
                  <c:v>5068.9679678281536</c:v>
                </c:pt>
                <c:pt idx="49">
                  <c:v>5528.699207950267</c:v>
                </c:pt>
                <c:pt idx="50">
                  <c:v>5980.3483773685293</c:v>
                </c:pt>
                <c:pt idx="51">
                  <c:v>6423.9779078597494</c:v>
                </c:pt>
                <c:pt idx="52">
                  <c:v>6859.6494908625609</c:v>
                </c:pt>
                <c:pt idx="53">
                  <c:v>7287.4240756510699</c:v>
                </c:pt>
                <c:pt idx="54">
                  <c:v>7707.3618683677632</c:v>
                </c:pt>
                <c:pt idx="55">
                  <c:v>8119.5223318615172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EAF-4D7D-A419-992F2D17FC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9901088"/>
        <c:axId val="183866192"/>
      </c:lineChart>
      <c:dateAx>
        <c:axId val="5399010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66192"/>
        <c:crosses val="autoZero"/>
        <c:auto val="1"/>
        <c:lblOffset val="100"/>
        <c:baseTimeUnit val="days"/>
      </c:dateAx>
      <c:valAx>
        <c:axId val="183866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0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 of Credit Amount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of Credit Amount</a:t>
          </a:r>
        </a:p>
      </cx:txPr>
    </cx:title>
    <cx:plotArea>
      <cx:plotAreaRegion>
        <cx:series layoutId="clusteredColumn" uniqueId="{3A7A8346-6FF1-4C27-8031-ADC6FE1C19D0}">
          <cx:tx>
            <cx:txData>
              <cx:f>_xlchart.v1.0</cx:f>
              <cx:v>Credit
Amount</cx:v>
            </cx:txData>
          </cx:tx>
          <cx:spPr>
            <a:ln w="19050">
              <a:solidFill>
                <a:schemeClr val="accent1"/>
              </a:solidFill>
            </a:ln>
          </cx:spPr>
          <cx:dataLabels/>
          <cx:dataId val="0"/>
          <cx:layoutPr>
            <cx:binning intervalClosed="r">
              <cx:binSize val="15000"/>
            </cx:binning>
          </cx:layoutPr>
        </cx:series>
      </cx:plotAreaRegion>
      <cx:axis id="0">
        <cx:catScaling gapWidth="0"/>
        <cx:tickLabels/>
        <cx:numFmt formatCode="#,##0" sourceLinked="0"/>
        <cx:spPr>
          <a:ln cap="rnd" cmpd="thickThin">
            <a:solidFill>
              <a:schemeClr val="accent1"/>
            </a:solidFill>
          </a:ln>
        </cx:spPr>
      </cx:axis>
      <cx:axis id="1">
        <cx:valScaling/>
        <cx:tickLabels/>
      </cx:axis>
    </cx:plotArea>
  </cx:chart>
  <cx:spPr>
    <a:ln w="12700">
      <a:solidFill>
        <a:schemeClr val="accent1">
          <a:alpha val="97000"/>
        </a:schemeClr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2415540</xdr:colOff>
      <xdr:row>84</xdr:row>
      <xdr:rowOff>114300</xdr:rowOff>
    </xdr:from>
    <xdr:to>
      <xdr:col>3</xdr:col>
      <xdr:colOff>2103120</xdr:colOff>
      <xdr:row>101</xdr:row>
      <xdr:rowOff>173340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F646AE1-20F9-FF20-680A-10A1F8FB59DC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62300" y="15582900"/>
              <a:ext cx="3512820" cy="3168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2286000</xdr:colOff>
      <xdr:row>15</xdr:row>
      <xdr:rowOff>121920</xdr:rowOff>
    </xdr:from>
    <xdr:to>
      <xdr:col>8</xdr:col>
      <xdr:colOff>784860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8BF2F4-5E0C-B7F6-3DA9-F4B54F76EE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205740</xdr:colOff>
      <xdr:row>21</xdr:row>
      <xdr:rowOff>175260</xdr:rowOff>
    </xdr:from>
    <xdr:to>
      <xdr:col>42</xdr:col>
      <xdr:colOff>358140</xdr:colOff>
      <xdr:row>39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8370FD-ACC7-1CD9-1640-B9C645B260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41</xdr:col>
      <xdr:colOff>274320</xdr:colOff>
      <xdr:row>12</xdr:row>
      <xdr:rowOff>106680</xdr:rowOff>
    </xdr:from>
    <xdr:to>
      <xdr:col>52</xdr:col>
      <xdr:colOff>403860</xdr:colOff>
      <xdr:row>31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3B09A1-B696-FF81-3AA8-CA2CDE3F4D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205740</xdr:colOff>
      <xdr:row>3</xdr:row>
      <xdr:rowOff>15240</xdr:rowOff>
    </xdr:from>
    <xdr:to>
      <xdr:col>35</xdr:col>
      <xdr:colOff>251460</xdr:colOff>
      <xdr:row>18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3F7B80C-8C50-E111-D98D-D99C5F55B6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167640</xdr:colOff>
      <xdr:row>16</xdr:row>
      <xdr:rowOff>114298</xdr:rowOff>
    </xdr:from>
    <xdr:to>
      <xdr:col>20</xdr:col>
      <xdr:colOff>172380</xdr:colOff>
      <xdr:row>34</xdr:row>
      <xdr:rowOff>80557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0D37CB-D7BD-820B-BFC7-7459688241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289560</xdr:colOff>
      <xdr:row>25</xdr:row>
      <xdr:rowOff>160020</xdr:rowOff>
    </xdr:from>
    <xdr:to>
      <xdr:col>38</xdr:col>
      <xdr:colOff>38100</xdr:colOff>
      <xdr:row>43</xdr:row>
      <xdr:rowOff>60960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224623B-BE36-BED2-51D4-930E6069B7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1196340</xdr:colOff>
      <xdr:row>4</xdr:row>
      <xdr:rowOff>91440</xdr:rowOff>
    </xdr:from>
    <xdr:to>
      <xdr:col>26</xdr:col>
      <xdr:colOff>99060</xdr:colOff>
      <xdr:row>19</xdr:row>
      <xdr:rowOff>91440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D511731-749B-1046-C676-56E30B4B0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1386840</xdr:colOff>
      <xdr:row>36</xdr:row>
      <xdr:rowOff>60960</xdr:rowOff>
    </xdr:from>
    <xdr:to>
      <xdr:col>22</xdr:col>
      <xdr:colOff>68580</xdr:colOff>
      <xdr:row>54</xdr:row>
      <xdr:rowOff>22860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3435B32-C593-75F4-7B3A-6B2E972CA2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83820</xdr:colOff>
      <xdr:row>35</xdr:row>
      <xdr:rowOff>7620</xdr:rowOff>
    </xdr:from>
    <xdr:to>
      <xdr:col>13</xdr:col>
      <xdr:colOff>213360</xdr:colOff>
      <xdr:row>48</xdr:row>
      <xdr:rowOff>30480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0C6B9A-5259-A883-B353-BFA20E7ED4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457200</xdr:colOff>
      <xdr:row>11</xdr:row>
      <xdr:rowOff>99060</xdr:rowOff>
    </xdr:from>
    <xdr:to>
      <xdr:col>28</xdr:col>
      <xdr:colOff>68580</xdr:colOff>
      <xdr:row>27</xdr:row>
      <xdr:rowOff>167640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E2C9303-019C-8A9C-7CA2-9905AA2328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.TRIVEDHAN" refreshedDate="45213.448415856481" createdVersion="8" refreshedVersion="8" minRefreshableVersion="3" recordCount="112" xr:uid="{14412A30-1006-4306-B71E-15ABB59A4296}">
  <cacheSource type="worksheet">
    <worksheetSource name="Table1"/>
  </cacheSource>
  <cacheFields count="10">
    <cacheField name="Date" numFmtId="164">
      <sharedItems containsSemiMixedTypes="0" containsNonDate="0" containsDate="1" containsString="0" minDate="2023-01-02T00:00:00" maxDate="2023-07-01T00:00:00" count="80">
        <d v="2023-01-02T00:00:00"/>
        <d v="2023-01-05T00:00:00"/>
        <d v="2023-01-06T00:00:00"/>
        <d v="2023-01-10T00:00:00"/>
        <d v="2023-01-11T00:00:00"/>
        <d v="2023-01-13T00:00:00"/>
        <d v="2023-01-20T00:00:00"/>
        <d v="2023-01-25T00:00:00"/>
        <d v="2023-01-27T00:00:00"/>
        <d v="2023-01-28T00:00:00"/>
        <d v="2023-01-31T00:00:00"/>
        <d v="2023-02-02T00:00:00"/>
        <d v="2023-02-07T00:00:00"/>
        <d v="2023-02-08T00:00:00"/>
        <d v="2023-02-09T00:00:00"/>
        <d v="2023-02-11T00:00:00"/>
        <d v="2023-02-13T00:00:00"/>
        <d v="2023-02-14T00:00:00"/>
        <d v="2023-02-16T00:00:00"/>
        <d v="2023-02-17T00:00:00"/>
        <d v="2023-02-18T00:00:00"/>
        <d v="2023-02-22T00:00:00"/>
        <d v="2023-02-27T00:00:00"/>
        <d v="2023-02-28T00:00:00"/>
        <d v="2023-03-06T00:00:00"/>
        <d v="2023-03-09T00:00:00"/>
        <d v="2023-03-10T00:00:00"/>
        <d v="2023-03-11T00:00:00"/>
        <d v="2023-03-14T00:00:00"/>
        <d v="2023-03-17T00:00:00"/>
        <d v="2023-03-20T00:00:00"/>
        <d v="2023-03-22T00:00:00"/>
        <d v="2023-03-23T00:00:00"/>
        <d v="2023-03-24T00:00:00"/>
        <d v="2023-03-27T00:00:00"/>
        <d v="2023-03-28T00:00:00"/>
        <d v="2023-03-30T00:00:00"/>
        <d v="2023-03-31T00:00:00"/>
        <d v="2023-04-05T00:00:00"/>
        <d v="2023-04-06T00:00:00"/>
        <d v="2023-04-11T00:00:00"/>
        <d v="2023-04-12T00:00:00"/>
        <d v="2023-04-13T00:00:00"/>
        <d v="2023-04-15T00:00:00"/>
        <d v="2023-04-18T00:00:00"/>
        <d v="2023-04-21T00:00:00"/>
        <d v="2023-04-24T00:00:00"/>
        <d v="2023-04-25T00:00:00"/>
        <d v="2023-04-28T00:00:00"/>
        <d v="2023-04-29T00:00:00"/>
        <d v="2023-05-02T00:00:00"/>
        <d v="2023-05-03T00:00:00"/>
        <d v="2023-05-08T00:00:00"/>
        <d v="2023-05-10T00:00:00"/>
        <d v="2023-05-13T00:00:00"/>
        <d v="2023-05-16T00:00:00"/>
        <d v="2023-05-17T00:00:00"/>
        <d v="2023-05-18T00:00:00"/>
        <d v="2023-05-19T00:00:00"/>
        <d v="2023-05-22T00:00:00"/>
        <d v="2023-05-23T00:00:00"/>
        <d v="2023-05-24T00:00:00"/>
        <d v="2023-05-26T00:00:00"/>
        <d v="2023-05-29T00:00:00"/>
        <d v="2023-05-30T00:00:00"/>
        <d v="2023-05-31T00:00:00"/>
        <d v="2023-06-03T00:00:00"/>
        <d v="2023-06-05T00:00:00"/>
        <d v="2023-06-06T00:00:00"/>
        <d v="2023-06-09T00:00:00"/>
        <d v="2023-06-12T00:00:00"/>
        <d v="2023-06-13T00:00:00"/>
        <d v="2023-06-14T00:00:00"/>
        <d v="2023-06-17T00:00:00"/>
        <d v="2023-06-20T00:00:00"/>
        <d v="2023-06-21T00:00:00"/>
        <d v="2023-06-26T00:00:00"/>
        <d v="2023-06-27T00:00:00"/>
        <d v="2023-06-29T00:00:00"/>
        <d v="2023-06-30T00:00:00"/>
      </sharedItems>
      <fieldGroup par="9"/>
    </cacheField>
    <cacheField name="Particulars" numFmtId="0">
      <sharedItems count="5">
        <s v="MAHAVIR HOME APPLIANCES"/>
        <s v="SARASWATHI MARKETING"/>
        <s v="APPLE COOKWARE - CURRYLEAF"/>
        <s v="ARISHTA AGENCIES ( MADURAI)"/>
        <s v="MP MARKETING"/>
      </sharedItems>
    </cacheField>
    <cacheField name="Vch Type" numFmtId="0">
      <sharedItems/>
    </cacheField>
    <cacheField name="Vch No." numFmtId="0">
      <sharedItems containsSemiMixedTypes="0" containsString="0" containsNumber="1" containsInteger="1" minValue="1" maxValue="176"/>
    </cacheField>
    <cacheField name="Debit_x000a_Amount" numFmtId="0">
      <sharedItems containsNonDate="0" containsString="0" containsBlank="1"/>
    </cacheField>
    <cacheField name="Credit_x000a_Amount" numFmtId="0">
      <sharedItems containsSemiMixedTypes="0" containsString="0" containsNumber="1" minValue="708" maxValue="208447" count="111">
        <n v="28910"/>
        <n v="743"/>
        <n v="41483"/>
        <n v="8100"/>
        <n v="56663.199999999997"/>
        <n v="27217"/>
        <n v="71176"/>
        <n v="62770"/>
        <n v="8201"/>
        <n v="59513"/>
        <n v="4059"/>
        <n v="40167"/>
        <n v="32143"/>
        <n v="708"/>
        <n v="19470"/>
        <n v="101820"/>
        <n v="27380"/>
        <n v="74729"/>
        <n v="3351"/>
        <n v="137688"/>
        <n v="44480"/>
        <n v="54481"/>
        <n v="6390"/>
        <n v="35142"/>
        <n v="49246"/>
        <n v="64576"/>
        <n v="55702"/>
        <n v="4250"/>
        <n v="19600"/>
        <n v="90264"/>
        <n v="71769"/>
        <n v="37094"/>
        <n v="87232"/>
        <n v="5452"/>
        <n v="14549"/>
        <n v="25960"/>
        <n v="45342"/>
        <n v="31600"/>
        <n v="34234"/>
        <n v="193976"/>
        <n v="1446"/>
        <n v="15520"/>
        <n v="38800"/>
        <n v="36720"/>
        <n v="45882"/>
        <n v="25299"/>
        <n v="73166"/>
        <n v="10573"/>
        <n v="15859"/>
        <n v="45000"/>
        <n v="18184"/>
        <n v="71633"/>
        <n v="53336"/>
        <n v="15246"/>
        <n v="60861"/>
        <n v="11605"/>
        <n v="22326"/>
        <n v="19908"/>
        <n v="3450"/>
        <n v="43754"/>
        <n v="71508"/>
        <n v="1416"/>
        <n v="31700"/>
        <n v="45625"/>
        <n v="12300"/>
        <n v="208447"/>
        <n v="61183"/>
        <n v="5286"/>
        <n v="15293"/>
        <n v="25073"/>
        <n v="944"/>
        <n v="100556"/>
        <n v="67783"/>
        <n v="26668"/>
        <n v="20603"/>
        <n v="79410"/>
        <n v="41583"/>
        <n v="81627"/>
        <n v="21889"/>
        <n v="22500"/>
        <n v="48056"/>
        <n v="27848"/>
        <n v="26904"/>
        <n v="24715"/>
        <n v="1180"/>
        <n v="51028"/>
        <n v="60789"/>
        <n v="28934"/>
        <n v="71503"/>
        <n v="50510"/>
        <n v="35391"/>
        <n v="8496"/>
        <n v="13735"/>
        <n v="40155"/>
        <n v="30491"/>
        <n v="34550"/>
        <n v="28200"/>
        <n v="31766"/>
        <n v="37878"/>
        <n v="70198"/>
        <n v="25700"/>
        <n v="129877"/>
        <n v="26432"/>
        <n v="92040"/>
        <n v="5593"/>
        <n v="8549"/>
        <n v="29823"/>
        <n v="42120"/>
        <n v="33750"/>
        <n v="8000"/>
        <n v="21045"/>
      </sharedItems>
    </cacheField>
    <cacheField name="Month" numFmtId="0">
      <sharedItems count="6">
        <s v="January"/>
        <s v="February"/>
        <s v="March"/>
        <s v="April"/>
        <s v="May"/>
        <s v="June"/>
      </sharedItems>
    </cacheField>
    <cacheField name="Day" numFmtId="0">
      <sharedItems count="6">
        <s v="Monday"/>
        <s v="Thursday"/>
        <s v="Friday"/>
        <s v="Tuesday"/>
        <s v="Wednesday"/>
        <s v="Saturday"/>
      </sharedItems>
    </cacheField>
    <cacheField name="Days (Date)" numFmtId="0" databaseField="0">
      <fieldGroup base="0">
        <rangePr groupBy="days" startDate="2023-01-02T00:00:00" endDate="2023-07-01T00:00:00"/>
        <groupItems count="368">
          <s v="&lt;02-01-2023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-07-2023"/>
        </groupItems>
      </fieldGroup>
    </cacheField>
    <cacheField name="Months (Date)" numFmtId="0" databaseField="0">
      <fieldGroup base="0">
        <rangePr groupBy="months" startDate="2023-01-02T00:00:00" endDate="2023-07-01T00:00:00"/>
        <groupItems count="14">
          <s v="&lt;02-01-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7-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2">
  <r>
    <x v="0"/>
    <x v="0"/>
    <s v="Purchase"/>
    <n v="126"/>
    <m/>
    <x v="0"/>
    <x v="0"/>
    <x v="0"/>
  </r>
  <r>
    <x v="1"/>
    <x v="0"/>
    <s v="Purchase"/>
    <n v="127"/>
    <m/>
    <x v="1"/>
    <x v="0"/>
    <x v="1"/>
  </r>
  <r>
    <x v="2"/>
    <x v="0"/>
    <s v="Purchase"/>
    <n v="128"/>
    <m/>
    <x v="2"/>
    <x v="0"/>
    <x v="2"/>
  </r>
  <r>
    <x v="3"/>
    <x v="1"/>
    <s v="Purchase"/>
    <n v="129"/>
    <m/>
    <x v="3"/>
    <x v="0"/>
    <x v="3"/>
  </r>
  <r>
    <x v="4"/>
    <x v="0"/>
    <s v="Purchase"/>
    <n v="130"/>
    <m/>
    <x v="4"/>
    <x v="0"/>
    <x v="4"/>
  </r>
  <r>
    <x v="5"/>
    <x v="0"/>
    <s v="Purchase"/>
    <n v="131"/>
    <m/>
    <x v="5"/>
    <x v="0"/>
    <x v="2"/>
  </r>
  <r>
    <x v="6"/>
    <x v="0"/>
    <s v="Purchase"/>
    <n v="132"/>
    <m/>
    <x v="6"/>
    <x v="0"/>
    <x v="2"/>
  </r>
  <r>
    <x v="7"/>
    <x v="0"/>
    <s v="Purchase"/>
    <n v="133"/>
    <m/>
    <x v="7"/>
    <x v="0"/>
    <x v="4"/>
  </r>
  <r>
    <x v="8"/>
    <x v="0"/>
    <s v="Purchase"/>
    <n v="134"/>
    <m/>
    <x v="8"/>
    <x v="0"/>
    <x v="2"/>
  </r>
  <r>
    <x v="9"/>
    <x v="0"/>
    <s v="Purchase"/>
    <n v="135"/>
    <m/>
    <x v="9"/>
    <x v="0"/>
    <x v="5"/>
  </r>
  <r>
    <x v="9"/>
    <x v="0"/>
    <s v="Purchase"/>
    <n v="136"/>
    <m/>
    <x v="10"/>
    <x v="0"/>
    <x v="5"/>
  </r>
  <r>
    <x v="10"/>
    <x v="0"/>
    <s v="Purchase"/>
    <n v="137"/>
    <m/>
    <x v="11"/>
    <x v="0"/>
    <x v="3"/>
  </r>
  <r>
    <x v="11"/>
    <x v="0"/>
    <s v="Purchase"/>
    <n v="138"/>
    <m/>
    <x v="12"/>
    <x v="1"/>
    <x v="1"/>
  </r>
  <r>
    <x v="11"/>
    <x v="0"/>
    <s v="Purchase"/>
    <n v="139"/>
    <m/>
    <x v="13"/>
    <x v="1"/>
    <x v="1"/>
  </r>
  <r>
    <x v="12"/>
    <x v="0"/>
    <s v="Purchase"/>
    <n v="140"/>
    <m/>
    <x v="14"/>
    <x v="1"/>
    <x v="3"/>
  </r>
  <r>
    <x v="12"/>
    <x v="2"/>
    <s v="Purchase"/>
    <n v="141"/>
    <m/>
    <x v="15"/>
    <x v="1"/>
    <x v="3"/>
  </r>
  <r>
    <x v="13"/>
    <x v="3"/>
    <s v="Purchase"/>
    <n v="142"/>
    <m/>
    <x v="16"/>
    <x v="1"/>
    <x v="4"/>
  </r>
  <r>
    <x v="14"/>
    <x v="0"/>
    <s v="Purchase"/>
    <n v="143"/>
    <m/>
    <x v="17"/>
    <x v="1"/>
    <x v="1"/>
  </r>
  <r>
    <x v="15"/>
    <x v="0"/>
    <s v="Purchase"/>
    <n v="144"/>
    <m/>
    <x v="18"/>
    <x v="1"/>
    <x v="5"/>
  </r>
  <r>
    <x v="16"/>
    <x v="0"/>
    <s v="Purchase"/>
    <n v="145"/>
    <m/>
    <x v="19"/>
    <x v="1"/>
    <x v="0"/>
  </r>
  <r>
    <x v="17"/>
    <x v="0"/>
    <s v="Purchase"/>
    <n v="146"/>
    <m/>
    <x v="20"/>
    <x v="1"/>
    <x v="3"/>
  </r>
  <r>
    <x v="18"/>
    <x v="0"/>
    <s v="Purchase"/>
    <n v="147"/>
    <m/>
    <x v="21"/>
    <x v="1"/>
    <x v="1"/>
  </r>
  <r>
    <x v="19"/>
    <x v="0"/>
    <s v="Purchase"/>
    <n v="148"/>
    <m/>
    <x v="22"/>
    <x v="1"/>
    <x v="2"/>
  </r>
  <r>
    <x v="20"/>
    <x v="0"/>
    <s v="Purchase"/>
    <n v="149"/>
    <m/>
    <x v="23"/>
    <x v="1"/>
    <x v="5"/>
  </r>
  <r>
    <x v="20"/>
    <x v="2"/>
    <s v="Purchase"/>
    <n v="150"/>
    <m/>
    <x v="24"/>
    <x v="1"/>
    <x v="5"/>
  </r>
  <r>
    <x v="21"/>
    <x v="0"/>
    <s v="Purchase"/>
    <n v="151"/>
    <m/>
    <x v="25"/>
    <x v="1"/>
    <x v="4"/>
  </r>
  <r>
    <x v="22"/>
    <x v="0"/>
    <s v="Purchase"/>
    <n v="152"/>
    <m/>
    <x v="26"/>
    <x v="1"/>
    <x v="0"/>
  </r>
  <r>
    <x v="23"/>
    <x v="1"/>
    <s v="Purchase"/>
    <n v="153"/>
    <m/>
    <x v="27"/>
    <x v="1"/>
    <x v="3"/>
  </r>
  <r>
    <x v="23"/>
    <x v="1"/>
    <s v="Purchase"/>
    <n v="154"/>
    <m/>
    <x v="28"/>
    <x v="1"/>
    <x v="3"/>
  </r>
  <r>
    <x v="23"/>
    <x v="0"/>
    <s v="Purchase"/>
    <n v="155"/>
    <m/>
    <x v="29"/>
    <x v="1"/>
    <x v="3"/>
  </r>
  <r>
    <x v="24"/>
    <x v="0"/>
    <s v="Purchase"/>
    <n v="156"/>
    <m/>
    <x v="30"/>
    <x v="2"/>
    <x v="0"/>
  </r>
  <r>
    <x v="25"/>
    <x v="0"/>
    <s v="Purchase"/>
    <n v="157"/>
    <m/>
    <x v="31"/>
    <x v="2"/>
    <x v="1"/>
  </r>
  <r>
    <x v="25"/>
    <x v="0"/>
    <s v="Purchase"/>
    <n v="158"/>
    <m/>
    <x v="32"/>
    <x v="2"/>
    <x v="1"/>
  </r>
  <r>
    <x v="25"/>
    <x v="0"/>
    <s v="Purchase"/>
    <n v="159"/>
    <m/>
    <x v="33"/>
    <x v="2"/>
    <x v="1"/>
  </r>
  <r>
    <x v="26"/>
    <x v="0"/>
    <s v="Purchase"/>
    <n v="160"/>
    <m/>
    <x v="34"/>
    <x v="2"/>
    <x v="2"/>
  </r>
  <r>
    <x v="27"/>
    <x v="0"/>
    <s v="Purchase"/>
    <n v="161"/>
    <m/>
    <x v="35"/>
    <x v="2"/>
    <x v="5"/>
  </r>
  <r>
    <x v="28"/>
    <x v="0"/>
    <s v="Purchase"/>
    <n v="162"/>
    <m/>
    <x v="36"/>
    <x v="2"/>
    <x v="3"/>
  </r>
  <r>
    <x v="28"/>
    <x v="3"/>
    <s v="Purchase"/>
    <n v="163"/>
    <m/>
    <x v="37"/>
    <x v="2"/>
    <x v="3"/>
  </r>
  <r>
    <x v="29"/>
    <x v="0"/>
    <s v="Purchase"/>
    <n v="164"/>
    <m/>
    <x v="38"/>
    <x v="2"/>
    <x v="2"/>
  </r>
  <r>
    <x v="30"/>
    <x v="0"/>
    <s v="Purchase"/>
    <n v="165"/>
    <m/>
    <x v="39"/>
    <x v="2"/>
    <x v="0"/>
  </r>
  <r>
    <x v="31"/>
    <x v="0"/>
    <s v="Purchase"/>
    <n v="166"/>
    <m/>
    <x v="40"/>
    <x v="2"/>
    <x v="4"/>
  </r>
  <r>
    <x v="31"/>
    <x v="3"/>
    <s v="Purchase"/>
    <n v="167"/>
    <m/>
    <x v="41"/>
    <x v="2"/>
    <x v="4"/>
  </r>
  <r>
    <x v="32"/>
    <x v="3"/>
    <s v="Purchase"/>
    <n v="168"/>
    <m/>
    <x v="42"/>
    <x v="2"/>
    <x v="1"/>
  </r>
  <r>
    <x v="33"/>
    <x v="0"/>
    <s v="Purchase"/>
    <n v="169"/>
    <m/>
    <x v="43"/>
    <x v="2"/>
    <x v="2"/>
  </r>
  <r>
    <x v="34"/>
    <x v="0"/>
    <s v="Purchase"/>
    <n v="170"/>
    <m/>
    <x v="44"/>
    <x v="2"/>
    <x v="0"/>
  </r>
  <r>
    <x v="35"/>
    <x v="0"/>
    <s v="Purchase"/>
    <n v="171"/>
    <m/>
    <x v="45"/>
    <x v="2"/>
    <x v="3"/>
  </r>
  <r>
    <x v="36"/>
    <x v="0"/>
    <s v="Purchase"/>
    <n v="172"/>
    <m/>
    <x v="46"/>
    <x v="2"/>
    <x v="1"/>
  </r>
  <r>
    <x v="36"/>
    <x v="0"/>
    <s v="Purchase"/>
    <n v="173"/>
    <m/>
    <x v="47"/>
    <x v="2"/>
    <x v="1"/>
  </r>
  <r>
    <x v="36"/>
    <x v="0"/>
    <s v="Purchase"/>
    <n v="174"/>
    <m/>
    <x v="48"/>
    <x v="2"/>
    <x v="1"/>
  </r>
  <r>
    <x v="36"/>
    <x v="3"/>
    <s v="Purchase"/>
    <n v="175"/>
    <m/>
    <x v="49"/>
    <x v="2"/>
    <x v="1"/>
  </r>
  <r>
    <x v="37"/>
    <x v="0"/>
    <s v="Purchase"/>
    <n v="176"/>
    <m/>
    <x v="50"/>
    <x v="2"/>
    <x v="2"/>
  </r>
  <r>
    <x v="38"/>
    <x v="0"/>
    <s v="Purchase"/>
    <n v="1"/>
    <m/>
    <x v="51"/>
    <x v="3"/>
    <x v="4"/>
  </r>
  <r>
    <x v="39"/>
    <x v="0"/>
    <s v="Purchase"/>
    <n v="2"/>
    <m/>
    <x v="52"/>
    <x v="3"/>
    <x v="1"/>
  </r>
  <r>
    <x v="40"/>
    <x v="0"/>
    <s v="Purchase"/>
    <n v="3"/>
    <m/>
    <x v="53"/>
    <x v="3"/>
    <x v="3"/>
  </r>
  <r>
    <x v="40"/>
    <x v="0"/>
    <s v="Purchase"/>
    <n v="4"/>
    <m/>
    <x v="54"/>
    <x v="3"/>
    <x v="3"/>
  </r>
  <r>
    <x v="41"/>
    <x v="0"/>
    <s v="Purchase"/>
    <n v="5"/>
    <m/>
    <x v="55"/>
    <x v="3"/>
    <x v="4"/>
  </r>
  <r>
    <x v="41"/>
    <x v="0"/>
    <s v="Purchase"/>
    <n v="6"/>
    <m/>
    <x v="56"/>
    <x v="3"/>
    <x v="4"/>
  </r>
  <r>
    <x v="42"/>
    <x v="0"/>
    <s v="Purchase"/>
    <n v="7"/>
    <m/>
    <x v="57"/>
    <x v="3"/>
    <x v="1"/>
  </r>
  <r>
    <x v="43"/>
    <x v="4"/>
    <s v="Purchase"/>
    <n v="8"/>
    <m/>
    <x v="58"/>
    <x v="3"/>
    <x v="5"/>
  </r>
  <r>
    <x v="43"/>
    <x v="0"/>
    <s v="Purchase"/>
    <n v="9"/>
    <m/>
    <x v="59"/>
    <x v="3"/>
    <x v="5"/>
  </r>
  <r>
    <x v="44"/>
    <x v="0"/>
    <s v="Purchase"/>
    <n v="10"/>
    <m/>
    <x v="60"/>
    <x v="3"/>
    <x v="3"/>
  </r>
  <r>
    <x v="44"/>
    <x v="0"/>
    <s v="Purchase"/>
    <n v="11"/>
    <m/>
    <x v="61"/>
    <x v="3"/>
    <x v="3"/>
  </r>
  <r>
    <x v="44"/>
    <x v="3"/>
    <s v="Purchase"/>
    <n v="12"/>
    <m/>
    <x v="62"/>
    <x v="3"/>
    <x v="3"/>
  </r>
  <r>
    <x v="45"/>
    <x v="0"/>
    <s v="Purchase"/>
    <n v="13"/>
    <m/>
    <x v="63"/>
    <x v="3"/>
    <x v="2"/>
  </r>
  <r>
    <x v="45"/>
    <x v="3"/>
    <s v="Purchase"/>
    <n v="14"/>
    <m/>
    <x v="64"/>
    <x v="3"/>
    <x v="2"/>
  </r>
  <r>
    <x v="46"/>
    <x v="0"/>
    <s v="Purchase"/>
    <n v="15"/>
    <m/>
    <x v="65"/>
    <x v="3"/>
    <x v="0"/>
  </r>
  <r>
    <x v="47"/>
    <x v="0"/>
    <s v="Purchase"/>
    <n v="16"/>
    <m/>
    <x v="66"/>
    <x v="3"/>
    <x v="3"/>
  </r>
  <r>
    <x v="47"/>
    <x v="0"/>
    <s v="Purchase"/>
    <n v="17"/>
    <m/>
    <x v="67"/>
    <x v="3"/>
    <x v="3"/>
  </r>
  <r>
    <x v="48"/>
    <x v="0"/>
    <s v="Purchase"/>
    <n v="18"/>
    <m/>
    <x v="68"/>
    <x v="3"/>
    <x v="2"/>
  </r>
  <r>
    <x v="49"/>
    <x v="0"/>
    <s v="Purchase"/>
    <n v="19"/>
    <m/>
    <x v="69"/>
    <x v="3"/>
    <x v="5"/>
  </r>
  <r>
    <x v="50"/>
    <x v="0"/>
    <s v="Purchase"/>
    <n v="20"/>
    <m/>
    <x v="70"/>
    <x v="4"/>
    <x v="3"/>
  </r>
  <r>
    <x v="51"/>
    <x v="0"/>
    <s v="Purchase"/>
    <n v="21"/>
    <m/>
    <x v="71"/>
    <x v="4"/>
    <x v="4"/>
  </r>
  <r>
    <x v="52"/>
    <x v="0"/>
    <s v="Purchase"/>
    <n v="22"/>
    <m/>
    <x v="72"/>
    <x v="4"/>
    <x v="0"/>
  </r>
  <r>
    <x v="53"/>
    <x v="0"/>
    <s v="Purchase"/>
    <n v="23"/>
    <m/>
    <x v="73"/>
    <x v="4"/>
    <x v="4"/>
  </r>
  <r>
    <x v="53"/>
    <x v="0"/>
    <s v="Purchase"/>
    <n v="24"/>
    <m/>
    <x v="74"/>
    <x v="4"/>
    <x v="4"/>
  </r>
  <r>
    <x v="54"/>
    <x v="0"/>
    <s v="Purchase"/>
    <n v="25"/>
    <m/>
    <x v="75"/>
    <x v="4"/>
    <x v="5"/>
  </r>
  <r>
    <x v="55"/>
    <x v="0"/>
    <s v="Purchase"/>
    <n v="26"/>
    <m/>
    <x v="76"/>
    <x v="4"/>
    <x v="3"/>
  </r>
  <r>
    <x v="56"/>
    <x v="0"/>
    <s v="Purchase"/>
    <n v="27"/>
    <m/>
    <x v="77"/>
    <x v="4"/>
    <x v="4"/>
  </r>
  <r>
    <x v="57"/>
    <x v="0"/>
    <s v="Purchase"/>
    <n v="28"/>
    <m/>
    <x v="78"/>
    <x v="4"/>
    <x v="1"/>
  </r>
  <r>
    <x v="57"/>
    <x v="3"/>
    <s v="Purchase"/>
    <n v="29"/>
    <m/>
    <x v="79"/>
    <x v="4"/>
    <x v="1"/>
  </r>
  <r>
    <x v="58"/>
    <x v="0"/>
    <s v="Purchase"/>
    <n v="30"/>
    <m/>
    <x v="80"/>
    <x v="4"/>
    <x v="2"/>
  </r>
  <r>
    <x v="59"/>
    <x v="0"/>
    <s v="Purchase"/>
    <n v="31"/>
    <m/>
    <x v="81"/>
    <x v="4"/>
    <x v="0"/>
  </r>
  <r>
    <x v="60"/>
    <x v="0"/>
    <s v="Purchase"/>
    <n v="32"/>
    <m/>
    <x v="82"/>
    <x v="4"/>
    <x v="3"/>
  </r>
  <r>
    <x v="60"/>
    <x v="0"/>
    <s v="Purchase"/>
    <n v="33"/>
    <m/>
    <x v="83"/>
    <x v="4"/>
    <x v="3"/>
  </r>
  <r>
    <x v="61"/>
    <x v="0"/>
    <s v="Purchase"/>
    <n v="34"/>
    <m/>
    <x v="84"/>
    <x v="4"/>
    <x v="4"/>
  </r>
  <r>
    <x v="62"/>
    <x v="0"/>
    <s v="Purchase"/>
    <n v="35"/>
    <m/>
    <x v="85"/>
    <x v="4"/>
    <x v="2"/>
  </r>
  <r>
    <x v="63"/>
    <x v="0"/>
    <s v="Purchase"/>
    <n v="36"/>
    <m/>
    <x v="86"/>
    <x v="4"/>
    <x v="0"/>
  </r>
  <r>
    <x v="64"/>
    <x v="0"/>
    <s v="Purchase"/>
    <n v="37"/>
    <m/>
    <x v="87"/>
    <x v="4"/>
    <x v="3"/>
  </r>
  <r>
    <x v="64"/>
    <x v="4"/>
    <s v="Purchase"/>
    <n v="38"/>
    <m/>
    <x v="58"/>
    <x v="4"/>
    <x v="3"/>
  </r>
  <r>
    <x v="65"/>
    <x v="0"/>
    <s v="Purchase"/>
    <n v="39"/>
    <m/>
    <x v="88"/>
    <x v="4"/>
    <x v="4"/>
  </r>
  <r>
    <x v="66"/>
    <x v="0"/>
    <s v="Purchase"/>
    <n v="40"/>
    <m/>
    <x v="89"/>
    <x v="5"/>
    <x v="5"/>
  </r>
  <r>
    <x v="67"/>
    <x v="0"/>
    <s v="Purchase"/>
    <n v="41"/>
    <m/>
    <x v="90"/>
    <x v="5"/>
    <x v="0"/>
  </r>
  <r>
    <x v="68"/>
    <x v="0"/>
    <s v="Purchase"/>
    <n v="42"/>
    <m/>
    <x v="91"/>
    <x v="5"/>
    <x v="3"/>
  </r>
  <r>
    <x v="68"/>
    <x v="0"/>
    <s v="Purchase"/>
    <n v="43"/>
    <m/>
    <x v="92"/>
    <x v="5"/>
    <x v="3"/>
  </r>
  <r>
    <x v="68"/>
    <x v="0"/>
    <s v="Purchase"/>
    <n v="44"/>
    <m/>
    <x v="93"/>
    <x v="5"/>
    <x v="3"/>
  </r>
  <r>
    <x v="69"/>
    <x v="0"/>
    <s v="Purchase"/>
    <n v="45"/>
    <m/>
    <x v="94"/>
    <x v="5"/>
    <x v="2"/>
  </r>
  <r>
    <x v="70"/>
    <x v="0"/>
    <s v="Purchase"/>
    <n v="46"/>
    <m/>
    <x v="95"/>
    <x v="5"/>
    <x v="0"/>
  </r>
  <r>
    <x v="70"/>
    <x v="3"/>
    <s v="Purchase"/>
    <n v="47"/>
    <m/>
    <x v="96"/>
    <x v="5"/>
    <x v="0"/>
  </r>
  <r>
    <x v="71"/>
    <x v="0"/>
    <s v="Purchase"/>
    <n v="48"/>
    <m/>
    <x v="97"/>
    <x v="5"/>
    <x v="3"/>
  </r>
  <r>
    <x v="72"/>
    <x v="0"/>
    <s v="Purchase"/>
    <n v="49"/>
    <m/>
    <x v="98"/>
    <x v="5"/>
    <x v="4"/>
  </r>
  <r>
    <x v="73"/>
    <x v="0"/>
    <s v="Purchase"/>
    <n v="50"/>
    <m/>
    <x v="99"/>
    <x v="5"/>
    <x v="5"/>
  </r>
  <r>
    <x v="74"/>
    <x v="0"/>
    <s v="Purchase"/>
    <n v="51"/>
    <m/>
    <x v="100"/>
    <x v="5"/>
    <x v="3"/>
  </r>
  <r>
    <x v="75"/>
    <x v="0"/>
    <s v="Purchase"/>
    <n v="52"/>
    <m/>
    <x v="101"/>
    <x v="5"/>
    <x v="4"/>
  </r>
  <r>
    <x v="75"/>
    <x v="0"/>
    <s v="Purchase"/>
    <n v="53"/>
    <m/>
    <x v="102"/>
    <x v="5"/>
    <x v="4"/>
  </r>
  <r>
    <x v="76"/>
    <x v="0"/>
    <s v="Purchase"/>
    <n v="54"/>
    <m/>
    <x v="103"/>
    <x v="5"/>
    <x v="0"/>
  </r>
  <r>
    <x v="76"/>
    <x v="0"/>
    <s v="Purchase"/>
    <n v="55"/>
    <m/>
    <x v="104"/>
    <x v="5"/>
    <x v="0"/>
  </r>
  <r>
    <x v="77"/>
    <x v="0"/>
    <s v="Purchase"/>
    <n v="56"/>
    <m/>
    <x v="105"/>
    <x v="5"/>
    <x v="3"/>
  </r>
  <r>
    <x v="77"/>
    <x v="0"/>
    <s v="Purchase"/>
    <n v="57"/>
    <m/>
    <x v="106"/>
    <x v="5"/>
    <x v="3"/>
  </r>
  <r>
    <x v="77"/>
    <x v="3"/>
    <s v="Purchase"/>
    <n v="58"/>
    <m/>
    <x v="107"/>
    <x v="5"/>
    <x v="3"/>
  </r>
  <r>
    <x v="78"/>
    <x v="1"/>
    <s v="Purchase"/>
    <n v="59"/>
    <m/>
    <x v="108"/>
    <x v="5"/>
    <x v="1"/>
  </r>
  <r>
    <x v="78"/>
    <x v="1"/>
    <s v="Purchase"/>
    <n v="60"/>
    <m/>
    <x v="109"/>
    <x v="5"/>
    <x v="1"/>
  </r>
  <r>
    <x v="79"/>
    <x v="0"/>
    <s v="Purchase"/>
    <n v="61"/>
    <m/>
    <x v="110"/>
    <x v="5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F286D2-DE5F-48C3-8B38-5FBFC3EA9525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O27:P34" firstHeaderRow="1" firstDataRow="1" firstDataCol="1"/>
  <pivotFields count="10">
    <pivotField numFmtId="164" showAll="0">
      <items count="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t="default"/>
      </items>
    </pivotField>
    <pivotField showAll="0"/>
    <pivotField showAll="0"/>
    <pivotField showAll="0"/>
    <pivotField showAll="0"/>
    <pivotField dataField="1" showAll="0">
      <items count="112">
        <item x="13"/>
        <item x="1"/>
        <item x="70"/>
        <item x="84"/>
        <item x="61"/>
        <item x="40"/>
        <item x="18"/>
        <item x="58"/>
        <item x="10"/>
        <item x="27"/>
        <item x="67"/>
        <item x="33"/>
        <item x="104"/>
        <item x="22"/>
        <item x="109"/>
        <item x="3"/>
        <item x="8"/>
        <item x="91"/>
        <item x="105"/>
        <item x="47"/>
        <item x="55"/>
        <item x="64"/>
        <item x="92"/>
        <item x="34"/>
        <item x="53"/>
        <item x="68"/>
        <item x="41"/>
        <item x="48"/>
        <item x="50"/>
        <item x="14"/>
        <item x="28"/>
        <item x="57"/>
        <item x="74"/>
        <item x="110"/>
        <item x="78"/>
        <item x="56"/>
        <item x="79"/>
        <item x="83"/>
        <item x="69"/>
        <item x="45"/>
        <item x="100"/>
        <item x="35"/>
        <item x="102"/>
        <item x="73"/>
        <item x="82"/>
        <item x="5"/>
        <item x="16"/>
        <item x="81"/>
        <item x="96"/>
        <item x="0"/>
        <item x="87"/>
        <item x="106"/>
        <item x="94"/>
        <item x="37"/>
        <item x="62"/>
        <item x="97"/>
        <item x="12"/>
        <item x="108"/>
        <item x="38"/>
        <item x="95"/>
        <item x="23"/>
        <item x="90"/>
        <item x="43"/>
        <item x="31"/>
        <item x="98"/>
        <item x="42"/>
        <item x="93"/>
        <item x="11"/>
        <item x="2"/>
        <item x="76"/>
        <item x="107"/>
        <item x="59"/>
        <item x="20"/>
        <item x="49"/>
        <item x="36"/>
        <item x="63"/>
        <item x="44"/>
        <item x="80"/>
        <item x="24"/>
        <item x="89"/>
        <item x="85"/>
        <item x="52"/>
        <item x="21"/>
        <item x="26"/>
        <item x="4"/>
        <item x="9"/>
        <item x="86"/>
        <item x="54"/>
        <item x="66"/>
        <item x="7"/>
        <item x="25"/>
        <item x="72"/>
        <item x="99"/>
        <item x="6"/>
        <item x="88"/>
        <item x="60"/>
        <item x="51"/>
        <item x="30"/>
        <item x="46"/>
        <item x="17"/>
        <item x="75"/>
        <item x="77"/>
        <item x="32"/>
        <item x="29"/>
        <item x="103"/>
        <item x="71"/>
        <item x="15"/>
        <item x="101"/>
        <item x="19"/>
        <item x="39"/>
        <item x="65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Credit" fld="5" subtotal="count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7030B5-9A4F-4CED-B9F7-B641216406A3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J26:K33" firstHeaderRow="1" firstDataRow="1" firstDataCol="1"/>
  <pivotFields count="10">
    <pivotField numFmtId="164" showAll="0">
      <items count="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t="default"/>
      </items>
    </pivotField>
    <pivotField showAll="0"/>
    <pivotField showAll="0"/>
    <pivotField showAll="0"/>
    <pivotField showAll="0"/>
    <pivotField dataField="1" showAll="0">
      <items count="112">
        <item x="13"/>
        <item x="1"/>
        <item x="70"/>
        <item x="84"/>
        <item x="61"/>
        <item x="40"/>
        <item x="18"/>
        <item x="58"/>
        <item x="10"/>
        <item x="27"/>
        <item x="67"/>
        <item x="33"/>
        <item x="104"/>
        <item x="22"/>
        <item x="109"/>
        <item x="3"/>
        <item x="8"/>
        <item x="91"/>
        <item x="105"/>
        <item x="47"/>
        <item x="55"/>
        <item x="64"/>
        <item x="92"/>
        <item x="34"/>
        <item x="53"/>
        <item x="68"/>
        <item x="41"/>
        <item x="48"/>
        <item x="50"/>
        <item x="14"/>
        <item x="28"/>
        <item x="57"/>
        <item x="74"/>
        <item x="110"/>
        <item x="78"/>
        <item x="56"/>
        <item x="79"/>
        <item x="83"/>
        <item x="69"/>
        <item x="45"/>
        <item x="100"/>
        <item x="35"/>
        <item x="102"/>
        <item x="73"/>
        <item x="82"/>
        <item x="5"/>
        <item x="16"/>
        <item x="81"/>
        <item x="96"/>
        <item x="0"/>
        <item x="87"/>
        <item x="106"/>
        <item x="94"/>
        <item x="37"/>
        <item x="62"/>
        <item x="97"/>
        <item x="12"/>
        <item x="108"/>
        <item x="38"/>
        <item x="95"/>
        <item x="23"/>
        <item x="90"/>
        <item x="43"/>
        <item x="31"/>
        <item x="98"/>
        <item x="42"/>
        <item x="93"/>
        <item x="11"/>
        <item x="2"/>
        <item x="76"/>
        <item x="107"/>
        <item x="59"/>
        <item x="20"/>
        <item x="49"/>
        <item x="36"/>
        <item x="63"/>
        <item x="44"/>
        <item x="80"/>
        <item x="24"/>
        <item x="89"/>
        <item x="85"/>
        <item x="52"/>
        <item x="21"/>
        <item x="26"/>
        <item x="4"/>
        <item x="9"/>
        <item x="86"/>
        <item x="54"/>
        <item x="66"/>
        <item x="7"/>
        <item x="25"/>
        <item x="72"/>
        <item x="99"/>
        <item x="6"/>
        <item x="88"/>
        <item x="60"/>
        <item x="51"/>
        <item x="30"/>
        <item x="46"/>
        <item x="17"/>
        <item x="75"/>
        <item x="77"/>
        <item x="32"/>
        <item x="29"/>
        <item x="103"/>
        <item x="71"/>
        <item x="15"/>
        <item x="101"/>
        <item x="19"/>
        <item x="39"/>
        <item x="65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Credit" fld="5" subtotal="average" baseField="6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5A8327-55A7-450F-9E5F-DB183D79DA05}" name="PivotTable7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O44:P51" firstHeaderRow="1" firstDataRow="1" firstDataCol="1" rowPageCount="1" colPageCount="1"/>
  <pivotFields count="10">
    <pivotField numFmtId="164" showAll="0">
      <items count="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t="default"/>
      </items>
    </pivotField>
    <pivotField name="Organizations" axis="axisPage" multipleItemSelectionAllowed="1" showAll="0">
      <items count="6">
        <item x="2"/>
        <item x="3"/>
        <item x="0"/>
        <item x="4"/>
        <item x="1"/>
        <item t="default"/>
      </items>
    </pivotField>
    <pivotField showAll="0"/>
    <pivotField showAll="0"/>
    <pivotField showAll="0"/>
    <pivotField dataField="1"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1" hier="-1"/>
  </pageFields>
  <dataFields count="1">
    <dataField name="Sum of Credit_x000a_Amount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F0AE37-7A1B-44C0-ADAC-3EE3202DDBB5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A3:B84" firstHeaderRow="1" firstDataRow="1" firstDataCol="1"/>
  <pivotFields count="10">
    <pivotField axis="axisRow" numFmtId="164" showAll="0">
      <items count="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t="default"/>
      </items>
    </pivotField>
    <pivotField name="Organizations" multipleItemSelectionAllowed="1" showAll="0">
      <items count="6">
        <item x="2"/>
        <item x="3"/>
        <item x="0"/>
        <item x="4"/>
        <item x="1"/>
        <item t="default"/>
      </items>
    </pivotField>
    <pivotField showAll="0"/>
    <pivotField showAll="0"/>
    <pivotField showAll="0"/>
    <pivotField dataField="1"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3"/>
        <item x="4"/>
        <item x="1"/>
        <item x="2"/>
        <item x="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8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 t="grand">
      <x/>
    </i>
  </rowItems>
  <colItems count="1">
    <i/>
  </colItems>
  <dataFields count="1">
    <dataField name="Sum of Credit_x000a_Amount" fld="5" baseField="0" baseItem="0"/>
  </dataFields>
  <chartFormats count="1">
    <chartFormat chart="4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A2E069-A8D3-4EE9-A8C7-D723D91E95EC}" name="PivotTable6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O31:U39" firstHeaderRow="1" firstDataRow="2" firstDataCol="1"/>
  <pivotFields count="10">
    <pivotField numFmtId="164" showAll="0">
      <items count="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t="default"/>
      </items>
    </pivotField>
    <pivotField axis="axisCol" dataField="1" showAll="0">
      <items count="6">
        <item x="2"/>
        <item x="3"/>
        <item x="0"/>
        <item x="4"/>
        <item x="1"/>
        <item t="default"/>
      </items>
    </pivotField>
    <pivotField showAll="0"/>
    <pivotField showAll="0"/>
    <pivotField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Particulars" fld="1" subtotal="count" baseField="0" baseItem="0"/>
  </dataFields>
  <chartFormats count="6"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874409-C075-4C43-A7D6-85AE28680901}" name="PivotTable4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O22:P28" firstHeaderRow="1" firstDataRow="1" firstDataCol="1"/>
  <pivotFields count="10">
    <pivotField numFmtId="164" showAll="0">
      <items count="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t="default"/>
      </items>
    </pivotField>
    <pivotField axis="axisRow" showAll="0">
      <items count="6">
        <item x="2"/>
        <item x="3"/>
        <item x="0"/>
        <item x="4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Credit" fld="5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DEC622-9C72-4725-9F8B-134C1C8D4863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7">
  <location ref="O13:P19" firstHeaderRow="1" firstDataRow="1" firstDataCol="1"/>
  <pivotFields count="10">
    <pivotField numFmtId="164" showAll="0">
      <items count="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t="default"/>
      </items>
    </pivotField>
    <pivotField axis="axisRow" showAll="0">
      <items count="6">
        <item x="2"/>
        <item x="3"/>
        <item x="0"/>
        <item x="4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Credit_x000a_Amount" fld="5" subtotal="count" baseField="0" baseItem="0"/>
  </dataFields>
  <chartFormats count="7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6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6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6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6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62AC2F-04F6-49A7-A9D7-AD3884EBB656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O4:P11" firstHeaderRow="1" firstDataRow="1" firstDataCol="1"/>
  <pivotFields count="10">
    <pivotField numFmtId="164" showAll="0">
      <items count="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t="default"/>
      </items>
    </pivotField>
    <pivotField showAll="0"/>
    <pivotField showAll="0"/>
    <pivotField showAll="0"/>
    <pivotField showAll="0"/>
    <pivotField dataField="1"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redit" fld="5" baseField="6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89ABE5-8660-44C5-975C-C42418616A6F}" name="PivotTable24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O55:V63" firstHeaderRow="1" firstDataRow="2" firstDataCol="1"/>
  <pivotFields count="10">
    <pivotField numFmtId="164" showAll="0">
      <items count="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t="default"/>
      </items>
    </pivotField>
    <pivotField name="Organizations" multipleItemSelectionAllowed="1" showAll="0">
      <items count="6">
        <item x="2"/>
        <item x="3"/>
        <item x="0"/>
        <item x="4"/>
        <item x="1"/>
        <item t="default"/>
      </items>
    </pivotField>
    <pivotField showAll="0"/>
    <pivotField showAll="0"/>
    <pivotField showAll="0"/>
    <pivotField dataField="1" showAll="0"/>
    <pivotField axis="axisCol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7">
        <item x="0"/>
        <item x="3"/>
        <item x="4"/>
        <item x="1"/>
        <item x="2"/>
        <item x="5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6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Credit" fld="5" subtotal="count" baseField="6" baseItem="0"/>
  </dataFields>
  <chartFormats count="12"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1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9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9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9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232BEC-7B5E-4557-B1F5-90E618DE1389}" name="Table1" displayName="Table1" ref="A1:H113" totalsRowShown="0" headerRowBorderDxfId="9" tableBorderDxfId="8">
  <autoFilter ref="A1:H113" xr:uid="{73232BEC-7B5E-4557-B1F5-90E618DE1389}"/>
  <tableColumns count="8">
    <tableColumn id="1" xr3:uid="{8D0FE1E4-ABCA-4C81-8A0C-02B0E5F1264F}" name="Date" dataDxfId="7" dataCellStyle="Normal 2"/>
    <tableColumn id="2" xr3:uid="{E46F74C8-3C37-4503-A9A3-D5F7B0B2ECC0}" name="Particulars" dataDxfId="6" dataCellStyle="Normal 2"/>
    <tableColumn id="3" xr3:uid="{6C8645F2-19DB-4DA0-BD48-889584C117A2}" name="Vch Type" dataDxfId="5" dataCellStyle="Normal 2"/>
    <tableColumn id="4" xr3:uid="{37001C76-47D8-420F-95DD-BFBF1C3F10D5}" name="Vch No." dataDxfId="4" dataCellStyle="Normal 2"/>
    <tableColumn id="5" xr3:uid="{6F3B58FE-1986-4C85-8E35-675C05555CC3}" name="Debit_x000a_Amount" dataDxfId="3" dataCellStyle="Normal 2"/>
    <tableColumn id="6" xr3:uid="{E0FC28EF-3F14-4B6B-8555-164D794DE116}" name="Credit_x000a_Amount" dataDxfId="2" dataCellStyle="Normal 2"/>
    <tableColumn id="7" xr3:uid="{84E9F4FE-821E-43CF-A407-74EFF0D53515}" name="Month" dataDxfId="1">
      <calculatedColumnFormula>TEXT(Table1[[#This Row],[Date]],"MMMM")</calculatedColumnFormula>
    </tableColumn>
    <tableColumn id="8" xr3:uid="{E93F0918-10A4-48A2-8202-81896E315D90}" name="Day" dataDxfId="0">
      <calculatedColumnFormula>TEXT(Table1[[#This Row],[Date]],"DDDD")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4E3B50-D8C1-4F6C-99B0-B51043D62E0B}" name="Table2" displayName="Table2" ref="I15:J21">
  <autoFilter ref="I15:J21" xr:uid="{774E3B50-D8C1-4F6C-99B0-B51043D62E0B}"/>
  <tableColumns count="2">
    <tableColumn id="1" xr3:uid="{3F3FB025-72E1-48C1-9F8E-0FD6AFDE629F}" name="Parameter" totalsRowLabel="Total"/>
    <tableColumn id="2" xr3:uid="{DE4A384A-6433-496F-B143-5EB6B196DA6F}" name="Value" totalsRowFunction="sum"/>
  </tableColumns>
  <tableStyleInfo name="TableStyleMedium1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ivotTable" Target="../pivotTables/pivotTable5.xml"/><Relationship Id="rId7" Type="http://schemas.openxmlformats.org/officeDocument/2006/relationships/pivotTable" Target="../pivotTables/pivotTable9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pivotTable" Target="../pivotTables/pivotTable8.xml"/><Relationship Id="rId5" Type="http://schemas.openxmlformats.org/officeDocument/2006/relationships/pivotTable" Target="../pivotTables/pivotTable7.xml"/><Relationship Id="rId4" Type="http://schemas.openxmlformats.org/officeDocument/2006/relationships/pivotTable" Target="../pivotTables/pivotTable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3"/>
  <sheetViews>
    <sheetView topLeftCell="C1" workbookViewId="0">
      <selection activeCell="R21" sqref="R11:V21"/>
    </sheetView>
  </sheetViews>
  <sheetFormatPr defaultRowHeight="14.4"/>
  <cols>
    <col min="1" max="1" width="10.88671875" customWidth="1"/>
    <col min="2" max="2" width="43.44140625" customWidth="1"/>
    <col min="3" max="3" width="12.33203125" customWidth="1"/>
    <col min="4" max="4" width="39.44140625" customWidth="1"/>
    <col min="5" max="5" width="11.88671875" customWidth="1"/>
    <col min="6" max="6" width="17.88671875" customWidth="1"/>
    <col min="8" max="8" width="10.44140625" bestFit="1" customWidth="1"/>
    <col min="9" max="9" width="16.5546875" customWidth="1"/>
    <col min="10" max="10" width="12.5546875" bestFit="1" customWidth="1"/>
    <col min="11" max="11" width="15.6640625" bestFit="1" customWidth="1"/>
    <col min="12" max="13" width="4" bestFit="1" customWidth="1"/>
    <col min="14" max="14" width="5" bestFit="1" customWidth="1"/>
    <col min="15" max="15" width="12.5546875" bestFit="1" customWidth="1"/>
    <col min="16" max="16" width="13.88671875" bestFit="1" customWidth="1"/>
    <col min="17" max="29" width="5" bestFit="1" customWidth="1"/>
    <col min="30" max="94" width="6" bestFit="1" customWidth="1"/>
    <col min="95" max="95" width="8" bestFit="1" customWidth="1"/>
    <col min="96" max="115" width="6" bestFit="1" customWidth="1"/>
    <col min="116" max="121" width="7" bestFit="1" customWidth="1"/>
    <col min="122" max="122" width="10.77734375" bestFit="1" customWidth="1"/>
  </cols>
  <sheetData>
    <row r="1" spans="1:14" ht="15" customHeight="1">
      <c r="A1" s="37" t="s">
        <v>6</v>
      </c>
      <c r="B1" s="38" t="s">
        <v>7</v>
      </c>
      <c r="C1" s="39" t="s">
        <v>8</v>
      </c>
      <c r="D1" s="40" t="s">
        <v>9</v>
      </c>
      <c r="E1" s="41" t="s">
        <v>10</v>
      </c>
      <c r="F1" s="42" t="s">
        <v>11</v>
      </c>
      <c r="G1" s="43" t="s">
        <v>12</v>
      </c>
      <c r="H1" s="43" t="s">
        <v>47</v>
      </c>
    </row>
    <row r="2" spans="1:14" ht="15" customHeight="1">
      <c r="A2" s="1">
        <v>44928</v>
      </c>
      <c r="B2" s="2" t="s">
        <v>0</v>
      </c>
      <c r="C2" s="22" t="s">
        <v>5</v>
      </c>
      <c r="D2" s="28">
        <v>126</v>
      </c>
      <c r="E2" s="3"/>
      <c r="F2" s="47">
        <v>28910</v>
      </c>
      <c r="G2" t="str">
        <f>TEXT(Table1[[#This Row],[Date]],"MMMM")</f>
        <v>January</v>
      </c>
      <c r="H2" t="str">
        <f>TEXT(Table1[[#This Row],[Date]],"DDDD")</f>
        <v>Monday</v>
      </c>
    </row>
    <row r="3" spans="1:14" ht="15" customHeight="1">
      <c r="A3" s="5">
        <v>44931</v>
      </c>
      <c r="B3" s="6" t="s">
        <v>0</v>
      </c>
      <c r="C3" s="23" t="s">
        <v>5</v>
      </c>
      <c r="D3" s="29">
        <v>127</v>
      </c>
      <c r="E3" s="4"/>
      <c r="F3" s="48">
        <v>743</v>
      </c>
      <c r="G3" t="str">
        <f>TEXT(Table1[[#This Row],[Date]],"MMMM")</f>
        <v>January</v>
      </c>
      <c r="H3" t="str">
        <f>TEXT(Table1[[#This Row],[Date]],"DDDD")</f>
        <v>Thursday</v>
      </c>
    </row>
    <row r="4" spans="1:14" ht="15" customHeight="1">
      <c r="A4" s="5">
        <v>44932</v>
      </c>
      <c r="B4" s="6" t="s">
        <v>0</v>
      </c>
      <c r="C4" s="23" t="s">
        <v>5</v>
      </c>
      <c r="D4" s="29">
        <v>128</v>
      </c>
      <c r="E4" s="4"/>
      <c r="F4" s="49">
        <v>41483</v>
      </c>
      <c r="G4" t="str">
        <f>TEXT(Table1[[#This Row],[Date]],"MMMM")</f>
        <v>January</v>
      </c>
      <c r="H4" t="str">
        <f>TEXT(Table1[[#This Row],[Date]],"DDDD")</f>
        <v>Friday</v>
      </c>
      <c r="I4" s="46">
        <f>SUM(Table1[Credit
Amount])</f>
        <v>4496298.2</v>
      </c>
    </row>
    <row r="5" spans="1:14" ht="15" customHeight="1">
      <c r="A5" s="5">
        <v>44936</v>
      </c>
      <c r="B5" s="6" t="s">
        <v>1</v>
      </c>
      <c r="C5" s="23" t="s">
        <v>5</v>
      </c>
      <c r="D5" s="29">
        <v>129</v>
      </c>
      <c r="E5" s="4"/>
      <c r="F5" s="49">
        <v>8100</v>
      </c>
      <c r="G5" t="str">
        <f>TEXT(Table1[[#This Row],[Date]],"MMMM")</f>
        <v>January</v>
      </c>
      <c r="H5" t="str">
        <f>TEXT(Table1[[#This Row],[Date]],"DDDD")</f>
        <v>Tuesday</v>
      </c>
    </row>
    <row r="6" spans="1:14" ht="15" customHeight="1" thickBot="1">
      <c r="A6" s="5">
        <v>44937</v>
      </c>
      <c r="B6" s="6" t="s">
        <v>0</v>
      </c>
      <c r="C6" s="23" t="s">
        <v>5</v>
      </c>
      <c r="D6" s="29">
        <v>130</v>
      </c>
      <c r="E6" s="4"/>
      <c r="F6" s="49">
        <v>56663.199999999997</v>
      </c>
      <c r="G6" t="str">
        <f>TEXT(Table1[[#This Row],[Date]],"MMMM")</f>
        <v>January</v>
      </c>
      <c r="H6" t="str">
        <f>TEXT(Table1[[#This Row],[Date]],"DDDD")</f>
        <v>Wednesday</v>
      </c>
    </row>
    <row r="7" spans="1:14" ht="15" customHeight="1">
      <c r="A7" s="5">
        <v>44939</v>
      </c>
      <c r="B7" s="6" t="s">
        <v>0</v>
      </c>
      <c r="C7" s="23" t="s">
        <v>5</v>
      </c>
      <c r="D7" s="29">
        <v>131</v>
      </c>
      <c r="E7" s="4"/>
      <c r="F7" s="49">
        <v>27217</v>
      </c>
      <c r="G7" t="str">
        <f>TEXT(Table1[[#This Row],[Date]],"MMMM")</f>
        <v>January</v>
      </c>
      <c r="H7" t="str">
        <f>TEXT(Table1[[#This Row],[Date]],"DDDD")</f>
        <v>Friday</v>
      </c>
      <c r="I7">
        <f>AVERAGE(Table1[Credit
Amount])</f>
        <v>40145.519642857143</v>
      </c>
      <c r="M7" s="62" t="s">
        <v>61</v>
      </c>
      <c r="N7" s="62"/>
    </row>
    <row r="8" spans="1:14" ht="15" customHeight="1">
      <c r="A8" s="5">
        <v>44946</v>
      </c>
      <c r="B8" s="6" t="s">
        <v>0</v>
      </c>
      <c r="C8" s="23" t="s">
        <v>5</v>
      </c>
      <c r="D8" s="29">
        <v>132</v>
      </c>
      <c r="E8" s="4"/>
      <c r="F8" s="49">
        <v>71176</v>
      </c>
      <c r="G8" t="str">
        <f>TEXT(Table1[[#This Row],[Date]],"MMMM")</f>
        <v>January</v>
      </c>
      <c r="H8" t="str">
        <f>TEXT(Table1[[#This Row],[Date]],"DDDD")</f>
        <v>Friday</v>
      </c>
      <c r="I8">
        <f>_xlfn.STDEV.S(Table1[Credit
Amount])</f>
        <v>35422.599456833348</v>
      </c>
      <c r="M8" s="60"/>
      <c r="N8" s="60"/>
    </row>
    <row r="9" spans="1:14" ht="15" customHeight="1">
      <c r="A9" s="5">
        <v>44951</v>
      </c>
      <c r="B9" s="6" t="s">
        <v>0</v>
      </c>
      <c r="C9" s="23" t="s">
        <v>5</v>
      </c>
      <c r="D9" s="29">
        <v>133</v>
      </c>
      <c r="E9" s="4"/>
      <c r="F9" s="49">
        <v>62770</v>
      </c>
      <c r="G9" t="str">
        <f>TEXT(Table1[[#This Row],[Date]],"MMMM")</f>
        <v>January</v>
      </c>
      <c r="H9" t="str">
        <f>TEXT(Table1[[#This Row],[Date]],"DDDD")</f>
        <v>Wednesday</v>
      </c>
      <c r="I9">
        <f>MIN(Table1[Credit
Amount])</f>
        <v>708</v>
      </c>
      <c r="M9" s="60" t="s">
        <v>36</v>
      </c>
      <c r="N9" s="60">
        <v>40145.519642857143</v>
      </c>
    </row>
    <row r="10" spans="1:14" ht="15" customHeight="1">
      <c r="A10" s="5">
        <v>44953</v>
      </c>
      <c r="B10" s="6" t="s">
        <v>0</v>
      </c>
      <c r="C10" s="23" t="s">
        <v>5</v>
      </c>
      <c r="D10" s="29">
        <v>134</v>
      </c>
      <c r="E10" s="4"/>
      <c r="F10" s="49">
        <v>8201</v>
      </c>
      <c r="G10" t="str">
        <f>TEXT(Table1[[#This Row],[Date]],"MMMM")</f>
        <v>January</v>
      </c>
      <c r="H10" t="str">
        <f>TEXT(Table1[[#This Row],[Date]],"DDDD")</f>
        <v>Friday</v>
      </c>
      <c r="I10">
        <f>MAX(Table1[Credit
Amount])</f>
        <v>208447</v>
      </c>
      <c r="M10" s="60" t="s">
        <v>62</v>
      </c>
      <c r="N10" s="60">
        <v>3347.1210340797388</v>
      </c>
    </row>
    <row r="11" spans="1:14" ht="15" customHeight="1">
      <c r="A11" s="5">
        <v>44954</v>
      </c>
      <c r="B11" s="6" t="s">
        <v>0</v>
      </c>
      <c r="C11" s="23" t="s">
        <v>5</v>
      </c>
      <c r="D11" s="29">
        <v>135</v>
      </c>
      <c r="E11" s="4"/>
      <c r="F11" s="49">
        <v>59513</v>
      </c>
      <c r="G11" t="str">
        <f>TEXT(Table1[[#This Row],[Date]],"MMMM")</f>
        <v>January</v>
      </c>
      <c r="H11" t="str">
        <f>TEXT(Table1[[#This Row],[Date]],"DDDD")</f>
        <v>Saturday</v>
      </c>
      <c r="M11" s="60" t="s">
        <v>63</v>
      </c>
      <c r="N11" s="60">
        <v>31733</v>
      </c>
    </row>
    <row r="12" spans="1:14" ht="15" customHeight="1">
      <c r="A12" s="5">
        <v>44954</v>
      </c>
      <c r="B12" s="6" t="s">
        <v>0</v>
      </c>
      <c r="C12" s="23" t="s">
        <v>5</v>
      </c>
      <c r="D12" s="29">
        <v>136</v>
      </c>
      <c r="E12" s="4"/>
      <c r="F12" s="49">
        <v>4059</v>
      </c>
      <c r="G12" t="str">
        <f>TEXT(Table1[[#This Row],[Date]],"MMMM")</f>
        <v>January</v>
      </c>
      <c r="H12" t="str">
        <f>TEXT(Table1[[#This Row],[Date]],"DDDD")</f>
        <v>Saturday</v>
      </c>
      <c r="J12">
        <f>CODE("tlah")</f>
        <v>116</v>
      </c>
      <c r="M12" s="60" t="s">
        <v>64</v>
      </c>
      <c r="N12" s="60">
        <v>3450</v>
      </c>
    </row>
    <row r="13" spans="1:14" ht="15" customHeight="1">
      <c r="A13" s="7">
        <v>44957</v>
      </c>
      <c r="B13" s="8" t="s">
        <v>0</v>
      </c>
      <c r="C13" s="24" t="s">
        <v>5</v>
      </c>
      <c r="D13" s="30">
        <v>137</v>
      </c>
      <c r="E13" s="9"/>
      <c r="F13" s="50">
        <v>40167</v>
      </c>
      <c r="G13" t="str">
        <f>TEXT(Table1[[#This Row],[Date]],"MMMM")</f>
        <v>January</v>
      </c>
      <c r="H13" t="str">
        <f>TEXT(Table1[[#This Row],[Date]],"DDDD")</f>
        <v>Tuesday</v>
      </c>
      <c r="M13" s="60" t="s">
        <v>65</v>
      </c>
      <c r="N13" s="60">
        <v>35422.599456833348</v>
      </c>
    </row>
    <row r="14" spans="1:14" ht="15" customHeight="1">
      <c r="A14" s="1">
        <v>44959</v>
      </c>
      <c r="B14" s="2" t="s">
        <v>0</v>
      </c>
      <c r="C14" s="22" t="s">
        <v>5</v>
      </c>
      <c r="D14" s="28">
        <v>138</v>
      </c>
      <c r="E14" s="3"/>
      <c r="F14" s="47">
        <v>32143</v>
      </c>
      <c r="G14" t="str">
        <f>TEXT(Table1[[#This Row],[Date]],"MMMM")</f>
        <v>February</v>
      </c>
      <c r="H14" t="str">
        <f>TEXT(Table1[[#This Row],[Date]],"DDDD")</f>
        <v>Thursday</v>
      </c>
      <c r="M14" s="60" t="s">
        <v>66</v>
      </c>
      <c r="N14" s="60">
        <v>1254760552.2792501</v>
      </c>
    </row>
    <row r="15" spans="1:14">
      <c r="A15" s="5">
        <v>44959</v>
      </c>
      <c r="B15" s="6" t="s">
        <v>0</v>
      </c>
      <c r="C15" s="23" t="s">
        <v>5</v>
      </c>
      <c r="D15" s="29">
        <v>139</v>
      </c>
      <c r="E15" s="4"/>
      <c r="F15" s="48">
        <v>708</v>
      </c>
      <c r="G15" t="str">
        <f>TEXT(Table1[[#This Row],[Date]],"MMMM")</f>
        <v>February</v>
      </c>
      <c r="H15" t="str">
        <f>TEXT(Table1[[#This Row],[Date]],"DDDD")</f>
        <v>Thursday</v>
      </c>
      <c r="I15" t="s">
        <v>34</v>
      </c>
      <c r="J15" t="s">
        <v>35</v>
      </c>
      <c r="M15" s="60" t="s">
        <v>67</v>
      </c>
      <c r="N15" s="60">
        <v>6.6994647199581117</v>
      </c>
    </row>
    <row r="16" spans="1:14">
      <c r="A16" s="5">
        <v>44964</v>
      </c>
      <c r="B16" s="6" t="s">
        <v>0</v>
      </c>
      <c r="C16" s="23" t="s">
        <v>5</v>
      </c>
      <c r="D16" s="29">
        <v>140</v>
      </c>
      <c r="E16" s="4"/>
      <c r="F16" s="49">
        <v>19470</v>
      </c>
      <c r="G16" t="str">
        <f>TEXT(Table1[[#This Row],[Date]],"MMMM")</f>
        <v>February</v>
      </c>
      <c r="H16" t="str">
        <f>TEXT(Table1[[#This Row],[Date]],"DDDD")</f>
        <v>Tuesday</v>
      </c>
      <c r="I16" t="s">
        <v>36</v>
      </c>
      <c r="J16">
        <f>AVERAGE(Table1[Credit
Amount])</f>
        <v>40145.519642857143</v>
      </c>
      <c r="M16" s="60" t="s">
        <v>68</v>
      </c>
      <c r="N16" s="60">
        <v>2.0997186642053594</v>
      </c>
    </row>
    <row r="17" spans="1:16">
      <c r="A17" s="5">
        <v>44964</v>
      </c>
      <c r="B17" s="6" t="s">
        <v>2</v>
      </c>
      <c r="C17" s="23" t="s">
        <v>5</v>
      </c>
      <c r="D17" s="29">
        <v>141</v>
      </c>
      <c r="E17" s="4"/>
      <c r="F17" s="51">
        <v>101820</v>
      </c>
      <c r="G17" t="str">
        <f>TEXT(Table1[[#This Row],[Date]],"MMMM")</f>
        <v>February</v>
      </c>
      <c r="H17" t="str">
        <f>TEXT(Table1[[#This Row],[Date]],"DDDD")</f>
        <v>Tuesday</v>
      </c>
      <c r="I17" t="s">
        <v>37</v>
      </c>
      <c r="J17">
        <f>_xlfn.STDEV.S(Table1[Credit
Amount])</f>
        <v>35422.599456833348</v>
      </c>
      <c r="M17" s="60" t="s">
        <v>69</v>
      </c>
      <c r="N17" s="60">
        <v>207739</v>
      </c>
    </row>
    <row r="18" spans="1:16">
      <c r="A18" s="5">
        <v>44965</v>
      </c>
      <c r="B18" s="6" t="s">
        <v>3</v>
      </c>
      <c r="C18" s="23" t="s">
        <v>5</v>
      </c>
      <c r="D18" s="29">
        <v>142</v>
      </c>
      <c r="E18" s="4"/>
      <c r="F18" s="49">
        <v>27380</v>
      </c>
      <c r="G18" t="str">
        <f>TEXT(Table1[[#This Row],[Date]],"MMMM")</f>
        <v>February</v>
      </c>
      <c r="H18" t="str">
        <f>TEXT(Table1[[#This Row],[Date]],"DDDD")</f>
        <v>Wednesday</v>
      </c>
      <c r="I18" t="s">
        <v>38</v>
      </c>
      <c r="J18">
        <f>MIN(Table1[Credit
Amount])</f>
        <v>708</v>
      </c>
      <c r="M18" s="60" t="s">
        <v>70</v>
      </c>
      <c r="N18" s="60">
        <v>708</v>
      </c>
    </row>
    <row r="19" spans="1:16">
      <c r="A19" s="5">
        <v>44966</v>
      </c>
      <c r="B19" s="6" t="s">
        <v>0</v>
      </c>
      <c r="C19" s="23" t="s">
        <v>5</v>
      </c>
      <c r="D19" s="29">
        <v>143</v>
      </c>
      <c r="E19" s="4"/>
      <c r="F19" s="49">
        <v>74729</v>
      </c>
      <c r="G19" t="str">
        <f>TEXT(Table1[[#This Row],[Date]],"MMMM")</f>
        <v>February</v>
      </c>
      <c r="H19" t="str">
        <f>TEXT(Table1[[#This Row],[Date]],"DDDD")</f>
        <v>Thursday</v>
      </c>
      <c r="I19" t="s">
        <v>39</v>
      </c>
      <c r="J19">
        <f>MAX(Table1[Credit
Amount])</f>
        <v>208447</v>
      </c>
      <c r="M19" s="60" t="s">
        <v>39</v>
      </c>
      <c r="N19" s="60">
        <v>208447</v>
      </c>
    </row>
    <row r="20" spans="1:16">
      <c r="A20" s="5">
        <v>44968</v>
      </c>
      <c r="B20" s="6" t="s">
        <v>0</v>
      </c>
      <c r="C20" s="23" t="s">
        <v>5</v>
      </c>
      <c r="D20" s="29">
        <v>144</v>
      </c>
      <c r="E20" s="4"/>
      <c r="F20" s="49">
        <v>3351</v>
      </c>
      <c r="G20" t="str">
        <f>TEXT(Table1[[#This Row],[Date]],"MMMM")</f>
        <v>February</v>
      </c>
      <c r="H20" t="str">
        <f>TEXT(Table1[[#This Row],[Date]],"DDDD")</f>
        <v>Saturday</v>
      </c>
      <c r="I20" t="s">
        <v>40</v>
      </c>
      <c r="J20">
        <f>COUNT(Table1[Credit
Amount])</f>
        <v>112</v>
      </c>
      <c r="M20" s="60" t="s">
        <v>44</v>
      </c>
      <c r="N20" s="60">
        <v>4496298.2</v>
      </c>
    </row>
    <row r="21" spans="1:16" ht="15" thickBot="1">
      <c r="A21" s="5">
        <v>44970</v>
      </c>
      <c r="B21" s="6" t="s">
        <v>0</v>
      </c>
      <c r="C21" s="23" t="s">
        <v>5</v>
      </c>
      <c r="D21" s="29">
        <v>145</v>
      </c>
      <c r="E21" s="4"/>
      <c r="F21" s="51">
        <v>137688</v>
      </c>
      <c r="G21" t="str">
        <f>TEXT(Table1[[#This Row],[Date]],"MMMM")</f>
        <v>February</v>
      </c>
      <c r="H21" t="str">
        <f>TEXT(Table1[[#This Row],[Date]],"DDDD")</f>
        <v>Monday</v>
      </c>
      <c r="I21" t="s">
        <v>44</v>
      </c>
      <c r="J21" s="46">
        <f>SUM(Table1[Credit
Amount])</f>
        <v>4496298.2</v>
      </c>
      <c r="M21" s="61" t="s">
        <v>40</v>
      </c>
      <c r="N21" s="61">
        <v>112</v>
      </c>
    </row>
    <row r="22" spans="1:16">
      <c r="A22" s="5">
        <v>44971</v>
      </c>
      <c r="B22" s="6" t="s">
        <v>0</v>
      </c>
      <c r="C22" s="23" t="s">
        <v>5</v>
      </c>
      <c r="D22" s="29">
        <v>146</v>
      </c>
      <c r="E22" s="4"/>
      <c r="F22" s="49">
        <v>44480</v>
      </c>
      <c r="G22" t="str">
        <f>TEXT(Table1[[#This Row],[Date]],"MMMM")</f>
        <v>February</v>
      </c>
      <c r="H22" t="str">
        <f>TEXT(Table1[[#This Row],[Date]],"DDDD")</f>
        <v>Tuesday</v>
      </c>
    </row>
    <row r="23" spans="1:16">
      <c r="A23" s="5">
        <v>44973</v>
      </c>
      <c r="B23" s="6" t="s">
        <v>0</v>
      </c>
      <c r="C23" s="23" t="s">
        <v>5</v>
      </c>
      <c r="D23" s="29">
        <v>147</v>
      </c>
      <c r="E23" s="4"/>
      <c r="F23" s="49">
        <v>54481</v>
      </c>
      <c r="G23" t="str">
        <f>TEXT(Table1[[#This Row],[Date]],"MMMM")</f>
        <v>February</v>
      </c>
      <c r="H23" t="str">
        <f>TEXT(Table1[[#This Row],[Date]],"DDDD")</f>
        <v>Thursday</v>
      </c>
    </row>
    <row r="24" spans="1:16">
      <c r="A24" s="5">
        <v>44974</v>
      </c>
      <c r="B24" s="6" t="s">
        <v>0</v>
      </c>
      <c r="C24" s="23" t="s">
        <v>5</v>
      </c>
      <c r="D24" s="29">
        <v>148</v>
      </c>
      <c r="E24" s="4"/>
      <c r="F24" s="49">
        <v>6390</v>
      </c>
      <c r="G24" t="str">
        <f>TEXT(Table1[[#This Row],[Date]],"MMMM")</f>
        <v>February</v>
      </c>
      <c r="H24" t="str">
        <f>TEXT(Table1[[#This Row],[Date]],"DDDD")</f>
        <v>Friday</v>
      </c>
    </row>
    <row r="25" spans="1:16">
      <c r="A25" s="5">
        <v>44975</v>
      </c>
      <c r="B25" s="6" t="s">
        <v>0</v>
      </c>
      <c r="C25" s="23" t="s">
        <v>5</v>
      </c>
      <c r="D25" s="29">
        <v>149</v>
      </c>
      <c r="E25" s="4"/>
      <c r="F25" s="49">
        <v>35142</v>
      </c>
      <c r="G25" t="str">
        <f>TEXT(Table1[[#This Row],[Date]],"MMMM")</f>
        <v>February</v>
      </c>
      <c r="H25" t="str">
        <f>TEXT(Table1[[#This Row],[Date]],"DDDD")</f>
        <v>Saturday</v>
      </c>
    </row>
    <row r="26" spans="1:16">
      <c r="A26" s="5">
        <v>44975</v>
      </c>
      <c r="B26" s="6" t="s">
        <v>2</v>
      </c>
      <c r="C26" s="23" t="s">
        <v>5</v>
      </c>
      <c r="D26" s="29">
        <v>150</v>
      </c>
      <c r="E26" s="4"/>
      <c r="F26" s="49">
        <v>49246</v>
      </c>
      <c r="G26" t="str">
        <f>TEXT(Table1[[#This Row],[Date]],"MMMM")</f>
        <v>February</v>
      </c>
      <c r="H26" t="str">
        <f>TEXT(Table1[[#This Row],[Date]],"DDDD")</f>
        <v>Saturday</v>
      </c>
      <c r="J26" s="44" t="s">
        <v>13</v>
      </c>
      <c r="K26" t="s">
        <v>71</v>
      </c>
    </row>
    <row r="27" spans="1:16">
      <c r="A27" s="5">
        <v>44979</v>
      </c>
      <c r="B27" s="6" t="s">
        <v>0</v>
      </c>
      <c r="C27" s="23" t="s">
        <v>5</v>
      </c>
      <c r="D27" s="29">
        <v>151</v>
      </c>
      <c r="E27" s="4"/>
      <c r="F27" s="49">
        <v>64576</v>
      </c>
      <c r="G27" t="str">
        <f>TEXT(Table1[[#This Row],[Date]],"MMMM")</f>
        <v>February</v>
      </c>
      <c r="H27" t="str">
        <f>TEXT(Table1[[#This Row],[Date]],"DDDD")</f>
        <v>Wednesday</v>
      </c>
      <c r="J27" s="45" t="s">
        <v>14</v>
      </c>
      <c r="K27" s="63">
        <v>34083.51666666667</v>
      </c>
      <c r="O27" s="44" t="s">
        <v>13</v>
      </c>
      <c r="P27" t="s">
        <v>32</v>
      </c>
    </row>
    <row r="28" spans="1:16">
      <c r="A28" s="5">
        <v>44984</v>
      </c>
      <c r="B28" s="6" t="s">
        <v>0</v>
      </c>
      <c r="C28" s="23" t="s">
        <v>5</v>
      </c>
      <c r="D28" s="29">
        <v>152</v>
      </c>
      <c r="E28" s="4"/>
      <c r="F28" s="49">
        <v>55702</v>
      </c>
      <c r="G28" t="str">
        <f>TEXT(Table1[[#This Row],[Date]],"MMMM")</f>
        <v>February</v>
      </c>
      <c r="H28" t="str">
        <f>TEXT(Table1[[#This Row],[Date]],"DDDD")</f>
        <v>Monday</v>
      </c>
      <c r="J28" s="45" t="s">
        <v>15</v>
      </c>
      <c r="K28" s="63">
        <v>45634.444444444445</v>
      </c>
      <c r="O28" s="45" t="s">
        <v>14</v>
      </c>
      <c r="P28" s="63">
        <v>12</v>
      </c>
    </row>
    <row r="29" spans="1:16">
      <c r="A29" s="5">
        <v>44985</v>
      </c>
      <c r="B29" s="6" t="s">
        <v>1</v>
      </c>
      <c r="C29" s="23" t="s">
        <v>5</v>
      </c>
      <c r="D29" s="29">
        <v>153</v>
      </c>
      <c r="E29" s="4"/>
      <c r="F29" s="49">
        <v>4250</v>
      </c>
      <c r="G29" t="str">
        <f>TEXT(Table1[[#This Row],[Date]],"MMMM")</f>
        <v>February</v>
      </c>
      <c r="H29" t="str">
        <f>TEXT(Table1[[#This Row],[Date]],"DDDD")</f>
        <v>Tuesday</v>
      </c>
      <c r="J29" s="45" t="s">
        <v>16</v>
      </c>
      <c r="K29" s="63">
        <v>41602.714285714283</v>
      </c>
      <c r="O29" s="45" t="s">
        <v>15</v>
      </c>
      <c r="P29" s="63">
        <v>18</v>
      </c>
    </row>
    <row r="30" spans="1:16">
      <c r="A30" s="5">
        <v>44985</v>
      </c>
      <c r="B30" s="6" t="s">
        <v>1</v>
      </c>
      <c r="C30" s="23" t="s">
        <v>5</v>
      </c>
      <c r="D30" s="29">
        <v>154</v>
      </c>
      <c r="E30" s="4"/>
      <c r="F30" s="49">
        <v>19600</v>
      </c>
      <c r="G30" t="str">
        <f>TEXT(Table1[[#This Row],[Date]],"MMMM")</f>
        <v>February</v>
      </c>
      <c r="H30" t="str">
        <f>TEXT(Table1[[#This Row],[Date]],"DDDD")</f>
        <v>Tuesday</v>
      </c>
      <c r="J30" s="45" t="s">
        <v>17</v>
      </c>
      <c r="K30" s="63">
        <v>41050</v>
      </c>
      <c r="O30" s="45" t="s">
        <v>16</v>
      </c>
      <c r="P30" s="63">
        <v>21</v>
      </c>
    </row>
    <row r="31" spans="1:16">
      <c r="A31" s="7">
        <v>44985</v>
      </c>
      <c r="B31" s="8" t="s">
        <v>0</v>
      </c>
      <c r="C31" s="24" t="s">
        <v>5</v>
      </c>
      <c r="D31" s="30">
        <v>155</v>
      </c>
      <c r="E31" s="9"/>
      <c r="F31" s="50">
        <v>90264</v>
      </c>
      <c r="G31" t="str">
        <f>TEXT(Table1[[#This Row],[Date]],"MMMM")</f>
        <v>February</v>
      </c>
      <c r="H31" t="str">
        <f>TEXT(Table1[[#This Row],[Date]],"DDDD")</f>
        <v>Tuesday</v>
      </c>
      <c r="J31" s="45" t="s">
        <v>18</v>
      </c>
      <c r="K31" s="63">
        <v>40398.5</v>
      </c>
      <c r="O31" s="45" t="s">
        <v>17</v>
      </c>
      <c r="P31" s="63">
        <v>19</v>
      </c>
    </row>
    <row r="32" spans="1:16">
      <c r="A32" s="11">
        <v>44991</v>
      </c>
      <c r="B32" s="2" t="s">
        <v>0</v>
      </c>
      <c r="C32" s="22" t="s">
        <v>5</v>
      </c>
      <c r="D32" s="31">
        <v>156</v>
      </c>
      <c r="E32" s="3"/>
      <c r="F32" s="47">
        <v>71769</v>
      </c>
      <c r="G32" t="str">
        <f>TEXT(Table1[[#This Row],[Date]],"MMMM")</f>
        <v>March</v>
      </c>
      <c r="H32" t="str">
        <f>TEXT(Table1[[#This Row],[Date]],"DDDD")</f>
        <v>Monday</v>
      </c>
      <c r="J32" s="45" t="s">
        <v>19</v>
      </c>
      <c r="K32" s="63">
        <v>36559.045454545456</v>
      </c>
      <c r="O32" s="45" t="s">
        <v>18</v>
      </c>
      <c r="P32" s="63">
        <v>20</v>
      </c>
    </row>
    <row r="33" spans="1:16">
      <c r="A33" s="12">
        <v>44994</v>
      </c>
      <c r="B33" s="6" t="s">
        <v>0</v>
      </c>
      <c r="C33" s="23" t="s">
        <v>5</v>
      </c>
      <c r="D33" s="32">
        <v>157</v>
      </c>
      <c r="E33" s="4"/>
      <c r="F33" s="49">
        <v>37094</v>
      </c>
      <c r="G33" t="str">
        <f>TEXT(Table1[[#This Row],[Date]],"MMMM")</f>
        <v>March</v>
      </c>
      <c r="H33" t="str">
        <f>TEXT(Table1[[#This Row],[Date]],"DDDD")</f>
        <v>Thursday</v>
      </c>
      <c r="J33" s="45" t="s">
        <v>20</v>
      </c>
      <c r="K33" s="63">
        <v>40145.519642857143</v>
      </c>
      <c r="O33" s="45" t="s">
        <v>19</v>
      </c>
      <c r="P33" s="63">
        <v>22</v>
      </c>
    </row>
    <row r="34" spans="1:16">
      <c r="A34" s="12">
        <v>44994</v>
      </c>
      <c r="B34" s="6" t="s">
        <v>0</v>
      </c>
      <c r="C34" s="23" t="s">
        <v>5</v>
      </c>
      <c r="D34" s="32">
        <v>158</v>
      </c>
      <c r="E34" s="4"/>
      <c r="F34" s="49">
        <v>87232</v>
      </c>
      <c r="G34" t="str">
        <f>TEXT(Table1[[#This Row],[Date]],"MMMM")</f>
        <v>March</v>
      </c>
      <c r="H34" t="str">
        <f>TEXT(Table1[[#This Row],[Date]],"DDDD")</f>
        <v>Thursday</v>
      </c>
      <c r="O34" s="45" t="s">
        <v>20</v>
      </c>
      <c r="P34" s="63">
        <v>112</v>
      </c>
    </row>
    <row r="35" spans="1:16">
      <c r="A35" s="12">
        <v>44994</v>
      </c>
      <c r="B35" s="6" t="s">
        <v>0</v>
      </c>
      <c r="C35" s="23" t="s">
        <v>5</v>
      </c>
      <c r="D35" s="32">
        <v>159</v>
      </c>
      <c r="E35" s="4"/>
      <c r="F35" s="49">
        <v>5452</v>
      </c>
      <c r="G35" t="str">
        <f>TEXT(Table1[[#This Row],[Date]],"MMMM")</f>
        <v>March</v>
      </c>
      <c r="H35" t="str">
        <f>TEXT(Table1[[#This Row],[Date]],"DDDD")</f>
        <v>Thursday</v>
      </c>
    </row>
    <row r="36" spans="1:16">
      <c r="A36" s="12">
        <v>44995</v>
      </c>
      <c r="B36" s="6" t="s">
        <v>0</v>
      </c>
      <c r="C36" s="23" t="s">
        <v>5</v>
      </c>
      <c r="D36" s="32">
        <v>160</v>
      </c>
      <c r="E36" s="4"/>
      <c r="F36" s="49">
        <v>14549</v>
      </c>
      <c r="G36" t="str">
        <f>TEXT(Table1[[#This Row],[Date]],"MMMM")</f>
        <v>March</v>
      </c>
      <c r="H36" t="str">
        <f>TEXT(Table1[[#This Row],[Date]],"DDDD")</f>
        <v>Friday</v>
      </c>
    </row>
    <row r="37" spans="1:16">
      <c r="A37" s="12">
        <v>44996</v>
      </c>
      <c r="B37" s="6" t="s">
        <v>0</v>
      </c>
      <c r="C37" s="23" t="s">
        <v>5</v>
      </c>
      <c r="D37" s="32">
        <v>161</v>
      </c>
      <c r="E37" s="4"/>
      <c r="F37" s="49">
        <v>25960</v>
      </c>
      <c r="G37" t="str">
        <f>TEXT(Table1[[#This Row],[Date]],"MMMM")</f>
        <v>March</v>
      </c>
      <c r="H37" t="str">
        <f>TEXT(Table1[[#This Row],[Date]],"DDDD")</f>
        <v>Saturday</v>
      </c>
    </row>
    <row r="38" spans="1:16">
      <c r="A38" s="12">
        <v>44999</v>
      </c>
      <c r="B38" s="6" t="s">
        <v>0</v>
      </c>
      <c r="C38" s="23" t="s">
        <v>5</v>
      </c>
      <c r="D38" s="32">
        <v>162</v>
      </c>
      <c r="E38" s="4"/>
      <c r="F38" s="49">
        <v>45342</v>
      </c>
      <c r="G38" t="str">
        <f>TEXT(Table1[[#This Row],[Date]],"MMMM")</f>
        <v>March</v>
      </c>
      <c r="H38" t="str">
        <f>TEXT(Table1[[#This Row],[Date]],"DDDD")</f>
        <v>Tuesday</v>
      </c>
    </row>
    <row r="39" spans="1:16">
      <c r="A39" s="12">
        <v>44999</v>
      </c>
      <c r="B39" s="6" t="s">
        <v>3</v>
      </c>
      <c r="C39" s="23" t="s">
        <v>5</v>
      </c>
      <c r="D39" s="32">
        <v>163</v>
      </c>
      <c r="E39" s="4"/>
      <c r="F39" s="49">
        <v>31600</v>
      </c>
      <c r="G39" t="str">
        <f>TEXT(Table1[[#This Row],[Date]],"MMMM")</f>
        <v>March</v>
      </c>
      <c r="H39" t="str">
        <f>TEXT(Table1[[#This Row],[Date]],"DDDD")</f>
        <v>Tuesday</v>
      </c>
    </row>
    <row r="40" spans="1:16">
      <c r="A40" s="12">
        <v>45002</v>
      </c>
      <c r="B40" s="6" t="s">
        <v>0</v>
      </c>
      <c r="C40" s="23" t="s">
        <v>5</v>
      </c>
      <c r="D40" s="32">
        <v>164</v>
      </c>
      <c r="E40" s="4"/>
      <c r="F40" s="49">
        <v>34234</v>
      </c>
      <c r="G40" t="str">
        <f>TEXT(Table1[[#This Row],[Date]],"MMMM")</f>
        <v>March</v>
      </c>
      <c r="H40" t="str">
        <f>TEXT(Table1[[#This Row],[Date]],"DDDD")</f>
        <v>Friday</v>
      </c>
    </row>
    <row r="41" spans="1:16">
      <c r="A41" s="12">
        <v>45005</v>
      </c>
      <c r="B41" s="6" t="s">
        <v>0</v>
      </c>
      <c r="C41" s="23" t="s">
        <v>5</v>
      </c>
      <c r="D41" s="32">
        <v>165</v>
      </c>
      <c r="E41" s="4"/>
      <c r="F41" s="51">
        <v>193976</v>
      </c>
      <c r="G41" t="str">
        <f>TEXT(Table1[[#This Row],[Date]],"MMMM")</f>
        <v>March</v>
      </c>
      <c r="H41" t="str">
        <f>TEXT(Table1[[#This Row],[Date]],"DDDD")</f>
        <v>Monday</v>
      </c>
    </row>
    <row r="42" spans="1:16">
      <c r="A42" s="12">
        <v>45007</v>
      </c>
      <c r="B42" s="6" t="s">
        <v>0</v>
      </c>
      <c r="C42" s="23" t="s">
        <v>5</v>
      </c>
      <c r="D42" s="32">
        <v>166</v>
      </c>
      <c r="E42" s="4"/>
      <c r="F42" s="49">
        <v>1446</v>
      </c>
      <c r="G42" t="str">
        <f>TEXT(Table1[[#This Row],[Date]],"MMMM")</f>
        <v>March</v>
      </c>
      <c r="H42" t="str">
        <f>TEXT(Table1[[#This Row],[Date]],"DDDD")</f>
        <v>Wednesday</v>
      </c>
    </row>
    <row r="43" spans="1:16">
      <c r="A43" s="12">
        <v>45007</v>
      </c>
      <c r="B43" s="6" t="s">
        <v>3</v>
      </c>
      <c r="C43" s="23" t="s">
        <v>5</v>
      </c>
      <c r="D43" s="32">
        <v>167</v>
      </c>
      <c r="E43" s="4"/>
      <c r="F43" s="49">
        <v>15520</v>
      </c>
      <c r="G43" t="str">
        <f>TEXT(Table1[[#This Row],[Date]],"MMMM")</f>
        <v>March</v>
      </c>
      <c r="H43" t="str">
        <f>TEXT(Table1[[#This Row],[Date]],"DDDD")</f>
        <v>Wednesday</v>
      </c>
    </row>
    <row r="44" spans="1:16">
      <c r="A44" s="12">
        <v>45008</v>
      </c>
      <c r="B44" s="6" t="s">
        <v>3</v>
      </c>
      <c r="C44" s="23" t="s">
        <v>5</v>
      </c>
      <c r="D44" s="32">
        <v>168</v>
      </c>
      <c r="E44" s="4"/>
      <c r="F44" s="49">
        <v>38800</v>
      </c>
      <c r="G44" t="str">
        <f>TEXT(Table1[[#This Row],[Date]],"MMMM")</f>
        <v>March</v>
      </c>
      <c r="H44" t="str">
        <f>TEXT(Table1[[#This Row],[Date]],"DDDD")</f>
        <v>Thursday</v>
      </c>
    </row>
    <row r="45" spans="1:16">
      <c r="A45" s="12">
        <v>45009</v>
      </c>
      <c r="B45" s="6" t="s">
        <v>0</v>
      </c>
      <c r="C45" s="23" t="s">
        <v>5</v>
      </c>
      <c r="D45" s="32">
        <v>169</v>
      </c>
      <c r="E45" s="4"/>
      <c r="F45" s="49">
        <v>36720</v>
      </c>
      <c r="G45" t="str">
        <f>TEXT(Table1[[#This Row],[Date]],"MMMM")</f>
        <v>March</v>
      </c>
      <c r="H45" t="str">
        <f>TEXT(Table1[[#This Row],[Date]],"DDDD")</f>
        <v>Friday</v>
      </c>
    </row>
    <row r="46" spans="1:16">
      <c r="A46" s="12">
        <v>45012</v>
      </c>
      <c r="B46" s="6" t="s">
        <v>0</v>
      </c>
      <c r="C46" s="23" t="s">
        <v>5</v>
      </c>
      <c r="D46" s="32">
        <v>170</v>
      </c>
      <c r="E46" s="4"/>
      <c r="F46" s="49">
        <v>45882</v>
      </c>
      <c r="G46" t="str">
        <f>TEXT(Table1[[#This Row],[Date]],"MMMM")</f>
        <v>March</v>
      </c>
      <c r="H46" t="str">
        <f>TEXT(Table1[[#This Row],[Date]],"DDDD")</f>
        <v>Monday</v>
      </c>
    </row>
    <row r="47" spans="1:16">
      <c r="A47" s="12">
        <v>45013</v>
      </c>
      <c r="B47" s="6" t="s">
        <v>0</v>
      </c>
      <c r="C47" s="23" t="s">
        <v>5</v>
      </c>
      <c r="D47" s="32">
        <v>171</v>
      </c>
      <c r="E47" s="4"/>
      <c r="F47" s="49">
        <v>25299</v>
      </c>
      <c r="G47" t="str">
        <f>TEXT(Table1[[#This Row],[Date]],"MMMM")</f>
        <v>March</v>
      </c>
      <c r="H47" t="str">
        <f>TEXT(Table1[[#This Row],[Date]],"DDDD")</f>
        <v>Tuesday</v>
      </c>
    </row>
    <row r="48" spans="1:16">
      <c r="A48" s="12">
        <v>45015</v>
      </c>
      <c r="B48" s="6" t="s">
        <v>0</v>
      </c>
      <c r="C48" s="23" t="s">
        <v>5</v>
      </c>
      <c r="D48" s="32">
        <v>172</v>
      </c>
      <c r="E48" s="4"/>
      <c r="F48" s="49">
        <v>73166</v>
      </c>
      <c r="G48" t="str">
        <f>TEXT(Table1[[#This Row],[Date]],"MMMM")</f>
        <v>March</v>
      </c>
      <c r="H48" t="str">
        <f>TEXT(Table1[[#This Row],[Date]],"DDDD")</f>
        <v>Thursday</v>
      </c>
    </row>
    <row r="49" spans="1:8">
      <c r="A49" s="12">
        <v>45015</v>
      </c>
      <c r="B49" s="6" t="s">
        <v>0</v>
      </c>
      <c r="C49" s="23" t="s">
        <v>5</v>
      </c>
      <c r="D49" s="32">
        <v>173</v>
      </c>
      <c r="E49" s="4"/>
      <c r="F49" s="49">
        <v>10573</v>
      </c>
      <c r="G49" t="str">
        <f>TEXT(Table1[[#This Row],[Date]],"MMMM")</f>
        <v>March</v>
      </c>
      <c r="H49" t="str">
        <f>TEXT(Table1[[#This Row],[Date]],"DDDD")</f>
        <v>Thursday</v>
      </c>
    </row>
    <row r="50" spans="1:8">
      <c r="A50" s="12">
        <v>45015</v>
      </c>
      <c r="B50" s="6" t="s">
        <v>0</v>
      </c>
      <c r="C50" s="23" t="s">
        <v>5</v>
      </c>
      <c r="D50" s="32">
        <v>174</v>
      </c>
      <c r="E50" s="4"/>
      <c r="F50" s="49">
        <v>15859</v>
      </c>
      <c r="G50" t="str">
        <f>TEXT(Table1[[#This Row],[Date]],"MMMM")</f>
        <v>March</v>
      </c>
      <c r="H50" t="str">
        <f>TEXT(Table1[[#This Row],[Date]],"DDDD")</f>
        <v>Thursday</v>
      </c>
    </row>
    <row r="51" spans="1:8">
      <c r="A51" s="12">
        <v>45015</v>
      </c>
      <c r="B51" s="6" t="s">
        <v>3</v>
      </c>
      <c r="C51" s="23" t="s">
        <v>5</v>
      </c>
      <c r="D51" s="32">
        <v>175</v>
      </c>
      <c r="E51" s="4"/>
      <c r="F51" s="49">
        <v>45000</v>
      </c>
      <c r="G51" t="str">
        <f>TEXT(Table1[[#This Row],[Date]],"MMMM")</f>
        <v>March</v>
      </c>
      <c r="H51" t="str">
        <f>TEXT(Table1[[#This Row],[Date]],"DDDD")</f>
        <v>Thursday</v>
      </c>
    </row>
    <row r="52" spans="1:8">
      <c r="A52" s="13">
        <v>45016</v>
      </c>
      <c r="B52" s="8" t="s">
        <v>0</v>
      </c>
      <c r="C52" s="24" t="s">
        <v>5</v>
      </c>
      <c r="D52" s="33">
        <v>176</v>
      </c>
      <c r="E52" s="9"/>
      <c r="F52" s="50">
        <v>18184</v>
      </c>
      <c r="G52" t="str">
        <f>TEXT(Table1[[#This Row],[Date]],"MMMM")</f>
        <v>March</v>
      </c>
      <c r="H52" t="str">
        <f>TEXT(Table1[[#This Row],[Date]],"DDDD")</f>
        <v>Friday</v>
      </c>
    </row>
    <row r="53" spans="1:8">
      <c r="A53" s="11">
        <v>45021</v>
      </c>
      <c r="B53" s="2" t="s">
        <v>0</v>
      </c>
      <c r="C53" s="22" t="s">
        <v>5</v>
      </c>
      <c r="D53" s="31">
        <v>1</v>
      </c>
      <c r="E53" s="3"/>
      <c r="F53" s="47">
        <v>71633</v>
      </c>
      <c r="G53" t="str">
        <f>TEXT(Table1[[#This Row],[Date]],"MMMM")</f>
        <v>April</v>
      </c>
      <c r="H53" t="str">
        <f>TEXT(Table1[[#This Row],[Date]],"DDDD")</f>
        <v>Wednesday</v>
      </c>
    </row>
    <row r="54" spans="1:8">
      <c r="A54" s="12">
        <v>45022</v>
      </c>
      <c r="B54" s="6" t="s">
        <v>0</v>
      </c>
      <c r="C54" s="23" t="s">
        <v>5</v>
      </c>
      <c r="D54" s="32">
        <v>2</v>
      </c>
      <c r="E54" s="4"/>
      <c r="F54" s="49">
        <v>53336</v>
      </c>
      <c r="G54" t="str">
        <f>TEXT(Table1[[#This Row],[Date]],"MMMM")</f>
        <v>April</v>
      </c>
      <c r="H54" t="str">
        <f>TEXT(Table1[[#This Row],[Date]],"DDDD")</f>
        <v>Thursday</v>
      </c>
    </row>
    <row r="55" spans="1:8">
      <c r="A55" s="12">
        <v>45027</v>
      </c>
      <c r="B55" s="6" t="s">
        <v>0</v>
      </c>
      <c r="C55" s="23" t="s">
        <v>5</v>
      </c>
      <c r="D55" s="32">
        <v>3</v>
      </c>
      <c r="E55" s="4"/>
      <c r="F55" s="49">
        <v>15246</v>
      </c>
      <c r="G55" t="str">
        <f>TEXT(Table1[[#This Row],[Date]],"MMMM")</f>
        <v>April</v>
      </c>
      <c r="H55" t="str">
        <f>TEXT(Table1[[#This Row],[Date]],"DDDD")</f>
        <v>Tuesday</v>
      </c>
    </row>
    <row r="56" spans="1:8">
      <c r="A56" s="12">
        <v>45027</v>
      </c>
      <c r="B56" s="6" t="s">
        <v>0</v>
      </c>
      <c r="C56" s="23" t="s">
        <v>5</v>
      </c>
      <c r="D56" s="32">
        <v>4</v>
      </c>
      <c r="E56" s="4"/>
      <c r="F56" s="49">
        <v>60861</v>
      </c>
      <c r="G56" t="str">
        <f>TEXT(Table1[[#This Row],[Date]],"MMMM")</f>
        <v>April</v>
      </c>
      <c r="H56" t="str">
        <f>TEXT(Table1[[#This Row],[Date]],"DDDD")</f>
        <v>Tuesday</v>
      </c>
    </row>
    <row r="57" spans="1:8">
      <c r="A57" s="12">
        <v>45028</v>
      </c>
      <c r="B57" s="6" t="s">
        <v>0</v>
      </c>
      <c r="C57" s="23" t="s">
        <v>5</v>
      </c>
      <c r="D57" s="32">
        <v>5</v>
      </c>
      <c r="E57" s="4"/>
      <c r="F57" s="49">
        <v>11605</v>
      </c>
      <c r="G57" t="str">
        <f>TEXT(Table1[[#This Row],[Date]],"MMMM")</f>
        <v>April</v>
      </c>
      <c r="H57" t="str">
        <f>TEXT(Table1[[#This Row],[Date]],"DDDD")</f>
        <v>Wednesday</v>
      </c>
    </row>
    <row r="58" spans="1:8">
      <c r="A58" s="12">
        <v>45028</v>
      </c>
      <c r="B58" s="6" t="s">
        <v>0</v>
      </c>
      <c r="C58" s="23" t="s">
        <v>5</v>
      </c>
      <c r="D58" s="32">
        <v>6</v>
      </c>
      <c r="E58" s="4"/>
      <c r="F58" s="49">
        <v>22326</v>
      </c>
      <c r="G58" t="str">
        <f>TEXT(Table1[[#This Row],[Date]],"MMMM")</f>
        <v>April</v>
      </c>
      <c r="H58" t="str">
        <f>TEXT(Table1[[#This Row],[Date]],"DDDD")</f>
        <v>Wednesday</v>
      </c>
    </row>
    <row r="59" spans="1:8">
      <c r="A59" s="12">
        <v>45029</v>
      </c>
      <c r="B59" s="6" t="s">
        <v>0</v>
      </c>
      <c r="C59" s="23" t="s">
        <v>5</v>
      </c>
      <c r="D59" s="32">
        <v>7</v>
      </c>
      <c r="E59" s="4"/>
      <c r="F59" s="49">
        <v>19908</v>
      </c>
      <c r="G59" t="str">
        <f>TEXT(Table1[[#This Row],[Date]],"MMMM")</f>
        <v>April</v>
      </c>
      <c r="H59" t="str">
        <f>TEXT(Table1[[#This Row],[Date]],"DDDD")</f>
        <v>Thursday</v>
      </c>
    </row>
    <row r="60" spans="1:8">
      <c r="A60" s="12">
        <v>45031</v>
      </c>
      <c r="B60" s="6" t="s">
        <v>4</v>
      </c>
      <c r="C60" s="23" t="s">
        <v>5</v>
      </c>
      <c r="D60" s="32">
        <v>8</v>
      </c>
      <c r="E60" s="4"/>
      <c r="F60" s="49">
        <v>3450</v>
      </c>
      <c r="G60" t="str">
        <f>TEXT(Table1[[#This Row],[Date]],"MMMM")</f>
        <v>April</v>
      </c>
      <c r="H60" t="str">
        <f>TEXT(Table1[[#This Row],[Date]],"DDDD")</f>
        <v>Saturday</v>
      </c>
    </row>
    <row r="61" spans="1:8">
      <c r="A61" s="12">
        <v>45031</v>
      </c>
      <c r="B61" s="6" t="s">
        <v>0</v>
      </c>
      <c r="C61" s="23" t="s">
        <v>5</v>
      </c>
      <c r="D61" s="32">
        <v>9</v>
      </c>
      <c r="E61" s="4"/>
      <c r="F61" s="49">
        <v>43754</v>
      </c>
      <c r="G61" t="str">
        <f>TEXT(Table1[[#This Row],[Date]],"MMMM")</f>
        <v>April</v>
      </c>
      <c r="H61" t="str">
        <f>TEXT(Table1[[#This Row],[Date]],"DDDD")</f>
        <v>Saturday</v>
      </c>
    </row>
    <row r="62" spans="1:8">
      <c r="A62" s="12">
        <v>45034</v>
      </c>
      <c r="B62" s="6" t="s">
        <v>0</v>
      </c>
      <c r="C62" s="23" t="s">
        <v>5</v>
      </c>
      <c r="D62" s="32">
        <v>10</v>
      </c>
      <c r="E62" s="4"/>
      <c r="F62" s="49">
        <v>71508</v>
      </c>
      <c r="G62" t="str">
        <f>TEXT(Table1[[#This Row],[Date]],"MMMM")</f>
        <v>April</v>
      </c>
      <c r="H62" t="str">
        <f>TEXT(Table1[[#This Row],[Date]],"DDDD")</f>
        <v>Tuesday</v>
      </c>
    </row>
    <row r="63" spans="1:8">
      <c r="A63" s="12">
        <v>45034</v>
      </c>
      <c r="B63" s="6" t="s">
        <v>0</v>
      </c>
      <c r="C63" s="23" t="s">
        <v>5</v>
      </c>
      <c r="D63" s="32">
        <v>11</v>
      </c>
      <c r="E63" s="4"/>
      <c r="F63" s="49">
        <v>1416</v>
      </c>
      <c r="G63" t="str">
        <f>TEXT(Table1[[#This Row],[Date]],"MMMM")</f>
        <v>April</v>
      </c>
      <c r="H63" t="str">
        <f>TEXT(Table1[[#This Row],[Date]],"DDDD")</f>
        <v>Tuesday</v>
      </c>
    </row>
    <row r="64" spans="1:8">
      <c r="A64" s="12">
        <v>45034</v>
      </c>
      <c r="B64" s="6" t="s">
        <v>3</v>
      </c>
      <c r="C64" s="23" t="s">
        <v>5</v>
      </c>
      <c r="D64" s="32">
        <v>12</v>
      </c>
      <c r="E64" s="4"/>
      <c r="F64" s="49">
        <v>31700</v>
      </c>
      <c r="G64" t="str">
        <f>TEXT(Table1[[#This Row],[Date]],"MMMM")</f>
        <v>April</v>
      </c>
      <c r="H64" t="str">
        <f>TEXT(Table1[[#This Row],[Date]],"DDDD")</f>
        <v>Tuesday</v>
      </c>
    </row>
    <row r="65" spans="1:8">
      <c r="A65" s="12">
        <v>45037</v>
      </c>
      <c r="B65" s="6" t="s">
        <v>0</v>
      </c>
      <c r="C65" s="23" t="s">
        <v>5</v>
      </c>
      <c r="D65" s="32">
        <v>13</v>
      </c>
      <c r="E65" s="4"/>
      <c r="F65" s="49">
        <v>45625</v>
      </c>
      <c r="G65" t="str">
        <f>TEXT(Table1[[#This Row],[Date]],"MMMM")</f>
        <v>April</v>
      </c>
      <c r="H65" t="str">
        <f>TEXT(Table1[[#This Row],[Date]],"DDDD")</f>
        <v>Friday</v>
      </c>
    </row>
    <row r="66" spans="1:8">
      <c r="A66" s="12">
        <v>45037</v>
      </c>
      <c r="B66" s="6" t="s">
        <v>3</v>
      </c>
      <c r="C66" s="23" t="s">
        <v>5</v>
      </c>
      <c r="D66" s="32">
        <v>14</v>
      </c>
      <c r="E66" s="4"/>
      <c r="F66" s="49">
        <v>12300</v>
      </c>
      <c r="G66" t="str">
        <f>TEXT(Table1[[#This Row],[Date]],"MMMM")</f>
        <v>April</v>
      </c>
      <c r="H66" t="str">
        <f>TEXT(Table1[[#This Row],[Date]],"DDDD")</f>
        <v>Friday</v>
      </c>
    </row>
    <row r="67" spans="1:8">
      <c r="A67" s="12">
        <v>45040</v>
      </c>
      <c r="B67" s="6" t="s">
        <v>0</v>
      </c>
      <c r="C67" s="23" t="s">
        <v>5</v>
      </c>
      <c r="D67" s="32">
        <v>15</v>
      </c>
      <c r="E67" s="4"/>
      <c r="F67" s="51">
        <v>208447</v>
      </c>
      <c r="G67" t="str">
        <f>TEXT(Table1[[#This Row],[Date]],"MMMM")</f>
        <v>April</v>
      </c>
      <c r="H67" t="str">
        <f>TEXT(Table1[[#This Row],[Date]],"DDDD")</f>
        <v>Monday</v>
      </c>
    </row>
    <row r="68" spans="1:8">
      <c r="A68" s="12">
        <v>45041</v>
      </c>
      <c r="B68" s="6" t="s">
        <v>0</v>
      </c>
      <c r="C68" s="23" t="s">
        <v>5</v>
      </c>
      <c r="D68" s="32">
        <v>16</v>
      </c>
      <c r="E68" s="4"/>
      <c r="F68" s="49">
        <v>61183</v>
      </c>
      <c r="G68" t="str">
        <f>TEXT(Table1[[#This Row],[Date]],"MMMM")</f>
        <v>April</v>
      </c>
      <c r="H68" t="str">
        <f>TEXT(Table1[[#This Row],[Date]],"DDDD")</f>
        <v>Tuesday</v>
      </c>
    </row>
    <row r="69" spans="1:8">
      <c r="A69" s="12">
        <v>45041</v>
      </c>
      <c r="B69" s="6" t="s">
        <v>0</v>
      </c>
      <c r="C69" s="23" t="s">
        <v>5</v>
      </c>
      <c r="D69" s="32">
        <v>17</v>
      </c>
      <c r="E69" s="4"/>
      <c r="F69" s="49">
        <v>5286</v>
      </c>
      <c r="G69" t="str">
        <f>TEXT(Table1[[#This Row],[Date]],"MMMM")</f>
        <v>April</v>
      </c>
      <c r="H69" t="str">
        <f>TEXT(Table1[[#This Row],[Date]],"DDDD")</f>
        <v>Tuesday</v>
      </c>
    </row>
    <row r="70" spans="1:8">
      <c r="A70" s="12">
        <v>45044</v>
      </c>
      <c r="B70" s="6" t="s">
        <v>0</v>
      </c>
      <c r="C70" s="23" t="s">
        <v>5</v>
      </c>
      <c r="D70" s="32">
        <v>18</v>
      </c>
      <c r="E70" s="4"/>
      <c r="F70" s="49">
        <v>15293</v>
      </c>
      <c r="G70" t="str">
        <f>TEXT(Table1[[#This Row],[Date]],"MMMM")</f>
        <v>April</v>
      </c>
      <c r="H70" t="str">
        <f>TEXT(Table1[[#This Row],[Date]],"DDDD")</f>
        <v>Friday</v>
      </c>
    </row>
    <row r="71" spans="1:8">
      <c r="A71" s="13">
        <v>45045</v>
      </c>
      <c r="B71" s="8" t="s">
        <v>0</v>
      </c>
      <c r="C71" s="24" t="s">
        <v>5</v>
      </c>
      <c r="D71" s="33">
        <v>19</v>
      </c>
      <c r="E71" s="9"/>
      <c r="F71" s="50">
        <v>25073</v>
      </c>
      <c r="G71" t="str">
        <f>TEXT(Table1[[#This Row],[Date]],"MMMM")</f>
        <v>April</v>
      </c>
      <c r="H71" t="str">
        <f>TEXT(Table1[[#This Row],[Date]],"DDDD")</f>
        <v>Saturday</v>
      </c>
    </row>
    <row r="72" spans="1:8">
      <c r="A72" s="10">
        <v>45048</v>
      </c>
      <c r="B72" s="14" t="s">
        <v>0</v>
      </c>
      <c r="C72" s="25" t="s">
        <v>5</v>
      </c>
      <c r="D72" s="34">
        <v>20</v>
      </c>
      <c r="E72" s="15"/>
      <c r="F72" s="52">
        <v>944</v>
      </c>
      <c r="G72" t="str">
        <f>TEXT(Table1[[#This Row],[Date]],"MMMM")</f>
        <v>May</v>
      </c>
      <c r="H72" t="str">
        <f>TEXT(Table1[[#This Row],[Date]],"DDDD")</f>
        <v>Tuesday</v>
      </c>
    </row>
    <row r="73" spans="1:8">
      <c r="A73" s="16">
        <v>45049</v>
      </c>
      <c r="B73" s="17" t="s">
        <v>0</v>
      </c>
      <c r="C73" s="26" t="s">
        <v>5</v>
      </c>
      <c r="D73" s="35">
        <v>21</v>
      </c>
      <c r="E73" s="18"/>
      <c r="F73" s="55">
        <v>100556</v>
      </c>
      <c r="G73" t="str">
        <f>TEXT(Table1[[#This Row],[Date]],"MMMM")</f>
        <v>May</v>
      </c>
      <c r="H73" t="str">
        <f>TEXT(Table1[[#This Row],[Date]],"DDDD")</f>
        <v>Wednesday</v>
      </c>
    </row>
    <row r="74" spans="1:8">
      <c r="A74" s="16">
        <v>45054</v>
      </c>
      <c r="B74" s="17" t="s">
        <v>0</v>
      </c>
      <c r="C74" s="26" t="s">
        <v>5</v>
      </c>
      <c r="D74" s="35">
        <v>22</v>
      </c>
      <c r="E74" s="18"/>
      <c r="F74" s="53">
        <v>67783</v>
      </c>
      <c r="G74" t="str">
        <f>TEXT(Table1[[#This Row],[Date]],"MMMM")</f>
        <v>May</v>
      </c>
      <c r="H74" t="str">
        <f>TEXT(Table1[[#This Row],[Date]],"DDDD")</f>
        <v>Monday</v>
      </c>
    </row>
    <row r="75" spans="1:8">
      <c r="A75" s="16">
        <v>45056</v>
      </c>
      <c r="B75" s="17" t="s">
        <v>0</v>
      </c>
      <c r="C75" s="26" t="s">
        <v>5</v>
      </c>
      <c r="D75" s="35">
        <v>23</v>
      </c>
      <c r="E75" s="18"/>
      <c r="F75" s="53">
        <v>26668</v>
      </c>
      <c r="G75" t="str">
        <f>TEXT(Table1[[#This Row],[Date]],"MMMM")</f>
        <v>May</v>
      </c>
      <c r="H75" t="str">
        <f>TEXT(Table1[[#This Row],[Date]],"DDDD")</f>
        <v>Wednesday</v>
      </c>
    </row>
    <row r="76" spans="1:8">
      <c r="A76" s="16">
        <v>45056</v>
      </c>
      <c r="B76" s="17" t="s">
        <v>0</v>
      </c>
      <c r="C76" s="26" t="s">
        <v>5</v>
      </c>
      <c r="D76" s="35">
        <v>24</v>
      </c>
      <c r="E76" s="18"/>
      <c r="F76" s="53">
        <v>20603</v>
      </c>
      <c r="G76" t="str">
        <f>TEXT(Table1[[#This Row],[Date]],"MMMM")</f>
        <v>May</v>
      </c>
      <c r="H76" t="str">
        <f>TEXT(Table1[[#This Row],[Date]],"DDDD")</f>
        <v>Wednesday</v>
      </c>
    </row>
    <row r="77" spans="1:8">
      <c r="A77" s="16">
        <v>45059</v>
      </c>
      <c r="B77" s="17" t="s">
        <v>0</v>
      </c>
      <c r="C77" s="26" t="s">
        <v>5</v>
      </c>
      <c r="D77" s="35">
        <v>25</v>
      </c>
      <c r="E77" s="18"/>
      <c r="F77" s="53">
        <v>79410</v>
      </c>
      <c r="G77" t="str">
        <f>TEXT(Table1[[#This Row],[Date]],"MMMM")</f>
        <v>May</v>
      </c>
      <c r="H77" t="str">
        <f>TEXT(Table1[[#This Row],[Date]],"DDDD")</f>
        <v>Saturday</v>
      </c>
    </row>
    <row r="78" spans="1:8">
      <c r="A78" s="16">
        <v>45062</v>
      </c>
      <c r="B78" s="17" t="s">
        <v>0</v>
      </c>
      <c r="C78" s="26" t="s">
        <v>5</v>
      </c>
      <c r="D78" s="35">
        <v>26</v>
      </c>
      <c r="E78" s="18"/>
      <c r="F78" s="53">
        <v>41583</v>
      </c>
      <c r="G78" t="str">
        <f>TEXT(Table1[[#This Row],[Date]],"MMMM")</f>
        <v>May</v>
      </c>
      <c r="H78" t="str">
        <f>TEXT(Table1[[#This Row],[Date]],"DDDD")</f>
        <v>Tuesday</v>
      </c>
    </row>
    <row r="79" spans="1:8">
      <c r="A79" s="16">
        <v>45063</v>
      </c>
      <c r="B79" s="17" t="s">
        <v>0</v>
      </c>
      <c r="C79" s="26" t="s">
        <v>5</v>
      </c>
      <c r="D79" s="35">
        <v>27</v>
      </c>
      <c r="E79" s="18"/>
      <c r="F79" s="53">
        <v>81627</v>
      </c>
      <c r="G79" t="str">
        <f>TEXT(Table1[[#This Row],[Date]],"MMMM")</f>
        <v>May</v>
      </c>
      <c r="H79" t="str">
        <f>TEXT(Table1[[#This Row],[Date]],"DDDD")</f>
        <v>Wednesday</v>
      </c>
    </row>
    <row r="80" spans="1:8">
      <c r="A80" s="16">
        <v>45064</v>
      </c>
      <c r="B80" s="17" t="s">
        <v>0</v>
      </c>
      <c r="C80" s="26" t="s">
        <v>5</v>
      </c>
      <c r="D80" s="35">
        <v>28</v>
      </c>
      <c r="E80" s="18"/>
      <c r="F80" s="53">
        <v>21889</v>
      </c>
      <c r="G80" t="str">
        <f>TEXT(Table1[[#This Row],[Date]],"MMMM")</f>
        <v>May</v>
      </c>
      <c r="H80" t="str">
        <f>TEXT(Table1[[#This Row],[Date]],"DDDD")</f>
        <v>Thursday</v>
      </c>
    </row>
    <row r="81" spans="1:8">
      <c r="A81" s="16">
        <v>45064</v>
      </c>
      <c r="B81" s="17" t="s">
        <v>3</v>
      </c>
      <c r="C81" s="26" t="s">
        <v>5</v>
      </c>
      <c r="D81" s="35">
        <v>29</v>
      </c>
      <c r="E81" s="18"/>
      <c r="F81" s="53">
        <v>22500</v>
      </c>
      <c r="G81" t="str">
        <f>TEXT(Table1[[#This Row],[Date]],"MMMM")</f>
        <v>May</v>
      </c>
      <c r="H81" t="str">
        <f>TEXT(Table1[[#This Row],[Date]],"DDDD")</f>
        <v>Thursday</v>
      </c>
    </row>
    <row r="82" spans="1:8">
      <c r="A82" s="16">
        <v>45065</v>
      </c>
      <c r="B82" s="17" t="s">
        <v>0</v>
      </c>
      <c r="C82" s="26" t="s">
        <v>5</v>
      </c>
      <c r="D82" s="35">
        <v>30</v>
      </c>
      <c r="E82" s="18"/>
      <c r="F82" s="53">
        <v>48056</v>
      </c>
      <c r="G82" t="str">
        <f>TEXT(Table1[[#This Row],[Date]],"MMMM")</f>
        <v>May</v>
      </c>
      <c r="H82" t="str">
        <f>TEXT(Table1[[#This Row],[Date]],"DDDD")</f>
        <v>Friday</v>
      </c>
    </row>
    <row r="83" spans="1:8">
      <c r="A83" s="16">
        <v>45068</v>
      </c>
      <c r="B83" s="17" t="s">
        <v>0</v>
      </c>
      <c r="C83" s="26" t="s">
        <v>5</v>
      </c>
      <c r="D83" s="35">
        <v>31</v>
      </c>
      <c r="E83" s="18"/>
      <c r="F83" s="53">
        <v>27848</v>
      </c>
      <c r="G83" t="str">
        <f>TEXT(Table1[[#This Row],[Date]],"MMMM")</f>
        <v>May</v>
      </c>
      <c r="H83" t="str">
        <f>TEXT(Table1[[#This Row],[Date]],"DDDD")</f>
        <v>Monday</v>
      </c>
    </row>
    <row r="84" spans="1:8">
      <c r="A84" s="16">
        <v>45069</v>
      </c>
      <c r="B84" s="17" t="s">
        <v>0</v>
      </c>
      <c r="C84" s="26" t="s">
        <v>5</v>
      </c>
      <c r="D84" s="35">
        <v>32</v>
      </c>
      <c r="E84" s="18"/>
      <c r="F84" s="53">
        <v>26904</v>
      </c>
      <c r="G84" t="str">
        <f>TEXT(Table1[[#This Row],[Date]],"MMMM")</f>
        <v>May</v>
      </c>
      <c r="H84" t="str">
        <f>TEXT(Table1[[#This Row],[Date]],"DDDD")</f>
        <v>Tuesday</v>
      </c>
    </row>
    <row r="85" spans="1:8">
      <c r="A85" s="16">
        <v>45069</v>
      </c>
      <c r="B85" s="17" t="s">
        <v>0</v>
      </c>
      <c r="C85" s="26" t="s">
        <v>5</v>
      </c>
      <c r="D85" s="35">
        <v>33</v>
      </c>
      <c r="E85" s="18"/>
      <c r="F85" s="53">
        <v>24715</v>
      </c>
      <c r="G85" t="str">
        <f>TEXT(Table1[[#This Row],[Date]],"MMMM")</f>
        <v>May</v>
      </c>
      <c r="H85" t="str">
        <f>TEXT(Table1[[#This Row],[Date]],"DDDD")</f>
        <v>Tuesday</v>
      </c>
    </row>
    <row r="86" spans="1:8">
      <c r="A86" s="16">
        <v>45070</v>
      </c>
      <c r="B86" s="17" t="s">
        <v>0</v>
      </c>
      <c r="C86" s="26" t="s">
        <v>5</v>
      </c>
      <c r="D86" s="35">
        <v>34</v>
      </c>
      <c r="E86" s="18"/>
      <c r="F86" s="53">
        <v>1180</v>
      </c>
      <c r="G86" t="str">
        <f>TEXT(Table1[[#This Row],[Date]],"MMMM")</f>
        <v>May</v>
      </c>
      <c r="H86" t="str">
        <f>TEXT(Table1[[#This Row],[Date]],"DDDD")</f>
        <v>Wednesday</v>
      </c>
    </row>
    <row r="87" spans="1:8">
      <c r="A87" s="16">
        <v>45072</v>
      </c>
      <c r="B87" s="17" t="s">
        <v>0</v>
      </c>
      <c r="C87" s="26" t="s">
        <v>5</v>
      </c>
      <c r="D87" s="35">
        <v>35</v>
      </c>
      <c r="E87" s="18"/>
      <c r="F87" s="53">
        <v>51028</v>
      </c>
      <c r="G87" t="str">
        <f>TEXT(Table1[[#This Row],[Date]],"MMMM")</f>
        <v>May</v>
      </c>
      <c r="H87" t="str">
        <f>TEXT(Table1[[#This Row],[Date]],"DDDD")</f>
        <v>Friday</v>
      </c>
    </row>
    <row r="88" spans="1:8">
      <c r="A88" s="16">
        <v>45075</v>
      </c>
      <c r="B88" s="17" t="s">
        <v>0</v>
      </c>
      <c r="C88" s="26" t="s">
        <v>5</v>
      </c>
      <c r="D88" s="35">
        <v>36</v>
      </c>
      <c r="E88" s="18"/>
      <c r="F88" s="53">
        <v>60789</v>
      </c>
      <c r="G88" t="str">
        <f>TEXT(Table1[[#This Row],[Date]],"MMMM")</f>
        <v>May</v>
      </c>
      <c r="H88" t="str">
        <f>TEXT(Table1[[#This Row],[Date]],"DDDD")</f>
        <v>Monday</v>
      </c>
    </row>
    <row r="89" spans="1:8">
      <c r="A89" s="16">
        <v>45076</v>
      </c>
      <c r="B89" s="17" t="s">
        <v>0</v>
      </c>
      <c r="C89" s="26" t="s">
        <v>5</v>
      </c>
      <c r="D89" s="35">
        <v>37</v>
      </c>
      <c r="E89" s="18"/>
      <c r="F89" s="53">
        <v>28934</v>
      </c>
      <c r="G89" t="str">
        <f>TEXT(Table1[[#This Row],[Date]],"MMMM")</f>
        <v>May</v>
      </c>
      <c r="H89" t="str">
        <f>TEXT(Table1[[#This Row],[Date]],"DDDD")</f>
        <v>Tuesday</v>
      </c>
    </row>
    <row r="90" spans="1:8">
      <c r="A90" s="16">
        <v>45076</v>
      </c>
      <c r="B90" s="17" t="s">
        <v>4</v>
      </c>
      <c r="C90" s="26" t="s">
        <v>5</v>
      </c>
      <c r="D90" s="35">
        <v>38</v>
      </c>
      <c r="E90" s="18"/>
      <c r="F90" s="53">
        <v>3450</v>
      </c>
      <c r="G90" t="str">
        <f>TEXT(Table1[[#This Row],[Date]],"MMMM")</f>
        <v>May</v>
      </c>
      <c r="H90" t="str">
        <f>TEXT(Table1[[#This Row],[Date]],"DDDD")</f>
        <v>Tuesday</v>
      </c>
    </row>
    <row r="91" spans="1:8">
      <c r="A91" s="19">
        <v>45077</v>
      </c>
      <c r="B91" s="20" t="s">
        <v>0</v>
      </c>
      <c r="C91" s="27" t="s">
        <v>5</v>
      </c>
      <c r="D91" s="36">
        <v>39</v>
      </c>
      <c r="E91" s="21"/>
      <c r="F91" s="54">
        <v>71503</v>
      </c>
      <c r="G91" t="str">
        <f>TEXT(Table1[[#This Row],[Date]],"MMMM")</f>
        <v>May</v>
      </c>
      <c r="H91" t="str">
        <f>TEXT(Table1[[#This Row],[Date]],"DDDD")</f>
        <v>Wednesday</v>
      </c>
    </row>
    <row r="92" spans="1:8">
      <c r="A92" s="11">
        <v>45080</v>
      </c>
      <c r="B92" s="2" t="s">
        <v>0</v>
      </c>
      <c r="C92" s="22" t="s">
        <v>5</v>
      </c>
      <c r="D92" s="31">
        <v>40</v>
      </c>
      <c r="E92" s="3"/>
      <c r="F92" s="47">
        <v>50510</v>
      </c>
      <c r="G92" t="str">
        <f>TEXT(Table1[[#This Row],[Date]],"MMMM")</f>
        <v>June</v>
      </c>
      <c r="H92" t="str">
        <f>TEXT(Table1[[#This Row],[Date]],"DDDD")</f>
        <v>Saturday</v>
      </c>
    </row>
    <row r="93" spans="1:8">
      <c r="A93" s="12">
        <v>45082</v>
      </c>
      <c r="B93" s="6" t="s">
        <v>0</v>
      </c>
      <c r="C93" s="23" t="s">
        <v>5</v>
      </c>
      <c r="D93" s="32">
        <v>41</v>
      </c>
      <c r="E93" s="4"/>
      <c r="F93" s="49">
        <v>35391</v>
      </c>
      <c r="G93" t="str">
        <f>TEXT(Table1[[#This Row],[Date]],"MMMM")</f>
        <v>June</v>
      </c>
      <c r="H93" t="str">
        <f>TEXT(Table1[[#This Row],[Date]],"DDDD")</f>
        <v>Monday</v>
      </c>
    </row>
    <row r="94" spans="1:8">
      <c r="A94" s="12">
        <v>45083</v>
      </c>
      <c r="B94" s="6" t="s">
        <v>0</v>
      </c>
      <c r="C94" s="23" t="s">
        <v>5</v>
      </c>
      <c r="D94" s="32">
        <v>42</v>
      </c>
      <c r="E94" s="4"/>
      <c r="F94" s="49">
        <v>8496</v>
      </c>
      <c r="G94" t="str">
        <f>TEXT(Table1[[#This Row],[Date]],"MMMM")</f>
        <v>June</v>
      </c>
      <c r="H94" t="str">
        <f>TEXT(Table1[[#This Row],[Date]],"DDDD")</f>
        <v>Tuesday</v>
      </c>
    </row>
    <row r="95" spans="1:8">
      <c r="A95" s="12">
        <v>45083</v>
      </c>
      <c r="B95" s="6" t="s">
        <v>0</v>
      </c>
      <c r="C95" s="23" t="s">
        <v>5</v>
      </c>
      <c r="D95" s="32">
        <v>43</v>
      </c>
      <c r="E95" s="4"/>
      <c r="F95" s="49">
        <v>13735</v>
      </c>
      <c r="G95" t="str">
        <f>TEXT(Table1[[#This Row],[Date]],"MMMM")</f>
        <v>June</v>
      </c>
      <c r="H95" t="str">
        <f>TEXT(Table1[[#This Row],[Date]],"DDDD")</f>
        <v>Tuesday</v>
      </c>
    </row>
    <row r="96" spans="1:8">
      <c r="A96" s="12">
        <v>45083</v>
      </c>
      <c r="B96" s="6" t="s">
        <v>0</v>
      </c>
      <c r="C96" s="23" t="s">
        <v>5</v>
      </c>
      <c r="D96" s="32">
        <v>44</v>
      </c>
      <c r="E96" s="4"/>
      <c r="F96" s="49">
        <v>40155</v>
      </c>
      <c r="G96" t="str">
        <f>TEXT(Table1[[#This Row],[Date]],"MMMM")</f>
        <v>June</v>
      </c>
      <c r="H96" t="str">
        <f>TEXT(Table1[[#This Row],[Date]],"DDDD")</f>
        <v>Tuesday</v>
      </c>
    </row>
    <row r="97" spans="1:8">
      <c r="A97" s="12">
        <v>45086</v>
      </c>
      <c r="B97" s="6" t="s">
        <v>0</v>
      </c>
      <c r="C97" s="23" t="s">
        <v>5</v>
      </c>
      <c r="D97" s="32">
        <v>45</v>
      </c>
      <c r="E97" s="4"/>
      <c r="F97" s="49">
        <v>30491</v>
      </c>
      <c r="G97" t="str">
        <f>TEXT(Table1[[#This Row],[Date]],"MMMM")</f>
        <v>June</v>
      </c>
      <c r="H97" t="str">
        <f>TEXT(Table1[[#This Row],[Date]],"DDDD")</f>
        <v>Friday</v>
      </c>
    </row>
    <row r="98" spans="1:8">
      <c r="A98" s="12">
        <v>45089</v>
      </c>
      <c r="B98" s="6" t="s">
        <v>0</v>
      </c>
      <c r="C98" s="23" t="s">
        <v>5</v>
      </c>
      <c r="D98" s="32">
        <v>46</v>
      </c>
      <c r="E98" s="4"/>
      <c r="F98" s="49">
        <v>34550</v>
      </c>
      <c r="G98" t="str">
        <f>TEXT(Table1[[#This Row],[Date]],"MMMM")</f>
        <v>June</v>
      </c>
      <c r="H98" t="str">
        <f>TEXT(Table1[[#This Row],[Date]],"DDDD")</f>
        <v>Monday</v>
      </c>
    </row>
    <row r="99" spans="1:8">
      <c r="A99" s="12">
        <v>45089</v>
      </c>
      <c r="B99" s="6" t="s">
        <v>3</v>
      </c>
      <c r="C99" s="23" t="s">
        <v>5</v>
      </c>
      <c r="D99" s="32">
        <v>47</v>
      </c>
      <c r="E99" s="4"/>
      <c r="F99" s="49">
        <v>28200</v>
      </c>
      <c r="G99" t="str">
        <f>TEXT(Table1[[#This Row],[Date]],"MMMM")</f>
        <v>June</v>
      </c>
      <c r="H99" t="str">
        <f>TEXT(Table1[[#This Row],[Date]],"DDDD")</f>
        <v>Monday</v>
      </c>
    </row>
    <row r="100" spans="1:8">
      <c r="A100" s="12">
        <v>45090</v>
      </c>
      <c r="B100" s="6" t="s">
        <v>0</v>
      </c>
      <c r="C100" s="23" t="s">
        <v>5</v>
      </c>
      <c r="D100" s="32">
        <v>48</v>
      </c>
      <c r="E100" s="4"/>
      <c r="F100" s="49">
        <v>31766</v>
      </c>
      <c r="G100" t="str">
        <f>TEXT(Table1[[#This Row],[Date]],"MMMM")</f>
        <v>June</v>
      </c>
      <c r="H100" t="str">
        <f>TEXT(Table1[[#This Row],[Date]],"DDDD")</f>
        <v>Tuesday</v>
      </c>
    </row>
    <row r="101" spans="1:8">
      <c r="A101" s="12">
        <v>45091</v>
      </c>
      <c r="B101" s="6" t="s">
        <v>0</v>
      </c>
      <c r="C101" s="23" t="s">
        <v>5</v>
      </c>
      <c r="D101" s="32">
        <v>49</v>
      </c>
      <c r="E101" s="4"/>
      <c r="F101" s="49">
        <v>37878</v>
      </c>
      <c r="G101" t="str">
        <f>TEXT(Table1[[#This Row],[Date]],"MMMM")</f>
        <v>June</v>
      </c>
      <c r="H101" t="str">
        <f>TEXT(Table1[[#This Row],[Date]],"DDDD")</f>
        <v>Wednesday</v>
      </c>
    </row>
    <row r="102" spans="1:8">
      <c r="A102" s="12">
        <v>45094</v>
      </c>
      <c r="B102" s="6" t="s">
        <v>0</v>
      </c>
      <c r="C102" s="23" t="s">
        <v>5</v>
      </c>
      <c r="D102" s="32">
        <v>50</v>
      </c>
      <c r="E102" s="4"/>
      <c r="F102" s="49">
        <v>70198</v>
      </c>
      <c r="G102" t="str">
        <f>TEXT(Table1[[#This Row],[Date]],"MMMM")</f>
        <v>June</v>
      </c>
      <c r="H102" t="str">
        <f>TEXT(Table1[[#This Row],[Date]],"DDDD")</f>
        <v>Saturday</v>
      </c>
    </row>
    <row r="103" spans="1:8">
      <c r="A103" s="12">
        <v>45097</v>
      </c>
      <c r="B103" s="6" t="s">
        <v>0</v>
      </c>
      <c r="C103" s="23" t="s">
        <v>5</v>
      </c>
      <c r="D103" s="32">
        <v>51</v>
      </c>
      <c r="E103" s="4"/>
      <c r="F103" s="49">
        <v>25700</v>
      </c>
      <c r="G103" t="str">
        <f>TEXT(Table1[[#This Row],[Date]],"MMMM")</f>
        <v>June</v>
      </c>
      <c r="H103" t="str">
        <f>TEXT(Table1[[#This Row],[Date]],"DDDD")</f>
        <v>Tuesday</v>
      </c>
    </row>
    <row r="104" spans="1:8">
      <c r="A104" s="12">
        <v>45098</v>
      </c>
      <c r="B104" s="6" t="s">
        <v>0</v>
      </c>
      <c r="C104" s="23" t="s">
        <v>5</v>
      </c>
      <c r="D104" s="32">
        <v>52</v>
      </c>
      <c r="E104" s="4"/>
      <c r="F104" s="51">
        <v>129877</v>
      </c>
      <c r="G104" t="str">
        <f>TEXT(Table1[[#This Row],[Date]],"MMMM")</f>
        <v>June</v>
      </c>
      <c r="H104" t="str">
        <f>TEXT(Table1[[#This Row],[Date]],"DDDD")</f>
        <v>Wednesday</v>
      </c>
    </row>
    <row r="105" spans="1:8">
      <c r="A105" s="12">
        <v>45098</v>
      </c>
      <c r="B105" s="6" t="s">
        <v>0</v>
      </c>
      <c r="C105" s="23" t="s">
        <v>5</v>
      </c>
      <c r="D105" s="32">
        <v>53</v>
      </c>
      <c r="E105" s="4"/>
      <c r="F105" s="49">
        <v>26432</v>
      </c>
      <c r="G105" t="str">
        <f>TEXT(Table1[[#This Row],[Date]],"MMMM")</f>
        <v>June</v>
      </c>
      <c r="H105" t="str">
        <f>TEXT(Table1[[#This Row],[Date]],"DDDD")</f>
        <v>Wednesday</v>
      </c>
    </row>
    <row r="106" spans="1:8">
      <c r="A106" s="12">
        <v>45103</v>
      </c>
      <c r="B106" s="6" t="s">
        <v>0</v>
      </c>
      <c r="C106" s="23" t="s">
        <v>5</v>
      </c>
      <c r="D106" s="32">
        <v>54</v>
      </c>
      <c r="E106" s="4"/>
      <c r="F106" s="49">
        <v>92040</v>
      </c>
      <c r="G106" t="str">
        <f>TEXT(Table1[[#This Row],[Date]],"MMMM")</f>
        <v>June</v>
      </c>
      <c r="H106" t="str">
        <f>TEXT(Table1[[#This Row],[Date]],"DDDD")</f>
        <v>Monday</v>
      </c>
    </row>
    <row r="107" spans="1:8">
      <c r="A107" s="12">
        <v>45103</v>
      </c>
      <c r="B107" s="6" t="s">
        <v>0</v>
      </c>
      <c r="C107" s="23" t="s">
        <v>5</v>
      </c>
      <c r="D107" s="32">
        <v>55</v>
      </c>
      <c r="E107" s="4"/>
      <c r="F107" s="49">
        <v>5593</v>
      </c>
      <c r="G107" t="str">
        <f>TEXT(Table1[[#This Row],[Date]],"MMMM")</f>
        <v>June</v>
      </c>
      <c r="H107" t="str">
        <f>TEXT(Table1[[#This Row],[Date]],"DDDD")</f>
        <v>Monday</v>
      </c>
    </row>
    <row r="108" spans="1:8">
      <c r="A108" s="12">
        <v>45104</v>
      </c>
      <c r="B108" s="6" t="s">
        <v>0</v>
      </c>
      <c r="C108" s="23" t="s">
        <v>5</v>
      </c>
      <c r="D108" s="32">
        <v>56</v>
      </c>
      <c r="E108" s="4"/>
      <c r="F108" s="49">
        <v>8549</v>
      </c>
      <c r="G108" t="str">
        <f>TEXT(Table1[[#This Row],[Date]],"MMMM")</f>
        <v>June</v>
      </c>
      <c r="H108" t="str">
        <f>TEXT(Table1[[#This Row],[Date]],"DDDD")</f>
        <v>Tuesday</v>
      </c>
    </row>
    <row r="109" spans="1:8">
      <c r="A109" s="12">
        <v>45104</v>
      </c>
      <c r="B109" s="6" t="s">
        <v>0</v>
      </c>
      <c r="C109" s="23" t="s">
        <v>5</v>
      </c>
      <c r="D109" s="32">
        <v>57</v>
      </c>
      <c r="E109" s="4"/>
      <c r="F109" s="49">
        <v>29823</v>
      </c>
      <c r="G109" t="str">
        <f>TEXT(Table1[[#This Row],[Date]],"MMMM")</f>
        <v>June</v>
      </c>
      <c r="H109" t="str">
        <f>TEXT(Table1[[#This Row],[Date]],"DDDD")</f>
        <v>Tuesday</v>
      </c>
    </row>
    <row r="110" spans="1:8">
      <c r="A110" s="12">
        <v>45104</v>
      </c>
      <c r="B110" s="6" t="s">
        <v>3</v>
      </c>
      <c r="C110" s="23" t="s">
        <v>5</v>
      </c>
      <c r="D110" s="32">
        <v>58</v>
      </c>
      <c r="E110" s="4"/>
      <c r="F110" s="49">
        <v>42120</v>
      </c>
      <c r="G110" t="str">
        <f>TEXT(Table1[[#This Row],[Date]],"MMMM")</f>
        <v>June</v>
      </c>
      <c r="H110" t="str">
        <f>TEXT(Table1[[#This Row],[Date]],"DDDD")</f>
        <v>Tuesday</v>
      </c>
    </row>
    <row r="111" spans="1:8">
      <c r="A111" s="12">
        <v>45106</v>
      </c>
      <c r="B111" s="6" t="s">
        <v>1</v>
      </c>
      <c r="C111" s="23" t="s">
        <v>5</v>
      </c>
      <c r="D111" s="32">
        <v>59</v>
      </c>
      <c r="E111" s="4"/>
      <c r="F111" s="49">
        <v>33750</v>
      </c>
      <c r="G111" t="str">
        <f>TEXT(Table1[[#This Row],[Date]],"MMMM")</f>
        <v>June</v>
      </c>
      <c r="H111" t="str">
        <f>TEXT(Table1[[#This Row],[Date]],"DDDD")</f>
        <v>Thursday</v>
      </c>
    </row>
    <row r="112" spans="1:8">
      <c r="A112" s="12">
        <v>45106</v>
      </c>
      <c r="B112" s="6" t="s">
        <v>1</v>
      </c>
      <c r="C112" s="23" t="s">
        <v>5</v>
      </c>
      <c r="D112" s="32">
        <v>60</v>
      </c>
      <c r="E112" s="4"/>
      <c r="F112" s="49">
        <v>8000</v>
      </c>
      <c r="G112" t="str">
        <f>TEXT(Table1[[#This Row],[Date]],"MMMM")</f>
        <v>June</v>
      </c>
      <c r="H112" t="str">
        <f>TEXT(Table1[[#This Row],[Date]],"DDDD")</f>
        <v>Thursday</v>
      </c>
    </row>
    <row r="113" spans="1:8">
      <c r="A113" s="12">
        <v>45107</v>
      </c>
      <c r="B113" s="6" t="s">
        <v>0</v>
      </c>
      <c r="C113" s="23" t="s">
        <v>5</v>
      </c>
      <c r="D113" s="32">
        <v>61</v>
      </c>
      <c r="E113" s="4"/>
      <c r="F113" s="49">
        <v>21045</v>
      </c>
      <c r="G113" t="str">
        <f>TEXT(Table1[[#This Row],[Date]],"MMMM")</f>
        <v>June</v>
      </c>
      <c r="H113" t="str">
        <f>TEXT(Table1[[#This Row],[Date]],"DDDD")</f>
        <v>Friday</v>
      </c>
    </row>
  </sheetData>
  <pageMargins left="0.7" right="0.7" top="0.75" bottom="0.75" header="0.3" footer="0.3"/>
  <pageSetup orientation="portrait" r:id="rId3"/>
  <drawing r:id="rId4"/>
  <tableParts count="2"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AF52-3764-446A-B657-8E974D9FC1B8}">
  <dimension ref="A3:W84"/>
  <sheetViews>
    <sheetView tabSelected="1" topLeftCell="Q16" workbookViewId="0">
      <selection activeCell="S26" sqref="S26"/>
    </sheetView>
  </sheetViews>
  <sheetFormatPr defaultRowHeight="14.4"/>
  <cols>
    <col min="1" max="1" width="12.5546875" bestFit="1" customWidth="1"/>
    <col min="2" max="2" width="20.5546875" bestFit="1" customWidth="1"/>
    <col min="3" max="3" width="8.44140625" bestFit="1" customWidth="1"/>
    <col min="4" max="4" width="6.44140625" bestFit="1" customWidth="1"/>
    <col min="5" max="5" width="4.88671875" bestFit="1" customWidth="1"/>
    <col min="6" max="6" width="4.77734375" bestFit="1" customWidth="1"/>
    <col min="7" max="7" width="4.88671875" bestFit="1" customWidth="1"/>
    <col min="8" max="8" width="10.77734375" bestFit="1" customWidth="1"/>
    <col min="9" max="14" width="5" bestFit="1" customWidth="1"/>
    <col min="15" max="15" width="12.44140625" bestFit="1" customWidth="1"/>
    <col min="16" max="16" width="12" bestFit="1" customWidth="1"/>
    <col min="17" max="17" width="27.21875" bestFit="1" customWidth="1"/>
    <col min="18" max="18" width="25.44140625" bestFit="1" customWidth="1"/>
    <col min="19" max="19" width="14.21875" bestFit="1" customWidth="1"/>
    <col min="20" max="20" width="22.5546875" bestFit="1" customWidth="1"/>
    <col min="21" max="21" width="10.5546875" bestFit="1" customWidth="1"/>
    <col min="22" max="22" width="10.77734375" bestFit="1" customWidth="1"/>
    <col min="23" max="34" width="5" bestFit="1" customWidth="1"/>
    <col min="35" max="99" width="6" bestFit="1" customWidth="1"/>
    <col min="100" max="100" width="8" bestFit="1" customWidth="1"/>
    <col min="101" max="120" width="6" bestFit="1" customWidth="1"/>
    <col min="121" max="126" width="7" bestFit="1" customWidth="1"/>
    <col min="127" max="127" width="10.77734375" bestFit="1" customWidth="1"/>
  </cols>
  <sheetData>
    <row r="3" spans="1:17">
      <c r="A3" s="44" t="s">
        <v>13</v>
      </c>
      <c r="B3" t="s">
        <v>41</v>
      </c>
    </row>
    <row r="4" spans="1:17">
      <c r="A4" s="57">
        <v>44928</v>
      </c>
      <c r="B4">
        <v>28910</v>
      </c>
      <c r="O4" s="44" t="s">
        <v>13</v>
      </c>
      <c r="P4" t="s">
        <v>28</v>
      </c>
    </row>
    <row r="5" spans="1:17">
      <c r="A5" s="57">
        <v>44931</v>
      </c>
      <c r="B5">
        <v>743</v>
      </c>
      <c r="O5" s="45" t="s">
        <v>14</v>
      </c>
      <c r="P5">
        <v>409002.2</v>
      </c>
    </row>
    <row r="6" spans="1:17">
      <c r="A6" s="57">
        <v>44932</v>
      </c>
      <c r="B6">
        <v>41483</v>
      </c>
      <c r="O6" s="45" t="s">
        <v>15</v>
      </c>
      <c r="P6">
        <v>821420</v>
      </c>
      <c r="Q6" t="s">
        <v>29</v>
      </c>
    </row>
    <row r="7" spans="1:17">
      <c r="A7" s="57">
        <v>44936</v>
      </c>
      <c r="B7">
        <v>8100</v>
      </c>
      <c r="O7" s="45" t="s">
        <v>16</v>
      </c>
      <c r="P7">
        <v>873657</v>
      </c>
    </row>
    <row r="8" spans="1:17">
      <c r="A8" s="57">
        <v>44937</v>
      </c>
      <c r="B8">
        <v>56663.199999999997</v>
      </c>
      <c r="O8" s="45" t="s">
        <v>17</v>
      </c>
      <c r="P8">
        <v>779950</v>
      </c>
    </row>
    <row r="9" spans="1:17">
      <c r="A9" s="57">
        <v>44939</v>
      </c>
      <c r="B9">
        <v>27217</v>
      </c>
      <c r="O9" s="45" t="s">
        <v>18</v>
      </c>
      <c r="P9">
        <v>807970</v>
      </c>
    </row>
    <row r="10" spans="1:17">
      <c r="A10" s="57">
        <v>44946</v>
      </c>
      <c r="B10">
        <v>71176</v>
      </c>
      <c r="O10" s="45" t="s">
        <v>19</v>
      </c>
      <c r="P10">
        <v>804299</v>
      </c>
    </row>
    <row r="11" spans="1:17">
      <c r="A11" s="57">
        <v>44951</v>
      </c>
      <c r="B11">
        <v>62770</v>
      </c>
      <c r="O11" s="45" t="s">
        <v>20</v>
      </c>
      <c r="P11">
        <v>4496298.2</v>
      </c>
    </row>
    <row r="12" spans="1:17">
      <c r="A12" s="57">
        <v>44953</v>
      </c>
      <c r="B12">
        <v>8201</v>
      </c>
    </row>
    <row r="13" spans="1:17">
      <c r="A13" s="57">
        <v>44954</v>
      </c>
      <c r="B13">
        <v>63572</v>
      </c>
      <c r="O13" s="44" t="s">
        <v>13</v>
      </c>
      <c r="P13" t="s">
        <v>22</v>
      </c>
    </row>
    <row r="14" spans="1:17">
      <c r="A14" s="57">
        <v>44957</v>
      </c>
      <c r="B14">
        <v>40167</v>
      </c>
      <c r="O14" s="45" t="s">
        <v>23</v>
      </c>
      <c r="P14">
        <v>2</v>
      </c>
    </row>
    <row r="15" spans="1:17">
      <c r="A15" s="57">
        <v>44959</v>
      </c>
      <c r="B15">
        <v>32851</v>
      </c>
      <c r="O15" s="45" t="s">
        <v>24</v>
      </c>
      <c r="P15">
        <v>10</v>
      </c>
      <c r="Q15" t="s">
        <v>30</v>
      </c>
    </row>
    <row r="16" spans="1:17">
      <c r="A16" s="57">
        <v>44964</v>
      </c>
      <c r="B16">
        <v>121290</v>
      </c>
      <c r="O16" s="45" t="s">
        <v>25</v>
      </c>
      <c r="P16">
        <v>93</v>
      </c>
    </row>
    <row r="17" spans="1:21">
      <c r="A17" s="57">
        <v>44965</v>
      </c>
      <c r="B17">
        <v>27380</v>
      </c>
      <c r="O17" s="45" t="s">
        <v>26</v>
      </c>
      <c r="P17">
        <v>2</v>
      </c>
    </row>
    <row r="18" spans="1:21">
      <c r="A18" s="57">
        <v>44966</v>
      </c>
      <c r="B18">
        <v>74729</v>
      </c>
      <c r="O18" s="45" t="s">
        <v>27</v>
      </c>
      <c r="P18">
        <v>5</v>
      </c>
    </row>
    <row r="19" spans="1:21">
      <c r="A19" s="57">
        <v>44968</v>
      </c>
      <c r="B19">
        <v>3351</v>
      </c>
      <c r="O19" s="45" t="s">
        <v>20</v>
      </c>
      <c r="P19">
        <v>112</v>
      </c>
    </row>
    <row r="20" spans="1:21">
      <c r="A20" s="57">
        <v>44970</v>
      </c>
      <c r="B20">
        <v>137688</v>
      </c>
    </row>
    <row r="21" spans="1:21">
      <c r="A21" s="57">
        <v>44971</v>
      </c>
      <c r="B21">
        <v>44480</v>
      </c>
    </row>
    <row r="22" spans="1:21">
      <c r="A22" s="57">
        <v>44973</v>
      </c>
      <c r="B22">
        <v>54481</v>
      </c>
      <c r="O22" s="44" t="s">
        <v>13</v>
      </c>
      <c r="P22" t="s">
        <v>28</v>
      </c>
    </row>
    <row r="23" spans="1:21">
      <c r="A23" s="57">
        <v>44974</v>
      </c>
      <c r="B23">
        <v>6390</v>
      </c>
      <c r="O23" s="45" t="s">
        <v>23</v>
      </c>
      <c r="P23">
        <v>151066</v>
      </c>
    </row>
    <row r="24" spans="1:21">
      <c r="A24" s="57">
        <v>44975</v>
      </c>
      <c r="B24">
        <v>84388</v>
      </c>
      <c r="O24" s="45" t="s">
        <v>24</v>
      </c>
      <c r="P24">
        <v>295120</v>
      </c>
    </row>
    <row r="25" spans="1:21">
      <c r="A25" s="57">
        <v>44979</v>
      </c>
      <c r="B25">
        <v>64576</v>
      </c>
      <c r="O25" s="45" t="s">
        <v>25</v>
      </c>
      <c r="P25">
        <v>3969512.2</v>
      </c>
      <c r="Q25" t="s">
        <v>31</v>
      </c>
    </row>
    <row r="26" spans="1:21">
      <c r="A26" s="57">
        <v>44984</v>
      </c>
      <c r="B26">
        <v>55702</v>
      </c>
      <c r="O26" s="45" t="s">
        <v>26</v>
      </c>
      <c r="P26">
        <v>6900</v>
      </c>
    </row>
    <row r="27" spans="1:21">
      <c r="A27" s="57">
        <v>44985</v>
      </c>
      <c r="B27">
        <v>114114</v>
      </c>
      <c r="O27" s="45" t="s">
        <v>27</v>
      </c>
      <c r="P27">
        <v>73700</v>
      </c>
    </row>
    <row r="28" spans="1:21">
      <c r="A28" s="57">
        <v>44991</v>
      </c>
      <c r="B28">
        <v>71769</v>
      </c>
      <c r="O28" s="45" t="s">
        <v>20</v>
      </c>
      <c r="P28">
        <v>4496298.2</v>
      </c>
    </row>
    <row r="29" spans="1:21">
      <c r="A29" s="57">
        <v>44994</v>
      </c>
      <c r="B29">
        <v>129778</v>
      </c>
    </row>
    <row r="30" spans="1:21">
      <c r="A30" s="57">
        <v>44995</v>
      </c>
      <c r="B30">
        <v>14549</v>
      </c>
    </row>
    <row r="31" spans="1:21">
      <c r="A31" s="57">
        <v>44996</v>
      </c>
      <c r="B31">
        <v>25960</v>
      </c>
      <c r="O31" s="44" t="s">
        <v>45</v>
      </c>
      <c r="P31" s="44" t="s">
        <v>21</v>
      </c>
    </row>
    <row r="32" spans="1:21">
      <c r="A32" s="57">
        <v>44999</v>
      </c>
      <c r="B32">
        <v>76942</v>
      </c>
      <c r="O32" s="44" t="s">
        <v>13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20</v>
      </c>
    </row>
    <row r="33" spans="1:23">
      <c r="A33" s="57">
        <v>45002</v>
      </c>
      <c r="B33">
        <v>34234</v>
      </c>
      <c r="O33" s="45" t="s">
        <v>14</v>
      </c>
      <c r="R33">
        <v>11</v>
      </c>
      <c r="T33">
        <v>1</v>
      </c>
      <c r="U33">
        <v>12</v>
      </c>
    </row>
    <row r="34" spans="1:23">
      <c r="A34" s="57">
        <v>45005</v>
      </c>
      <c r="B34">
        <v>193976</v>
      </c>
      <c r="O34" s="45" t="s">
        <v>15</v>
      </c>
      <c r="P34">
        <v>2</v>
      </c>
      <c r="Q34">
        <v>1</v>
      </c>
      <c r="R34">
        <v>13</v>
      </c>
      <c r="T34">
        <v>2</v>
      </c>
      <c r="U34">
        <v>18</v>
      </c>
    </row>
    <row r="35" spans="1:23">
      <c r="A35" s="57">
        <v>45007</v>
      </c>
      <c r="B35">
        <v>16966</v>
      </c>
      <c r="O35" s="45" t="s">
        <v>16</v>
      </c>
      <c r="Q35">
        <v>4</v>
      </c>
      <c r="R35">
        <v>17</v>
      </c>
      <c r="U35">
        <v>21</v>
      </c>
      <c r="W35" t="s">
        <v>33</v>
      </c>
    </row>
    <row r="36" spans="1:23">
      <c r="A36" s="57">
        <v>45008</v>
      </c>
      <c r="B36">
        <v>38800</v>
      </c>
      <c r="O36" s="45" t="s">
        <v>17</v>
      </c>
      <c r="Q36">
        <v>2</v>
      </c>
      <c r="R36">
        <v>16</v>
      </c>
      <c r="S36">
        <v>1</v>
      </c>
      <c r="U36">
        <v>19</v>
      </c>
    </row>
    <row r="37" spans="1:23">
      <c r="A37" s="57">
        <v>45009</v>
      </c>
      <c r="B37">
        <v>36720</v>
      </c>
      <c r="O37" s="45" t="s">
        <v>18</v>
      </c>
      <c r="Q37">
        <v>1</v>
      </c>
      <c r="R37">
        <v>18</v>
      </c>
      <c r="S37">
        <v>1</v>
      </c>
      <c r="U37">
        <v>20</v>
      </c>
    </row>
    <row r="38" spans="1:23">
      <c r="A38" s="57">
        <v>45012</v>
      </c>
      <c r="B38">
        <v>45882</v>
      </c>
      <c r="O38" s="45" t="s">
        <v>19</v>
      </c>
      <c r="Q38">
        <v>2</v>
      </c>
      <c r="R38">
        <v>18</v>
      </c>
      <c r="T38">
        <v>2</v>
      </c>
      <c r="U38">
        <v>22</v>
      </c>
    </row>
    <row r="39" spans="1:23">
      <c r="A39" s="57">
        <v>45013</v>
      </c>
      <c r="B39">
        <v>25299</v>
      </c>
      <c r="O39" s="45" t="s">
        <v>20</v>
      </c>
      <c r="P39">
        <v>2</v>
      </c>
      <c r="Q39">
        <v>10</v>
      </c>
      <c r="R39">
        <v>93</v>
      </c>
      <c r="S39">
        <v>2</v>
      </c>
      <c r="T39">
        <v>5</v>
      </c>
      <c r="U39">
        <v>112</v>
      </c>
    </row>
    <row r="40" spans="1:23">
      <c r="A40" s="57">
        <v>45015</v>
      </c>
      <c r="B40">
        <v>144598</v>
      </c>
    </row>
    <row r="41" spans="1:23">
      <c r="A41" s="57">
        <v>45016</v>
      </c>
      <c r="B41">
        <v>18184</v>
      </c>
    </row>
    <row r="42" spans="1:23">
      <c r="A42" s="57">
        <v>45021</v>
      </c>
      <c r="B42">
        <v>71633</v>
      </c>
      <c r="O42" s="44" t="s">
        <v>43</v>
      </c>
      <c r="P42" t="s">
        <v>42</v>
      </c>
    </row>
    <row r="43" spans="1:23">
      <c r="A43" s="57">
        <v>45022</v>
      </c>
      <c r="B43">
        <v>53336</v>
      </c>
    </row>
    <row r="44" spans="1:23">
      <c r="A44" s="57">
        <v>45027</v>
      </c>
      <c r="B44">
        <v>76107</v>
      </c>
      <c r="O44" s="44" t="s">
        <v>13</v>
      </c>
      <c r="P44" t="s">
        <v>41</v>
      </c>
    </row>
    <row r="45" spans="1:23">
      <c r="A45" s="57">
        <v>45028</v>
      </c>
      <c r="B45">
        <v>33931</v>
      </c>
      <c r="O45" s="45" t="s">
        <v>14</v>
      </c>
      <c r="P45">
        <v>409002.2</v>
      </c>
    </row>
    <row r="46" spans="1:23">
      <c r="A46" s="57">
        <v>45029</v>
      </c>
      <c r="B46">
        <v>19908</v>
      </c>
      <c r="O46" s="45" t="s">
        <v>15</v>
      </c>
      <c r="P46">
        <v>821420</v>
      </c>
    </row>
    <row r="47" spans="1:23">
      <c r="A47" s="57">
        <v>45031</v>
      </c>
      <c r="B47">
        <v>47204</v>
      </c>
      <c r="O47" s="45" t="s">
        <v>16</v>
      </c>
      <c r="P47">
        <v>873657</v>
      </c>
    </row>
    <row r="48" spans="1:23">
      <c r="A48" s="57">
        <v>45034</v>
      </c>
      <c r="B48">
        <v>104624</v>
      </c>
      <c r="O48" s="45" t="s">
        <v>17</v>
      </c>
      <c r="P48">
        <v>779950</v>
      </c>
    </row>
    <row r="49" spans="1:22">
      <c r="A49" s="57">
        <v>45037</v>
      </c>
      <c r="B49">
        <v>57925</v>
      </c>
      <c r="O49" s="45" t="s">
        <v>18</v>
      </c>
      <c r="P49">
        <v>807970</v>
      </c>
    </row>
    <row r="50" spans="1:22">
      <c r="A50" s="57">
        <v>45040</v>
      </c>
      <c r="B50">
        <v>208447</v>
      </c>
      <c r="O50" s="45" t="s">
        <v>19</v>
      </c>
      <c r="P50">
        <v>804299</v>
      </c>
    </row>
    <row r="51" spans="1:22">
      <c r="A51" s="57">
        <v>45041</v>
      </c>
      <c r="B51">
        <v>66469</v>
      </c>
      <c r="O51" s="45" t="s">
        <v>20</v>
      </c>
      <c r="P51">
        <v>4496298.2</v>
      </c>
    </row>
    <row r="52" spans="1:22">
      <c r="A52" s="57">
        <v>45044</v>
      </c>
      <c r="B52">
        <v>15293</v>
      </c>
    </row>
    <row r="53" spans="1:22">
      <c r="A53" s="57">
        <v>45045</v>
      </c>
      <c r="B53">
        <v>25073</v>
      </c>
    </row>
    <row r="54" spans="1:22">
      <c r="A54" s="57">
        <v>45048</v>
      </c>
      <c r="B54">
        <v>944</v>
      </c>
    </row>
    <row r="55" spans="1:22">
      <c r="A55" s="57">
        <v>45049</v>
      </c>
      <c r="B55">
        <v>100556</v>
      </c>
      <c r="O55" s="44" t="s">
        <v>32</v>
      </c>
      <c r="P55" s="44" t="s">
        <v>21</v>
      </c>
    </row>
    <row r="56" spans="1:22">
      <c r="A56" s="57">
        <v>45054</v>
      </c>
      <c r="B56">
        <v>67783</v>
      </c>
      <c r="O56" s="44" t="s">
        <v>13</v>
      </c>
      <c r="P56" t="s">
        <v>14</v>
      </c>
      <c r="Q56" t="s">
        <v>15</v>
      </c>
      <c r="R56" t="s">
        <v>16</v>
      </c>
      <c r="S56" t="s">
        <v>17</v>
      </c>
      <c r="T56" t="s">
        <v>18</v>
      </c>
      <c r="U56" t="s">
        <v>19</v>
      </c>
      <c r="V56" t="s">
        <v>20</v>
      </c>
    </row>
    <row r="57" spans="1:22">
      <c r="A57" s="57">
        <v>45056</v>
      </c>
      <c r="B57">
        <v>47271</v>
      </c>
      <c r="O57" s="45" t="s">
        <v>48</v>
      </c>
      <c r="P57">
        <v>1</v>
      </c>
      <c r="Q57">
        <v>2</v>
      </c>
      <c r="R57">
        <v>3</v>
      </c>
      <c r="S57">
        <v>1</v>
      </c>
      <c r="T57">
        <v>3</v>
      </c>
      <c r="U57">
        <v>5</v>
      </c>
      <c r="V57">
        <v>15</v>
      </c>
    </row>
    <row r="58" spans="1:22">
      <c r="A58" s="57">
        <v>45059</v>
      </c>
      <c r="B58">
        <v>79410</v>
      </c>
      <c r="O58" s="45" t="s">
        <v>49</v>
      </c>
      <c r="P58">
        <v>2</v>
      </c>
      <c r="Q58">
        <v>6</v>
      </c>
      <c r="R58">
        <v>3</v>
      </c>
      <c r="S58">
        <v>7</v>
      </c>
      <c r="T58">
        <v>6</v>
      </c>
      <c r="U58">
        <v>8</v>
      </c>
      <c r="V58">
        <v>32</v>
      </c>
    </row>
    <row r="59" spans="1:22">
      <c r="A59" s="57">
        <v>45062</v>
      </c>
      <c r="B59">
        <v>41583</v>
      </c>
      <c r="O59" s="45" t="s">
        <v>50</v>
      </c>
      <c r="P59">
        <v>2</v>
      </c>
      <c r="Q59">
        <v>2</v>
      </c>
      <c r="R59">
        <v>2</v>
      </c>
      <c r="S59">
        <v>3</v>
      </c>
      <c r="T59">
        <v>6</v>
      </c>
      <c r="U59">
        <v>3</v>
      </c>
      <c r="V59">
        <v>18</v>
      </c>
    </row>
    <row r="60" spans="1:22">
      <c r="A60" s="57">
        <v>45063</v>
      </c>
      <c r="B60">
        <v>81627</v>
      </c>
      <c r="O60" s="45" t="s">
        <v>51</v>
      </c>
      <c r="P60">
        <v>1</v>
      </c>
      <c r="Q60">
        <v>4</v>
      </c>
      <c r="R60">
        <v>8</v>
      </c>
      <c r="S60">
        <v>2</v>
      </c>
      <c r="T60">
        <v>2</v>
      </c>
      <c r="U60">
        <v>2</v>
      </c>
      <c r="V60">
        <v>19</v>
      </c>
    </row>
    <row r="61" spans="1:22">
      <c r="A61" s="57">
        <v>45064</v>
      </c>
      <c r="B61">
        <v>44389</v>
      </c>
      <c r="O61" s="45" t="s">
        <v>52</v>
      </c>
      <c r="P61">
        <v>4</v>
      </c>
      <c r="Q61">
        <v>1</v>
      </c>
      <c r="R61">
        <v>4</v>
      </c>
      <c r="S61">
        <v>3</v>
      </c>
      <c r="T61">
        <v>2</v>
      </c>
      <c r="U61">
        <v>2</v>
      </c>
      <c r="V61">
        <v>16</v>
      </c>
    </row>
    <row r="62" spans="1:22">
      <c r="A62" s="57">
        <v>45065</v>
      </c>
      <c r="B62">
        <v>48056</v>
      </c>
      <c r="O62" s="45" t="s">
        <v>53</v>
      </c>
      <c r="P62">
        <v>2</v>
      </c>
      <c r="Q62">
        <v>3</v>
      </c>
      <c r="R62">
        <v>1</v>
      </c>
      <c r="S62">
        <v>3</v>
      </c>
      <c r="T62">
        <v>1</v>
      </c>
      <c r="U62">
        <v>2</v>
      </c>
      <c r="V62">
        <v>12</v>
      </c>
    </row>
    <row r="63" spans="1:22">
      <c r="A63" s="57">
        <v>45068</v>
      </c>
      <c r="B63">
        <v>27848</v>
      </c>
      <c r="O63" s="45" t="s">
        <v>20</v>
      </c>
      <c r="P63">
        <v>12</v>
      </c>
      <c r="Q63">
        <v>18</v>
      </c>
      <c r="R63">
        <v>21</v>
      </c>
      <c r="S63">
        <v>19</v>
      </c>
      <c r="T63">
        <v>20</v>
      </c>
      <c r="U63">
        <v>22</v>
      </c>
      <c r="V63">
        <v>112</v>
      </c>
    </row>
    <row r="64" spans="1:22">
      <c r="A64" s="57">
        <v>45069</v>
      </c>
      <c r="B64">
        <v>51619</v>
      </c>
    </row>
    <row r="65" spans="1:2">
      <c r="A65" s="57">
        <v>45070</v>
      </c>
      <c r="B65">
        <v>1180</v>
      </c>
    </row>
    <row r="66" spans="1:2">
      <c r="A66" s="57">
        <v>45072</v>
      </c>
      <c r="B66">
        <v>51028</v>
      </c>
    </row>
    <row r="67" spans="1:2">
      <c r="A67" s="57">
        <v>45075</v>
      </c>
      <c r="B67">
        <v>60789</v>
      </c>
    </row>
    <row r="68" spans="1:2">
      <c r="A68" s="57">
        <v>45076</v>
      </c>
      <c r="B68">
        <v>32384</v>
      </c>
    </row>
    <row r="69" spans="1:2">
      <c r="A69" s="57">
        <v>45077</v>
      </c>
      <c r="B69">
        <v>71503</v>
      </c>
    </row>
    <row r="70" spans="1:2">
      <c r="A70" s="57">
        <v>45080</v>
      </c>
      <c r="B70">
        <v>50510</v>
      </c>
    </row>
    <row r="71" spans="1:2">
      <c r="A71" s="57">
        <v>45082</v>
      </c>
      <c r="B71">
        <v>35391</v>
      </c>
    </row>
    <row r="72" spans="1:2">
      <c r="A72" s="57">
        <v>45083</v>
      </c>
      <c r="B72">
        <v>62386</v>
      </c>
    </row>
    <row r="73" spans="1:2">
      <c r="A73" s="57">
        <v>45086</v>
      </c>
      <c r="B73">
        <v>30491</v>
      </c>
    </row>
    <row r="74" spans="1:2">
      <c r="A74" s="57">
        <v>45089</v>
      </c>
      <c r="B74">
        <v>62750</v>
      </c>
    </row>
    <row r="75" spans="1:2">
      <c r="A75" s="57">
        <v>45090</v>
      </c>
      <c r="B75">
        <v>31766</v>
      </c>
    </row>
    <row r="76" spans="1:2">
      <c r="A76" s="57">
        <v>45091</v>
      </c>
      <c r="B76">
        <v>37878</v>
      </c>
    </row>
    <row r="77" spans="1:2">
      <c r="A77" s="57">
        <v>45094</v>
      </c>
      <c r="B77">
        <v>70198</v>
      </c>
    </row>
    <row r="78" spans="1:2">
      <c r="A78" s="57">
        <v>45097</v>
      </c>
      <c r="B78">
        <v>25700</v>
      </c>
    </row>
    <row r="79" spans="1:2">
      <c r="A79" s="57">
        <v>45098</v>
      </c>
      <c r="B79">
        <v>156309</v>
      </c>
    </row>
    <row r="80" spans="1:2">
      <c r="A80" s="57">
        <v>45103</v>
      </c>
      <c r="B80">
        <v>97633</v>
      </c>
    </row>
    <row r="81" spans="1:2">
      <c r="A81" s="57">
        <v>45104</v>
      </c>
      <c r="B81">
        <v>80492</v>
      </c>
    </row>
    <row r="82" spans="1:2">
      <c r="A82" s="57">
        <v>45106</v>
      </c>
      <c r="B82">
        <v>41750</v>
      </c>
    </row>
    <row r="83" spans="1:2">
      <c r="A83" s="57">
        <v>45107</v>
      </c>
      <c r="B83">
        <v>21045</v>
      </c>
    </row>
    <row r="84" spans="1:2">
      <c r="A84" s="57" t="s">
        <v>20</v>
      </c>
      <c r="B84">
        <v>4496298.2</v>
      </c>
    </row>
  </sheetData>
  <pageMargins left="0.7" right="0.7" top="0.75" bottom="0.75" header="0.3" footer="0.3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225C7-BE36-4BCD-87A1-4F1AD888A013}">
  <dimension ref="A1:T140"/>
  <sheetViews>
    <sheetView topLeftCell="N1" workbookViewId="0">
      <selection activeCell="S31" sqref="S31"/>
    </sheetView>
  </sheetViews>
  <sheetFormatPr defaultRowHeight="14.4"/>
  <cols>
    <col min="1" max="1" width="9.33203125" customWidth="1"/>
    <col min="2" max="2" width="15.33203125" bestFit="1" customWidth="1"/>
    <col min="5" max="5" width="19.77734375" customWidth="1"/>
    <col min="6" max="6" width="16.109375" bestFit="1" customWidth="1"/>
    <col min="8" max="8" width="11" bestFit="1" customWidth="1"/>
    <col min="9" max="9" width="17.6640625" bestFit="1" customWidth="1"/>
    <col min="10" max="10" width="12.21875" bestFit="1" customWidth="1"/>
    <col min="11" max="11" width="12.109375" bestFit="1" customWidth="1"/>
    <col min="14" max="14" width="19.77734375" bestFit="1" customWidth="1"/>
    <col min="15" max="15" width="16.109375" bestFit="1" customWidth="1"/>
    <col min="16" max="16" width="8" bestFit="1" customWidth="1"/>
    <col min="17" max="17" width="11" bestFit="1" customWidth="1"/>
    <col min="18" max="18" width="17.6640625" bestFit="1" customWidth="1"/>
    <col min="19" max="19" width="12.21875" bestFit="1" customWidth="1"/>
    <col min="20" max="20" width="12.109375" bestFit="1" customWidth="1"/>
  </cols>
  <sheetData>
    <row r="1" spans="1:20" s="56" customFormat="1">
      <c r="A1" s="56" t="s">
        <v>6</v>
      </c>
      <c r="B1" s="56" t="s">
        <v>46</v>
      </c>
      <c r="E1" s="56" t="s">
        <v>54</v>
      </c>
      <c r="F1" s="56" t="s">
        <v>46</v>
      </c>
      <c r="G1" s="56" t="s">
        <v>56</v>
      </c>
      <c r="H1" s="56" t="s">
        <v>57</v>
      </c>
      <c r="I1" s="56" t="s">
        <v>58</v>
      </c>
      <c r="J1" s="56" t="s">
        <v>59</v>
      </c>
      <c r="K1" s="56" t="s">
        <v>60</v>
      </c>
      <c r="N1" s="56" t="s">
        <v>55</v>
      </c>
      <c r="O1" s="56" t="s">
        <v>46</v>
      </c>
      <c r="P1" s="56" t="s">
        <v>56</v>
      </c>
      <c r="Q1" s="56" t="s">
        <v>57</v>
      </c>
      <c r="R1" s="56" t="s">
        <v>58</v>
      </c>
      <c r="S1" s="56" t="s">
        <v>59</v>
      </c>
      <c r="T1" s="56" t="s">
        <v>60</v>
      </c>
    </row>
    <row r="2" spans="1:20">
      <c r="A2" s="57">
        <v>44928</v>
      </c>
      <c r="B2">
        <v>28910</v>
      </c>
      <c r="E2" s="58">
        <v>44928</v>
      </c>
      <c r="F2">
        <v>28910</v>
      </c>
      <c r="N2" s="59">
        <v>44931</v>
      </c>
      <c r="O2">
        <f>SUM(B2:B3)</f>
        <v>29653</v>
      </c>
    </row>
    <row r="3" spans="1:20">
      <c r="A3" s="57">
        <v>44931</v>
      </c>
      <c r="B3">
        <v>743</v>
      </c>
      <c r="C3">
        <f>A3-A2</f>
        <v>3</v>
      </c>
      <c r="E3" s="58">
        <f>E2+5</f>
        <v>44933</v>
      </c>
      <c r="F3">
        <f>SUM(B3:B4)</f>
        <v>42226</v>
      </c>
      <c r="N3" s="59">
        <f>N2+5</f>
        <v>44936</v>
      </c>
      <c r="O3">
        <f>SUM(B4:B5)</f>
        <v>49583</v>
      </c>
    </row>
    <row r="4" spans="1:20">
      <c r="A4" s="57">
        <v>44932</v>
      </c>
      <c r="B4">
        <v>41483</v>
      </c>
      <c r="C4">
        <f t="shared" ref="C4:C67" si="0">A4-A3</f>
        <v>1</v>
      </c>
      <c r="E4" s="58">
        <f t="shared" ref="E4:E67" si="1">E3+2</f>
        <v>44935</v>
      </c>
      <c r="F4">
        <v>0</v>
      </c>
      <c r="N4" s="59">
        <f t="shared" ref="N4:N57" si="2">N3+5</f>
        <v>44941</v>
      </c>
      <c r="O4">
        <f>SUM(F5:F7)</f>
        <v>91980.2</v>
      </c>
    </row>
    <row r="5" spans="1:20">
      <c r="A5" s="57">
        <v>44936</v>
      </c>
      <c r="B5">
        <v>8100</v>
      </c>
      <c r="C5">
        <f t="shared" si="0"/>
        <v>4</v>
      </c>
      <c r="E5" s="58">
        <f t="shared" si="1"/>
        <v>44937</v>
      </c>
      <c r="F5">
        <f>SUM(B5:B6)</f>
        <v>64763.199999999997</v>
      </c>
      <c r="N5" s="59">
        <f t="shared" si="2"/>
        <v>44946</v>
      </c>
      <c r="O5">
        <f>SUM(F8:F9)</f>
        <v>0</v>
      </c>
    </row>
    <row r="6" spans="1:20">
      <c r="A6" s="57">
        <v>44937</v>
      </c>
      <c r="B6">
        <v>56663.199999999997</v>
      </c>
      <c r="C6">
        <f t="shared" si="0"/>
        <v>1</v>
      </c>
      <c r="E6" s="58">
        <f t="shared" si="1"/>
        <v>44939</v>
      </c>
      <c r="F6">
        <v>27217</v>
      </c>
      <c r="N6" s="59">
        <f t="shared" si="2"/>
        <v>44951</v>
      </c>
      <c r="O6">
        <f>SUM(F10:F12)</f>
        <v>133946</v>
      </c>
    </row>
    <row r="7" spans="1:20">
      <c r="A7" s="57">
        <v>44939</v>
      </c>
      <c r="B7">
        <v>27217</v>
      </c>
      <c r="C7">
        <f t="shared" si="0"/>
        <v>2</v>
      </c>
      <c r="E7" s="58">
        <f t="shared" si="1"/>
        <v>44941</v>
      </c>
      <c r="F7">
        <v>0</v>
      </c>
      <c r="N7" s="59">
        <f t="shared" si="2"/>
        <v>44956</v>
      </c>
      <c r="O7">
        <f>SUM(F13:F14)</f>
        <v>71773</v>
      </c>
    </row>
    <row r="8" spans="1:20">
      <c r="A8" s="57">
        <v>44946</v>
      </c>
      <c r="B8">
        <v>71176</v>
      </c>
      <c r="C8">
        <f t="shared" si="0"/>
        <v>7</v>
      </c>
      <c r="E8" s="58">
        <f t="shared" si="1"/>
        <v>44943</v>
      </c>
      <c r="F8">
        <v>0</v>
      </c>
      <c r="N8" s="59">
        <f t="shared" si="2"/>
        <v>44961</v>
      </c>
      <c r="O8">
        <f>SUM(F15:F17)</f>
        <v>73018</v>
      </c>
    </row>
    <row r="9" spans="1:20">
      <c r="A9" s="57">
        <v>44951</v>
      </c>
      <c r="B9">
        <v>62770</v>
      </c>
      <c r="C9">
        <f t="shared" si="0"/>
        <v>5</v>
      </c>
      <c r="E9" s="58">
        <f t="shared" si="1"/>
        <v>44945</v>
      </c>
      <c r="F9">
        <v>0</v>
      </c>
      <c r="N9" s="59">
        <f t="shared" si="2"/>
        <v>44966</v>
      </c>
      <c r="O9">
        <f>SUM(F18:F19)</f>
        <v>148670</v>
      </c>
    </row>
    <row r="10" spans="1:20">
      <c r="A10" s="57">
        <v>44953</v>
      </c>
      <c r="B10">
        <v>8201</v>
      </c>
      <c r="C10">
        <f t="shared" si="0"/>
        <v>2</v>
      </c>
      <c r="E10" s="58">
        <f t="shared" si="1"/>
        <v>44947</v>
      </c>
      <c r="F10">
        <v>71176</v>
      </c>
      <c r="N10" s="59">
        <f t="shared" si="2"/>
        <v>44971</v>
      </c>
      <c r="O10">
        <f>SUM(F20:F22)</f>
        <v>260248</v>
      </c>
    </row>
    <row r="11" spans="1:20">
      <c r="A11" s="57">
        <v>44954</v>
      </c>
      <c r="B11">
        <v>63572</v>
      </c>
      <c r="C11">
        <f t="shared" si="0"/>
        <v>1</v>
      </c>
      <c r="E11" s="58">
        <f t="shared" si="1"/>
        <v>44949</v>
      </c>
      <c r="F11">
        <v>0</v>
      </c>
      <c r="N11" s="59">
        <f t="shared" si="2"/>
        <v>44976</v>
      </c>
      <c r="O11">
        <f>SUM(F23:F24)</f>
        <v>145259</v>
      </c>
    </row>
    <row r="12" spans="1:20">
      <c r="A12" s="57">
        <v>44957</v>
      </c>
      <c r="B12">
        <v>40167</v>
      </c>
      <c r="C12">
        <f t="shared" si="0"/>
        <v>3</v>
      </c>
      <c r="E12" s="58">
        <f t="shared" si="1"/>
        <v>44951</v>
      </c>
      <c r="F12">
        <v>62770</v>
      </c>
      <c r="N12" s="59">
        <f t="shared" si="2"/>
        <v>44981</v>
      </c>
      <c r="O12">
        <f>SUM(F25:F27)</f>
        <v>64576</v>
      </c>
    </row>
    <row r="13" spans="1:20">
      <c r="A13" s="57">
        <v>44959</v>
      </c>
      <c r="B13">
        <v>32851</v>
      </c>
      <c r="C13">
        <f t="shared" si="0"/>
        <v>2</v>
      </c>
      <c r="E13" s="58">
        <f t="shared" si="1"/>
        <v>44953</v>
      </c>
      <c r="F13">
        <v>8201</v>
      </c>
      <c r="N13" s="59">
        <f t="shared" si="2"/>
        <v>44986</v>
      </c>
      <c r="O13">
        <f>SUM(F28:F29)</f>
        <v>169816</v>
      </c>
    </row>
    <row r="14" spans="1:20">
      <c r="A14" s="57">
        <v>44964</v>
      </c>
      <c r="B14">
        <v>121290</v>
      </c>
      <c r="C14">
        <f t="shared" si="0"/>
        <v>5</v>
      </c>
      <c r="E14" s="58">
        <f t="shared" si="1"/>
        <v>44955</v>
      </c>
      <c r="F14">
        <v>63572</v>
      </c>
      <c r="N14" s="59">
        <f t="shared" si="2"/>
        <v>44991</v>
      </c>
      <c r="O14">
        <f>SUM(F30:F32)</f>
        <v>71769</v>
      </c>
    </row>
    <row r="15" spans="1:20">
      <c r="A15" s="57">
        <v>44965</v>
      </c>
      <c r="B15">
        <v>27380</v>
      </c>
      <c r="C15">
        <f t="shared" si="0"/>
        <v>1</v>
      </c>
      <c r="E15" s="58">
        <f t="shared" si="1"/>
        <v>44957</v>
      </c>
      <c r="F15">
        <v>40167</v>
      </c>
      <c r="N15" s="59">
        <f t="shared" si="2"/>
        <v>44996</v>
      </c>
      <c r="O15">
        <f>SUM(F33:F34)</f>
        <v>144327</v>
      </c>
    </row>
    <row r="16" spans="1:20">
      <c r="A16" s="57">
        <v>44966</v>
      </c>
      <c r="B16">
        <v>74729</v>
      </c>
      <c r="C16">
        <f t="shared" si="0"/>
        <v>1</v>
      </c>
      <c r="E16" s="58">
        <f t="shared" si="1"/>
        <v>44959</v>
      </c>
      <c r="F16">
        <v>32851</v>
      </c>
      <c r="N16" s="59">
        <f t="shared" si="2"/>
        <v>45001</v>
      </c>
      <c r="O16">
        <f>SUM(F35:F37)</f>
        <v>102902</v>
      </c>
    </row>
    <row r="17" spans="1:15">
      <c r="A17" s="57">
        <v>44968</v>
      </c>
      <c r="B17">
        <v>3351</v>
      </c>
      <c r="C17">
        <f t="shared" si="0"/>
        <v>2</v>
      </c>
      <c r="E17" s="58">
        <f t="shared" si="1"/>
        <v>44961</v>
      </c>
      <c r="F17">
        <v>0</v>
      </c>
      <c r="N17" s="59">
        <f t="shared" si="2"/>
        <v>45006</v>
      </c>
      <c r="O17">
        <f>SUM(F38:F39)</f>
        <v>228210</v>
      </c>
    </row>
    <row r="18" spans="1:15">
      <c r="A18" s="57">
        <v>44970</v>
      </c>
      <c r="B18">
        <v>137688</v>
      </c>
      <c r="C18">
        <f t="shared" si="0"/>
        <v>2</v>
      </c>
      <c r="E18" s="58">
        <f t="shared" si="1"/>
        <v>44963</v>
      </c>
      <c r="F18">
        <v>0</v>
      </c>
      <c r="N18" s="59">
        <f t="shared" si="2"/>
        <v>45011</v>
      </c>
      <c r="O18">
        <f>SUM(F40:F42)</f>
        <v>92486</v>
      </c>
    </row>
    <row r="19" spans="1:15">
      <c r="A19" s="57">
        <v>44971</v>
      </c>
      <c r="B19">
        <v>44480</v>
      </c>
      <c r="C19">
        <f t="shared" si="0"/>
        <v>1</v>
      </c>
      <c r="E19" s="58">
        <f t="shared" si="1"/>
        <v>44965</v>
      </c>
      <c r="F19">
        <f>SUM(B14:B15)</f>
        <v>148670</v>
      </c>
      <c r="N19" s="59">
        <f t="shared" si="2"/>
        <v>45016</v>
      </c>
      <c r="O19">
        <f>SUM(F43:F44)</f>
        <v>215779</v>
      </c>
    </row>
    <row r="20" spans="1:15">
      <c r="A20" s="57">
        <v>44973</v>
      </c>
      <c r="B20">
        <v>54481</v>
      </c>
      <c r="C20">
        <f t="shared" si="0"/>
        <v>2</v>
      </c>
      <c r="E20" s="58">
        <f t="shared" si="1"/>
        <v>44967</v>
      </c>
      <c r="F20">
        <v>74729</v>
      </c>
      <c r="N20" s="59">
        <f t="shared" si="2"/>
        <v>45021</v>
      </c>
      <c r="O20">
        <f>SUM(F45:F47)</f>
        <v>71633</v>
      </c>
    </row>
    <row r="21" spans="1:15">
      <c r="A21" s="57">
        <v>44974</v>
      </c>
      <c r="B21">
        <v>6390</v>
      </c>
      <c r="C21">
        <f t="shared" si="0"/>
        <v>1</v>
      </c>
      <c r="E21" s="58">
        <f t="shared" si="1"/>
        <v>44969</v>
      </c>
      <c r="F21">
        <v>3351</v>
      </c>
      <c r="N21" s="59">
        <f t="shared" si="2"/>
        <v>45026</v>
      </c>
      <c r="O21">
        <f>SUM(F48:F49)</f>
        <v>53336</v>
      </c>
    </row>
    <row r="22" spans="1:15">
      <c r="A22" s="57">
        <v>44975</v>
      </c>
      <c r="B22">
        <v>84388</v>
      </c>
      <c r="C22">
        <f t="shared" si="0"/>
        <v>1</v>
      </c>
      <c r="E22" s="58">
        <f t="shared" si="1"/>
        <v>44971</v>
      </c>
      <c r="F22">
        <f>SUM(B18:B19)</f>
        <v>182168</v>
      </c>
      <c r="N22" s="59">
        <f t="shared" si="2"/>
        <v>45031</v>
      </c>
      <c r="O22">
        <f>SUM(F50:F52)</f>
        <v>177150</v>
      </c>
    </row>
    <row r="23" spans="1:15">
      <c r="A23" s="57">
        <v>44979</v>
      </c>
      <c r="B23">
        <v>64576</v>
      </c>
      <c r="C23">
        <f t="shared" si="0"/>
        <v>4</v>
      </c>
      <c r="E23" s="58">
        <f t="shared" si="1"/>
        <v>44973</v>
      </c>
      <c r="F23">
        <v>54481</v>
      </c>
      <c r="N23" s="59">
        <f t="shared" si="2"/>
        <v>45036</v>
      </c>
      <c r="O23">
        <f>SUM(F53:F54)</f>
        <v>104624</v>
      </c>
    </row>
    <row r="24" spans="1:15">
      <c r="A24" s="57">
        <v>44984</v>
      </c>
      <c r="B24">
        <v>55702</v>
      </c>
      <c r="C24">
        <f t="shared" si="0"/>
        <v>5</v>
      </c>
      <c r="E24" s="58">
        <f t="shared" si="1"/>
        <v>44975</v>
      </c>
      <c r="F24">
        <f>SUM(B21:B22)</f>
        <v>90778</v>
      </c>
      <c r="N24" s="59">
        <f t="shared" si="2"/>
        <v>45041</v>
      </c>
      <c r="O24">
        <f>SUM(F55:F57)</f>
        <v>332841</v>
      </c>
    </row>
    <row r="25" spans="1:15">
      <c r="A25" s="57">
        <v>44985</v>
      </c>
      <c r="B25">
        <v>114114</v>
      </c>
      <c r="C25">
        <f t="shared" si="0"/>
        <v>1</v>
      </c>
      <c r="E25" s="58">
        <f t="shared" si="1"/>
        <v>44977</v>
      </c>
      <c r="F25">
        <v>0</v>
      </c>
      <c r="N25" s="59">
        <f t="shared" si="2"/>
        <v>45046</v>
      </c>
      <c r="O25">
        <f>SUM(F58:F59)</f>
        <v>40366</v>
      </c>
    </row>
    <row r="26" spans="1:15">
      <c r="A26" s="57">
        <v>44991</v>
      </c>
      <c r="B26">
        <v>71769</v>
      </c>
      <c r="C26">
        <f t="shared" si="0"/>
        <v>6</v>
      </c>
      <c r="E26" s="58">
        <f t="shared" si="1"/>
        <v>44979</v>
      </c>
      <c r="F26">
        <v>64576</v>
      </c>
      <c r="N26" s="59">
        <f t="shared" si="2"/>
        <v>45051</v>
      </c>
      <c r="O26">
        <f>SUM(F60:F61)</f>
        <v>101500</v>
      </c>
    </row>
    <row r="27" spans="1:15">
      <c r="A27" s="57">
        <v>44994</v>
      </c>
      <c r="B27">
        <v>129778</v>
      </c>
      <c r="C27">
        <f t="shared" si="0"/>
        <v>3</v>
      </c>
      <c r="E27" s="58">
        <f t="shared" si="1"/>
        <v>44981</v>
      </c>
      <c r="F27">
        <v>0</v>
      </c>
      <c r="N27" s="59">
        <f t="shared" si="2"/>
        <v>45056</v>
      </c>
      <c r="O27">
        <f>SUM(F62:F64)</f>
        <v>67783</v>
      </c>
    </row>
    <row r="28" spans="1:15">
      <c r="A28" s="57">
        <v>44995</v>
      </c>
      <c r="B28">
        <v>14549</v>
      </c>
      <c r="C28">
        <f t="shared" si="0"/>
        <v>1</v>
      </c>
      <c r="E28" s="58">
        <f t="shared" si="1"/>
        <v>44983</v>
      </c>
      <c r="F28">
        <v>0</v>
      </c>
      <c r="N28" s="59">
        <f t="shared" si="2"/>
        <v>45061</v>
      </c>
      <c r="O28">
        <f>SUM(F65:F66)</f>
        <v>126681</v>
      </c>
    </row>
    <row r="29" spans="1:15">
      <c r="A29" s="57">
        <v>44996</v>
      </c>
      <c r="B29">
        <v>25960</v>
      </c>
      <c r="C29">
        <f t="shared" si="0"/>
        <v>1</v>
      </c>
      <c r="E29" s="58">
        <f t="shared" si="1"/>
        <v>44985</v>
      </c>
      <c r="F29">
        <f>SUM(B24:B25)</f>
        <v>169816</v>
      </c>
      <c r="N29" s="59">
        <f t="shared" si="2"/>
        <v>45066</v>
      </c>
      <c r="O29">
        <f>SUM(F67:F69)</f>
        <v>215655</v>
      </c>
    </row>
    <row r="30" spans="1:15">
      <c r="A30" s="57">
        <v>44999</v>
      </c>
      <c r="B30">
        <v>76942</v>
      </c>
      <c r="C30">
        <f t="shared" si="0"/>
        <v>3</v>
      </c>
      <c r="E30" s="58">
        <f t="shared" si="1"/>
        <v>44987</v>
      </c>
      <c r="F30">
        <v>0</v>
      </c>
      <c r="N30" s="59">
        <f t="shared" si="2"/>
        <v>45071</v>
      </c>
      <c r="O30">
        <f>SUM(F70:F71)</f>
        <v>79467</v>
      </c>
    </row>
    <row r="31" spans="1:15">
      <c r="A31" s="57">
        <v>45002</v>
      </c>
      <c r="B31">
        <v>34234</v>
      </c>
      <c r="C31">
        <f t="shared" si="0"/>
        <v>3</v>
      </c>
      <c r="E31" s="58">
        <f t="shared" si="1"/>
        <v>44989</v>
      </c>
      <c r="F31">
        <v>0</v>
      </c>
      <c r="N31" s="59">
        <f t="shared" si="2"/>
        <v>45076</v>
      </c>
      <c r="O31">
        <f>SUM(F72:F74)</f>
        <v>112997</v>
      </c>
    </row>
    <row r="32" spans="1:15">
      <c r="A32" s="57">
        <v>45005</v>
      </c>
      <c r="B32">
        <v>193976</v>
      </c>
      <c r="C32">
        <f t="shared" si="0"/>
        <v>3</v>
      </c>
      <c r="E32" s="58">
        <f t="shared" si="1"/>
        <v>44991</v>
      </c>
      <c r="F32">
        <v>71769</v>
      </c>
      <c r="N32" s="59">
        <f t="shared" si="2"/>
        <v>45081</v>
      </c>
      <c r="O32">
        <f>SUM(F75:F76)</f>
        <v>103887</v>
      </c>
    </row>
    <row r="33" spans="1:20">
      <c r="A33" s="57">
        <v>45007</v>
      </c>
      <c r="B33">
        <v>16966</v>
      </c>
      <c r="C33">
        <f t="shared" si="0"/>
        <v>2</v>
      </c>
      <c r="E33" s="58">
        <f t="shared" si="1"/>
        <v>44993</v>
      </c>
      <c r="F33">
        <v>0</v>
      </c>
      <c r="N33" s="59">
        <f t="shared" si="2"/>
        <v>45086</v>
      </c>
      <c r="O33">
        <f>SUM(F77:F79)</f>
        <v>148287</v>
      </c>
    </row>
    <row r="34" spans="1:20">
      <c r="A34" s="57">
        <v>45008</v>
      </c>
      <c r="B34">
        <v>38800</v>
      </c>
      <c r="C34">
        <f t="shared" si="0"/>
        <v>1</v>
      </c>
      <c r="E34" s="58">
        <f t="shared" si="1"/>
        <v>44995</v>
      </c>
      <c r="F34">
        <f>SUM(B27:B28)</f>
        <v>144327</v>
      </c>
      <c r="N34" s="59">
        <f t="shared" si="2"/>
        <v>45091</v>
      </c>
      <c r="O34">
        <f>SUM(F80:F81)</f>
        <v>93241</v>
      </c>
    </row>
    <row r="35" spans="1:20">
      <c r="A35" s="57">
        <v>45009</v>
      </c>
      <c r="B35">
        <v>36720</v>
      </c>
      <c r="C35">
        <f t="shared" si="0"/>
        <v>1</v>
      </c>
      <c r="E35" s="58">
        <f t="shared" si="1"/>
        <v>44997</v>
      </c>
      <c r="F35">
        <v>25960</v>
      </c>
      <c r="N35" s="59">
        <f t="shared" si="2"/>
        <v>45096</v>
      </c>
      <c r="O35">
        <f>SUM(F82:F84)</f>
        <v>139842</v>
      </c>
    </row>
    <row r="36" spans="1:20">
      <c r="A36" s="57">
        <v>45012</v>
      </c>
      <c r="B36">
        <v>45882</v>
      </c>
      <c r="C36">
        <f t="shared" si="0"/>
        <v>3</v>
      </c>
      <c r="E36" s="58">
        <f t="shared" si="1"/>
        <v>44999</v>
      </c>
      <c r="F36">
        <v>76942</v>
      </c>
      <c r="N36" s="59">
        <f t="shared" si="2"/>
        <v>45101</v>
      </c>
      <c r="O36">
        <f>SUM(F85:F86)</f>
        <v>182009</v>
      </c>
    </row>
    <row r="37" spans="1:20">
      <c r="A37" s="57">
        <v>45013</v>
      </c>
      <c r="B37">
        <v>25299</v>
      </c>
      <c r="C37">
        <f t="shared" si="0"/>
        <v>1</v>
      </c>
      <c r="E37" s="58">
        <f t="shared" si="1"/>
        <v>45001</v>
      </c>
      <c r="F37">
        <v>0</v>
      </c>
      <c r="N37" s="59">
        <f t="shared" si="2"/>
        <v>45106</v>
      </c>
      <c r="O37">
        <f>SUM(F87:F89)</f>
        <v>178125</v>
      </c>
    </row>
    <row r="38" spans="1:20">
      <c r="A38" s="57">
        <v>45015</v>
      </c>
      <c r="B38">
        <v>144598</v>
      </c>
      <c r="C38">
        <f t="shared" si="0"/>
        <v>2</v>
      </c>
      <c r="E38" s="58">
        <f t="shared" si="1"/>
        <v>45003</v>
      </c>
      <c r="F38">
        <v>34234</v>
      </c>
      <c r="N38" s="59">
        <f t="shared" si="2"/>
        <v>45111</v>
      </c>
      <c r="O38">
        <f>SUM(F90:F91)</f>
        <v>62795</v>
      </c>
    </row>
    <row r="39" spans="1:20">
      <c r="A39" s="57">
        <v>45016</v>
      </c>
      <c r="B39">
        <v>18184</v>
      </c>
      <c r="C39">
        <f t="shared" si="0"/>
        <v>1</v>
      </c>
      <c r="E39" s="58">
        <f t="shared" si="1"/>
        <v>45005</v>
      </c>
      <c r="F39">
        <v>193976</v>
      </c>
      <c r="N39" s="59">
        <f t="shared" si="2"/>
        <v>45116</v>
      </c>
      <c r="P39">
        <f>_xlfn.FORECAST.LINEAR(N39,$O$2:$O$38,$N$2:$N$38)</f>
        <v>146228.87387387455</v>
      </c>
      <c r="Q39">
        <f>_xlfn.FORECAST.ETS(N39,$O$2:$O$38,$N$2:$N$38)</f>
        <v>141688.79572938022</v>
      </c>
      <c r="R39">
        <f>_xlfn.FORECAST.ETS.CONFINT(N39,$O$2:$O$38,$N$2:$N$38)</f>
        <v>142228.87109134454</v>
      </c>
      <c r="S39">
        <f>Q39+R39</f>
        <v>283917.66682072473</v>
      </c>
      <c r="T39">
        <f>Q39-R39</f>
        <v>-540.07536196432193</v>
      </c>
    </row>
    <row r="40" spans="1:20">
      <c r="A40" s="57">
        <v>45021</v>
      </c>
      <c r="B40">
        <v>71633</v>
      </c>
      <c r="C40">
        <f t="shared" si="0"/>
        <v>5</v>
      </c>
      <c r="E40" s="58">
        <f t="shared" si="1"/>
        <v>45007</v>
      </c>
      <c r="F40">
        <v>16966</v>
      </c>
      <c r="N40" s="59">
        <f t="shared" si="2"/>
        <v>45121</v>
      </c>
      <c r="P40">
        <f t="shared" ref="P40:P57" si="3">_xlfn.FORECAST.LINEAR(N40,$O$2:$O$38,$N$2:$N$38)</f>
        <v>147543.602370793</v>
      </c>
      <c r="Q40">
        <f t="shared" ref="Q40:Q57" si="4">_xlfn.FORECAST.ETS(N40,$O$2:$O$38,$N$2:$N$38)</f>
        <v>143384.17373143093</v>
      </c>
      <c r="R40">
        <f t="shared" ref="R40:R57" si="5">_xlfn.FORECAST.ETS.CONFINT(N40,$O$2:$O$38,$N$2:$N$38)</f>
        <v>143371.28773902945</v>
      </c>
      <c r="S40">
        <f t="shared" ref="S40:S57" si="6">Q40+R40</f>
        <v>286755.4614704604</v>
      </c>
      <c r="T40">
        <f t="shared" ref="T40:T57" si="7">Q40-R40</f>
        <v>12.885992401483236</v>
      </c>
    </row>
    <row r="41" spans="1:20">
      <c r="A41" s="57">
        <v>45022</v>
      </c>
      <c r="B41">
        <v>53336</v>
      </c>
      <c r="C41">
        <f t="shared" si="0"/>
        <v>1</v>
      </c>
      <c r="E41" s="58">
        <f t="shared" si="1"/>
        <v>45009</v>
      </c>
      <c r="F41">
        <f>SUM(B34:B35)</f>
        <v>75520</v>
      </c>
      <c r="N41" s="59">
        <f t="shared" si="2"/>
        <v>45126</v>
      </c>
      <c r="P41">
        <f t="shared" si="3"/>
        <v>148858.33086771145</v>
      </c>
      <c r="Q41">
        <f t="shared" si="4"/>
        <v>145079.55173348167</v>
      </c>
      <c r="R41">
        <f t="shared" si="5"/>
        <v>144522.52050174976</v>
      </c>
      <c r="S41">
        <f t="shared" si="6"/>
        <v>289602.0722352314</v>
      </c>
      <c r="T41">
        <f t="shared" si="7"/>
        <v>557.03123173190397</v>
      </c>
    </row>
    <row r="42" spans="1:20">
      <c r="A42" s="57">
        <v>45027</v>
      </c>
      <c r="B42">
        <v>76107</v>
      </c>
      <c r="C42">
        <f t="shared" si="0"/>
        <v>5</v>
      </c>
      <c r="E42" s="58">
        <f t="shared" si="1"/>
        <v>45011</v>
      </c>
      <c r="F42">
        <v>0</v>
      </c>
      <c r="N42" s="59">
        <f t="shared" si="2"/>
        <v>45131</v>
      </c>
      <c r="P42">
        <f t="shared" si="3"/>
        <v>150173.05936462805</v>
      </c>
      <c r="Q42">
        <f t="shared" si="4"/>
        <v>146774.92973553238</v>
      </c>
      <c r="R42">
        <f t="shared" si="5"/>
        <v>145682.49923280138</v>
      </c>
      <c r="S42">
        <f t="shared" si="6"/>
        <v>292457.42896833376</v>
      </c>
      <c r="T42">
        <f t="shared" si="7"/>
        <v>1092.4305027310038</v>
      </c>
    </row>
    <row r="43" spans="1:20">
      <c r="A43" s="57">
        <v>45028</v>
      </c>
      <c r="B43">
        <v>33931</v>
      </c>
      <c r="C43">
        <f t="shared" si="0"/>
        <v>1</v>
      </c>
      <c r="E43" s="58">
        <f t="shared" si="1"/>
        <v>45013</v>
      </c>
      <c r="F43">
        <f>SUM(B36:B37)</f>
        <v>71181</v>
      </c>
      <c r="N43" s="59">
        <f t="shared" si="2"/>
        <v>45136</v>
      </c>
      <c r="P43">
        <f t="shared" si="3"/>
        <v>151487.7878615465</v>
      </c>
      <c r="Q43">
        <f t="shared" si="4"/>
        <v>148470.30773758312</v>
      </c>
      <c r="R43">
        <f t="shared" si="5"/>
        <v>146851.15443080655</v>
      </c>
      <c r="S43">
        <f t="shared" si="6"/>
        <v>295321.4621683897</v>
      </c>
      <c r="T43">
        <f t="shared" si="7"/>
        <v>1619.1533067765704</v>
      </c>
    </row>
    <row r="44" spans="1:20">
      <c r="A44" s="57">
        <v>45029</v>
      </c>
      <c r="B44">
        <v>19908</v>
      </c>
      <c r="C44">
        <f t="shared" si="0"/>
        <v>1</v>
      </c>
      <c r="E44" s="58">
        <f t="shared" si="1"/>
        <v>45015</v>
      </c>
      <c r="F44">
        <v>144598</v>
      </c>
      <c r="N44" s="59">
        <f t="shared" si="2"/>
        <v>45141</v>
      </c>
      <c r="P44">
        <f t="shared" si="3"/>
        <v>152802.51635846496</v>
      </c>
      <c r="Q44">
        <f t="shared" si="4"/>
        <v>150165.68573963386</v>
      </c>
      <c r="R44">
        <f t="shared" si="5"/>
        <v>148028.41725533138</v>
      </c>
      <c r="S44">
        <f t="shared" si="6"/>
        <v>298194.10299496527</v>
      </c>
      <c r="T44">
        <f t="shared" si="7"/>
        <v>2137.2684843024763</v>
      </c>
    </row>
    <row r="45" spans="1:20">
      <c r="A45" s="57">
        <v>45031</v>
      </c>
      <c r="B45">
        <v>47204</v>
      </c>
      <c r="C45">
        <f t="shared" si="0"/>
        <v>2</v>
      </c>
      <c r="E45" s="58">
        <f t="shared" si="1"/>
        <v>45017</v>
      </c>
      <c r="F45">
        <v>0</v>
      </c>
      <c r="N45" s="59">
        <f t="shared" si="2"/>
        <v>45146</v>
      </c>
      <c r="P45">
        <f t="shared" si="3"/>
        <v>154117.24485538341</v>
      </c>
      <c r="Q45">
        <f t="shared" si="4"/>
        <v>151861.06374168457</v>
      </c>
      <c r="R45">
        <f t="shared" si="5"/>
        <v>149214.21954087482</v>
      </c>
      <c r="S45">
        <f t="shared" si="6"/>
        <v>301075.28328255937</v>
      </c>
      <c r="T45">
        <f t="shared" si="7"/>
        <v>2646.8442008097481</v>
      </c>
    </row>
    <row r="46" spans="1:20">
      <c r="A46" s="57">
        <v>45034</v>
      </c>
      <c r="B46">
        <v>104624</v>
      </c>
      <c r="C46">
        <f t="shared" si="0"/>
        <v>3</v>
      </c>
      <c r="E46" s="58">
        <f t="shared" si="1"/>
        <v>45019</v>
      </c>
      <c r="F46">
        <v>0</v>
      </c>
      <c r="N46" s="59">
        <f t="shared" si="2"/>
        <v>45151</v>
      </c>
      <c r="P46">
        <f t="shared" si="3"/>
        <v>155431.9733523</v>
      </c>
      <c r="Q46">
        <f t="shared" si="4"/>
        <v>153556.44174373531</v>
      </c>
      <c r="R46">
        <f t="shared" si="5"/>
        <v>150408.49380931203</v>
      </c>
      <c r="S46">
        <f t="shared" si="6"/>
        <v>303964.93555304734</v>
      </c>
      <c r="T46">
        <f t="shared" si="7"/>
        <v>3147.9479344232823</v>
      </c>
    </row>
    <row r="47" spans="1:20">
      <c r="A47" s="57">
        <v>45037</v>
      </c>
      <c r="B47">
        <v>57925</v>
      </c>
      <c r="C47">
        <f t="shared" si="0"/>
        <v>3</v>
      </c>
      <c r="E47" s="58">
        <f t="shared" si="1"/>
        <v>45021</v>
      </c>
      <c r="F47">
        <v>71633</v>
      </c>
      <c r="N47" s="59">
        <f t="shared" si="2"/>
        <v>45156</v>
      </c>
      <c r="P47">
        <f t="shared" si="3"/>
        <v>156746.70184921846</v>
      </c>
      <c r="Q47">
        <f t="shared" si="4"/>
        <v>155251.81974578602</v>
      </c>
      <c r="R47">
        <f t="shared" si="5"/>
        <v>151611.17328087144</v>
      </c>
      <c r="S47">
        <f t="shared" si="6"/>
        <v>306862.9930266575</v>
      </c>
      <c r="T47">
        <f t="shared" si="7"/>
        <v>3640.6464649145782</v>
      </c>
    </row>
    <row r="48" spans="1:20">
      <c r="A48" s="57">
        <v>45040</v>
      </c>
      <c r="B48">
        <v>208447</v>
      </c>
      <c r="C48">
        <f t="shared" si="0"/>
        <v>3</v>
      </c>
      <c r="E48" s="58">
        <f t="shared" si="1"/>
        <v>45023</v>
      </c>
      <c r="F48">
        <v>53336</v>
      </c>
      <c r="N48" s="59">
        <f t="shared" si="2"/>
        <v>45161</v>
      </c>
      <c r="P48">
        <f t="shared" si="3"/>
        <v>158061.43034613691</v>
      </c>
      <c r="Q48">
        <f t="shared" si="4"/>
        <v>156947.19774783676</v>
      </c>
      <c r="R48">
        <f t="shared" si="5"/>
        <v>152822.19188372357</v>
      </c>
      <c r="S48">
        <f t="shared" si="6"/>
        <v>309769.38963156031</v>
      </c>
      <c r="T48">
        <f t="shared" si="7"/>
        <v>4125.0058641131909</v>
      </c>
    </row>
    <row r="49" spans="1:20">
      <c r="A49" s="57">
        <v>45041</v>
      </c>
      <c r="B49">
        <v>66469</v>
      </c>
      <c r="C49">
        <f t="shared" si="0"/>
        <v>1</v>
      </c>
      <c r="E49" s="58">
        <f t="shared" si="1"/>
        <v>45025</v>
      </c>
      <c r="F49">
        <v>0</v>
      </c>
      <c r="N49" s="59">
        <f t="shared" si="2"/>
        <v>45166</v>
      </c>
      <c r="P49">
        <f t="shared" si="3"/>
        <v>159376.15884305537</v>
      </c>
      <c r="Q49">
        <f t="shared" si="4"/>
        <v>158642.57574988747</v>
      </c>
      <c r="R49">
        <f t="shared" si="5"/>
        <v>154041.48426225656</v>
      </c>
      <c r="S49">
        <f t="shared" si="6"/>
        <v>312684.06001214404</v>
      </c>
      <c r="T49">
        <f t="shared" si="7"/>
        <v>4601.0914876309107</v>
      </c>
    </row>
    <row r="50" spans="1:20">
      <c r="A50" s="57">
        <v>45044</v>
      </c>
      <c r="B50">
        <v>15293</v>
      </c>
      <c r="C50">
        <f t="shared" si="0"/>
        <v>3</v>
      </c>
      <c r="E50" s="58">
        <f>E49+2</f>
        <v>45027</v>
      </c>
      <c r="F50">
        <v>76107</v>
      </c>
      <c r="N50" s="59">
        <f t="shared" si="2"/>
        <v>45171</v>
      </c>
      <c r="P50">
        <f t="shared" si="3"/>
        <v>160690.88733997196</v>
      </c>
      <c r="Q50">
        <f t="shared" si="4"/>
        <v>160337.95375193821</v>
      </c>
      <c r="R50">
        <f t="shared" si="5"/>
        <v>155268.98578411006</v>
      </c>
      <c r="S50">
        <f t="shared" si="6"/>
        <v>315606.93953604827</v>
      </c>
      <c r="T50">
        <f t="shared" si="7"/>
        <v>5068.9679678281536</v>
      </c>
    </row>
    <row r="51" spans="1:20">
      <c r="A51" s="57">
        <v>45045</v>
      </c>
      <c r="B51">
        <v>25073</v>
      </c>
      <c r="C51">
        <f t="shared" si="0"/>
        <v>1</v>
      </c>
      <c r="E51" s="58">
        <f t="shared" si="1"/>
        <v>45029</v>
      </c>
      <c r="F51">
        <f>SUM(B43:B44)</f>
        <v>53839</v>
      </c>
      <c r="N51" s="59">
        <f t="shared" si="2"/>
        <v>45176</v>
      </c>
      <c r="P51">
        <f t="shared" si="3"/>
        <v>162005.61583689041</v>
      </c>
      <c r="Q51">
        <f t="shared" si="4"/>
        <v>162033.33175398892</v>
      </c>
      <c r="R51">
        <f t="shared" si="5"/>
        <v>156504.63254603866</v>
      </c>
      <c r="S51">
        <f t="shared" si="6"/>
        <v>318537.96430002758</v>
      </c>
      <c r="T51">
        <f t="shared" si="7"/>
        <v>5528.699207950267</v>
      </c>
    </row>
    <row r="52" spans="1:20">
      <c r="A52" s="57">
        <v>45048</v>
      </c>
      <c r="B52">
        <v>944</v>
      </c>
      <c r="C52">
        <f t="shared" si="0"/>
        <v>3</v>
      </c>
      <c r="E52" s="58">
        <f t="shared" si="1"/>
        <v>45031</v>
      </c>
      <c r="F52">
        <v>47204</v>
      </c>
      <c r="N52" s="59">
        <f t="shared" si="2"/>
        <v>45181</v>
      </c>
      <c r="P52">
        <f t="shared" si="3"/>
        <v>163320.34433380887</v>
      </c>
      <c r="Q52">
        <f t="shared" si="4"/>
        <v>163728.70975603967</v>
      </c>
      <c r="R52">
        <f t="shared" si="5"/>
        <v>157748.36137867114</v>
      </c>
      <c r="S52">
        <f t="shared" si="6"/>
        <v>321477.0711347108</v>
      </c>
      <c r="T52">
        <f t="shared" si="7"/>
        <v>5980.3483773685293</v>
      </c>
    </row>
    <row r="53" spans="1:20">
      <c r="A53" s="57">
        <v>45049</v>
      </c>
      <c r="B53">
        <v>100556</v>
      </c>
      <c r="C53">
        <f t="shared" si="0"/>
        <v>1</v>
      </c>
      <c r="E53" s="58">
        <f t="shared" si="1"/>
        <v>45033</v>
      </c>
      <c r="F53">
        <v>0</v>
      </c>
      <c r="N53" s="59">
        <f t="shared" si="2"/>
        <v>45186</v>
      </c>
      <c r="P53">
        <f t="shared" si="3"/>
        <v>164635.07283072546</v>
      </c>
      <c r="Q53">
        <f t="shared" si="4"/>
        <v>165424.08775809041</v>
      </c>
      <c r="R53">
        <f t="shared" si="5"/>
        <v>159000.10985023066</v>
      </c>
      <c r="S53">
        <f t="shared" si="6"/>
        <v>324424.19760832109</v>
      </c>
      <c r="T53">
        <f t="shared" si="7"/>
        <v>6423.9779078597494</v>
      </c>
    </row>
    <row r="54" spans="1:20">
      <c r="A54" s="57">
        <v>45054</v>
      </c>
      <c r="B54">
        <v>67783</v>
      </c>
      <c r="C54">
        <f t="shared" si="0"/>
        <v>5</v>
      </c>
      <c r="E54" s="58">
        <f t="shared" si="1"/>
        <v>45035</v>
      </c>
      <c r="F54">
        <v>104624</v>
      </c>
      <c r="N54" s="59">
        <f t="shared" si="2"/>
        <v>45191</v>
      </c>
      <c r="P54">
        <f t="shared" si="3"/>
        <v>165949.80132764392</v>
      </c>
      <c r="Q54">
        <f t="shared" si="4"/>
        <v>167119.46576014112</v>
      </c>
      <c r="R54">
        <f t="shared" si="5"/>
        <v>160259.81626927856</v>
      </c>
      <c r="S54">
        <f t="shared" si="6"/>
        <v>327379.28202941967</v>
      </c>
      <c r="T54">
        <f t="shared" si="7"/>
        <v>6859.6494908625609</v>
      </c>
    </row>
    <row r="55" spans="1:20">
      <c r="A55" s="57">
        <v>45056</v>
      </c>
      <c r="B55">
        <v>47271</v>
      </c>
      <c r="C55">
        <f t="shared" si="0"/>
        <v>2</v>
      </c>
      <c r="E55" s="58">
        <f t="shared" si="1"/>
        <v>45037</v>
      </c>
      <c r="F55">
        <v>57925</v>
      </c>
      <c r="N55" s="59">
        <f t="shared" si="2"/>
        <v>45196</v>
      </c>
      <c r="P55">
        <f t="shared" si="3"/>
        <v>167264.52982456237</v>
      </c>
      <c r="Q55">
        <f t="shared" si="4"/>
        <v>168814.84376219186</v>
      </c>
      <c r="R55">
        <f t="shared" si="5"/>
        <v>161527.41968654079</v>
      </c>
      <c r="S55">
        <f t="shared" si="6"/>
        <v>330342.26344873267</v>
      </c>
      <c r="T55">
        <f t="shared" si="7"/>
        <v>7287.4240756510699</v>
      </c>
    </row>
    <row r="56" spans="1:20">
      <c r="A56" s="57">
        <v>45059</v>
      </c>
      <c r="B56">
        <v>79410</v>
      </c>
      <c r="C56">
        <f t="shared" si="0"/>
        <v>3</v>
      </c>
      <c r="E56" s="58">
        <f t="shared" si="1"/>
        <v>45039</v>
      </c>
      <c r="F56">
        <v>0</v>
      </c>
      <c r="N56" s="59">
        <f t="shared" si="2"/>
        <v>45201</v>
      </c>
      <c r="P56">
        <f t="shared" si="3"/>
        <v>168579.25832148083</v>
      </c>
      <c r="Q56">
        <f t="shared" si="4"/>
        <v>170510.22176424257</v>
      </c>
      <c r="R56">
        <f t="shared" si="5"/>
        <v>162802.8598958748</v>
      </c>
      <c r="S56">
        <f t="shared" si="6"/>
        <v>333313.08166011737</v>
      </c>
      <c r="T56">
        <f t="shared" si="7"/>
        <v>7707.3618683677632</v>
      </c>
    </row>
    <row r="57" spans="1:20">
      <c r="A57" s="57">
        <v>45062</v>
      </c>
      <c r="B57">
        <v>41583</v>
      </c>
      <c r="C57">
        <f t="shared" si="0"/>
        <v>3</v>
      </c>
      <c r="E57" s="58">
        <f t="shared" si="1"/>
        <v>45041</v>
      </c>
      <c r="F57">
        <f>SUM(B48:B49)</f>
        <v>274916</v>
      </c>
      <c r="N57" s="59">
        <f t="shared" si="2"/>
        <v>45206</v>
      </c>
      <c r="P57">
        <f t="shared" si="3"/>
        <v>169893.98681839742</v>
      </c>
      <c r="Q57">
        <f t="shared" si="4"/>
        <v>172205.59976629331</v>
      </c>
      <c r="R57">
        <f t="shared" si="5"/>
        <v>164086.07743443179</v>
      </c>
      <c r="S57">
        <f t="shared" si="6"/>
        <v>336291.67720072507</v>
      </c>
      <c r="T57">
        <f t="shared" si="7"/>
        <v>8119.5223318615172</v>
      </c>
    </row>
    <row r="58" spans="1:20">
      <c r="A58" s="57">
        <v>45063</v>
      </c>
      <c r="B58">
        <v>81627</v>
      </c>
      <c r="C58">
        <f t="shared" si="0"/>
        <v>1</v>
      </c>
      <c r="E58" s="58">
        <f t="shared" si="1"/>
        <v>45043</v>
      </c>
      <c r="F58">
        <v>0</v>
      </c>
    </row>
    <row r="59" spans="1:20">
      <c r="A59" s="57">
        <v>45064</v>
      </c>
      <c r="B59">
        <v>44389</v>
      </c>
      <c r="C59">
        <f t="shared" si="0"/>
        <v>1</v>
      </c>
      <c r="E59" s="58">
        <f t="shared" si="1"/>
        <v>45045</v>
      </c>
      <c r="F59">
        <f>SUM(B50:B51)</f>
        <v>40366</v>
      </c>
    </row>
    <row r="60" spans="1:20">
      <c r="A60" s="57">
        <v>45065</v>
      </c>
      <c r="B60">
        <v>48056</v>
      </c>
      <c r="C60">
        <f t="shared" si="0"/>
        <v>1</v>
      </c>
      <c r="E60" s="58">
        <f t="shared" si="1"/>
        <v>45047</v>
      </c>
      <c r="F60">
        <v>0</v>
      </c>
    </row>
    <row r="61" spans="1:20">
      <c r="A61" s="57">
        <v>45068</v>
      </c>
      <c r="B61">
        <v>27848</v>
      </c>
      <c r="C61">
        <f t="shared" si="0"/>
        <v>3</v>
      </c>
      <c r="E61" s="58">
        <f t="shared" si="1"/>
        <v>45049</v>
      </c>
      <c r="F61">
        <f>SUM(B52:B53)</f>
        <v>101500</v>
      </c>
    </row>
    <row r="62" spans="1:20">
      <c r="A62" s="57">
        <v>45069</v>
      </c>
      <c r="B62">
        <v>51619</v>
      </c>
      <c r="C62">
        <f t="shared" si="0"/>
        <v>1</v>
      </c>
      <c r="E62" s="58">
        <f t="shared" si="1"/>
        <v>45051</v>
      </c>
      <c r="F62">
        <v>0</v>
      </c>
    </row>
    <row r="63" spans="1:20">
      <c r="A63" s="57">
        <v>45070</v>
      </c>
      <c r="B63">
        <v>1180</v>
      </c>
      <c r="C63">
        <f t="shared" si="0"/>
        <v>1</v>
      </c>
      <c r="E63" s="58">
        <f t="shared" si="1"/>
        <v>45053</v>
      </c>
      <c r="F63">
        <v>0</v>
      </c>
    </row>
    <row r="64" spans="1:20">
      <c r="A64" s="57">
        <v>45072</v>
      </c>
      <c r="B64">
        <v>51028</v>
      </c>
      <c r="C64">
        <f t="shared" si="0"/>
        <v>2</v>
      </c>
      <c r="E64" s="58">
        <f t="shared" si="1"/>
        <v>45055</v>
      </c>
      <c r="F64">
        <v>67783</v>
      </c>
    </row>
    <row r="65" spans="1:6">
      <c r="A65" s="57">
        <v>45075</v>
      </c>
      <c r="B65">
        <v>60789</v>
      </c>
      <c r="C65">
        <f t="shared" si="0"/>
        <v>3</v>
      </c>
      <c r="E65" s="58">
        <f t="shared" si="1"/>
        <v>45057</v>
      </c>
      <c r="F65">
        <v>47271</v>
      </c>
    </row>
    <row r="66" spans="1:6">
      <c r="A66" s="57">
        <v>45076</v>
      </c>
      <c r="B66">
        <v>32384</v>
      </c>
      <c r="C66">
        <f t="shared" si="0"/>
        <v>1</v>
      </c>
      <c r="E66" s="58">
        <f t="shared" si="1"/>
        <v>45059</v>
      </c>
      <c r="F66">
        <v>79410</v>
      </c>
    </row>
    <row r="67" spans="1:6">
      <c r="A67" s="57">
        <v>45077</v>
      </c>
      <c r="B67">
        <v>71503</v>
      </c>
      <c r="C67">
        <f t="shared" si="0"/>
        <v>1</v>
      </c>
      <c r="E67" s="58">
        <f t="shared" si="1"/>
        <v>45061</v>
      </c>
      <c r="F67">
        <v>0</v>
      </c>
    </row>
    <row r="68" spans="1:6">
      <c r="A68" s="57">
        <v>45080</v>
      </c>
      <c r="B68">
        <v>50510</v>
      </c>
      <c r="C68">
        <f t="shared" ref="C68:C81" si="8">A68-A67</f>
        <v>3</v>
      </c>
      <c r="E68" s="58">
        <f t="shared" ref="E68:E71" si="9">E67+2</f>
        <v>45063</v>
      </c>
      <c r="F68">
        <f>SUM(B57:B58)</f>
        <v>123210</v>
      </c>
    </row>
    <row r="69" spans="1:6">
      <c r="A69" s="57">
        <v>45082</v>
      </c>
      <c r="B69">
        <v>35391</v>
      </c>
      <c r="C69">
        <f t="shared" si="8"/>
        <v>2</v>
      </c>
      <c r="E69" s="58">
        <f t="shared" si="9"/>
        <v>45065</v>
      </c>
      <c r="F69">
        <f>SUM(B59:B60)</f>
        <v>92445</v>
      </c>
    </row>
    <row r="70" spans="1:6">
      <c r="A70" s="57">
        <v>45083</v>
      </c>
      <c r="B70">
        <v>62386</v>
      </c>
      <c r="C70">
        <f t="shared" si="8"/>
        <v>1</v>
      </c>
      <c r="E70" s="58">
        <f t="shared" si="9"/>
        <v>45067</v>
      </c>
      <c r="F70">
        <v>0</v>
      </c>
    </row>
    <row r="71" spans="1:6">
      <c r="A71" s="57">
        <v>45086</v>
      </c>
      <c r="B71">
        <v>30491</v>
      </c>
      <c r="C71">
        <f t="shared" si="8"/>
        <v>3</v>
      </c>
      <c r="E71" s="58">
        <f t="shared" si="9"/>
        <v>45069</v>
      </c>
      <c r="F71">
        <f>SUM(B61:B62)</f>
        <v>79467</v>
      </c>
    </row>
    <row r="72" spans="1:6">
      <c r="A72" s="57">
        <v>45089</v>
      </c>
      <c r="B72">
        <v>62750</v>
      </c>
      <c r="C72">
        <f t="shared" si="8"/>
        <v>3</v>
      </c>
      <c r="E72" s="58">
        <f>E71+2</f>
        <v>45071</v>
      </c>
      <c r="F72">
        <v>1180</v>
      </c>
    </row>
    <row r="73" spans="1:6">
      <c r="A73" s="57">
        <v>45090</v>
      </c>
      <c r="B73">
        <v>31766</v>
      </c>
      <c r="C73">
        <f t="shared" si="8"/>
        <v>1</v>
      </c>
      <c r="E73" s="58">
        <f t="shared" ref="E73:E136" si="10">E72+2</f>
        <v>45073</v>
      </c>
      <c r="F73">
        <v>51028</v>
      </c>
    </row>
    <row r="74" spans="1:6">
      <c r="A74" s="57">
        <v>45091</v>
      </c>
      <c r="B74">
        <v>37878</v>
      </c>
      <c r="C74">
        <f t="shared" si="8"/>
        <v>1</v>
      </c>
      <c r="E74" s="58">
        <f t="shared" si="10"/>
        <v>45075</v>
      </c>
      <c r="F74">
        <v>60789</v>
      </c>
    </row>
    <row r="75" spans="1:6">
      <c r="A75" s="57">
        <v>45094</v>
      </c>
      <c r="B75">
        <v>70198</v>
      </c>
      <c r="C75">
        <f t="shared" si="8"/>
        <v>3</v>
      </c>
      <c r="E75" s="58">
        <f t="shared" si="10"/>
        <v>45077</v>
      </c>
      <c r="F75">
        <f>SUM(B66:B67)</f>
        <v>103887</v>
      </c>
    </row>
    <row r="76" spans="1:6">
      <c r="A76" s="57">
        <v>45097</v>
      </c>
      <c r="B76">
        <v>25700</v>
      </c>
      <c r="C76">
        <f t="shared" si="8"/>
        <v>3</v>
      </c>
      <c r="E76" s="58">
        <f t="shared" si="10"/>
        <v>45079</v>
      </c>
      <c r="F76">
        <v>0</v>
      </c>
    </row>
    <row r="77" spans="1:6">
      <c r="A77" s="57">
        <v>45098</v>
      </c>
      <c r="B77">
        <v>156309</v>
      </c>
      <c r="C77">
        <f t="shared" si="8"/>
        <v>1</v>
      </c>
      <c r="E77" s="58">
        <f t="shared" si="10"/>
        <v>45081</v>
      </c>
      <c r="F77">
        <v>50510</v>
      </c>
    </row>
    <row r="78" spans="1:6">
      <c r="A78" s="57">
        <v>45103</v>
      </c>
      <c r="B78">
        <v>97633</v>
      </c>
      <c r="C78">
        <f t="shared" si="8"/>
        <v>5</v>
      </c>
      <c r="E78" s="58">
        <f t="shared" si="10"/>
        <v>45083</v>
      </c>
      <c r="F78">
        <f>SUM(B69:B70)</f>
        <v>97777</v>
      </c>
    </row>
    <row r="79" spans="1:6">
      <c r="A79" s="57">
        <v>45104</v>
      </c>
      <c r="B79">
        <v>80492</v>
      </c>
      <c r="C79">
        <f t="shared" si="8"/>
        <v>1</v>
      </c>
      <c r="E79" s="58">
        <f t="shared" si="10"/>
        <v>45085</v>
      </c>
      <c r="F79">
        <v>0</v>
      </c>
    </row>
    <row r="80" spans="1:6">
      <c r="A80" s="57">
        <v>45106</v>
      </c>
      <c r="B80">
        <v>41750</v>
      </c>
      <c r="C80">
        <f t="shared" si="8"/>
        <v>2</v>
      </c>
      <c r="E80" s="58">
        <f t="shared" si="10"/>
        <v>45087</v>
      </c>
      <c r="F80">
        <v>30491</v>
      </c>
    </row>
    <row r="81" spans="1:11">
      <c r="A81" s="57">
        <v>45107</v>
      </c>
      <c r="B81">
        <v>21045</v>
      </c>
      <c r="C81">
        <f t="shared" si="8"/>
        <v>1</v>
      </c>
      <c r="E81" s="58">
        <f t="shared" si="10"/>
        <v>45089</v>
      </c>
      <c r="F81">
        <v>62750</v>
      </c>
    </row>
    <row r="82" spans="1:11">
      <c r="E82" s="58">
        <f t="shared" si="10"/>
        <v>45091</v>
      </c>
      <c r="F82">
        <f>SUM(B73:B74)</f>
        <v>69644</v>
      </c>
    </row>
    <row r="83" spans="1:11">
      <c r="E83" s="58">
        <f t="shared" si="10"/>
        <v>45093</v>
      </c>
      <c r="F83">
        <v>0</v>
      </c>
    </row>
    <row r="84" spans="1:11">
      <c r="E84" s="58">
        <f t="shared" si="10"/>
        <v>45095</v>
      </c>
      <c r="F84">
        <v>70198</v>
      </c>
    </row>
    <row r="85" spans="1:11">
      <c r="E85" s="58">
        <f t="shared" si="10"/>
        <v>45097</v>
      </c>
      <c r="F85">
        <v>25700</v>
      </c>
    </row>
    <row r="86" spans="1:11">
      <c r="E86" s="58">
        <f t="shared" si="10"/>
        <v>45099</v>
      </c>
      <c r="F86">
        <v>156309</v>
      </c>
    </row>
    <row r="87" spans="1:11">
      <c r="E87" s="58">
        <f t="shared" si="10"/>
        <v>45101</v>
      </c>
      <c r="F87">
        <v>0</v>
      </c>
    </row>
    <row r="88" spans="1:11">
      <c r="E88" s="58">
        <f t="shared" si="10"/>
        <v>45103</v>
      </c>
      <c r="F88">
        <v>97633</v>
      </c>
    </row>
    <row r="89" spans="1:11">
      <c r="E89" s="58">
        <f t="shared" si="10"/>
        <v>45105</v>
      </c>
      <c r="F89">
        <v>80492</v>
      </c>
    </row>
    <row r="90" spans="1:11">
      <c r="E90" s="58">
        <f t="shared" si="10"/>
        <v>45107</v>
      </c>
      <c r="F90">
        <f>SUM(B80:B81)</f>
        <v>62795</v>
      </c>
    </row>
    <row r="91" spans="1:11">
      <c r="E91" s="58">
        <f t="shared" si="10"/>
        <v>45109</v>
      </c>
      <c r="G91">
        <f>_xlfn.FORECAST.LINEAR(E91,$F$2:$F$90,$E$2:$E$90)</f>
        <v>61419.064545814879</v>
      </c>
      <c r="H91">
        <f>_xlfn.FORECAST.ETS(E91,$F$2:$F$90,$E$2:$E$90)</f>
        <v>73366.950603606485</v>
      </c>
      <c r="I91">
        <f>_xlfn.FORECAST.ETS.CONFINT(E91,$F$2:$F$90,$E$2:$E$90)</f>
        <v>105802.69412055855</v>
      </c>
      <c r="J91">
        <f>H91+I91</f>
        <v>179169.64472416503</v>
      </c>
      <c r="K91">
        <f>H91-I91</f>
        <v>-32435.743516952061</v>
      </c>
    </row>
    <row r="92" spans="1:11">
      <c r="E92" s="58">
        <f t="shared" si="10"/>
        <v>45111</v>
      </c>
      <c r="G92">
        <f t="shared" ref="G92:G140" si="11">_xlfn.FORECAST.LINEAR(E92,$F$2:$F$90,$E$2:$E$90)</f>
        <v>61665.709384097718</v>
      </c>
      <c r="H92">
        <f t="shared" ref="H92:H140" si="12">_xlfn.FORECAST.ETS(E92,$F$2:$F$90,$E$2:$E$90)</f>
        <v>73666.309882603164</v>
      </c>
      <c r="I92">
        <f t="shared" ref="I92:I140" si="13">_xlfn.FORECAST.ETS.CONFINT(E92,$F$2:$F$90,$E$2:$E$90)</f>
        <v>105803.17023161086</v>
      </c>
      <c r="J92">
        <f t="shared" ref="J92:J140" si="14">H92+I92</f>
        <v>179469.48011421401</v>
      </c>
      <c r="K92">
        <f t="shared" ref="K92:K140" si="15">H92-I92</f>
        <v>-32136.860349007693</v>
      </c>
    </row>
    <row r="93" spans="1:11">
      <c r="E93" s="58">
        <f t="shared" si="10"/>
        <v>45113</v>
      </c>
      <c r="G93">
        <f t="shared" si="11"/>
        <v>61912.354222379625</v>
      </c>
      <c r="H93">
        <f t="shared" si="12"/>
        <v>73965.669161599712</v>
      </c>
      <c r="I93">
        <f t="shared" si="13"/>
        <v>105804.01664596933</v>
      </c>
      <c r="J93">
        <f t="shared" si="14"/>
        <v>179769.68580756904</v>
      </c>
      <c r="K93">
        <f t="shared" si="15"/>
        <v>-31838.347484369617</v>
      </c>
    </row>
    <row r="94" spans="1:11">
      <c r="E94" s="58">
        <f t="shared" si="10"/>
        <v>45115</v>
      </c>
      <c r="G94">
        <f t="shared" si="11"/>
        <v>62158.999060661532</v>
      </c>
      <c r="H94">
        <f t="shared" si="12"/>
        <v>74265.02844059639</v>
      </c>
      <c r="I94">
        <f t="shared" si="13"/>
        <v>105805.33915484906</v>
      </c>
      <c r="J94">
        <f t="shared" si="14"/>
        <v>180070.36759544545</v>
      </c>
      <c r="K94">
        <f t="shared" si="15"/>
        <v>-31540.310714252671</v>
      </c>
    </row>
    <row r="95" spans="1:11">
      <c r="E95" s="58">
        <f t="shared" si="10"/>
        <v>45117</v>
      </c>
      <c r="G95">
        <f t="shared" si="11"/>
        <v>62405.64389894437</v>
      </c>
      <c r="H95">
        <f t="shared" si="12"/>
        <v>74564.387719592938</v>
      </c>
      <c r="I95">
        <f t="shared" si="13"/>
        <v>105807.24353859536</v>
      </c>
      <c r="J95">
        <f t="shared" si="14"/>
        <v>180371.63125818828</v>
      </c>
      <c r="K95">
        <f t="shared" si="15"/>
        <v>-31242.85581900242</v>
      </c>
    </row>
    <row r="96" spans="1:11">
      <c r="E96" s="58">
        <f t="shared" si="10"/>
        <v>45119</v>
      </c>
      <c r="G96">
        <f t="shared" si="11"/>
        <v>62652.288737226278</v>
      </c>
      <c r="H96">
        <f t="shared" si="12"/>
        <v>74863.746998589602</v>
      </c>
      <c r="I96">
        <f t="shared" si="13"/>
        <v>105809.8355613962</v>
      </c>
      <c r="J96">
        <f t="shared" si="14"/>
        <v>180673.58255998581</v>
      </c>
      <c r="K96">
        <f t="shared" si="15"/>
        <v>-30946.088562806603</v>
      </c>
    </row>
    <row r="97" spans="5:11">
      <c r="E97" s="58">
        <f t="shared" si="10"/>
        <v>45121</v>
      </c>
      <c r="G97">
        <f t="shared" si="11"/>
        <v>62898.933575508185</v>
      </c>
      <c r="H97">
        <f t="shared" si="12"/>
        <v>75163.106277586165</v>
      </c>
      <c r="I97">
        <f t="shared" si="13"/>
        <v>105813.2209649391</v>
      </c>
      <c r="J97">
        <f t="shared" si="14"/>
        <v>180976.32724252527</v>
      </c>
      <c r="K97">
        <f t="shared" si="15"/>
        <v>-30650.114687352936</v>
      </c>
    </row>
    <row r="98" spans="5:11">
      <c r="E98" s="58">
        <f t="shared" si="10"/>
        <v>45123</v>
      </c>
      <c r="G98">
        <f t="shared" si="11"/>
        <v>63145.578413790092</v>
      </c>
      <c r="H98">
        <f t="shared" si="12"/>
        <v>75462.465556582829</v>
      </c>
      <c r="I98">
        <f t="shared" si="13"/>
        <v>105817.50546101417</v>
      </c>
      <c r="J98">
        <f t="shared" si="14"/>
        <v>181279.97101759701</v>
      </c>
      <c r="K98">
        <f t="shared" si="15"/>
        <v>-30355.039904431338</v>
      </c>
    </row>
    <row r="99" spans="5:11">
      <c r="E99" s="58">
        <f t="shared" si="10"/>
        <v>45125</v>
      </c>
      <c r="G99">
        <f t="shared" si="11"/>
        <v>63392.22325207293</v>
      </c>
      <c r="H99">
        <f t="shared" si="12"/>
        <v>75761.824835579391</v>
      </c>
      <c r="I99">
        <f t="shared" si="13"/>
        <v>105822.7947230656</v>
      </c>
      <c r="J99">
        <f t="shared" si="14"/>
        <v>181584.619558645</v>
      </c>
      <c r="K99">
        <f t="shared" si="15"/>
        <v>-30060.969887486208</v>
      </c>
    </row>
    <row r="100" spans="5:11">
      <c r="E100" s="58">
        <f t="shared" si="10"/>
        <v>45127</v>
      </c>
      <c r="G100">
        <f t="shared" si="11"/>
        <v>63638.868090354837</v>
      </c>
      <c r="H100">
        <f t="shared" si="12"/>
        <v>76061.184114576055</v>
      </c>
      <c r="I100">
        <f t="shared" si="13"/>
        <v>105829.1943766943</v>
      </c>
      <c r="J100">
        <f t="shared" si="14"/>
        <v>181890.37849127036</v>
      </c>
      <c r="K100">
        <f t="shared" si="15"/>
        <v>-29768.010262118245</v>
      </c>
    </row>
    <row r="101" spans="5:11">
      <c r="E101" s="58">
        <f t="shared" si="10"/>
        <v>45129</v>
      </c>
      <c r="G101">
        <f t="shared" si="11"/>
        <v>63885.512928636745</v>
      </c>
      <c r="H101">
        <f t="shared" si="12"/>
        <v>76360.543393572603</v>
      </c>
      <c r="I101">
        <f t="shared" si="13"/>
        <v>105836.80998911541</v>
      </c>
      <c r="J101">
        <f t="shared" si="14"/>
        <v>182197.35338268802</v>
      </c>
      <c r="K101">
        <f t="shared" si="15"/>
        <v>-29476.266595542809</v>
      </c>
    </row>
    <row r="102" spans="5:11">
      <c r="E102" s="58">
        <f t="shared" si="10"/>
        <v>45131</v>
      </c>
      <c r="G102">
        <f t="shared" si="11"/>
        <v>64132.157766919583</v>
      </c>
      <c r="H102">
        <f t="shared" si="12"/>
        <v>76659.902672569282</v>
      </c>
      <c r="I102">
        <f t="shared" si="13"/>
        <v>105845.74705757515</v>
      </c>
      <c r="J102">
        <f t="shared" si="14"/>
        <v>182505.64973014442</v>
      </c>
      <c r="K102">
        <f t="shared" si="15"/>
        <v>-29185.844385005868</v>
      </c>
    </row>
    <row r="103" spans="5:11">
      <c r="E103" s="58">
        <f t="shared" si="10"/>
        <v>45133</v>
      </c>
      <c r="G103">
        <f t="shared" si="11"/>
        <v>64378.80260520149</v>
      </c>
      <c r="H103">
        <f t="shared" si="12"/>
        <v>76959.26195156583</v>
      </c>
      <c r="I103">
        <f t="shared" si="13"/>
        <v>105856.11099673214</v>
      </c>
      <c r="J103">
        <f t="shared" si="14"/>
        <v>182815.37294829797</v>
      </c>
      <c r="K103">
        <f t="shared" si="15"/>
        <v>-28896.849045166309</v>
      </c>
    </row>
    <row r="104" spans="5:11">
      <c r="E104" s="58">
        <f t="shared" si="10"/>
        <v>45135</v>
      </c>
      <c r="G104">
        <f t="shared" si="11"/>
        <v>64625.447443483397</v>
      </c>
      <c r="H104">
        <f t="shared" si="12"/>
        <v>77258.621230562509</v>
      </c>
      <c r="I104">
        <f t="shared" si="13"/>
        <v>105868.0071250101</v>
      </c>
      <c r="J104">
        <f t="shared" si="14"/>
        <v>183126.62835557261</v>
      </c>
      <c r="K104">
        <f t="shared" si="15"/>
        <v>-28609.385894447594</v>
      </c>
    </row>
    <row r="105" spans="5:11">
      <c r="E105" s="58">
        <f t="shared" si="10"/>
        <v>45137</v>
      </c>
      <c r="G105">
        <f t="shared" si="11"/>
        <v>64872.092281765305</v>
      </c>
      <c r="H105">
        <f t="shared" si="12"/>
        <v>77557.980509559056</v>
      </c>
      <c r="I105">
        <f t="shared" si="13"/>
        <v>105881.54064992859</v>
      </c>
      <c r="J105">
        <f t="shared" si="14"/>
        <v>183439.52115948766</v>
      </c>
      <c r="K105">
        <f t="shared" si="15"/>
        <v>-28323.560140369533</v>
      </c>
    </row>
    <row r="106" spans="5:11">
      <c r="E106" s="58">
        <f t="shared" si="10"/>
        <v>45139</v>
      </c>
      <c r="G106">
        <f t="shared" si="11"/>
        <v>65118.737120048143</v>
      </c>
      <c r="H106">
        <f t="shared" si="12"/>
        <v>77857.339788555721</v>
      </c>
      <c r="I106">
        <f t="shared" si="13"/>
        <v>105896.81665242121</v>
      </c>
      <c r="J106">
        <f t="shared" si="14"/>
        <v>183754.15644097695</v>
      </c>
      <c r="K106">
        <f t="shared" si="15"/>
        <v>-28039.476863865493</v>
      </c>
    </row>
    <row r="107" spans="5:11">
      <c r="E107" s="58">
        <f t="shared" si="10"/>
        <v>45141</v>
      </c>
      <c r="G107">
        <f t="shared" si="11"/>
        <v>65365.38195833005</v>
      </c>
      <c r="H107">
        <f t="shared" si="12"/>
        <v>78156.699067552283</v>
      </c>
      <c r="I107">
        <f t="shared" si="13"/>
        <v>105913.94007015065</v>
      </c>
      <c r="J107">
        <f t="shared" si="14"/>
        <v>184070.63913770294</v>
      </c>
      <c r="K107">
        <f t="shared" si="15"/>
        <v>-27757.24100259837</v>
      </c>
    </row>
    <row r="108" spans="5:11">
      <c r="E108" s="58">
        <f t="shared" si="10"/>
        <v>45143</v>
      </c>
      <c r="G108">
        <f t="shared" si="11"/>
        <v>65612.026796611957</v>
      </c>
      <c r="H108">
        <f t="shared" si="12"/>
        <v>78456.058346548947</v>
      </c>
      <c r="I108">
        <f t="shared" si="13"/>
        <v>105933.01567983179</v>
      </c>
      <c r="J108">
        <f t="shared" si="14"/>
        <v>184389.07402638072</v>
      </c>
      <c r="K108">
        <f t="shared" si="15"/>
        <v>-27476.957333282844</v>
      </c>
    </row>
    <row r="109" spans="5:11">
      <c r="E109" s="58">
        <f t="shared" si="10"/>
        <v>45145</v>
      </c>
      <c r="G109">
        <f t="shared" si="11"/>
        <v>65858.671634894796</v>
      </c>
      <c r="H109">
        <f t="shared" si="12"/>
        <v>78755.41762554551</v>
      </c>
      <c r="I109">
        <f t="shared" si="13"/>
        <v>105954.14807857573</v>
      </c>
      <c r="J109">
        <f t="shared" si="14"/>
        <v>184709.56570412125</v>
      </c>
      <c r="K109">
        <f t="shared" si="15"/>
        <v>-27198.730453030221</v>
      </c>
    </row>
    <row r="110" spans="5:11">
      <c r="E110" s="58">
        <f t="shared" si="10"/>
        <v>45147</v>
      </c>
      <c r="G110">
        <f t="shared" si="11"/>
        <v>66105.316473176703</v>
      </c>
      <c r="H110">
        <f t="shared" si="12"/>
        <v>79054.776904542174</v>
      </c>
      <c r="I110">
        <f t="shared" si="13"/>
        <v>105977.4416642685</v>
      </c>
      <c r="J110">
        <f t="shared" si="14"/>
        <v>185032.21856881067</v>
      </c>
      <c r="K110">
        <f t="shared" si="15"/>
        <v>-26922.664759726322</v>
      </c>
    </row>
    <row r="111" spans="5:11">
      <c r="E111" s="58">
        <f t="shared" si="10"/>
        <v>45149</v>
      </c>
      <c r="G111">
        <f t="shared" si="11"/>
        <v>66351.96131145861</v>
      </c>
      <c r="H111">
        <f t="shared" si="12"/>
        <v>79354.136183538722</v>
      </c>
      <c r="I111">
        <f t="shared" si="13"/>
        <v>106003.00061499997</v>
      </c>
      <c r="J111">
        <f t="shared" si="14"/>
        <v>185357.13679853868</v>
      </c>
      <c r="K111">
        <f t="shared" si="15"/>
        <v>-26648.864431461247</v>
      </c>
    </row>
    <row r="112" spans="5:11">
      <c r="E112" s="58">
        <f t="shared" si="10"/>
        <v>45151</v>
      </c>
      <c r="G112">
        <f t="shared" si="11"/>
        <v>66598.606149741448</v>
      </c>
      <c r="H112">
        <f t="shared" si="12"/>
        <v>79653.4954625354</v>
      </c>
      <c r="I112">
        <f t="shared" si="13"/>
        <v>106030.92886756053</v>
      </c>
      <c r="J112">
        <f t="shared" si="14"/>
        <v>185684.42433009594</v>
      </c>
      <c r="K112">
        <f t="shared" si="15"/>
        <v>-26377.433405025135</v>
      </c>
    </row>
    <row r="113" spans="5:11">
      <c r="E113" s="58">
        <f t="shared" si="10"/>
        <v>45153</v>
      </c>
      <c r="G113">
        <f t="shared" si="11"/>
        <v>66845.250988023356</v>
      </c>
      <c r="H113">
        <f t="shared" si="12"/>
        <v>79952.854741531948</v>
      </c>
      <c r="I113">
        <f t="shared" si="13"/>
        <v>106061.33009502373</v>
      </c>
      <c r="J113">
        <f t="shared" si="14"/>
        <v>186014.18483655568</v>
      </c>
      <c r="K113">
        <f t="shared" si="15"/>
        <v>-26108.475353491784</v>
      </c>
    </row>
    <row r="114" spans="5:11">
      <c r="E114" s="58">
        <f t="shared" si="10"/>
        <v>45155</v>
      </c>
      <c r="G114">
        <f t="shared" si="11"/>
        <v>67091.895826305263</v>
      </c>
      <c r="H114">
        <f t="shared" si="12"/>
        <v>80252.214020528627</v>
      </c>
      <c r="I114">
        <f t="shared" si="13"/>
        <v>106094.30768343591</v>
      </c>
      <c r="J114">
        <f t="shared" si="14"/>
        <v>186346.52170396454</v>
      </c>
      <c r="K114">
        <f t="shared" si="15"/>
        <v>-25842.093662907282</v>
      </c>
    </row>
    <row r="115" spans="5:11">
      <c r="E115" s="58">
        <f t="shared" si="10"/>
        <v>45157</v>
      </c>
      <c r="G115">
        <f t="shared" si="11"/>
        <v>67338.54066458717</v>
      </c>
      <c r="H115">
        <f t="shared" si="12"/>
        <v>80551.573299525175</v>
      </c>
      <c r="I115">
        <f t="shared" si="13"/>
        <v>106129.96470763472</v>
      </c>
      <c r="J115">
        <f t="shared" si="14"/>
        <v>186681.53800715989</v>
      </c>
      <c r="K115">
        <f t="shared" si="15"/>
        <v>-25578.391408109543</v>
      </c>
    </row>
    <row r="116" spans="5:11">
      <c r="E116" s="58">
        <f t="shared" si="10"/>
        <v>45159</v>
      </c>
      <c r="G116">
        <f t="shared" si="11"/>
        <v>67585.185502870008</v>
      </c>
      <c r="H116">
        <f t="shared" si="12"/>
        <v>80850.932578521839</v>
      </c>
      <c r="I116">
        <f t="shared" si="13"/>
        <v>106168.4039062207</v>
      </c>
      <c r="J116">
        <f t="shared" si="14"/>
        <v>187019.33648474253</v>
      </c>
      <c r="K116">
        <f t="shared" si="15"/>
        <v>-25317.471327698862</v>
      </c>
    </row>
    <row r="117" spans="5:11">
      <c r="E117" s="58">
        <f t="shared" si="10"/>
        <v>45161</v>
      </c>
      <c r="G117">
        <f t="shared" si="11"/>
        <v>67831.830341151915</v>
      </c>
      <c r="H117">
        <f t="shared" si="12"/>
        <v>81150.291857518401</v>
      </c>
      <c r="I117">
        <f t="shared" si="13"/>
        <v>106209.7276557078</v>
      </c>
      <c r="J117">
        <f t="shared" si="14"/>
        <v>187360.0195132262</v>
      </c>
      <c r="K117">
        <f t="shared" si="15"/>
        <v>-25059.435798189399</v>
      </c>
    </row>
    <row r="118" spans="5:11">
      <c r="E118" s="58">
        <f t="shared" si="10"/>
        <v>45163</v>
      </c>
      <c r="G118">
        <f t="shared" si="11"/>
        <v>68078.475179433823</v>
      </c>
      <c r="H118">
        <f t="shared" si="12"/>
        <v>81449.651136515065</v>
      </c>
      <c r="I118">
        <f t="shared" si="13"/>
        <v>106254.03794388036</v>
      </c>
      <c r="J118">
        <f t="shared" si="14"/>
        <v>187703.68908039544</v>
      </c>
      <c r="K118">
        <f t="shared" si="15"/>
        <v>-24804.386807365299</v>
      </c>
    </row>
    <row r="119" spans="5:11">
      <c r="E119" s="58">
        <f t="shared" si="10"/>
        <v>45165</v>
      </c>
      <c r="G119">
        <f t="shared" si="11"/>
        <v>68325.120017716661</v>
      </c>
      <c r="H119">
        <f t="shared" si="12"/>
        <v>81749.010415511628</v>
      </c>
      <c r="I119">
        <f t="shared" si="13"/>
        <v>106301.43634238634</v>
      </c>
      <c r="J119">
        <f t="shared" si="14"/>
        <v>188050.44675789797</v>
      </c>
      <c r="K119">
        <f t="shared" si="15"/>
        <v>-24552.425926874712</v>
      </c>
    </row>
    <row r="120" spans="5:11">
      <c r="E120" s="58">
        <f t="shared" si="10"/>
        <v>45167</v>
      </c>
      <c r="G120">
        <f t="shared" si="11"/>
        <v>68571.764855998568</v>
      </c>
      <c r="H120">
        <f t="shared" si="12"/>
        <v>82048.369694508292</v>
      </c>
      <c r="I120">
        <f t="shared" si="13"/>
        <v>106352.02397859828</v>
      </c>
      <c r="J120">
        <f t="shared" si="14"/>
        <v>188400.39367310656</v>
      </c>
      <c r="K120">
        <f t="shared" si="15"/>
        <v>-24303.654284089993</v>
      </c>
    </row>
    <row r="121" spans="5:11">
      <c r="E121" s="58">
        <f t="shared" si="10"/>
        <v>45169</v>
      </c>
      <c r="G121">
        <f t="shared" si="11"/>
        <v>68818.409694280475</v>
      </c>
      <c r="H121">
        <f t="shared" si="12"/>
        <v>82347.728973504854</v>
      </c>
      <c r="I121">
        <f t="shared" si="13"/>
        <v>106405.90150677504</v>
      </c>
      <c r="J121">
        <f t="shared" si="14"/>
        <v>188753.63048027991</v>
      </c>
      <c r="K121">
        <f t="shared" si="15"/>
        <v>-24058.17253327019</v>
      </c>
    </row>
    <row r="122" spans="5:11">
      <c r="E122" s="58">
        <f t="shared" si="10"/>
        <v>45171</v>
      </c>
      <c r="G122">
        <f t="shared" si="11"/>
        <v>69065.054532562383</v>
      </c>
      <c r="H122">
        <f t="shared" si="12"/>
        <v>82647.088252501519</v>
      </c>
      <c r="I122">
        <f t="shared" si="13"/>
        <v>106463.16907856012</v>
      </c>
      <c r="J122">
        <f t="shared" si="14"/>
        <v>189110.25733106164</v>
      </c>
      <c r="K122">
        <f t="shared" si="15"/>
        <v>-23816.080826058605</v>
      </c>
    </row>
    <row r="123" spans="5:11">
      <c r="E123" s="58">
        <f t="shared" si="10"/>
        <v>45173</v>
      </c>
      <c r="G123">
        <f t="shared" si="11"/>
        <v>69311.699370845221</v>
      </c>
      <c r="H123">
        <f t="shared" si="12"/>
        <v>82946.447531498066</v>
      </c>
      <c r="I123">
        <f t="shared" si="13"/>
        <v>106523.92631285341</v>
      </c>
      <c r="J123">
        <f t="shared" si="14"/>
        <v>189470.37384435147</v>
      </c>
      <c r="K123">
        <f t="shared" si="15"/>
        <v>-23577.478781355341</v>
      </c>
    </row>
    <row r="124" spans="5:11">
      <c r="E124" s="58">
        <f t="shared" si="10"/>
        <v>45175</v>
      </c>
      <c r="G124">
        <f t="shared" si="11"/>
        <v>69558.344209127128</v>
      </c>
      <c r="H124">
        <f t="shared" si="12"/>
        <v>83245.806810494745</v>
      </c>
      <c r="I124">
        <f t="shared" si="13"/>
        <v>106588.27226509539</v>
      </c>
      <c r="J124">
        <f t="shared" si="14"/>
        <v>189834.07907559013</v>
      </c>
      <c r="K124">
        <f t="shared" si="15"/>
        <v>-23342.46545460065</v>
      </c>
    </row>
    <row r="125" spans="5:11">
      <c r="E125" s="58">
        <f t="shared" si="10"/>
        <v>45177</v>
      </c>
      <c r="G125">
        <f t="shared" si="11"/>
        <v>69804.989047409035</v>
      </c>
      <c r="H125">
        <f t="shared" si="12"/>
        <v>83545.166089491293</v>
      </c>
      <c r="I125">
        <f t="shared" si="13"/>
        <v>106656.30539600502</v>
      </c>
      <c r="J125">
        <f t="shared" si="14"/>
        <v>190201.47148549632</v>
      </c>
      <c r="K125">
        <f t="shared" si="15"/>
        <v>-23111.139306513724</v>
      </c>
    </row>
    <row r="126" spans="5:11">
      <c r="E126" s="58">
        <f t="shared" si="10"/>
        <v>45179</v>
      </c>
      <c r="G126">
        <f t="shared" si="11"/>
        <v>70051.633885691874</v>
      </c>
      <c r="H126">
        <f t="shared" si="12"/>
        <v>83844.525368487957</v>
      </c>
      <c r="I126">
        <f t="shared" si="13"/>
        <v>106728.12353981378</v>
      </c>
      <c r="J126">
        <f t="shared" si="14"/>
        <v>190572.64890830172</v>
      </c>
      <c r="K126">
        <f t="shared" si="15"/>
        <v>-22883.598171325822</v>
      </c>
    </row>
    <row r="127" spans="5:11">
      <c r="E127" s="58">
        <f t="shared" si="10"/>
        <v>45181</v>
      </c>
      <c r="G127">
        <f t="shared" si="11"/>
        <v>70298.278723973781</v>
      </c>
      <c r="H127">
        <f t="shared" si="12"/>
        <v>84143.88464748452</v>
      </c>
      <c r="I127">
        <f t="shared" si="13"/>
        <v>106803.82387204049</v>
      </c>
      <c r="J127">
        <f t="shared" si="14"/>
        <v>190947.70851952501</v>
      </c>
      <c r="K127">
        <f t="shared" si="15"/>
        <v>-22659.939224555972</v>
      </c>
    </row>
    <row r="128" spans="5:11">
      <c r="E128" s="58">
        <f t="shared" si="10"/>
        <v>45183</v>
      </c>
      <c r="G128">
        <f t="shared" si="11"/>
        <v>70544.923562255688</v>
      </c>
      <c r="H128">
        <f t="shared" si="12"/>
        <v>84443.243926481184</v>
      </c>
      <c r="I128">
        <f t="shared" si="13"/>
        <v>106883.50287685345</v>
      </c>
      <c r="J128">
        <f t="shared" si="14"/>
        <v>191326.74680333462</v>
      </c>
      <c r="K128">
        <f t="shared" si="15"/>
        <v>-22440.25895037227</v>
      </c>
    </row>
    <row r="129" spans="5:11">
      <c r="E129" s="58">
        <f t="shared" si="10"/>
        <v>45185</v>
      </c>
      <c r="G129">
        <f t="shared" si="11"/>
        <v>70791.568400537595</v>
      </c>
      <c r="H129">
        <f t="shared" si="12"/>
        <v>84742.603205477746</v>
      </c>
      <c r="I129">
        <f t="shared" si="13"/>
        <v>106967.2563140675</v>
      </c>
      <c r="J129">
        <f t="shared" si="14"/>
        <v>191709.85951954525</v>
      </c>
      <c r="K129">
        <f t="shared" si="15"/>
        <v>-22224.653108589759</v>
      </c>
    </row>
    <row r="130" spans="5:11">
      <c r="E130" s="58">
        <f t="shared" si="10"/>
        <v>45187</v>
      </c>
      <c r="G130">
        <f t="shared" si="11"/>
        <v>71038.213238820434</v>
      </c>
      <c r="H130">
        <f t="shared" si="12"/>
        <v>85041.96248447441</v>
      </c>
      <c r="I130">
        <f t="shared" si="13"/>
        <v>107055.17918582556</v>
      </c>
      <c r="J130">
        <f t="shared" si="14"/>
        <v>192097.14167029998</v>
      </c>
      <c r="K130">
        <f t="shared" si="15"/>
        <v>-22013.21670135115</v>
      </c>
    </row>
    <row r="131" spans="5:11">
      <c r="E131" s="58">
        <f t="shared" si="10"/>
        <v>45189</v>
      </c>
      <c r="G131">
        <f t="shared" si="11"/>
        <v>71284.858077102341</v>
      </c>
      <c r="H131">
        <f t="shared" si="12"/>
        <v>85341.321763470973</v>
      </c>
      <c r="I131">
        <f t="shared" si="13"/>
        <v>107147.36570301636</v>
      </c>
      <c r="J131">
        <f t="shared" si="14"/>
        <v>192488.68746648735</v>
      </c>
      <c r="K131">
        <f t="shared" si="15"/>
        <v>-21806.043939545387</v>
      </c>
    </row>
    <row r="132" spans="5:11">
      <c r="E132" s="58">
        <f t="shared" si="10"/>
        <v>45191</v>
      </c>
      <c r="G132">
        <f t="shared" si="11"/>
        <v>71531.502915384248</v>
      </c>
      <c r="H132">
        <f t="shared" si="12"/>
        <v>85640.681042467637</v>
      </c>
      <c r="I132">
        <f t="shared" si="13"/>
        <v>107243.90925148013</v>
      </c>
      <c r="J132">
        <f t="shared" si="14"/>
        <v>192884.59029394778</v>
      </c>
      <c r="K132">
        <f t="shared" si="15"/>
        <v>-21603.228209012494</v>
      </c>
    </row>
    <row r="133" spans="5:11">
      <c r="E133" s="58">
        <f t="shared" si="10"/>
        <v>45193</v>
      </c>
      <c r="G133">
        <f t="shared" si="11"/>
        <v>71778.147753667086</v>
      </c>
      <c r="H133">
        <f t="shared" si="12"/>
        <v>85940.040321464185</v>
      </c>
      <c r="I133">
        <f t="shared" si="13"/>
        <v>107344.90235805667</v>
      </c>
      <c r="J133">
        <f t="shared" si="14"/>
        <v>193284.94267952087</v>
      </c>
      <c r="K133">
        <f t="shared" si="15"/>
        <v>-21404.862036592487</v>
      </c>
    </row>
    <row r="134" spans="5:11">
      <c r="E134" s="58">
        <f t="shared" si="10"/>
        <v>45195</v>
      </c>
      <c r="G134">
        <f t="shared" si="11"/>
        <v>72024.792591948994</v>
      </c>
      <c r="H134">
        <f t="shared" si="12"/>
        <v>86239.399600460863</v>
      </c>
      <c r="I134">
        <f t="shared" si="13"/>
        <v>107450.4366565308</v>
      </c>
      <c r="J134">
        <f t="shared" si="14"/>
        <v>193689.83625699166</v>
      </c>
      <c r="K134">
        <f t="shared" si="15"/>
        <v>-21211.037056069938</v>
      </c>
    </row>
    <row r="135" spans="5:11">
      <c r="E135" s="58">
        <f t="shared" si="10"/>
        <v>45197</v>
      </c>
      <c r="G135">
        <f t="shared" si="11"/>
        <v>72271.437430230901</v>
      </c>
      <c r="H135">
        <f t="shared" si="12"/>
        <v>86538.758879457411</v>
      </c>
      <c r="I135">
        <f t="shared" si="13"/>
        <v>107560.60285353147</v>
      </c>
      <c r="J135">
        <f t="shared" si="14"/>
        <v>194099.36173298888</v>
      </c>
      <c r="K135">
        <f t="shared" si="15"/>
        <v>-21021.843974074058</v>
      </c>
    </row>
    <row r="136" spans="5:11">
      <c r="E136" s="58">
        <f t="shared" si="10"/>
        <v>45199</v>
      </c>
      <c r="G136">
        <f t="shared" si="11"/>
        <v>72518.082268513739</v>
      </c>
      <c r="H136">
        <f t="shared" si="12"/>
        <v>86838.118158454075</v>
      </c>
      <c r="I136">
        <f t="shared" si="13"/>
        <v>107675.49069444188</v>
      </c>
      <c r="J136">
        <f t="shared" si="14"/>
        <v>194513.60885289597</v>
      </c>
      <c r="K136">
        <f t="shared" si="15"/>
        <v>-20837.372535987801</v>
      </c>
    </row>
    <row r="137" spans="5:11">
      <c r="E137" s="58">
        <f t="shared" ref="E137:E140" si="16">E136+2</f>
        <v>45201</v>
      </c>
      <c r="G137">
        <f t="shared" si="11"/>
        <v>72764.727106795646</v>
      </c>
      <c r="H137">
        <f t="shared" si="12"/>
        <v>87137.477437450638</v>
      </c>
      <c r="I137">
        <f t="shared" si="13"/>
        <v>107795.18892937875</v>
      </c>
      <c r="J137">
        <f t="shared" si="14"/>
        <v>194932.66636682939</v>
      </c>
      <c r="K137">
        <f t="shared" si="15"/>
        <v>-20657.711491928116</v>
      </c>
    </row>
    <row r="138" spans="5:11">
      <c r="E138" s="58">
        <f t="shared" si="16"/>
        <v>45203</v>
      </c>
      <c r="G138">
        <f t="shared" si="11"/>
        <v>73011.371945077553</v>
      </c>
      <c r="H138">
        <f t="shared" si="12"/>
        <v>87436.836716447302</v>
      </c>
      <c r="I138">
        <f t="shared" si="13"/>
        <v>107919.78527929969</v>
      </c>
      <c r="J138">
        <f t="shared" si="14"/>
        <v>195356.62199574697</v>
      </c>
      <c r="K138">
        <f t="shared" si="15"/>
        <v>-20482.948562852383</v>
      </c>
    </row>
    <row r="139" spans="5:11">
      <c r="E139" s="58">
        <f t="shared" si="16"/>
        <v>45205</v>
      </c>
      <c r="G139">
        <f t="shared" si="11"/>
        <v>73258.016783359461</v>
      </c>
      <c r="H139">
        <f t="shared" si="12"/>
        <v>87736.195995443864</v>
      </c>
      <c r="I139">
        <f t="shared" si="13"/>
        <v>108049.36640229812</v>
      </c>
      <c r="J139">
        <f t="shared" si="14"/>
        <v>195785.562397742</v>
      </c>
      <c r="K139">
        <f t="shared" si="15"/>
        <v>-20313.17040685426</v>
      </c>
    </row>
    <row r="140" spans="5:11">
      <c r="E140" s="58">
        <f t="shared" si="16"/>
        <v>45207</v>
      </c>
      <c r="G140">
        <f t="shared" si="11"/>
        <v>73504.661621642299</v>
      </c>
      <c r="H140">
        <f t="shared" si="12"/>
        <v>88035.555274440529</v>
      </c>
      <c r="I140">
        <f t="shared" si="13"/>
        <v>108184.01786014601</v>
      </c>
      <c r="J140">
        <f t="shared" si="14"/>
        <v>196219.57313458654</v>
      </c>
      <c r="K140">
        <f t="shared" si="15"/>
        <v>-20148.462585705478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 Orders</vt:lpstr>
      <vt:lpstr>Pivot Tables</vt:lpstr>
      <vt:lpstr>Purchase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S.TRIVEDHAN</dc:creator>
  <cp:lastModifiedBy>Trivedhan Sivaprakash</cp:lastModifiedBy>
  <dcterms:created xsi:type="dcterms:W3CDTF">2015-06-05T18:17:20Z</dcterms:created>
  <dcterms:modified xsi:type="dcterms:W3CDTF">2023-11-20T09:58:42Z</dcterms:modified>
</cp:coreProperties>
</file>