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 activeTab="1"/>
  </bookViews>
  <sheets>
    <sheet name="CB_DATA_" sheetId="6" state="veryHidden" r:id="rId1"/>
    <sheet name="Đầu vào" sheetId="8" r:id="rId2"/>
    <sheet name="Vốn đầu tư" sheetId="7" r:id="rId3"/>
    <sheet name="Khấu hao" sheetId="12" r:id="rId4"/>
    <sheet name="Doanh thu " sheetId="1" r:id="rId5"/>
    <sheet name="Chi phí" sheetId="13" r:id="rId6"/>
    <sheet name="CF" sheetId="2" r:id="rId7"/>
    <sheet name="NVP - IRR" sheetId="4" r:id="rId8"/>
    <sheet name="Sheet1" sheetId="14" state="hidden" r:id="rId9"/>
    <sheet name="Chi phí hoạt động" sheetId="11" state="hidden" r:id="rId10"/>
    <sheet name="Quy trình thực hiện" sheetId="9" state="hidden" r:id="rId11"/>
    <sheet name="các giống tôm " sheetId="10" state="hidden" r:id="rId12"/>
  </sheets>
  <definedNames>
    <definedName name="CB_04c134a4aabf4fccba02d9de231eea37" localSheetId="5" hidden="1">'Chi phí'!$I$7</definedName>
    <definedName name="CB_053c921e30534a8b950553d2a066d76a" localSheetId="4" hidden="1">'Doanh thu '!$G$18</definedName>
    <definedName name="CB_06d2dffab1d144b6ae2c53f2e759eaf4" localSheetId="5" hidden="1">'Chi phí'!$E$10</definedName>
    <definedName name="CB_0ca9a3a823464eb0a3c7ba0f4b4fc271" localSheetId="5" hidden="1">'Chi phí'!$N$10</definedName>
    <definedName name="CB_0d79b9ab39ca4efa915df020d5446241" localSheetId="4" hidden="1">'Doanh thu '!$F$11</definedName>
    <definedName name="CB_0f851841983743f5b851399819f64dce" localSheetId="5" hidden="1">'Chi phí'!$L$10</definedName>
    <definedName name="CB_0fe9251ee4bf49d9b29557bb96680fbb" localSheetId="5" hidden="1">'Chi phí'!$K$7</definedName>
    <definedName name="CB_104ac022af5e4888bd2c28b1c7a4f6b9" localSheetId="5" hidden="1">'Chi phí'!$K$10</definedName>
    <definedName name="CB_126d9dd567624c84ad990062ebb5cef4" localSheetId="4" hidden="1">'Doanh thu '!$I$18</definedName>
    <definedName name="CB_127337e123264e968d618045498488f6" localSheetId="4" hidden="1">'Doanh thu '!$E$24</definedName>
    <definedName name="CB_155072b346064a46bfa0a4e0c425d179" localSheetId="4" hidden="1">'Doanh thu '!$K$24</definedName>
    <definedName name="CB_18bfab1538c34d9683a1a825b600f068" localSheetId="5" hidden="1">'Chi phí'!$K$19</definedName>
    <definedName name="CB_1b265f5f7f1b48dbb649f59a0163c758" localSheetId="4" hidden="1">'Doanh thu '!$G$24</definedName>
    <definedName name="CB_1d27baf201944a89b3191f1b3f67918c" localSheetId="5" hidden="1">'Chi phí'!$I$19</definedName>
    <definedName name="CB_1e2383e96cbf4998b3c343d3cc033d20" localSheetId="4" hidden="1">'Doanh thu '!$N$14</definedName>
    <definedName name="CB_1f6d20cf8079462ab2497e1edcbeef9d" localSheetId="5" hidden="1">'Chi phí'!$N$19</definedName>
    <definedName name="CB_1fa4b459aede429c9229d1b806d19633" localSheetId="4" hidden="1">'Doanh thu '!$M$11</definedName>
    <definedName name="CB_20b393f50c2f4fcc91f693a9b12c7ad0" localSheetId="4" hidden="1">'Doanh thu '!$L$21</definedName>
    <definedName name="CB_234600b6224d4d60affd2903aa8916ce" localSheetId="4" hidden="1">'Doanh thu '!$N$8</definedName>
    <definedName name="CB_23f4d1d3657e4fe2ab1cebd2bed9b0e6" localSheetId="5" hidden="1">'Chi phí'!$F$4</definedName>
    <definedName name="CB_25135e72a97d4ac58d1ce695debd6e5d" localSheetId="4" hidden="1">'Doanh thu '!$F$21</definedName>
    <definedName name="CB_2881d976b38c4b8a8158d987d28a5460" localSheetId="4" hidden="1">'Doanh thu '!$N$18</definedName>
    <definedName name="CB_2c005362bfe34f39a7612aa3d166f4bb" localSheetId="4" hidden="1">'Doanh thu '!$I$24</definedName>
    <definedName name="CB_301db73f0a5b4525bb0f855723d5a132" localSheetId="5" hidden="1">'Chi phí'!$F$19</definedName>
    <definedName name="CB_3119bf2ae0c44ecb8bf6396d921d6bc1" localSheetId="5" hidden="1">'Chi phí'!$F$10</definedName>
    <definedName name="CB_31e38c41bc9c4d2191ca74d2a328f2f0" localSheetId="4" hidden="1">'Doanh thu '!$H$11</definedName>
    <definedName name="CB_39a5883da16549b48b0497e855462ee2" localSheetId="4" hidden="1">'Doanh thu '!$N$11</definedName>
    <definedName name="CB_39dcbc2e8cb34ffa9f835d68f963ae5e" localSheetId="7" hidden="1">'NVP - IRR'!$C$10</definedName>
    <definedName name="CB_3a3943471747408dbd9cc741243bdf09" localSheetId="5" hidden="1">'Chi phí'!$H$16</definedName>
    <definedName name="CB_3d5042b441ba4cb1881be31cfabde6fc" localSheetId="5" hidden="1">'Chi phí'!$J$10</definedName>
    <definedName name="CB_40405fa9887d4c31b40399158fd8b60b" localSheetId="5" hidden="1">'Chi phí'!$E$19</definedName>
    <definedName name="CB_41cd257e69c0401283c3d2f59508ed4a" localSheetId="5" hidden="1">'Chi phí'!$L$19</definedName>
    <definedName name="CB_42750105b4414389b4d525fab013a706" localSheetId="5" hidden="1">'Chi phí'!$M$7</definedName>
    <definedName name="CB_436a01496a9544b8b7974e1b5e11fb25" localSheetId="5" hidden="1">'Chi phí'!$M$16</definedName>
    <definedName name="CB_4490bf43875f419ead75eedbbcc0582c" localSheetId="5" hidden="1">'Chi phí'!$M$10</definedName>
    <definedName name="CB_45df6aff63d34427a9c7c5848bdf3400" localSheetId="5" hidden="1">'Chi phí'!$K$16</definedName>
    <definedName name="CB_47ff2055805d41b89765ae4c58f75975" localSheetId="5" hidden="1">'Chi phí'!$J$19</definedName>
    <definedName name="CB_49797384f110416fa5c38e66a961f01b" localSheetId="5" hidden="1">'Chi phí'!$N$13</definedName>
    <definedName name="CB_49e643f2537e4fc48374e05ecf958b94" localSheetId="4" hidden="1">'Doanh thu '!$K$18</definedName>
    <definedName name="CB_4ceb11c71eb5445d91d9bcfd478c27bd" localSheetId="4" hidden="1">'Doanh thu '!$J$14</definedName>
    <definedName name="CB_4da7025d538e4cde9da1a6aa24e481b5" localSheetId="4" hidden="1">'Doanh thu '!$H$18</definedName>
    <definedName name="CB_4f151decc0a447b998f8d3ccca9afaca" localSheetId="4" hidden="1">'Doanh thu '!$M$14</definedName>
    <definedName name="CB_4f8ef2764edc41458ecb470711378457" localSheetId="4" hidden="1">'Doanh thu '!$E$18</definedName>
    <definedName name="CB_4fb9d5e57d16412abd71d0ecbd8ebfdc" localSheetId="5" hidden="1">'Chi phí'!$J$4</definedName>
    <definedName name="CB_500c425882704508b6f44f706a46dcc9" localSheetId="5" hidden="1">'Chi phí'!$G$19</definedName>
    <definedName name="CB_52020ba7462644ed881961f87e2a7048" localSheetId="4" hidden="1">'Doanh thu '!$I$21</definedName>
    <definedName name="CB_5453314003f14e0080714b1dcc2a4e6f" localSheetId="4" hidden="1">'Doanh thu '!$G$11</definedName>
    <definedName name="CB_54b4e58912f449f0bb2a40301f4037d4" localSheetId="4" hidden="1">'Doanh thu '!$N$21</definedName>
    <definedName name="CB_553a1d27cb544c1f865051631b337181" localSheetId="4" hidden="1">'Doanh thu '!$K$21</definedName>
    <definedName name="CB_559de232d01a415f8c75cff790de3567" localSheetId="4" hidden="1">'Doanh thu '!$I$14</definedName>
    <definedName name="CB_563a69148046457fad18f00a441eb63c" localSheetId="5" hidden="1">'Chi phí'!$G$13</definedName>
    <definedName name="CB_581847044f7d405789d9c7dc8f8bfc65" localSheetId="5" hidden="1">'Chi phí'!$H$10</definedName>
    <definedName name="CB_5a01edcbf0f541289eebc7abec30d4e7" localSheetId="1" hidden="1">'Đầu vào'!$B$13</definedName>
    <definedName name="CB_5ee8fc4ac48d450a9833323dd5eb1d56" localSheetId="5" hidden="1">'Chi phí'!$F$7</definedName>
    <definedName name="CB_5f85b602d5084b9894b8654edef7b37a" localSheetId="4" hidden="1">'Doanh thu '!$E$21</definedName>
    <definedName name="CB_604cb4e9c4f6481cbf4aa826fc04c68c" localSheetId="4" hidden="1">'Doanh thu '!$K$8</definedName>
    <definedName name="CB_60fe5fb0da4e4e8fad6cbe6aafc91bab" localSheetId="5" hidden="1">'Chi phí'!$L$13</definedName>
    <definedName name="CB_631765481ec241f0b997e48eb06b3d55" localSheetId="5" hidden="1">'Chi phí'!$E$4</definedName>
    <definedName name="CB_636a931c392f486e9a6eeebd3d880198" localSheetId="4" hidden="1">'Doanh thu '!$N$24</definedName>
    <definedName name="CB_6502c353bad549219983d421b7fff181" localSheetId="5" hidden="1">'Chi phí'!$E$13</definedName>
    <definedName name="CB_667c0e28d26d405f941a20cae8c8cb65" localSheetId="4" hidden="1">'Doanh thu '!$J$18</definedName>
    <definedName name="CB_6770626a292844389bff9eaf0a0274bb" localSheetId="5" hidden="1">'Chi phí'!$G$16</definedName>
    <definedName name="CB_67f3cd8a728c4f23a6f82805ddd0e1e7" localSheetId="5" hidden="1">'Chi phí'!$J$13</definedName>
    <definedName name="CB_68263a24c17344c6a560da08e4075a62" localSheetId="5" hidden="1">'Chi phí'!$G$4</definedName>
    <definedName name="CB_734ad25f8bd5419081e5a0b49f091542" localSheetId="5" hidden="1">'Chi phí'!$J$16</definedName>
    <definedName name="CB_74abaae5b46c491583b08f843d76b950" localSheetId="5" hidden="1">'Chi phí'!$K$13</definedName>
    <definedName name="CB_76e6012357794931bd9908e78bb0e2b9" localSheetId="5" hidden="1">'Chi phí'!$J$7</definedName>
    <definedName name="CB_778d60c57c3a4756a2d6f525291f046a" localSheetId="4" hidden="1">'Doanh thu '!$G$21</definedName>
    <definedName name="CB_7977780e68394804882b1fca273aff69" localSheetId="5" hidden="1">'Chi phí'!$K$4</definedName>
    <definedName name="CB_7a11df6481844b908a4277285dfeab22" localSheetId="5" hidden="1">'Chi phí'!$I$16</definedName>
    <definedName name="CB_7dbe3f68325e497c92de20fc13bd1009" localSheetId="4" hidden="1">'Doanh thu '!$L$8</definedName>
    <definedName name="CB_8353d724b7774b6d80582706c1c0b403" localSheetId="4" hidden="1">'Doanh thu '!$J$21</definedName>
    <definedName name="CB_858008d6e19b4dfcb06c268f7b1727aa" localSheetId="5" hidden="1">'Chi phí'!$I$10</definedName>
    <definedName name="CB_867414433d7d40008ef37ac5a9b80eef" localSheetId="5" hidden="1">'Chi phí'!$E$7</definedName>
    <definedName name="CB_880d397291654a8b97e916bc19dc069c" localSheetId="4" hidden="1">'Doanh thu '!$M$18</definedName>
    <definedName name="CB_8967909abc854c5080636c2b11e6b509" localSheetId="5" hidden="1">'Chi phí'!$L$4</definedName>
    <definedName name="CB_8cd7fa37a43247209d2851688fb65b0c" localSheetId="4" hidden="1">'Doanh thu '!$M$8</definedName>
    <definedName name="CB_9034149a01d54a368a3c49293e93632a" localSheetId="5" hidden="1">'Chi phí'!$E$16</definedName>
    <definedName name="CB_97116485efad455cb2821f6a863f342e" localSheetId="5" hidden="1">'Chi phí'!$N$7</definedName>
    <definedName name="CB_9717e9a74c914a08bbb451ccf1c437b1" localSheetId="4" hidden="1">'Doanh thu '!$H$14</definedName>
    <definedName name="CB_97af1ba3d40245d8bada077734b3c2bf" localSheetId="4" hidden="1">'Doanh thu '!$G$14</definedName>
    <definedName name="CB_9ec042e6617e4cee96e2f2c5142734bf" localSheetId="4" hidden="1">'Doanh thu '!$M$24</definedName>
    <definedName name="CB_9f2537b6dae8423a883d98e65438a0da" localSheetId="4" hidden="1">'Doanh thu '!$L$11</definedName>
    <definedName name="CB_9f8602977a684f9883a6834f8059b3f5" localSheetId="4" hidden="1">'Doanh thu '!$E$11</definedName>
    <definedName name="CB_a216e5c3ead342829bae9c18f9c8f9b4" localSheetId="5" hidden="1">'Chi phí'!$M$13</definedName>
    <definedName name="CB_a3f0a0836947421e96f8823497879735" localSheetId="4" hidden="1">'Doanh thu '!$L$18</definedName>
    <definedName name="CB_a545f58ddae2485f850c7c1565a2e0a2" localSheetId="4" hidden="1">'Doanh thu '!$I$11</definedName>
    <definedName name="CB_a870bead2c1b47958df4d0c66befc3e2" localSheetId="4" hidden="1">'Doanh thu '!$H$21</definedName>
    <definedName name="CB_a9c167db5fcf4620b9b4bb0421033a45" localSheetId="4" hidden="1">'Doanh thu '!$F$14</definedName>
    <definedName name="CB_b03ebf6f7e0540b9a4a4d5bbd24c446f" localSheetId="4" hidden="1">'Doanh thu '!$E$8</definedName>
    <definedName name="CB_b346770a6b4b4d8dab1fac4ea7cfc34b" localSheetId="4" hidden="1">'Doanh thu '!$J$11</definedName>
    <definedName name="CB_b43e37589b9d434c95831c49d40e2488" localSheetId="5" hidden="1">'Chi phí'!$H$13</definedName>
    <definedName name="CB_b595a306c5c744d8bdd8ef6c3bb6f1f6" localSheetId="4" hidden="1">'Doanh thu '!$G$8</definedName>
    <definedName name="CB_b63000d7d5bc4655b8696076d0c4c409" localSheetId="5" hidden="1">'Chi phí'!$N$4</definedName>
    <definedName name="CB_be79d35081694b6381b9aefd06cceb53" localSheetId="5" hidden="1">'Chi phí'!$G$10</definedName>
    <definedName name="CB_Block_00000000000000000000000000000000" localSheetId="5" hidden="1">"'7.0.0.0"</definedName>
    <definedName name="CB_Block_00000000000000000000000000000000" localSheetId="1" hidden="1">"'7.0.0.0"</definedName>
    <definedName name="CB_Block_00000000000000000000000000000000" localSheetId="4" hidden="1">"'7.0.0.0"</definedName>
    <definedName name="CB_Block_00000000000000000000000000000000" localSheetId="7" hidden="1">"'7.0.0.0"</definedName>
    <definedName name="CB_Block_00000000000000000000000000000001" localSheetId="0" hidden="1">"'636931013919620342"</definedName>
    <definedName name="CB_Block_00000000000000000000000000000001" localSheetId="5" hidden="1">"'636931013919463743"</definedName>
    <definedName name="CB_Block_00000000000000000000000000000001" localSheetId="1" hidden="1">"'636931013918369775"</definedName>
    <definedName name="CB_Block_00000000000000000000000000000001" localSheetId="4" hidden="1">"'636931013918839112"</definedName>
    <definedName name="CB_Block_00000000000000000000000000000001" localSheetId="7" hidden="1">"'636931013918995377"</definedName>
    <definedName name="CB_Block_00000000000000000000000000000003" localSheetId="5" hidden="1">"'11.1.2391.0"</definedName>
    <definedName name="CB_Block_00000000000000000000000000000003" localSheetId="1" hidden="1">"'11.1.2391.0"</definedName>
    <definedName name="CB_Block_00000000000000000000000000000003" localSheetId="4" hidden="1">"'11.1.2391.0"</definedName>
    <definedName name="CB_Block_00000000000000000000000000000003" localSheetId="7" hidden="1">"'11.1.2391.0"</definedName>
    <definedName name="CB_BlockExt_00000000000000000000000000000003" localSheetId="5" hidden="1">"'11.1.2.1.000"</definedName>
    <definedName name="CB_BlockExt_00000000000000000000000000000003" localSheetId="1" hidden="1">"'11.1.2.1.000"</definedName>
    <definedName name="CB_BlockExt_00000000000000000000000000000003" localSheetId="4" hidden="1">"'11.1.2.1.000"</definedName>
    <definedName name="CB_BlockExt_00000000000000000000000000000003" localSheetId="7" hidden="1">"'11.1.2.1.000"</definedName>
    <definedName name="CB_c3014afc5d7b4668a74e004c647ab446" localSheetId="4" hidden="1">'Doanh thu '!$K$14</definedName>
    <definedName name="CB_c332c67133f34399a01d8146618e8adf" localSheetId="5" hidden="1">'Chi phí'!$G$7</definedName>
    <definedName name="CB_c927a2059aa34c5898cde4d6d6b8716f" localSheetId="4" hidden="1">'Doanh thu '!$E$14</definedName>
    <definedName name="CB_cb078a4ef32f47ca91051c61e8f0036e" localSheetId="4" hidden="1">'Doanh thu '!$J$8</definedName>
    <definedName name="CB_cb566ad2229248409f74bfd8fd447ab6" localSheetId="4" hidden="1">'Doanh thu '!$I$8</definedName>
    <definedName name="CB_cbf687be86334dddbe4799199cef92bb" localSheetId="5" hidden="1">'Chi phí'!$M$4</definedName>
    <definedName name="CB_d765a04171d844b7b17247253cf8b326" localSheetId="4" hidden="1">'Doanh thu '!$F$24</definedName>
    <definedName name="CB_d8121dfcbe7944f1b76c6fbfd58e64fa" localSheetId="4" hidden="1">'Doanh thu '!$L$24</definedName>
    <definedName name="CB_daaa5c6a715f441d93118cb314286c4a" localSheetId="4" hidden="1">'Doanh thu '!$F$18</definedName>
    <definedName name="CB_de1e393be93e4ee495c0a422e8e5b765" localSheetId="5" hidden="1">'Chi phí'!$H$19</definedName>
    <definedName name="CB_deca3f07b7ed40dbb5b263911a411cef" localSheetId="4" hidden="1">'Doanh thu '!$L$14</definedName>
    <definedName name="CB_dedbe1557ec84b5fb7ac7ec45ed04881" localSheetId="5" hidden="1">'Chi phí'!$L$16</definedName>
    <definedName name="CB_e1584553e6424c18a0d85ce9d642449a" localSheetId="5" hidden="1">'Chi phí'!$N$16</definedName>
    <definedName name="CB_e4897e95cea247419858c46200fc01f1" localSheetId="4" hidden="1">'Doanh thu '!$H$8</definedName>
    <definedName name="CB_e5aab5617a1c477b88e76a355509f338" localSheetId="4" hidden="1">'Doanh thu '!$M$21</definedName>
    <definedName name="CB_e723e3a3e18e41d2aecfa406036a1da2" localSheetId="5" hidden="1">'Chi phí'!$I$13</definedName>
    <definedName name="CB_e8042658f4614a62a2b7aba4aa0f8235" localSheetId="4" hidden="1">'Doanh thu '!$K$11</definedName>
    <definedName name="CB_ebbc8c0e644d4b9eaa87e3b801884081" localSheetId="5" hidden="1">'Chi phí'!$H$4</definedName>
    <definedName name="CB_ed8318c2a3f245c38e582886acb13a23" localSheetId="5" hidden="1">'Chi phí'!$I$4</definedName>
    <definedName name="CB_edb98eb8f5fb41388d0e12492ee9a8a1" localSheetId="5" hidden="1">'Chi phí'!$M$19</definedName>
    <definedName name="CB_efaaf1b838514bc1a396f4b95604feed" localSheetId="4" hidden="1">'Doanh thu '!$F$8</definedName>
    <definedName name="CB_efc8d4c1ae0444ffaf4e5b721821cc6e" localSheetId="4" hidden="1">'Doanh thu '!$H$24</definedName>
    <definedName name="CB_f26ba1ee2efb496c98fcbcb49bda4b39" localSheetId="5" hidden="1">'Chi phí'!$H$7</definedName>
    <definedName name="CB_f3e270601c684a4eaffce9f7c084d941" localSheetId="5" hidden="1">'Chi phí'!$F$16</definedName>
    <definedName name="CB_f698745353104aadb69783412ff5df06" localSheetId="5" hidden="1">'Chi phí'!$L$7</definedName>
    <definedName name="CB_f69a1aaaf77f4d7baede72731957bd7c" localSheetId="4" hidden="1">'Doanh thu '!$J$24</definedName>
    <definedName name="CB_faba1b84de7f43e5aee5e1bfaa1486ed" localSheetId="5" hidden="1">'Chi phí'!$F$13</definedName>
    <definedName name="CBWorkbookPriority" localSheetId="0" hidden="1">-1198791752</definedName>
    <definedName name="CBx_0d1199d997304ad490cc698a143626e8" localSheetId="0" hidden="1">"'Chi phí'!$A$1"</definedName>
    <definedName name="CBx_48b6d96f079c48849155816d58a8b59c" localSheetId="0" hidden="1">"'Đầu vào'!$A$1"</definedName>
    <definedName name="CBx_5009d718273f4e44884952d3709f794d" localSheetId="0" hidden="1">"'NVP - IRR'!$A$1"</definedName>
    <definedName name="CBx_87150017000647d09a0ff2e5a31e110d" localSheetId="0" hidden="1">"'CB_DATA_'!$A$1"</definedName>
    <definedName name="CBx_a0547cf4bb404838b3b80c4351c6819b" localSheetId="0" hidden="1">"'Doanh thu '!$A$1"</definedName>
    <definedName name="CBx_Sheet_Guid" localSheetId="0" hidden="1">"'87150017-0006-47d0-9a0f-f2e5a31e110d"</definedName>
    <definedName name="CBx_Sheet_Guid" localSheetId="5" hidden="1">"'0d1199d9-9730-4ad4-90cc-698a143626e8"</definedName>
    <definedName name="CBx_Sheet_Guid" localSheetId="1" hidden="1">"'48b6d96f-079c-4884-9155-816d58a8b59c"</definedName>
    <definedName name="CBx_Sheet_Guid" localSheetId="4" hidden="1">"'a0547cf4-bb40-4838-b3b8-0c4351c6819b"</definedName>
    <definedName name="CBx_Sheet_Guid" localSheetId="7" hidden="1">"'5009d718-273f-4e44-8849-52d3709f794d"</definedName>
    <definedName name="CBx_SheetRef" localSheetId="0" hidden="1">CB_DATA_!$A$14</definedName>
    <definedName name="CBx_SheetRef" localSheetId="5" hidden="1">CB_DATA_!$D$14</definedName>
    <definedName name="CBx_SheetRef" localSheetId="1" hidden="1">CB_DATA_!$E$14</definedName>
    <definedName name="CBx_SheetRef" localSheetId="4" hidden="1">CB_DATA_!$B$14</definedName>
    <definedName name="CBx_SheetRef" localSheetId="7" hidden="1">CB_DATA_!$C$14</definedName>
    <definedName name="CBx_StorageType" localSheetId="0" hidden="1">2</definedName>
    <definedName name="CBx_StorageType" localSheetId="5" hidden="1">2</definedName>
    <definedName name="CBx_StorageType" localSheetId="1" hidden="1">2</definedName>
    <definedName name="CBx_StorageType" localSheetId="4" hidden="1">2</definedName>
    <definedName name="CBx_StorageType" localSheetId="7" hidden="1">2</definedName>
  </definedNames>
  <calcPr calcId="152511"/>
</workbook>
</file>

<file path=xl/calcChain.xml><?xml version="1.0" encoding="utf-8"?>
<calcChain xmlns="http://schemas.openxmlformats.org/spreadsheetml/2006/main">
  <c r="F3" i="4" l="1"/>
  <c r="G3" i="4"/>
  <c r="H3" i="4" s="1"/>
  <c r="I3" i="4" s="1"/>
  <c r="J3" i="4" s="1"/>
  <c r="K3" i="4" s="1"/>
  <c r="L3" i="4" s="1"/>
  <c r="M3" i="4" s="1"/>
  <c r="E3" i="4"/>
  <c r="I4" i="4"/>
  <c r="J4" i="4" s="1"/>
  <c r="K4" i="4" s="1"/>
  <c r="L4" i="4" s="1"/>
  <c r="M4" i="4" s="1"/>
  <c r="E14" i="7"/>
  <c r="I4" i="2"/>
  <c r="J4" i="2" s="1"/>
  <c r="K4" i="2" s="1"/>
  <c r="L4" i="2" s="1"/>
  <c r="M4" i="2" s="1"/>
  <c r="G23" i="13"/>
  <c r="H23" i="13" s="1"/>
  <c r="I23" i="13" s="1"/>
  <c r="J23" i="13" s="1"/>
  <c r="K23" i="13" s="1"/>
  <c r="L23" i="13" s="1"/>
  <c r="M23" i="13" s="1"/>
  <c r="N23" i="13" s="1"/>
  <c r="F23" i="13"/>
  <c r="G2" i="13"/>
  <c r="H2" i="13" s="1"/>
  <c r="I2" i="13" s="1"/>
  <c r="J2" i="13" s="1"/>
  <c r="K2" i="13" s="1"/>
  <c r="L2" i="13" s="1"/>
  <c r="M2" i="13" s="1"/>
  <c r="N2" i="13" s="1"/>
  <c r="F2" i="13"/>
  <c r="J4" i="1"/>
  <c r="K4" i="1" s="1"/>
  <c r="L4" i="1" s="1"/>
  <c r="M4" i="1" s="1"/>
  <c r="N4" i="1" s="1"/>
  <c r="C16" i="12"/>
  <c r="D16" i="12"/>
  <c r="E16" i="12"/>
  <c r="F16" i="12"/>
  <c r="G16" i="12"/>
  <c r="H16" i="12"/>
  <c r="I16" i="12"/>
  <c r="J16" i="12"/>
  <c r="K16" i="12"/>
  <c r="B16" i="12"/>
  <c r="B11" i="12"/>
  <c r="G2" i="12"/>
  <c r="H2" i="12" s="1"/>
  <c r="I2" i="12" s="1"/>
  <c r="J2" i="12" s="1"/>
  <c r="K2" i="12" s="1"/>
  <c r="E12" i="7"/>
  <c r="C11" i="12" s="1"/>
  <c r="P2" i="6"/>
  <c r="F11" i="12" l="1"/>
  <c r="I11" i="12"/>
  <c r="E11" i="12"/>
  <c r="H11" i="12"/>
  <c r="D11" i="12"/>
  <c r="G11" i="12"/>
  <c r="F12" i="7"/>
  <c r="G12" i="7" s="1"/>
  <c r="E11" i="6"/>
  <c r="D11" i="6"/>
  <c r="C2" i="1" l="1"/>
  <c r="F19" i="7"/>
  <c r="G19" i="7" s="1"/>
  <c r="E15" i="7"/>
  <c r="E13" i="7"/>
  <c r="E12" i="12" s="1"/>
  <c r="E11" i="7"/>
  <c r="E10" i="7"/>
  <c r="E9" i="7"/>
  <c r="E8" i="7"/>
  <c r="E7" i="12" s="1"/>
  <c r="E7" i="7"/>
  <c r="E6" i="7"/>
  <c r="E5" i="7"/>
  <c r="K23" i="1" l="1"/>
  <c r="J20" i="1"/>
  <c r="N20" i="1"/>
  <c r="M17" i="1"/>
  <c r="L13" i="1"/>
  <c r="K10" i="1"/>
  <c r="J6" i="1"/>
  <c r="N6" i="1"/>
  <c r="G23" i="1"/>
  <c r="F20" i="1"/>
  <c r="E20" i="1"/>
  <c r="I13" i="1"/>
  <c r="I15" i="1" s="1"/>
  <c r="H10" i="1"/>
  <c r="H12" i="1" s="1"/>
  <c r="G6" i="1"/>
  <c r="G9" i="1" s="1"/>
  <c r="G17" i="1"/>
  <c r="E6" i="1"/>
  <c r="E3" i="13" s="1"/>
  <c r="E5" i="13" s="1"/>
  <c r="N23" i="1"/>
  <c r="K17" i="1"/>
  <c r="J13" i="1"/>
  <c r="I23" i="1"/>
  <c r="H20" i="1"/>
  <c r="G13" i="1"/>
  <c r="F10" i="1"/>
  <c r="E10" i="1"/>
  <c r="E6" i="13" s="1"/>
  <c r="E8" i="13" s="1"/>
  <c r="I6" i="1"/>
  <c r="I9" i="1" s="1"/>
  <c r="I17" i="1"/>
  <c r="L23" i="1"/>
  <c r="K20" i="1"/>
  <c r="J17" i="1"/>
  <c r="N17" i="1"/>
  <c r="M13" i="1"/>
  <c r="L10" i="1"/>
  <c r="K6" i="1"/>
  <c r="H23" i="1"/>
  <c r="G20" i="1"/>
  <c r="F13" i="1"/>
  <c r="F15" i="1" s="1"/>
  <c r="E13" i="1"/>
  <c r="I10" i="1"/>
  <c r="H6" i="1"/>
  <c r="H17" i="1"/>
  <c r="M23" i="1"/>
  <c r="L20" i="1"/>
  <c r="N13" i="1"/>
  <c r="M10" i="1"/>
  <c r="L6" i="1"/>
  <c r="M20" i="1"/>
  <c r="K13" i="1"/>
  <c r="H13" i="1"/>
  <c r="E17" i="1"/>
  <c r="L17" i="1"/>
  <c r="J10" i="1"/>
  <c r="F6" i="1"/>
  <c r="F3" i="13" s="1"/>
  <c r="F5" i="13" s="1"/>
  <c r="F17" i="1"/>
  <c r="J23" i="1"/>
  <c r="M6" i="1"/>
  <c r="F23" i="1"/>
  <c r="G10" i="1"/>
  <c r="E23" i="1"/>
  <c r="N10" i="1"/>
  <c r="I20" i="1"/>
  <c r="C4" i="12"/>
  <c r="G4" i="12"/>
  <c r="K4" i="12"/>
  <c r="K18" i="12" s="1"/>
  <c r="J4" i="12"/>
  <c r="J18" i="12" s="1"/>
  <c r="D4" i="12"/>
  <c r="H4" i="12"/>
  <c r="B4" i="12"/>
  <c r="F4" i="12"/>
  <c r="E4" i="12"/>
  <c r="I4" i="12"/>
  <c r="F8" i="12"/>
  <c r="G8" i="12"/>
  <c r="F13" i="12"/>
  <c r="C13" i="12"/>
  <c r="B13" i="12"/>
  <c r="E13" i="12"/>
  <c r="G13" i="12"/>
  <c r="D13" i="12"/>
  <c r="E6" i="12"/>
  <c r="F6" i="12"/>
  <c r="B6" i="12"/>
  <c r="C6" i="12"/>
  <c r="G6" i="12"/>
  <c r="D6" i="12"/>
  <c r="C10" i="12"/>
  <c r="G10" i="12"/>
  <c r="D10" i="12"/>
  <c r="H10" i="12"/>
  <c r="E10" i="12"/>
  <c r="B10" i="12"/>
  <c r="F10" i="12"/>
  <c r="C5" i="12"/>
  <c r="G5" i="12"/>
  <c r="F5" i="12"/>
  <c r="D5" i="12"/>
  <c r="H5" i="12"/>
  <c r="E5" i="12"/>
  <c r="I5" i="12"/>
  <c r="B5" i="12"/>
  <c r="D9" i="12"/>
  <c r="H9" i="12"/>
  <c r="G9" i="12"/>
  <c r="E9" i="12"/>
  <c r="B9" i="12"/>
  <c r="C9" i="12"/>
  <c r="F9" i="12"/>
  <c r="D14" i="12"/>
  <c r="E14" i="12"/>
  <c r="C14" i="12"/>
  <c r="F14" i="12"/>
  <c r="B14" i="12"/>
  <c r="G12" i="1"/>
  <c r="F8" i="7"/>
  <c r="G8" i="7" s="1"/>
  <c r="E15" i="1"/>
  <c r="D7" i="12"/>
  <c r="D12" i="12"/>
  <c r="F14" i="7"/>
  <c r="G14" i="7" s="1"/>
  <c r="F7" i="7"/>
  <c r="G7" i="7" s="1"/>
  <c r="F13" i="7"/>
  <c r="G13" i="7" s="1"/>
  <c r="B7" i="12"/>
  <c r="C7" i="12"/>
  <c r="D8" i="12"/>
  <c r="B12" i="12"/>
  <c r="C12" i="12"/>
  <c r="E8" i="12"/>
  <c r="F10" i="7"/>
  <c r="G10" i="7" s="1"/>
  <c r="F6" i="7"/>
  <c r="G6" i="7" s="1"/>
  <c r="F11" i="7"/>
  <c r="G11" i="7" s="1"/>
  <c r="F7" i="12"/>
  <c r="B8" i="12"/>
  <c r="C8" i="12"/>
  <c r="F12" i="12"/>
  <c r="F9" i="7"/>
  <c r="G9" i="7" s="1"/>
  <c r="F5" i="7"/>
  <c r="G5" i="7" s="1"/>
  <c r="F15" i="7"/>
  <c r="G15" i="7" s="1"/>
  <c r="C2" i="12"/>
  <c r="D2" i="12" s="1"/>
  <c r="E2" i="12" s="1"/>
  <c r="F2" i="12" s="1"/>
  <c r="E16" i="7"/>
  <c r="E18" i="7"/>
  <c r="E17" i="7"/>
  <c r="E4" i="7"/>
  <c r="E3" i="7"/>
  <c r="C11" i="6"/>
  <c r="B11" i="6"/>
  <c r="A11" i="6"/>
  <c r="C5" i="2"/>
  <c r="E4" i="4"/>
  <c r="F4" i="4" s="1"/>
  <c r="G4" i="4" s="1"/>
  <c r="H4" i="4" s="1"/>
  <c r="F4" i="1"/>
  <c r="G4" i="1" s="1"/>
  <c r="H4" i="1" s="1"/>
  <c r="I4" i="1" s="1"/>
  <c r="I3" i="13" l="1"/>
  <c r="I5" i="13" s="1"/>
  <c r="I9" i="13"/>
  <c r="I11" i="13" s="1"/>
  <c r="N12" i="1"/>
  <c r="N6" i="13"/>
  <c r="N8" i="13" s="1"/>
  <c r="M15" i="1"/>
  <c r="M9" i="13"/>
  <c r="M11" i="13" s="1"/>
  <c r="E22" i="1"/>
  <c r="E15" i="13"/>
  <c r="E17" i="13" s="1"/>
  <c r="N15" i="13"/>
  <c r="N17" i="13" s="1"/>
  <c r="N22" i="1"/>
  <c r="E18" i="13"/>
  <c r="E20" i="13" s="1"/>
  <c r="E25" i="1"/>
  <c r="M15" i="13"/>
  <c r="M17" i="13" s="1"/>
  <c r="M22" i="1"/>
  <c r="N19" i="1"/>
  <c r="N12" i="13"/>
  <c r="N14" i="13" s="1"/>
  <c r="F22" i="1"/>
  <c r="F15" i="13"/>
  <c r="F17" i="13" s="1"/>
  <c r="J15" i="13"/>
  <c r="J17" i="13" s="1"/>
  <c r="J22" i="1"/>
  <c r="F19" i="1"/>
  <c r="F12" i="13"/>
  <c r="F14" i="13" s="1"/>
  <c r="E19" i="1"/>
  <c r="E12" i="13"/>
  <c r="E14" i="13" s="1"/>
  <c r="L3" i="13"/>
  <c r="L5" i="13" s="1"/>
  <c r="L9" i="1"/>
  <c r="M25" i="1"/>
  <c r="M18" i="13"/>
  <c r="M20" i="13" s="1"/>
  <c r="K3" i="13"/>
  <c r="K5" i="13" s="1"/>
  <c r="K9" i="1"/>
  <c r="J12" i="13"/>
  <c r="J14" i="13" s="1"/>
  <c r="J19" i="1"/>
  <c r="H22" i="1"/>
  <c r="H15" i="13"/>
  <c r="H17" i="13" s="1"/>
  <c r="N18" i="13"/>
  <c r="N20" i="13" s="1"/>
  <c r="N25" i="1"/>
  <c r="G25" i="1"/>
  <c r="G18" i="13"/>
  <c r="G20" i="13" s="1"/>
  <c r="L9" i="13"/>
  <c r="L11" i="13" s="1"/>
  <c r="L15" i="1"/>
  <c r="K25" i="1"/>
  <c r="K18" i="13"/>
  <c r="K20" i="13" s="1"/>
  <c r="M9" i="1"/>
  <c r="M3" i="13"/>
  <c r="M5" i="13" s="1"/>
  <c r="J6" i="13"/>
  <c r="J8" i="13" s="1"/>
  <c r="J12" i="1"/>
  <c r="K9" i="13"/>
  <c r="K11" i="13" s="1"/>
  <c r="K15" i="1"/>
  <c r="N9" i="13"/>
  <c r="N11" i="13" s="1"/>
  <c r="N15" i="1"/>
  <c r="G22" i="1"/>
  <c r="G15" i="13"/>
  <c r="G17" i="13" s="1"/>
  <c r="L18" i="13"/>
  <c r="L20" i="13" s="1"/>
  <c r="L25" i="1"/>
  <c r="J9" i="13"/>
  <c r="J11" i="13" s="1"/>
  <c r="J15" i="1"/>
  <c r="G19" i="1"/>
  <c r="G12" i="13"/>
  <c r="G14" i="13" s="1"/>
  <c r="J3" i="13"/>
  <c r="J5" i="13" s="1"/>
  <c r="J9" i="1"/>
  <c r="J25" i="1"/>
  <c r="J18" i="13"/>
  <c r="J20" i="13" s="1"/>
  <c r="L12" i="13"/>
  <c r="L14" i="13" s="1"/>
  <c r="L19" i="1"/>
  <c r="L15" i="13"/>
  <c r="L17" i="13" s="1"/>
  <c r="L22" i="1"/>
  <c r="H25" i="1"/>
  <c r="H18" i="13"/>
  <c r="H20" i="13" s="1"/>
  <c r="I19" i="1"/>
  <c r="I12" i="13"/>
  <c r="I14" i="13" s="1"/>
  <c r="K12" i="13"/>
  <c r="K14" i="13" s="1"/>
  <c r="K19" i="1"/>
  <c r="K12" i="1"/>
  <c r="K6" i="13"/>
  <c r="K8" i="13" s="1"/>
  <c r="I22" i="1"/>
  <c r="I15" i="13"/>
  <c r="I17" i="13" s="1"/>
  <c r="F25" i="1"/>
  <c r="F18" i="13"/>
  <c r="F20" i="13" s="1"/>
  <c r="M6" i="13"/>
  <c r="M8" i="13" s="1"/>
  <c r="M12" i="1"/>
  <c r="H19" i="1"/>
  <c r="H12" i="13"/>
  <c r="H14" i="13" s="1"/>
  <c r="L6" i="13"/>
  <c r="L8" i="13" s="1"/>
  <c r="L12" i="1"/>
  <c r="K22" i="1"/>
  <c r="K15" i="13"/>
  <c r="K17" i="13" s="1"/>
  <c r="I25" i="1"/>
  <c r="I18" i="13"/>
  <c r="I20" i="13" s="1"/>
  <c r="N9" i="1"/>
  <c r="N3" i="13"/>
  <c r="N5" i="13" s="1"/>
  <c r="M12" i="13"/>
  <c r="M14" i="13" s="1"/>
  <c r="M19" i="1"/>
  <c r="F18" i="12"/>
  <c r="B18" i="12"/>
  <c r="M13" i="2"/>
  <c r="N33" i="13"/>
  <c r="L13" i="2"/>
  <c r="M33" i="13"/>
  <c r="I18" i="12"/>
  <c r="H18" i="12"/>
  <c r="G18" i="12"/>
  <c r="E18" i="12"/>
  <c r="D18" i="12"/>
  <c r="C18" i="12"/>
  <c r="E12" i="1"/>
  <c r="F9" i="13"/>
  <c r="F11" i="13" s="1"/>
  <c r="H6" i="13"/>
  <c r="H8" i="13" s="1"/>
  <c r="G6" i="13"/>
  <c r="G8" i="13" s="1"/>
  <c r="G3" i="13"/>
  <c r="G5" i="13" s="1"/>
  <c r="I12" i="1"/>
  <c r="I6" i="13"/>
  <c r="I8" i="13" s="1"/>
  <c r="E9" i="13"/>
  <c r="E11" i="13" s="1"/>
  <c r="H9" i="1"/>
  <c r="H3" i="13"/>
  <c r="H5" i="13" s="1"/>
  <c r="F6" i="13"/>
  <c r="F8" i="13" s="1"/>
  <c r="F12" i="1"/>
  <c r="G15" i="1"/>
  <c r="G9" i="13"/>
  <c r="G11" i="13" s="1"/>
  <c r="H15" i="1"/>
  <c r="H9" i="13"/>
  <c r="H11" i="13" s="1"/>
  <c r="F9" i="1"/>
  <c r="F16" i="7"/>
  <c r="G16" i="7" s="1"/>
  <c r="F4" i="7"/>
  <c r="G4" i="7" s="1"/>
  <c r="F3" i="7"/>
  <c r="G3" i="7" s="1"/>
  <c r="F17" i="7"/>
  <c r="G17" i="7" s="1"/>
  <c r="E20" i="7"/>
  <c r="F18" i="7"/>
  <c r="E9" i="1"/>
  <c r="E4" i="2"/>
  <c r="F4" i="2" s="1"/>
  <c r="G4" i="2" s="1"/>
  <c r="H4" i="2" s="1"/>
  <c r="I26" i="1" l="1"/>
  <c r="M21" i="13"/>
  <c r="M24" i="13" s="1"/>
  <c r="K21" i="13"/>
  <c r="K24" i="13" s="1"/>
  <c r="L26" i="1"/>
  <c r="N26" i="1"/>
  <c r="I21" i="13"/>
  <c r="K26" i="1"/>
  <c r="N21" i="13"/>
  <c r="N24" i="13" s="1"/>
  <c r="F21" i="13"/>
  <c r="F24" i="13" s="1"/>
  <c r="H21" i="13"/>
  <c r="J26" i="1"/>
  <c r="I37" i="13"/>
  <c r="J21" i="13"/>
  <c r="J24" i="13" s="1"/>
  <c r="M26" i="1"/>
  <c r="L21" i="13"/>
  <c r="L24" i="13" s="1"/>
  <c r="J13" i="2"/>
  <c r="K33" i="13"/>
  <c r="K13" i="2"/>
  <c r="L33" i="13"/>
  <c r="I13" i="2"/>
  <c r="J33" i="13"/>
  <c r="E26" i="1"/>
  <c r="E37" i="13" s="1"/>
  <c r="G21" i="13"/>
  <c r="G24" i="13" s="1"/>
  <c r="E21" i="13"/>
  <c r="E24" i="13" s="1"/>
  <c r="H26" i="1"/>
  <c r="G26" i="1"/>
  <c r="G37" i="13" s="1"/>
  <c r="F26" i="1"/>
  <c r="F37" i="13" s="1"/>
  <c r="H6" i="2"/>
  <c r="I29" i="13"/>
  <c r="E21" i="7"/>
  <c r="E22" i="7" s="1"/>
  <c r="I27" i="13"/>
  <c r="H33" i="13"/>
  <c r="G13" i="2"/>
  <c r="F33" i="13"/>
  <c r="E13" i="2"/>
  <c r="I33" i="13"/>
  <c r="H13" i="2"/>
  <c r="E33" i="13"/>
  <c r="D13" i="2"/>
  <c r="G33" i="13"/>
  <c r="F13" i="2"/>
  <c r="I28" i="13"/>
  <c r="I36" i="13"/>
  <c r="I35" i="13"/>
  <c r="I26" i="13"/>
  <c r="I25" i="13"/>
  <c r="H24" i="13"/>
  <c r="I24" i="13"/>
  <c r="F20" i="7"/>
  <c r="G18" i="7"/>
  <c r="F6" i="2" l="1"/>
  <c r="G28" i="13"/>
  <c r="G36" i="13"/>
  <c r="G25" i="13"/>
  <c r="G20" i="7"/>
  <c r="G21" i="7" s="1"/>
  <c r="G22" i="7" s="1"/>
  <c r="C2" i="4" s="1"/>
  <c r="M6" i="2"/>
  <c r="N35" i="13"/>
  <c r="N36" i="13"/>
  <c r="N28" i="13"/>
  <c r="N26" i="13"/>
  <c r="N27" i="13"/>
  <c r="N25" i="13"/>
  <c r="N37" i="13"/>
  <c r="N29" i="13"/>
  <c r="I6" i="2"/>
  <c r="J35" i="13"/>
  <c r="J29" i="13"/>
  <c r="J36" i="13"/>
  <c r="J28" i="13"/>
  <c r="J37" i="13"/>
  <c r="J26" i="13"/>
  <c r="J27" i="13"/>
  <c r="J25" i="13"/>
  <c r="K36" i="13"/>
  <c r="K28" i="13"/>
  <c r="K37" i="13"/>
  <c r="K29" i="13"/>
  <c r="J6" i="2"/>
  <c r="K35" i="13"/>
  <c r="K26" i="13"/>
  <c r="K25" i="13"/>
  <c r="K27" i="13"/>
  <c r="L37" i="13"/>
  <c r="L29" i="13"/>
  <c r="K6" i="2"/>
  <c r="L35" i="13"/>
  <c r="L36" i="13"/>
  <c r="L28" i="13"/>
  <c r="L27" i="13"/>
  <c r="L25" i="13"/>
  <c r="L26" i="13"/>
  <c r="M27" i="13"/>
  <c r="M25" i="13"/>
  <c r="M36" i="13"/>
  <c r="M28" i="13"/>
  <c r="L6" i="2"/>
  <c r="M35" i="13"/>
  <c r="M37" i="13"/>
  <c r="M29" i="13"/>
  <c r="M26" i="13"/>
  <c r="G27" i="13"/>
  <c r="G35" i="13"/>
  <c r="G26" i="13"/>
  <c r="G29" i="13"/>
  <c r="H36" i="13"/>
  <c r="H37" i="13"/>
  <c r="E6" i="2"/>
  <c r="F29" i="13"/>
  <c r="G6" i="2"/>
  <c r="H29" i="13"/>
  <c r="D6" i="2"/>
  <c r="E29" i="13"/>
  <c r="I30" i="13"/>
  <c r="F21" i="7"/>
  <c r="F22" i="7" s="1"/>
  <c r="H28" i="13"/>
  <c r="C5" i="4"/>
  <c r="C6" i="4" s="1"/>
  <c r="H25" i="13"/>
  <c r="H27" i="13"/>
  <c r="H26" i="13"/>
  <c r="F36" i="13"/>
  <c r="H35" i="13"/>
  <c r="F26" i="13"/>
  <c r="F27" i="13"/>
  <c r="F25" i="13"/>
  <c r="F28" i="13"/>
  <c r="F35" i="13"/>
  <c r="E36" i="13"/>
  <c r="E26" i="13"/>
  <c r="E27" i="13"/>
  <c r="E35" i="13"/>
  <c r="E25" i="13"/>
  <c r="E28" i="13"/>
  <c r="A29" i="13" l="1"/>
  <c r="K30" i="13"/>
  <c r="J30" i="13"/>
  <c r="N30" i="13"/>
  <c r="L30" i="13"/>
  <c r="M30" i="13"/>
  <c r="L8" i="4"/>
  <c r="J8" i="4"/>
  <c r="M8" i="4"/>
  <c r="I8" i="4"/>
  <c r="K8" i="4"/>
  <c r="J34" i="13"/>
  <c r="J38" i="13" s="1"/>
  <c r="N34" i="13"/>
  <c r="N38" i="13" s="1"/>
  <c r="K34" i="13"/>
  <c r="K38" i="13" s="1"/>
  <c r="K40" i="13" s="1"/>
  <c r="J7" i="2" s="1"/>
  <c r="J9" i="2" s="1"/>
  <c r="J11" i="2" s="1"/>
  <c r="J17" i="2" s="1"/>
  <c r="J6" i="4" s="1"/>
  <c r="M34" i="13"/>
  <c r="M38" i="13" s="1"/>
  <c r="L34" i="13"/>
  <c r="L38" i="13" s="1"/>
  <c r="G30" i="13"/>
  <c r="F30" i="13"/>
  <c r="H30" i="13"/>
  <c r="E30" i="13"/>
  <c r="E8" i="4"/>
  <c r="F34" i="13"/>
  <c r="F38" i="13" s="1"/>
  <c r="E34" i="13"/>
  <c r="E38" i="13" s="1"/>
  <c r="G34" i="13"/>
  <c r="I34" i="13"/>
  <c r="H34" i="13"/>
  <c r="H38" i="13" s="1"/>
  <c r="C9" i="4"/>
  <c r="C7" i="4"/>
  <c r="H8" i="4"/>
  <c r="N40" i="13" l="1"/>
  <c r="M7" i="2" s="1"/>
  <c r="M9" i="2" s="1"/>
  <c r="M11" i="2" s="1"/>
  <c r="M17" i="2" s="1"/>
  <c r="M6" i="4" s="1"/>
  <c r="M40" i="13"/>
  <c r="L7" i="2" s="1"/>
  <c r="L9" i="2" s="1"/>
  <c r="L11" i="2" s="1"/>
  <c r="L17" i="2" s="1"/>
  <c r="L6" i="4" s="1"/>
  <c r="L9" i="4" s="1"/>
  <c r="L40" i="13"/>
  <c r="K7" i="2" s="1"/>
  <c r="K9" i="2" s="1"/>
  <c r="K11" i="2" s="1"/>
  <c r="K17" i="2" s="1"/>
  <c r="K6" i="4" s="1"/>
  <c r="J40" i="13"/>
  <c r="I7" i="2" s="1"/>
  <c r="I9" i="2" s="1"/>
  <c r="I11" i="2" s="1"/>
  <c r="I17" i="2" s="1"/>
  <c r="I6" i="4" s="1"/>
  <c r="I9" i="4" s="1"/>
  <c r="M9" i="4"/>
  <c r="J9" i="4"/>
  <c r="K9" i="4"/>
  <c r="I38" i="13"/>
  <c r="I40" i="13" s="1"/>
  <c r="H7" i="2" s="1"/>
  <c r="H9" i="2" s="1"/>
  <c r="H11" i="2" s="1"/>
  <c r="H17" i="2" s="1"/>
  <c r="H6" i="4" s="1"/>
  <c r="H9" i="4" s="1"/>
  <c r="G38" i="13"/>
  <c r="G40" i="13" s="1"/>
  <c r="F7" i="2" s="1"/>
  <c r="F9" i="2" s="1"/>
  <c r="F11" i="2" s="1"/>
  <c r="F17" i="2" s="1"/>
  <c r="F6" i="4" s="1"/>
  <c r="H40" i="13"/>
  <c r="G7" i="2" s="1"/>
  <c r="G9" i="2" s="1"/>
  <c r="G11" i="2" s="1"/>
  <c r="G17" i="2" s="1"/>
  <c r="G6" i="4" s="1"/>
  <c r="D8" i="4"/>
  <c r="F8" i="4"/>
  <c r="G8" i="4"/>
  <c r="F40" i="13"/>
  <c r="E7" i="2" s="1"/>
  <c r="E9" i="2" s="1"/>
  <c r="E11" i="2" s="1"/>
  <c r="E17" i="2" s="1"/>
  <c r="E6" i="4" s="1"/>
  <c r="E9" i="4" s="1"/>
  <c r="E40" i="13"/>
  <c r="D7" i="2" s="1"/>
  <c r="D9" i="2" s="1"/>
  <c r="D11" i="2" s="1"/>
  <c r="D17" i="2" s="1"/>
  <c r="D6" i="4" s="1"/>
  <c r="G9" i="4" l="1"/>
  <c r="F9" i="4"/>
  <c r="D7" i="4"/>
  <c r="E7" i="4" s="1"/>
  <c r="F7" i="4" s="1"/>
  <c r="G7" i="4" s="1"/>
  <c r="H7" i="4" s="1"/>
  <c r="C11" i="4"/>
  <c r="D9" i="4"/>
  <c r="C10" i="4" l="1"/>
  <c r="C12" i="4"/>
  <c r="I7" i="4"/>
  <c r="J7" i="4" s="1"/>
  <c r="K7" i="4" s="1"/>
  <c r="L7" i="4" s="1"/>
  <c r="M7" i="4" s="1"/>
</calcChain>
</file>

<file path=xl/sharedStrings.xml><?xml version="1.0" encoding="utf-8"?>
<sst xmlns="http://schemas.openxmlformats.org/spreadsheetml/2006/main" count="278" uniqueCount="181">
  <si>
    <t>Doanh thu</t>
  </si>
  <si>
    <t>Số lượng</t>
  </si>
  <si>
    <t>Giá bán</t>
  </si>
  <si>
    <t xml:space="preserve">Doanh thu </t>
  </si>
  <si>
    <t>Chi phí</t>
  </si>
  <si>
    <t>COGS</t>
  </si>
  <si>
    <t>Giá vốn hàng bán</t>
  </si>
  <si>
    <t>Giá mua</t>
  </si>
  <si>
    <t>Chi phí khấu hao</t>
  </si>
  <si>
    <t>Tổng giá vốn hàng bán</t>
  </si>
  <si>
    <t>Tổng doanh thu</t>
  </si>
  <si>
    <t>Công suất thực tế</t>
  </si>
  <si>
    <t>Chi phí lãi vay (nếu có vay)</t>
  </si>
  <si>
    <t>Lợi nhuận trước thuế</t>
  </si>
  <si>
    <t>Thuế TNDN</t>
  </si>
  <si>
    <t>Tổng chi phí</t>
  </si>
  <si>
    <t>Vốn ban đầu</t>
  </si>
  <si>
    <t>Thu thanh lý TSCĐ</t>
  </si>
  <si>
    <t>NPV</t>
  </si>
  <si>
    <t>IRR</t>
  </si>
  <si>
    <t>Vốn Đầu tư</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</si>
  <si>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</si>
  <si>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</si>
  <si>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</si>
  <si>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</si>
  <si>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</si>
  <si>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</si>
  <si>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</si>
  <si>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</si>
  <si>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</si>
  <si>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</si>
  <si>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</si>
  <si>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</si>
  <si>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87150017-0006-47d0-9a0f-f2e5a31e110d</t>
  </si>
  <si>
    <t>CB_Block_0</t>
  </si>
  <si>
    <t>㜸〱敤㕣㔹㙣㈴㐷ㄹ㥥㙡㑦㡦愷挷昶摡㔹㙦㡥つ㈱㌱㠴㄰㠸ㄷ㘷扤挹㤲〳㤶挵㐷昶㐸扣㙢㘷敤摤㄰〲㥡㙤捦㔴慦㍢㍢摤敤㜴昷㜸搷㈱㔲㈲〸昷㈵㜱㠹㐰㌸ㄴ㈱㈴㕥㌸㕥挲昹㠲〴〲愱㈰昱㤰㍣㈰昱㄰㈲ㄴㅥ㐰㘸㈵㕥㜸㠸〴摦㔷摤㍤搳㌳攳㘹㍢㤳〴ㅣ攴摡捣敦敡扡扡慡晥戳晥扦㍡㌹㤱换攵晥㡤挴扦㑣㜹㘶慥㔹㕣て㐲改㑣捣㜸戵㥡慣㠴戶攷〶ㄳ㔳扥㙦慥捦搹㐱搸㠷〶㠵戲㡤晡㐰㉦〷昶挳戲㔸㕥㤳㝥㠰㐶㝡㉥㔷㉣ㅡㅡ敡㌹〸㝦㈳挹㠳挱㕥㠳㜹㠰愵㤹改昹攵〷㌱敡㘲攸昹㜲摦搸㤹愸敦愱挹挹㠹挹㠹〳户摣㌱㌹戱㝦摦搸㑣扤ㄶ搶㝤㜹挸㤵昵搰㌷㙢晢挶ㄶ敡换㌵扢㜲㡦㕣㕦昲捥㑢昷㤰㕣摥㝦换戲㜹敢敤㤳户ㅥ㍣㘸摤㜱挷敤㠳㜸㜵敥攴捣昴㠲㉦慤攰㔵ㅡ㔳攷㤴㙦㥤㤵ㄵ㥢㙢㤳搲户摤㜳ㄳ㌳搳昸㉦㌵㝦㍣摤㌶戱戸㈲㘵挸㔷㑢㕦扡ㄵㄹㄸ攸㌸攰㑣〵㐱摤㔹攵收ㄹ捥ㄱ㉣戵㘲〶愱敥捣挸㕡捤㜰㤲㔱㡢捥㍣昶慥㘶慥て㍡㡢搲つ散搰㕥戳挳昵㠲戳㠴㠱慡㐳捥改㐰㥥㌲摤㜳昲愴改㐸摤㌹㕡户慢昹㈸攵晡㙥㑣㠶㐸㑦㑣㉤㝦㘲㉡㜰㘶㔶㑣㕦捤㈸攰挶㘴戴㍤攲㔷㕡摢㕥摦㝤㕣㑥㕤扤㠱㘳摥搰扤ㅤ㙡捥㤸㝥愳攵㜸昷㤶昱攲㕢㘷㜰㜳昷昶愹㍤㙡敤昳昶敥㝤搴㔶戶戶ㄶ〳㌱㝤慢ㅤ挵㘲㡣〲㐱㍦㐱㤱㠰〸㌴㑡〴〳〴㠳〰㈲晦㑦㜰㐹扡㈳慢戴戲愹㤵㤷戵㜲㐵㉢㔷戵戲搴捡㤶㔶㍥愷㤵㔷戴戲慤㤵ㅦ搴捡攷搱㈶㐹挵晥㝥㉤㑥㥦㝡慥昶攸㡢摥㜷敥昹捣昷㠷㕦㝡㝦敥改㕦て敥㐲愳㝢攳㐹捤晡收〵㤰㕡㤳㡡て㑣散攷扦捤戹〲㑣㘱ㅤ戴㙥戳㈶㈷慢〷昷㥢户㤸㍡㤷㤵㠱晣ㄶ㐲ㄹ㐱摢㐱敢㍥摢慤㝡ㄷㄴ敥慥㤹㌶〳搹摣戸昱戸㙥摡慢扢搵攰つㅢ㔷㉥㠶㘶㈸慦㙥慦㙢づ搲搱㙤ㄱ㙣㈵〳昵扥㙢摢扢㥤㌱㙢㜵㌹㜵搱㡥慡摦搸㔶敤㉣昸摥㜲昷摡㈳扥㝣愸㔱摢㌱愳㈹〸戵㌵㌵㜶挷㉡愳慡㘸㕥㘳㌳㉢㕥㈰㕤㌵扤㜱㘷挱慥㥣㤷晥愲愴㐸㤴㔵戵搴换㔹ㄵ㜳晤昸扣㡢㠵㠲㕢慢㙦㑥㤷㕡㜷㕤っ挱捣戲㡡昹慥㑡㍦㕣㕦㌲㤷㙢昲㡡㤶㈶搱㍢㔱戱户愵昸㠸㔷愹〷㌳㥥ㅢ晡㕥慤戵㘶慡扡㘶㐲搲㔴㑦㜸㔵㤹捦攷㤴㔰㠰挰敤敢ㄳ㈲㜷㔳㜷㕥㔰㠸㐸愱㤸㡣㝣㔵㉢搹㑤㥣挲敡戰㡡㥡㈴㑤㙡㙦搹㘴㌰捥㔷挹㤸っづ㑣慤㠹晡㠳㉦㝤摢㈶挳㌶㌰昷摡㌶搶戴搱㜸昵㜷慤㐹㌷㍣㘶扡搵㥡昴㌳戵㥦攰㡣㡣㘱〰晤ㄲ〴㐲搷摤愳慡ㄳㄷ挵扡㝥挱慥㠶㉢㠵ㄵ㘹㥦㕢〹㔱〶つ㔹㉣㜲㙢㍢㤲㜱ㄹ㡡㡣摤〴愳〰愵㔲慥戰㠷㡤ち㈵愴㥣㑥改㤴挱换㉤㠲㥣晤㕡㜸㜹搰㍡㘲搷㐲ㄹ〹攵㘱ぢㄸ㠹戴㥡㐲摦㄰㐹搴㌷㉢㤱挲搸㘳捤㠰㑡㑤摢つ搷㥢㝣摢挱㈵ㄱㄱ敤挸㠲㙤㈷ぢ㈸ち㕡攵㐱〶慦㠱㘸摡愴㐱㜶攳ㄴㄱ㤱つ㌲㌴㍢㐶㙥㈵㌲戶捦㤰ㄱ㘸㥦㈶㐲戶摥摦㕤㐶㤰搸㍢㠹㤴㥤扡昲攳㡥㌴摢挸㤶㡦愴搹攵搸㌸攳ち㠲㉢〹慥㈲搸ぢ㈰㕥㠴㠴愳㤴㐳扥㌵ㄹ㙦挰戳㜱つ挱ㅢ〱㈰㥦っ捡㥣㔸㔴搱㠶摡㡡ㅤ挹㜶㐳戰㤳㤵㔱ㅣ㠹㈲㕡挶つ㍢㜳挸㔱㠸㡥慤捥敤愱㙢昳㑡挷扥戵㍢㙤愶㤷㐳㡡捣㘸㥡㕥敢㈶㑤搳ㅢ挱愶㍤敡慤敢搰搵ㄸ㈳㜸ㄳ㐰挹㜸㌳㈱㤴ぢつ摥慤㔹昴㌴㈹㕦ㄷ㘶㔱㘴っ昵愸攰㘳㐲收ㄱ㈰㐳挸㜵ㅣ㕦㜶㙣㘸㥡㠳攳搶敢摥㠶摥搷㥤扦㘳愴户改捤ㅤ扤㐳㝦搱换戴愲慦〷㝢㠹㍦㜵搵㌱㌷愰摡㜸㉢挱㡤〰㙤㍡㠶愷敦㤷敢㈹㔰㘶戱㤳挲摣㙥㝡㕤㤴㤵扢戴扥㉡㤵〶ㅡ戴㤶㑣晦㥣っ攱挱㌸㍥ぢ㕢搸昳㝤㔹挳愱戶慡ち㜸㝥戹戲戵㌰㌸攲㝢づ换㜷㙣攴攰㜵愱ㄸ昲㜹慤㉦搷㘶㈳㘷搸㥡㈹㥦㔳㡡㜲愸㠳㙦改㉥㈴㔲㥤㕡挹㡢晤戲捦㤷㍢㤲愴〷㐹昲㜶㙣慢㜱ㄳ〰愴㠴㜸慥慢㐴搹挷㘶敦㔰捤㕡㉤㔶㝡昸㌲㑥㈷㙤㍥挴づ㌹㌲㄰㌹㙣愷攱㍦〸㠶㥣㐵摢㘹〸㡢〱㘷㐱晡ㄵ昸ㄶ散㥡㉣㐵㙥㔹㡡㥡ㅤ㔹昱㍡㤱ㄵ㝤㝤ㅤ攷改っ晦㥡愲㤳㌶㈹㤱挹敤㤹㤵ㄹ㘷昱㈶㔱搱つ㐹愱㤲攱ㅡ㙡㐸㈰㔲ㅥ摢敥㠸㤸ㅥ㐴捣捤搸㌸㘳㍦挱㈴挱〱〰晤昷㤰㌴㕢摤㜸㠶挳晡搷攸搲㉥㤷㜳㐵愲㐱戹〸㥦改㉡慣づ昲㌵敦㈴戸つ愰捤晣愱〳㌲㠳㄰ㄵ捡㔳㠴愸挲ㄸ搶ㄹ㕢㕥㈰つ散戲㄰㔸㥡愹〷愱攷㌰戲㌴㘴捤㝡㈷扤㜰搶づ㔶ㄱ㠹ㅡ戵攲捣㝤㉢搲〵㜵昹戰㝤摡捡扣搵㔵㔹㌵慣㐵慦づ搱㜶㝣㜶㍢ㅣ捣戱ㅤ戰㈵搵搹㕣ㄳ㐸扤㥤㡦㌱㠴挰㑥㉢㝦㉢扤戱㕢昲㝥昳搰㌷摣摣搱㈵㍢慣挹〱㉢㘲㍡收㡢ㄶ㜶ㄱ㤱㠳㙡扦戵戴攲㑢㌹㍢㘴ㅤ昵敤㙡捤㜶㈵㤱〱ㅢ㤳挱扡㌹㜹づ㔱㠲〵㡦㌱㐰捦ㅤ戲㤶㝣搳つ㔶㑤〶ㄴ搷㜷户㍣愹戰㠸㙥㑤摢㙥㠰搷㈸㉣㌲㍦㙣㉤慥㜸ㄷ㄰戱慤㍢敥㔱㜳㌵搸ㄶ㔸㈱搱㐷㐹愱㐶㘸㐲搳㐴㔱㉢昶㡡ㅦㅥ挸㜳㌹昲㕥㥥㐰攱㉡愷搳㘷㥥愱扤㘹搷挷㌱ㅡ摡改㥣搳㈰愲㐷㡤挲扥㑣㈹㑣㑥㌵敥㘰㥦㍢〱敥㍥㝡晡㜸㌳㌲昷㡡㘲搶㍡扤晣ㄹ㌲㕥㤱㐵㈳㄰㐲ㅦ摤慥㠸㔴㔸㐶捡〱〷〲攳㝣㙡㈷扦㤲愵摡㤰晡㜶㌵戳㐷㄰㐹ㅡ戴收捣㘵㔹㐳㍣摡㌱挳㕤搱〳捤㔸挷慣〵㜱摤㡣攷㌸㈶㐹㡢㘴戹㔸㌱㐹挱㔳昵搰㍢㘱扢㠶〵愰攸㉦㉥㌲㉦愲挸扣愸㡡〶慤㔳っつ慡㍣挷昲捥㤹扥ㅤ慥㌸㜶愵挸〷㠶敦戶〵㑤㠲挹㈹㜹㤳㤴挸㡣戱㌶㙢晥㌴㑣戶㘰〲攸㥥㠰ㅣ攵搶ㄱ晤愰㕣㑤ㄴ昰㑦昴攸㔸㠲㠰㔱㥥㔲攳摤ㄸ㑤㔷户㈳㈰㜲㔴扡㤴摣挱戸昴㈸㑡㈲㈱㐴慣㘷㤰〸扣㠲㈹㈱㑦ㄷ㜷挱㍡敤摡㈱戰㐷㡣ㅤ戱挳搹〰㈸〷㐰㔶ㅤ㙦慦㔶㔸㑤㜵ㅡ㙦㘸㠵敢㍡慢㕡搴挴戵㥤昵㘹扤昱㤶つ慡㈳㡤㤲㔲㈴㥢㌵㔲㥡㘵㠳㌹㙥㈷㔵㈳㤴攲㑥戴㡤挸㜲㥢㌶昷㥤㔲攴ㄵ㈸㈶㐵㌳㌹攳㍤㡡㔰㄰攸㡤㜵ㄴ㝤昶搹攴㤱㡡搸搰〶㈸㔱㑦㐵㘵㐳㜱㐸昰㌸慥㥤㔴㘵㈹㝥〲㝦敦㡡戳昳昵戰愵挶扣㌸ㅡ搷㑣搵㙡昳㉥慣㠴㡡改㔷户〹㑢㘳㙤㤱㠶㔱摣搹慢昶㡦戶㌷挵㠸㌱ㅢ㌲㉣㤲攱〷〶ㅢ㠲戹㔲ㄱ㔵㕡㘷㐳摣敡㐶㜱㤱㑦㈷愴改㉡っ㉣㠶搵㔹戹愶捣戰愶㈵㍦慡㍡㌴㑥㡢㑡㡥ㅡ搶搴㜲〰㤵ㅥ㔲㡥挷㌹挵攰㠶㜵㡡㙥㈹㕣㘲㠰搸㡤㜳ぢ㤵㄰愱摤挶〰㍣ㄹ㙣ㅦ散㘰㐷愲搰〹慤㌳㑡搰㐲〶攱戶㉥㠲扣搳㈳㐶㈱㐸㉤㤵晥㜱㔸㝣敤〹愶敦ㅤ捥㈵㤹㤸㠹ㄸ敥捡戰ㅥ㠰摣㜴㘴㤲㕣㌴㥡〴捣㈳挹愶㠴搶㘰㔲㐶ㄳ㘳㠸㈶㥦ㅦ攲ㄶて㘳㔹挳㘴㥢ㅡ敥戹㠵㌶戴㘹㙤㝤㤷㜵摣慤搴敡㔵愹㔴㜱㈲慢㤵㐶摥ㄶ昸㔲㔷〰㈳㙥捡搸㤷㜸㔳㡥攳㈸挵㈵ㄳ㐹扤摢摤挶㘱㜴㔷㐲づ㘳㐴慡㡦〱挸っ户㥣ち㠸㜵摣㔳愰㝤戸扢㜹㠱㐱㕤㥥㠳㐸敢㈸愲㉣㥢挳㝤扣㐶ㄴ㔹㜱㕢慡搹㥣㌷攷搱㘶㑦ㄵㅤ戳愳愲㙤㠱㈳慣㌳ㄲ㜸㠵〲㡣㤱ㅥ戹㠳㠳攴㉥挵搱摤㑢㡦慡挷摣㈵愰㐲㘱㐰㌰挶换㔳㔰づ扢ち㐶愲挱慤㌵慤㙥挱攸㉦㉤㙦㘳ち㐰㌰っ㑣㠳ㄶ㉤㈳〳㘷〶昹捤つ㥣敢搰㉡㈳㐲㥡づ愶㌲㐶㌹ち㠷㍤㤰〶㙥攲㐱㝡挹㠳ㄲち昷愸㡢㘱㈸㔳〶捥戸㠳㈳㤰攷㕦搱㔶戸㘰㠶戸晥攲敥㙤㉢㥥慡㔶㘹敥挲㍦户㉤戰㡡慢ㅢ㤱㌹扡愷敤㔲㤶㕡ㄳ敤扢敢摢㉡攲换㠲〷㘶㈷㡥㤹㘱㘵㘵㌱㕣㡦㉥㙥昵㑡ㄲ晡㉦攰㡦搸昰敤戴㤹昳㉥㉦愲慥㜱敦㑢攷㕤敦㠲慢收愵〷扣昵〷ち挱ㄵ捡㝥㑥戲㤴晢㌷晥愹愴攵昴㥦㘳挴慤㑣㥢〳㌴ㅤ㈴ㅣ㐷愵㐸ㅡ㡣㈱㥦㐱㈷戰摤ㅢ户〶㐸㈷㝢摡攸㐴〹㠲ㅤ㐲㜱捦扤㙡㠴㈲㝥〶戴㤲㔸愲㈳㌹昶晣扢㘰㝤昱㔳㤴㄰攱㜸㡥挵㠸晥㈶攴㌲㔰愷〴㜹捣扣扣㄰昲晦㠳愵㠴㥢㌷㘴愷晦〲㌳㡢㥦戴愳攸㕡愲攸挷ㅤ㈸ㄲ扣〶愲昸昷㙥㘴㤲愴㌳㍣晢戲〲攱㕣搳捥〱昴㌵扦昰晢㍦㍣㠰捥挵挴愱㙣㌴㠴摡㙥挰㜳挳㐴攸敢㌰ㄱㄸ扣㔷㈶挲〹㘴〴愳昸㤱㠹㄰晢㐰收㔱戰戹㠹挰搸㕥㠶㈱㤸ち戵愶摣ㅡ㍣㠱㕤攱搰㍦㜶っㄷ㙦㘵㠰㜸㍥㤴㔶㌰〳㡦搴㤵㥤挵ぢ愶㙦㍡㝢㔵昹㔱㕦㐲㤹昹㑢戸挹慤扡戰挷搵ㅢ搶愸㑥ㅢ昸㉡ㄲ㉦晢㡥㍦㘵㙢昷搷㠱愹㈸㐵敥㝢㔱ㄴ㠵㔷攰㈹ㄱ㍣㌷攴㍥戴攷晢㐷晦晣昰攳㠷㜹㕢㉤愶㔵晤㈶攴㝢〹搹搳㥥㐰㔰㌷㜵㔱攴㜲㝥㤸㜳〲㥦㈸搹慢㌵㌹㙤晡捡ちちっ㈷挹㐶㠴㤷㈲捣㠸昸戶㠳㠹㠹㝢て㤱㠹㌹搱收敥㔴ㅦ㌶㈹ぢ㝡㈲㌵㜱攵搳㑢挲㠶愲慢㈲敢搱摡搴㝦〸㔵昴㌲㈷搲㙡㈵昲搴挹㈴挴て摡㜵摤㐱敡扡攸㈰挳戰㝦㈲愵㄰㝦㈰㠵愴て㌲扣㄰愰愴搴㈹㘴昴㥢〱㌲㈲㙢敤㈱㕥晡〳㜶㠴㠰㙣㕣晡敢昱㈳ㄶ散㈲戰㤸昸攲㝢㍤搱搲ㄶ㑤㔴ㄳ㐳戵捡愶㔹㐴㐶ㅤ㕥㔸㌰㤹㤴㉥㈱㤳㈴晤〰㜲㕢㜶㐷昱㈵㐳㑥ㄴ㜸㡢ㄸ㕢㜷攸㙢㉢㌹㜷戹㜵摣晣㠰㥥㈹㈸㠵攱敥㘶㌱づ愴㉡㐶ㄷ㌵㉤㐵㐵㠴挳㔱戶搱㘹㈰慥㠲捥㜲昷攲㔴㡡攰ㅦ扦ㄴ㘲晤㜸㜳攸换摢㙢愸攳摣㝥㉣㤰㍦搸㕦搷㘶㌰㌶摥㑡㡥㠱㠴摤㔲慢㘲㜴㍤晣㌴扡㜰搱㌹㘱㌴戳敡㔹ㅣ挴㥦㠴戳晡戴づ晤捦攸戵攲慣㌳散捤㌰㜶㡢晥㝦ㅦち㌶搵晦㠲戱㌷㠵挸晢攳っㅦ㜴挶㑦㌶つ搹㜰㐷攰搹㐶昰㐶ㅤ㡣つ㤵㘵挸㍢捡㉤攲攳搵愸㕡㐹㜰昸扤昲敤㔷㈳ㅡ㝤㘹摢づ㜴ㄵ㠰㡣つ改摦㠵〸敡摡扦㔵㙥㈵愷摢挲〳攸戸攷㠴㕤昱扤挰戳挲戱㐵〴㝤挷昸敤㤹〵㥢㘷㑡㝣愷㕤愸㕤㡦㥤ㄸ晣㈰晡㥣㥣㠷挰㍥㈹挳㔷㉢ㄶ挹挸挲搶㈲ㄹ晣づ㘹㈴ㄵ㕥愲㜶〸㉥戳敥慤㥢㌵㝣扡㍡て㕦㘷挸愲㙤愱散㈲㡦㜳晢つつ㙥ㅤ敥㘸摤〳㝦㤰慣㑤㈰㌸愶㤶昰挰〷戹慦敤㝢搰摡㌶㕥㕢挰㤶扤昹摣㑡晡㔳挰改搶摥搲㑡㌲㝣㈷扦㐸㉥ㄹ㘵㐲㕣摡㍦㡣扦㕢㜷搰㜲戴㔱搰㜹晣㐱㌷ㅤ㘱攳㌵戸捦戶㄰晤㍥㡢慥㘲㡡〰㍦挳㡣㌳㝣㄰昴昲㤱ㄵ挵㌷戱㉣㌲〰昲戹㐲〵愰㍢㔵㍦戹ㄱ㔵㡦摣捤㥥㐸㠲㘷っ㤲㘳㐹㝣ㅤつ戹㕤搱戲挱ㄲ㕣戶㔰㘷〹攴㡤愴〷昲㌹挱戳㠴㥡挸㔷搱愱㌱ㄱㅢ愵摤㈷昲㤵㡤㈶㈲㘸〵愸㠵愶挷ㅦ㐹戴㠸㔱㐳戵攱㄰戸〴ㅥ挰㐸愲㑣㠶㈹ㅦ㈹㜴ち㔱㡣攱愷㐴ㄱ搲ㅦ攲扦捦ㅦ晥晤㌳㑣㝦㍦㉣㤴㐴㐴㔵敢㉡㈸ㄱ搵㉡㍥㥦㕥㠵㡦搲敥慢昸散㐶慢ㄸ愱戰攴㑣㡣㄰㘰愸㑦㤴昱㐷慤慡㡥っ㌷㤴㍦㜱㤶〰扦㤶㔹㡣㤸㈸㔱㝤㉦㈰㠳扥摣㜹搵敡㈲㌲㐹㕦㥤ㅢ㤱昱㤵㡦㌲㤴㜸㈳㤲㑥㥤㐲攴㤵㉤㐴敡戱攸挴敥搸㙤㈱㈴戰㈴㝥㌶摢㔵戶ㄷ㝡っ昵㡢㡦㈷㠸㌹㜶㉣昹㠴㑡㡢㠳㑦㈰㡣挸㌴㈵㈱㜱㈳挵挷㤲挶㍦㝡扡改㍢㐵〵ㄲ愸㈷㙡㑣㠲㔳㡤㍦㥡㌴㍥㠰捦戳㔴㥢ㅣ慦ㄲ㌰㍤㥦㌴㈶㘱慡挶㡦㈷㡤晦㜶㘰㙦愳㜱㐲㠷搱挸㍡㠹㈴挳攸㔵挷㠰搴愷摡挳㘸慥㕢㔴愴〳㔶㔴㑣ㄱ慡㘲挸㌵愵㑡〷㜱㉢挴挷挷搲㜳戸攴㠴扢㈰㤰戶搱晦㌳攱㌸㉥㍦捤㥡愱㠹㙦愱搷㄰㜵昶つ昵挴捥〵㙢摥㐷㐱扦㜵㍣挰攱慡扡慤㐸〴㜶㐱㍥摡摦㑤扣昳ㄹ㌶㘴㜳㍦㤲㘸㤹挶换㈴扤㘹ㄱㄵ㘱挹㡢て㈷㤸捤㍤搶愴ㄹ攳㔱㈰〷㘲ㄲ㤰ㄹ攳㌱挰㈸㈲戳㠷〵㈳攴㝦挵摣ㅦ㘶挵㐷〸ㅥ〷㈸〹㌲㍢改愰昰㔱㠰攱攴晦㔸㌱戶愶ㅣ㈷㥡㜸㌸㜹㔹㥡㡣㡣㡦戳挳㈷〰晡攰挷ㄵ㌱ㄱ㤶㡣㑦愲㈴晤㔲ちづ昵搲㑦戳攲㌳〴㥦〵㈸改㥣散㤶㜷㡤㙢敡㔱㠵㝤づ㕤挵㘳〴昸ㄹ㥦㡦㌳㝣搰戹て敦敡㙥㌴昳㑣㥣㝣攱㡦㤸㘷换愷晣㜷攱搳晣㜵㉥扡て晦㘷ㄲ㕤㔹昸㜹敤捥摥挶㈲ㄳ搰㌸㔷扦㔵㙣昶㉢ㄸ㠷敢㙡㠶㔲㌸㈲㤵㑡㔱㉢〸攲㥢ぢㄶㅥ摥挰户ㅣ㔲ㄵ㐲㤰〶㔴㠵ㅢ㔷ㅣ㐶㠱昱㐵㌶㈵㡥㠹㈷攳㑢㝣㈲㙡搵㈶㝥㌹捥昰㐱㄰慦慡晢㠳㜱昷攴㠵挴戵慡戰摢㕥㐸晣慢㡡㤵昴ぢ㥦攰㘰ち㔹挸戴㙡㈵㈲㑤搱搰搷㤱ㄹ敡ㅢ收摣敥挳㑦扢㈸㉡㘷慢㘷捦晥㙢㌸㍦㜶㜵晥㝤敦ㅤ㝣攲昹摦扤昰㠵㘷㍦㜰攸慦㉦㍤昹攴戳㝦昹挲㌳㉦晤㘲昹搰㙦㥥㝡敡㔷㜷㝦敢㤹ㄷ㜶㕢摦搶㥥晥搷摣户ㅦ㤹㍣晦挸㐳搶改㥢㡥㍥㜲晦㠳昷㑥㉥㕣㌶摥搷搷摦㝦攳攸㙦慦㝡摢挸㘳て晤㐴晣昲㡦㔷扡㐲㉤ㄷ㉦㘸㥤〶㤷慤愶昱つ㘴㌰つ捥昸㌵㥤〶㤷慢㌶㙡㌹摥愸㘹ㄴㄴ攱摣攰〴㔴㠵搹㕡㌱昰ㅦ㘸捥戴㔵</t>
  </si>
  <si>
    <t>Decisioneering:7.0.0.0</t>
  </si>
  <si>
    <t>a0547cf4-bb40-4838-b3b8-0c4351c6819b</t>
  </si>
  <si>
    <t>CB_Block_7.0.0.0:1</t>
  </si>
  <si>
    <t>㜸〱敤㕣㕢㙣ㅣ㔷ㄹ摥㌳摥㔹敦慣敤搸㡤搳㑢㑡㘹つ愵ㄴ敡攰挶㘹㐳㈹㄰㠲㉦㑤攲攰挴㙥散愴㈰㐰㥢昱敥㤹㜸㥡㥤ㄹ㜷㘶搶㠹㑢愵㔶㔰㈸愸㕣㈴㙥愲戴㕣㔴㈱㈴㕥戸扣㤴㜲㜹㐱㐲㠰㔰ㄱ㍣挰〳ㄲ㐲〵㈱㜸〰愱㐸扣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摤㜱昷攴挴挱〳㘳㌳昵㕡㔸昷攵ㄱ㔷搶㐳摦慣ㅤㄸ㕢慣慦搴散捡扢攴挶戲㜷㔱扡㐷攴捡挱㍢㔶捣㍢摦㌲㜹攷攱挳搶摤㜷扦㘵㄰慦捥㥤㥥㤹㕥昴愵ㄵ扣㐴㘳敡㥣昲㥤戳戲㘲㜳㙤㔲晡戶㝢㘱㘲㘶ㅡ晦愵收㡦愷扢㈶㤶㔶愵っ昹㙡改㑢户㈲〳〳ㅤ〷㥣愹㈰愸㍢㙢摣㍣挳㌹㠶愵㔶捣㈰搴㥤ㄹ㔹慢ㄹ㑥㌲㙡搱㔹挰摥搵捣㡤㐱㘷㐹扡㠱ㅤ摡敢㜶戸㔱㜰㤶㌱㔰㜵挸㌹ㅢ挸㌳愶㝢㐱㥥㌶ㅤ愹㍢挷敢㜶㌵ㅦ愵㕣摦慤挹㄰改㠹愹攵㑦㑣〵捥捣慡改慢ㄹ〵摣㤸㡣戶挷晣㑡㙢摢㥢扢㡦换愹慢㌷㜰捣㕢扡户㐳捤㌹搳㙦戴ㅣ敦摥㌲㕥㝣敢っ㙥敦摥㍥戵㐷慤㝤摥搸扤㡦摡捡搶搶㘲㈰愶㙦戵愳㔸㡣㔱㈰攸㈷㈸ㄲ㄰㠱㐶㠹㘰㠰㘰㄰㐰攴晦〱㉥㐹㜷㘴㤵㔶㌶戵昲㡡㔶慥㘸攵慡㔶㤶㕡搹搲捡ㄷ戴昲慡㔶戶戵昲晤㕡昹㈲摡㈴愹搸摦慦挵改慥㈷慦㝢扣晡换㡤㤳ㅦㄹ㥣㍤昳㤳户捦晤㝥㜰てㅡ摤ㅢ㑦㙡搶㌷㉦㠱搴㥡㔴㝣㘸攲㈰晦㙤捤ㄵ㘰ち敢戰㜵㤷㌵㌹㔹㍤㝣搰扣挳搴戹慣っ攴户㄰捡〸摡づ㕡昷搹㙥搵扢愴㜰㜷挳戴ㄹ挸收挶㡤挷㜵搳㕥摤慤〶慦摡扣㜲㈹㌴㐳㜹㝤㝢㕤㜳㤰㡥㙥㑢㘰㉢ㄹ愸昷摤搸摥敤㥣㔹慢换愹换㜶㔴晤敡戶㙡㘷搱昷㔶扡搷ㅥ昳攵〳㡤摡㡥ㄹ㑤㐱愸慤慢戱㍢㔶ㄹ㔵㐵昳ㅡ㥢㔹昵〲改慡改㡤㍢㡢㜶攵愲昴㤷㈴㐵愲慣慡愵㕥捤慡㤸敢挷ㄷ㕣㉣ㄴ摣㕡㝤㙤扡搴扡攷㜲〸㘶㤶㔵捣㜷㑤晡攱挶戲戹㔲㤳搷戴㌴㠹摥㠹㡡晤㉤挵挷扣㑡㍤㤸昱摣搰昷㙡慤㌵㔳搵㜵ㄳ㤲愶㝡捡慢捡㝣㍥愷㠴〲〴㙥㕦㥦㄰戹摢扡昳㠲㐲㐴ち挵㘴攴敢㕡挹㙥攲っ㔶㠷㔵搴㈴㘹㔲㝢摤ㄶ㠳㜱扥㑡挶㘴㜰㘰㙡㑤搴ㅦ㝣改ㅢ戶ㄸ戶㠱戹㤷户戱愶㡤挶慢扦㘷㕤扡攱〹搳慤搶愴㥦愹晤〴㘷㘴っ〳攸㔷㈰㄰扡敥ㅥ㔵㥤戸㉣㌶昴㑢㜶㌵㕣㉤慣㑡晢挲㙡㠸㌲㘸挸㘲㤱㕢摢㤱㡣慢㔰㘴散㈵ㄸ〵㈸㤵㜲㠵㝤㙣㔴㈸㈱攵㜴㑡愷っ㕥㙥ㄱ攴散搷挲换㠳搶㌱扢ㄶ捡㐸㈸て㕢挰㐸愴搵ㄴ晡㠶㐸愲扥㔹㠹ㄴ挶㍥㙢〶㔴㙡摡㙥戸搱攴摢づ㉥㠹㠸㘸㔷ㄶ散㌸㔹㐰㔱搰㉡て㌲㜸つ㐴搳㈶つ戲ㅢ愷㠸㠸㙣㤰愱搹㌱㜲㉢㤱戱㝤㠶㡣㐰晢㌴ㄱ戲昵挱敥㌲㠲挴摥㐹愴散搴㤵ㅦ㜷愵搹㘶戶㝣㈴捤慥挶挶ㄹ搷㄰㕣㑢㜰ㅤ挱㝥〰昱㘷㐸㌸㑡㌹攴㕢㤳昱㉡㍣ㅢ㌷㄰扣ㅡ〰昲挹愰捣㠹㐵ㄵ㙤愸敤搸㤱㙣㌷〴㍢㔹ㄹ挵㤱㈸愲㘵摣戰㌳㠷ㅣ㠵攸搸敡摣ㄹ扡㌶慦㜴散敢扢搳㘶㝡㌹愴挸㡣愶改戵㙥搱㌴扤ㄱ㙣摡愳摥扡〹㕤㡤㌱㠲搷〰㤴㡣搷ㄲ㐲戹搰攰摤㥥㐵㑦㤳昲ㄵ㘱ㄶ㐵挶㔰㡦ち㍥㈶㘴ㅥ〱㌲㠴㕣挷昱㘵搷㠶愶㌹㌸㙥扤攲㙤攸〳摤昹㍢㐶㝡㥢摥摣搵㍢昴ㄷ扤㐰㉢晡㘶戰㤷昸㕤㔷ㅤ㜳ぢ慡㡤搷ㄳ摣ち搰愶㘳㜸晡㝥愱㥥〲㘵ㄶ㍢㈹捣敤愵搷㐵㔹戹换ㅢ㙢㔲㘹愰㐱㙢搹昴㉦挸㄰ㅥ㡣戹㔹搸挲㥥敦换ㅡづ戵㔵㔵挰昳换戵慤㠵挱㌱摦㜳㔸扥㙢㈳〷慦〸挵㤰捦㙢㝤戹㌶ㅢ㌹挳搶㑣昹㥣㔲㤴㐳ㅤ㝣㐷㜷㈱㤱敡搴㑡㕥散㤷㝤扥摣㤵㈴㍤㐸㤲㌷㘲㕢㡤摢〰㈰㈵挴㙦扡㑡㤴〳㙣昶㈶搵慣搵㘲愵㠷㉦攳㜴搲收㐳散㤰㈳〳㤱挳㜶ㅡ晥㠳㘰挸㔹戲㥤㠶戰ㄸ㜰ㄶ愵㕦㠱㙦挱慥挹㔲攴㤶愵愸搹㤵ㄵ慦㄰㔹搱搷搷㜱㥥捥昰慦㈹㍡㘹㤳ㄲ㤹摣㥥㔹㤹㜱ㄶ㙦ㄲㄵ摤㤰ㄴ㉡ㄹ慥愱㠶〴㈲攵戱敤慥㠸改㐱挴摣㡥㡤㌳づㄲ㑣ㄲㅣ〲搰㝦〱㐹戳摤㡤㘷㌸慣㝦㥤㉥敤㜲㌹㔷㈴ㅡ㤴㡢昰戹慥挲敡㌰㕦昳㘶㠲扢〰摡捣ㅦ㍡㈰㌳〸㔱愱㍣㐵㠸㉡㡣㘱㥤戳攵㈵搲挰ㅥぢ㠱愵㤹㝡㄰㝡づ㈳㑢㐳搶慣㜷摡ぢ㘷敤㘰つ㤱愸㔱㉢捥摣户㉡㕤㔰㤷て摢愷慤捣㕢㕢㤳㔵挳㕡昲敡㄰㙤㜳戳㍢攱㘰㡥敤㠰㉤愹捥收㥡㐰敡敤㝣㡣㈱〴㜶㕡昹㕢改㡤摤㤶昷㥢㠷扥攱收㡥㉥摢㘱㑤づ㔸ㄱ搳㌱㕦戴戰㡢㠸ㅣ㔴晢慤攵㔵㕦捡搹㈱敢戸㙦㔷㙢戶㉢㠹っ搸㤸っ搶捤换ぢ㠸ㄲ㉣㝡㡣〱㝡敥㤰戵散㥢㙥戰㘶㌲愰戸戱户攵㐹㠵㐵㜴㙢摡㜶〳扣㐶㘱㤱昹㘱㙢㘹搵扢㠴㠸㙤摤㜱㡦㥢㙢挱㡥挰ち㠹㍥㑡ち㌵㐲ㄳ㥡㈶㡡㕡戱㔷晣昰㐰㥥换㤱昷昲〴ち㔷㌹㥤㍥昳っ敤㑤扢㍥㡥搱搰㑥攷㥣〶ㄱ㍤㙡ㄴ昶㘵㑡㘱㜲慡㜱㌷晢扣ㄵ攰攴昱戳㜳捤挸摣㡢㡡㔹敢昴昲㘷挸㜸㐵ㄶ㡤㐰〸㝤㜴㝢㈲㔲㘱ㄹ㈹〷ㅣ〸㡣昳愹㥤晣㑡㤶㙡㐳敡摢搳捣ㅥ㐳㈴㘹搰㥡㌷㔷㘴つ昱㘸挷っ昷㐴て㌴㘳ㅤ戳ㄶ挴㜵㌳㥥攳㤸㈴㉤㤲攵㔲挵㈴〵㑦搵㐳敦㤴敤ㅡㄶ㠰愲扦戸挸扣㡣㈲昳戲㉡ㅡ戴捥㌰㌴愸昲ㅣ换扢㘰晡㜶戸敡搸㤵㈲ㅦㄸ扥摢ㄱ㌴〹㈶愷攴㑤㔲㈲㌳挶摡慣昹戳㌰搹㠲〹愰㝢〲㜲㤴㕢㐷昴㠳㜲㌵㔱挰㍦搱愳㘳〹〲㐶㜹㑡㡤户㘳㌴㕤摤㡥㠰挸㔱改㑡㜲〷攳捡挳㈸㠹㠴㄰戱㥥㐱㈲昰ち愶㠴㍣㕤摣〵敢慣㙢㠷挰ㅥ㌱㜶捣づ㘷〳愰ㅣ〰㔹㜵扣扤㕥㘱㌵搵㘹扣愱ㄵ㙥敡慣㙡㔱ㄳ㌷㜶搶愷昵挶敢㌶愹㡥㌴㑡㑡㤱㙣搵㐸㘹㤶㑤收戸㤳㔴㡤㔰㡡㍢搱㌶㈲换㙤摡摣㜷㑡㤱ㄷ愱㤸ㄴ捤攴㡣㜷㈸㐲㐱愰㌷搶㔱昴搹㘷㤳㐷㉡㘲㐳ㅢ愰㐴㍤ㄵ㤵つ挵㈱挱㌹㕣㍢愹捡㔲晣〴晥摥ㄳ㘷ㄷ敡㘱㑢㡤㜹㜹㌴慥㤹慡搵ㄶ㕣㔸〹ㄵ搳慦敥㄰㤶挶摡㈲つ愳戸戳㔷敤ㅦ㙤㙦㡡ㄱ㘳㌶㘴㔸㈴挳てっ㌶〴㜳愵㈲慡戴捥㠶戸搵㡤攲㈲㥦㑥㐹搳㔵ㄸ㔸ち慢戳㜲㕤㤹㘱㑤㑢㝥㔴㜵㘸㥣ㄶ㤵ㅣ㌵慣愹㤵〰㉡㍤愴ㅣ㡦㜳㡡挱つ敢っ摤㔲戸挴〰戱ㅢ攷ㄶ㉢㈱㐲扢㡤〱㜸㌲搸㌹搸挱㡥㐴愱ㄳ㕡㘷㤴愰㠵っ挲㙤㕤〴㜹愷㐷㡣㐲㤰㕡㉡晤晤愸昸攲ㄳ㑣摦㌸㥡㑢㌲㌱ㄳ㌱摣㤵㘱㍤〰戹改挸㈴戹㘸㌴〹㤸㐷㤲㑤〹慤挱愴㡣㈶挶㄰㑤㍥㍦挴㉤ㅥ挶戲㠶挹㌶㌵摣㜳ぢ㙤㘸搳摡挶ㅥ㙢捥慤搴敡㔵愹㔴㜱㈲慢㤵㐶摥ㄱ昸㔲㔷〰㈳㙥捡搸㤷㜸㔳收㜰㤴攲㤲㠹愴摥敤㙥攳㈸扡㉢㈱㠷㌱㈲搵挷〰㘴㠶㕢㑥〵挴㍡敥㈹搰㍥摣摢扣挰愰㉥捦㐱愴㜵ㄴ㔱㤶捤攳㍥㕥㈳㡡慣戸㉤搵㙣摥㥢昷㘸戳愷㡡㑥搸㔱搱㡥挰ㄱ搶ㄹ〹扣㐲〱挶㐸㡦摣挱㐱㜲㔷攲攸敥㤵㠷搵㘳敥ち㔰愱㌰㈰ㄸ攳攵㈹㈸㠷㕤〵㈳搱攰搶㥡㔶户㘰昴㤷㤶户㌱〵㈰ㄸ〶愶㐱㡢㤶㤱㠱㌳㠳晣搶〶捥㑤㘸㤵ㄱ㈱㑤〷㔳ㄹ愳ㅣ㠵挳ㅥ㐸〳㌷昱㈰扤散㐱〹㠵晢搴挵戰攴㙥攲戸㠳㈳㤰攷㕦搳㔶戸㘸㠶戸晥攲敥㙦㉢㥥慡㔶㘹敥挲㍦户㈳戰㡡慢ㅢ㤱㌹扡慦敤㔲㤶㕡ㄳ敤扢㥢摢㉡攲换㠲㠷㘶㈷㑥㤸㘱㘵㜵㈹摣㠸㉥㙥昵㑡ㄲ晡て攱㡦搸昴敤戴㤹昳㉥㉦愲慥㜳敦㑢ㄷ㕤敦㤲慢收愵〷扣昵〷ち挱ㄵ捡㝥㑥戲㤴晢㌷晥愹愴攵昴ㅦ㘰挴敤㑣㥢〳㌴ㅤ㈴ㅣ㐷愵㐸ㅡ㡣㈱㥦㐱㈷戰摤ㅢ户〶㐸㈷晢摡攸㐴〹㠲㕤㐲㜱㉦扣㘴㠴㈲扥て戴㤲㔸愲㈳㌹昶晣敢㘰㝤昱㍤㤴㄰攱㜸㡥挵㠸晥ㅡ攴㌲㔰愷〴㜹㝣挵㠳ㄷ㐲晥㝦戰㤴㜰昳愶散昴㕦㘰㘶昱㙣㍢㡡㙥㈴㡡扥摢㠱㈲挱㙢㈰㡡㝦㑦㈲㤳㈴㥤攱搹ㄷㄴ〸攷㥡㜶て愰㉦晢㠵摦晦攱〱㜴㍥㈶づ㘵愳㈱搴㜶ぢ㥥ㅢ㈶㐲㕦㠷㠹挰攰扤㌲ㄱ㑥㈱㈳ㄸ挵㡦㑣㠴搸〷戲㠰㠲慤㑤〴挶昶㌲っ挱㔴愸㌵攵搶攰〹散ㅡ㠷晥戱ㄳ戸㜸㉢〳挴昳愱戴㠲ㄹ㜸愴慥敤㉣㕥㌴㝤搳搹慦捡㡦晢ㄲ捡捣㕦挶㑤㙥搵㠵㍤慥摦戴㐶㜵摡挴㔷㤱㜸搹㜷晤㈹摢扢扦づ㑣㐵㈹㜲摦㡢愲㈸扣〸㑦㠹攰戹㈱昷㠱㝤摦㍣晥㠷〷ㅦ㍤捡摢㙡㌱慤敡户㈱摦㑢挸㥥昶〴㠲扡愹㡢㈲㔷昳挳㥣㔳昸㐴挹㕥慢挹㘹搳㔷㔶㔰㘰㌸㐹㌶㈲扣ㄴ㘱㐶挴户ㄳ㑣㑣摣㝢㠸㑣捣㠹㌶㜷愷晡戰㐹戹〸㈷㔲ㄳ㔷㍥扤㈴㙣㈸扡㉡戲ㅥ慤㑤晤摢㔰㐵㉦㜰㈲慤㔶㈲㑦㥤㑣㐲㝣慢㕤搷ㅤ愶慥㡢づ㌲っ晢㈷㔲ち昱〷㔲㐸晡㈰挳ぢ〱㑡㑡㥤㐱㐶扦ㅤ㈰㈳戲搶ㅥ攲愵㍦㘰㔷〸挸挶愵扦ㅥ㍦㘲挱㉥〲㡢㠹㉦扥搷ㄳ㉤㙤搱㐴㌵㌱㔴慢㙣㥡㈵㘴搴攱㠵〵㤳㐹改㌲㌲㐹搲て㈱户㙤㜷ㄴ㕦㌲攴㐴㠱户㠸戱㜵㠷扥戶㤲㜳㡦㕢挷捤て攸㤹㠲㔲ㄸ敥㕥ㄶ攳㐰慡㘲㜴㔱搳㔲㔴㐴㌸ㅣ㘵ㅢ㥤〶攲㉡攸㉣㜷㍦㑥愵〸晥昱㑢㈱搶㡦㌷㠷扥扡扤㠶㍡捥敤挷〲昹㠳晤㜵㘳〶㘳攳慤攴ㄸ㐸搸㙤戵㉡㐶搷挳捦愲ぢㄷ㥤ㄳ㐶㌳慢㥥挵㘱晣㐹㌸慢㑦敢搰晦㡣㕥㉢捥㍡挷摥っ㘳户攸晦㜷愳㘰㑢晤㉦ㄸ㝢㔳㠸㝣㑦㥣攱㠳捥昸挹㤶㈱ㅢ敥〸㍣摢〸摥愸㠳戱愱戲っ㜹㐷戹㈵㝣扣ㅡ㔵㉢〹づ扦㔷扥晤㙡㐴愳㉦㙤摢㠱慥〲㤰戱㈱晤敢㄰㐱㕤晢户捡慤攴㜴㕢㜸㉦㍡敥㍢㘵㔷㝣㉦昰慣㜰㙣〹㐱摦㌱㝥㝢㘶挱收㤹ㄲ㕦㙢ㄷ㙡㌷㘳㈷〶摦㡦㍥愷ㄷ㈰戰㑦换昰愵㡡㐵㌲戲戰扤㐸〶扦㐳ㅡ㐹㠵㤷愸ㅤ㠲慢慣㝢敢㘶つ㥦慥㉥挰搷ㄹ戲㘸㐷㈸扢挸攳摣㝥㐳㠳㕢㠷㍢㕡敦㠲㍦㐸搶㈶㄰ㅣ㔳㑢㜸敦晢戹慦敤㝢搰摡㌶㕥㕢挰㤶扤昹摣㑡晡搳挰改昶摥搲㑡㌲㝣㈷扦㐸㉥ㄹ㘵㐲㕣摡㍦㡡扦摢㜷搰㜲戴㔱搰㜹晣㐱㌷ㅤ㘱攳㌵戸捦戶ㄱ晤㍥㡦慥㘲㡡〰㍦挳㡣㌳㝣㄰昴昲㤱ㄵ挵㤷戱㉣㌲〰昲戹㐲〵愰㍢㔵㍦戵ㄹ㔵㡦㥣㘴㑦㈴挱㌳〶挹戱㈴㥥㐴㐳㙥㔷戴㙣戰〴㤷㉤搴㔹〲㜹㈳改㠱㝣㑥昰㉣愱㈶昲〵㜴㘸㑣挴㐶㘹昷㠹㝣㝥戳㠹〸㕡〱㙡愱改昱㐷ㄲ㉤㘲搴㔰㙤㌸〴㉥㠱〷㌰㤲㈸㤳㘱捡㐷ち㥤㐲ㄴ㘳昸ㅥ㔱㠴昴慢昸敦昳㐷㝦昱ㅣ搳摦㡥ち㈵ㄱ㔱搵扡ち㑡㐴戵㡡㑦愵㔷攱愳戴晢㉡㍥戱搹㉡㐶㈸㉣㌹ㄳ㈳〴ㄸ敡ㄳ㘵晣㔱慢慡㈳挳つ攵㑦㥣㈷挰慦㘵ㄶ㈳㈶㑡㔴摦㑢挸愰㉦㜷㕥戵扡㡣㑣搲㔷攷㐶㘴㝣攵愳っ㈵摥㠸愴㔳愷㄰㜹㘵ぢ㤱㝡㉣㍡戱㍢㜶㐷〸〹㉣㠹㥦捤㜶㤵敤㠵ㅥ㐳晤攲戱〴㌱㈷㑥㈴㥦㔰㘹㜱昰〹㠴ㄱ㤹愶㈴㈴㙥愴昸㐸搲昸㍢捦㌴㝤愷愸㐰〲昵㐴㡤㐹㜰慡昱㠷㤳挶㠷昰㜹㤶㙡㤳攳㔵〲愶攷㤳挶㈴㑣搵昸搱愴昱㕦て敤㙦㌴㑥攸㌰ㅡ㔹㈷㤱㘴ㄸ扤敡ㄸ㤰晡㔴㝢ㄸ捤㜵㡢㡡㜴挰㡡㡡㈹㐲㔵っ戹愶㔴改㈰㙥㠵昸昸㔸㝡ㅥ㤷㥣㜰ㄷ〴搲㌶晡㝦㈶捣攱昲搳慣ㄹ㥡昸ㄶ㝡ㅤ㔱㘷摦㔰㑦散㕣戰ㄶ㝣ㄴ昴㕢㜳〱づ㔷搵ㅤ㐵㈲戰ぢ昲搱晥㙥攱㥤捦戰㈱㥢晢㤱㐴换㌴㕥㈶改㑤㡢愸〸㑢㕥㝣㌰挱㙣敥㤱㈶捤ㄸて〳㌹㄰㤳㠰捣ㄸ㡦〰㐶ㄱ㤹㝤㉣ㄸ㈱晦㉢收晥㈰㉢㍥㐴昰㈸㐰㐹㤰搹㐹〷㠵て〳っ㈷晦挷㡡戱㜵攵㌸搱挴㠳挹换搲㘴㘴㍣挶づㅦ〵攸㠳ㅦ㔷挴㐴㔸㌲㍥㠶㤲昴㑢㈹㌸搴㑢ㅦ㘷挵挷〹㍥〱㔰搲㌹搹㙤敦ㅡ搷搴愳ち晢㈴扡㡡㐷〸昰㌳㍥ㄵ㘷昸愰㜳ㅦ摥搶摤㘸收㤹㌸昹挲ㅦ㌱捦㤶㑦昹敦挱愷昹ㅢ㕣㜴ㅦ晥捦㈴扡戲昰昳摡㕢㝢ㅢ㡢㑣㐰攳㕣晤搶戰搹㉦㘲ㅣ慥慢ㄹ㑡攱㠸㔴㉡㐵慤㈰㠸㙦㉥㔸㜸㜸〳摦㜲㐴㔵〸㐱ㅡ㔰ㄵ㙥㕣㜱ㄴ〵挶㘷搸㤴㌸㈶㥥㡣捦昲㠹愸㔵㥢昸戹㌸挳〷㐱扣慡敥昷挷摤㤳ㄷㄲ搷慡挲㙥㝢㈱昱慦㉡㔶搳㉦㝣㠲㠳㈹㘴㈱搳慡㤵㠸㌴㐵㐳㑦㈲㌳搴㌷捣戹摤㠷㥦㜶㔹㔴捥㔷捦㥦晦攷㜰㝥散晡晣扢摦㌹昸挴昳㍦晦攳愷㝦晤扥㈳㝦昹搷㔳㑦晤晡㑦㥦㝥敥㕦㍦㕣㌹昲搳愷㥦晥昱挹慦㍣昷挷扤搶㔷戵㘷晥㌹晦搵㠷㈶㉦㍥昴㠰㜵昶戶攳て扤攷晥㝢㈷ㄷ慦ㅡ敦敢敢敦扦㜵昴㘷搷扤㘱攴㤱〷㥥ㄵ㍦晡敤戵慥㔰换挵ぢ㕡愷挱㘵慢㘹㝣〹ㄹ㑣㠳㌳㝥㔹愷挱攵慡㡤㕡㠹㌷㙡ㅡ〵㐵㌸㌷㌸〱㔵㘱戶㔶っ晣〷〳晤戲㘹</t>
  </si>
  <si>
    <t>5009d718-273f-4e44-8849-52d3709f794d</t>
  </si>
  <si>
    <t>㜸〱敤㕣㕢㙣ㅣ㔷ㄹ摥㌳摥㔹敦慣敤搸㡤搳㑢㑡㘹つ愵㉤搴挱㡤㤳㠶㔲㈰〴㕦㥡㑢㜱㘲㌷㜶㔲㄰㤷捤㜸昷㑣㍣捤捥㡣㍢㌳敢挴愵愲㔵㈹㌷㐱㐱攲㈶ち攵愲ち㔵攲㠵换㐳换昵〵㠴〴㐲〵昱〰て㐸㐸ㄴ㠴攰〱㠴㈲昱挲〳ㄲ㝣摦㤹㤹摤搹㕤敦搸摤戶攰㈲㥦㜴㝦㥦㌹户㌹攷晣搷昳晦㘷㥡ㄳ戹㕣敥摦㐸晣换㤴㘷收扡挵昵㈰㤴捥挴㡣㔷慢挹㑡㘸㝢㙥㌰㌱攵晢收晡㥣ㅤ㠴㝤㘸㔰㈸摢愸て昴㜲㘰㍦㈰㡢攵㌵改〷㘸愴攷㜲挵愲愱愱㥥㠳昰㌷㤲㍣ㄸ散㌵㤸〷㔸㥡㤹㥥㕦扥て愳㉥㠶㥥㉦昷㡤㥤㡤晡ㅥ㥥㥣㥣㤸㥣㌸㜰昰捥挹㠹晤晢挶㘶敡戵戰敥换挳慥慣㠷扥㔹摢㌷戶㔰㕦慥搹㤵户换昵㈵敦㠲㜴て换攵晤〷㤷捤摢摦㌸㜹晢愱㐳搶㥤㜷扥㜱㄰慦捥㥤㥡㤹㕥昰愵ㄵ扣㐸㘳敡㥣昲敤戳戲㘲㜳㙤㔲晡戶㝢㝥㘲㘶ㅡ晦愵收㡦愷㍢㈶ㄶ㔷愴っ昹㙡改㑢户㈲〳〳ㅤ〷㥣愹㈰愸㍢慢摣㍣挳㌹㡡愵㔶捣㈰搴㥤ㄹ㔹慢ㄹ㑥㌲㙡搱㤹挷摥搵捣昵㐱㘷㔱扡㠱ㅤ摡㙢㜶戸㕥㜰㤶㌰㔰㜵挸㌹ㄳ挸搳愶㝢㕥㥥㌲ㅤ愹㍢挷敡㜶㌵ㅦ愵㕣摦㉤挹㄰改㠹愹攵㑦㑣〵捥捣㡡改慢ㄹ〵摣㤸㡣戶㐷晤㑡㙢摢ㅢ扢㡦换愹慢㌷㜰捣㥢扡户㐳捤㔹搳㙦戴ㅣ敦摥㌲㕥㝣敢っ㙥敢摥㍥戵㐷慤㝤㕥搷扤㡦摡捡搶搶㘲㈰愶㙦戵愳㔸㡣㔱㈰攸㈷㈸ㄲ㄰㠱㐶㠹㘰㠰㘰㄰㐰攴晦〱㉥㐹㜷㘴㤵㔶㌶戵昲戲㔶慥㘸攵慡㔶㤶㕡搹搲捡攷戵昲㡡㔶戶戵昲㝤㕡昹〲摡㈴愹搸摦慦挵改戱㜳敦晦挰搹摦晦㜲敥改愷摦晢㤹㠳㝦晢昱搹挱㕤㘸㜴㑦㍣愹㔹摦扣〸㔲㙢㔲昱㠱㠹晤晣户㌹㔷㠰㈹慣㐳搶ㅤ搶攴㘴昵搰㝥昳愰愹㜳㔹ㄹ挸㙦㈱㤴ㄱ戴ㅤ戴敥戵摤慡㜷㔱攱敥扡㘹㌳㤰捤㡤ㅢ㡦敢愶扤扡㕢つ㕥戱㜱攵㘲㘸㠶昲摡昶扡收㈰ㅤ摤ㄶ挱㔶㌲㔰敦扢扥扤摢㔹戳㔶㤷㔳㤷散愸晡㤵㙤搵捥㠲敦㉤㜷慦㍤敡换晢ㅢ戵ㅤ㌳㥡㠲㔰㕢㔳㘳㜷慣㌲慡㡡收㌵㌶戳攲〵搲㔵搳ㅢ㜷ㄶ散捡〵改㉦㑡㡡㐴㔹㔵㑢扤㤲㔵㌱搷㡦捦扢㔸㈸戸戵晡敡㜴愹㜵搷愵㄰捣㉣慢㤸敦慡昴挳昵㈵㜳戹㈶慦㙡㘹ㄲ扤ㄳㄵ㝢㕢㡡㡦㝡㤵㝡㌰攳戹愱敦搵㕡㙢愶慡㙢㈶㈴㑤昵愴㔷㤵昹㝣㑥〹〵〸摣扥㍥㈱㜲户㜶攷〵㠵㠸ㄴ㡡挹挸搷戴㤲摤挴㘹慣づ慢愸㐹搲愴昶㥡㑤〶攳㝣㤵㡣挹攰挰搴㥡愸㍦昸搲搷㙥㌲㙣〳㜳㉦㙤㘳㑤ㅢ㡤㔷㝦搷㥡㜴挳攳愶㕢慤㐹㍦㔳晢〹捥挸ㄸ〶搰㉦㐳㈰㜴摤㍤慡㍡㜱㐹慣敢ㄷ敤㙡戸㔲㔸㤱昶昹㤵㄰㘵搰㤰挵㈲户戶㈳ㄹ㔷愰挸搸㑤㌰ち㔰㉡攵ち㝢搸愸㔰㐲捡改㤴㑥ㄹ扣摣㈲挸搹慦㠵㤷〷慤愳㜶㉤㤴㤱㔰ㅥ戶㠰㤱㐸慢㈹昴つ㤱㐴㝤戳ㄲ㈹㡣㍤搶っ愸搴戴摤㜰扤挹户ㅤ㕣ㄲㄱ搱㡥㉣搸㜶戲㠰愲愰㔵ㅥ㘴昰ㅡ㠸愶㑤ㅡ㘴㌷㑥ㄱㄱ搹㈰㐳戳㘳攴㔶㈲㘳晢っㄹ㠱昶㘹㈲㘴敢晤摤㘵〴㠹扤㤳㐸搹愹㉢㍦敥㐸戳㡤㙣昹㐸㥡㕤㠹㡤㌳慥㈲戸㥡攰ㅡ㠲扤〰攲捦㤰㜰㤴㜲挸户㈶攳ㄵ㜸㌶慥㈳㜸㈵〰攴㤳㐱㤹ㄳ㡢㉡摡㔰㕢戱㈳搹㙥〸㜶戲㌲㡡㈳㔱㐴换戸㘱㘷づ㌹ち搱戱搵戹㍤㜴㙤㕥改搸㥢扢搳㘶㝡㌹愴挸㡣愶改戵㙥搲㌴扤ㄱ㙣摡愳摥扡〱㕤㡤㌱㠲㔷〱㤴㡣㔷ㄳ㐲戹搰攰摤㥡㐵㑦㤳昲㘵㘱ㄶ㐵挶㔰㡦ち㍥㈶㘴ㅥ〱㌲㠴㕣挷昱㘵挷㠶愶㌹㌸㙥扤散㙤攸㝤摤昹㍢㐶㝡㥢摥摣搱㍢昴ㄷ㍤㑦㉢晡㐶戰㤷昸㕤㔷ㅤ㜳ㄳ慡㡤㥢〹㙥〱㘸搳㌱㍣㝤㍦㕦㑦㠱㌲㡢㥤ㄴ收㜶搳敢愲慣摣愵昵㔵愹㌴搰愰戵㘴晡攷㘵〸て挶㠹㔹搸挲㥥敦换ㅡづ戵㔵㔵挰昳换搵慤㠵挱㔱摦㜳㔸扥㘳㈳〷㉦ぢ挵㤰捦㙢㝤戹㌶ㅢ㌹挳搶㑣昹㥣㔲㤴㐳ㅤ㝣戰扢㤰㐸㜵㙡㈵㉦昶换㍥㕦敥㐸㤲ㅥ㈴挹敢戰慤挶慤〰㤰ㄲ攲㌷㕤㈵捡㍥㌶㝢扤㙡搶㙡戱搲挳㤷㜱㍡㘹昳㈱㜶挸㤱㠱挸㘱㍢つ晦㐱㌰攴㉣摡㑥㐳㔸っ㌸ぢ搲慦挰户㘰搷㘴㈹㜲换㔲搴散挸㡡㤷㠹慣攸敢敢㌸㑦㘷昸搷ㄴ㥤戴㐹㠹㑣㙥捦慣捣㌸㡢㌷㠹㡡㙥㐸ち㤵っ搷㔰㐳〲㤱昲搸㜶㐷挴昴㈰㘲㙥挳挶ㄹ晢〹㈶〹づ〰攸扦㠰愴搹敡挶㌳ㅣ搶扦㐶㤷㜶戹㥣㉢ㄲつ捡㐵昸㙣㔷㘱㜵㠸慦㜹〳挱ㅤ〰㙤收てㅤ㤰ㄹ㠴愸㔰㥥㈲㐴ㄵ挶戰捥摡昲㈲㘹㘰㤷㠵挰搲㑣㍤〸㍤㠷㤱愵㈱㙢搶㍢攵㠵戳㜶戰㡡㐸搴愸ㄵ㘷敥㕤㤱㉥愸换㠷敤搳㔶收慤慥捡慡㘱㉤㝡㜵㠸戶ㄳ戳摢攱㘰㡥敤㠰㉤愹捥收㥡㐰敡敤㝣㡣㈱〴㜶㕡昹㕢改㡤摤㤲昷㥢㠷扥攱收㡥㉥搹㘱㑤づ㔸ㄱ搳㌱㕦戴戰㡢㠸ㅣ㔴晢慤愵ㄵ㕦捡搹㈱敢㤸㙦㔷㙢戶㉢㠹っ搸㤸っ搶捤挹昳㠸ㄲ㉣㜸㡣〱㝡敥㤰戵攴㥢㙥戰㙡㌲愰戸扥扢攵㐹㠵㐵㜴㙢摡㜶〳扣㐶㘱㤱昹㘱㙢㜱挵扢㠸㠸㙤摤㜱㡦㤹慢挱戶挰ち㠹㍥㑡ち㌵㐲ㄳ㥡㈶㡡㕡戱㔷晣昰㐰㥥换㤱昷昲〴ち㔷㌹㥤㍥昳っ敤㑤扢㍥㡥搱搰㑥攷㥣〶ㄱ㍤㙡ㄴ昶㘵㑡㘱㜲慡㜱㈷晢扣〹攰敥㘳㘷㑥㌴㈳㜳㉦㈸㘶慤搳换㥦㈱攳ㄵ㔹㌴〲㈱昴搱敤㡡㐸㠵㘵愴ㅣ㜰㈰㌰捥愷㜶昲㉢㔹慡つ愹㙦㔷㌳㝢ㄴ㤱愴㐱㙢捥㕣㤶㌵挴愳ㅤ㌳摣ㄵ㍤搰㡣㜵捣㕡㄰搷捤㜸㡥㘳㤲戴㐸㤶㡢ㄵ㤳ㄴ㍣㔵て扤㤳戶㙢㔸〰㡡晥攲㈲昳ㄲ㡡捣㑢慡㘸搰㍡捤搰愰捡㜳㉣敦扣改摢攱㡡㘳㔷㡡㝣㘰昸㙥㕢搰㈴㤸㥣㤲㌷㐹㠹捣ㄸ㙢戳收捦挰㘴ぢ㈶㠰敥〹挸㔱㙥ㅤ搱て捡搵㐴〱晦㐴㡦㡥㈵〸ㄸ攵㈹㌵摥㠲搱㜴㜵㍢〲㈲㐷愵换挹ㅤ㡣换て愱㈴ㄲ㐲挴㝡〶㠹挰㉢㤸ㄲ昲㜴㜱ㄷ慣㌳慥ㅤ〲㝢挴搸㔱㍢㥣つ㠰㜲〰㘴搵昱昶㕡㠵搵㔴愷昱㠶㔶戸愱戳慡㐵㑤㕣摦㔹㥦搶ㅢ慦搹愰㍡搲㈸㈹㐵戲㔹㈳愵㔹㌶㤸攳㜶㔲㌵㐲㈹敥㐴摢㠸㉣户㘹㜳摦㈹㐵㕥㠰㘲㔲㌴㤳㌳摥慡〸〵㠱摥㔸㐷搱㘷㥦㑤ㅥ愹㠸つ㙤㠰ㄲ昵㔴㔴㌶ㄴ㠷〴㑦攰摡㐹㔵㤶攲㈷昰昷慥㌸㍢㕦て㕢㙡捣㑢愳㜱捤㔴慤㌶敦挲㑡愸㤸㝥㜵㥢戰㌴搶ㄶ㘹ㄸ挵㥤扤㙡晦㘸㝢㔳㡣ㄸ戳㈱挳㈲ㄹ㝥㘰戰㈱㤸㉢ㄵ㔱愵㜵㌶挴慤㙥ㄴㄷ昹㜴㔲㥡慥挲挰㘲㔸㥤㤵㙢捡っ㙢㕡昲愳慡㐳攳戴愸攴愸㘱㑤㉤〷㔰改㈱攵㜸㥣㔳っ㙥㔸愷改㤶挲㈵〶㠸摤㌸户㔰〹ㄱ摡㙤っ挰㤳挱昶挱づ㜶㈴ち㥤搰㍡愳〴㉤㘴㄰㙥敢㈲挸㍢㍤㘲ㄴ㠲搴㔲改敦㐷挴ㄷㅥ㘷晡晡㤱㕣㤲㠹㤹㠸攱慥っ敢〱挸㑤㐷㈶挹㐵愳㐹挰㍣㤲㙣㑡㘸つ㈶㘵㌴㌱㠶㘸昲昹㈱㙥昱㌰㤶㌵㑣戶愹攱㥥㕢㘸㐳㥢搶搶㜷㔹㈷摣㑡慤㕥㤵㑡ㄵ㈷戲㕡㘹攴㙤㠱㉦㜵〵㌰攲愶㡣㝤㠹㌷攵〴㡥㔲㕣㌲㤱搴扢摤㙤ㅣ㐱㜷㈵攴㌰㐶愴晡ㄸ㠰捣㜰换愹㠰㔸挷㍤〵摡㠷扢㥢ㄷㄸ搴攵㌹㠸戴㡥㈲捡戲㌹摣挷㙢㐴㤱ㄵ户愵㥡捤㜹㜳ㅥ㙤昶㔴搱㜱㍢㉡摡ㄶ㌸挲㍡㈳㠱㔷㈸挰ㄸ改㤱㍢㌸㐸敥㜲ㅣ摤扤晣㤰㝡捣㕤〶㉡ㄴ〶〴㘳扣㍣〵攵戰慢㘰㈴ㅡ摣㕡搳敡ㄶ㡣晥搲昲㌶愶〰〴挳挰㌴㘸搱㌲㌲㜰㘶㤰摦摣挰戹〱慤㌲㈲愴改㘰㉡㘳㤴愳㜰搸〳㘹攰㈶ㅥ愴㤷㍣㈸愱㜰㡦扡ㄸ㤶摣㑤ㅣ㜷㜰〴昲晣慢摡ちㄷ捣㄰搷㕦摣扤㙤挵㔳搵㉡捤㕤昸攷戶〵㔶㜱㜵㈳㌲㐷昷戴㕤捡㔲㙢愲㝤㜷㘳㕢㐵㝣㔹昰挰散挴㜱㌳慣慣㉣㠶敢搱挵慤㕥㐹㐲晦㈱晣ㄱㅢ扥㥤㌶㜳摥攵㐵搴㌵敥㝤改㠲敢㕤㜴搵扣昴㠰户晥㐰㈱戸㐲搹捦㐹㤶㜲晦挶㍦㤵戴㥣晥〳㡣戸㤵㘹㜳㠰愶㠳㠴攳愸ㄴ㐹㠳㌱攴㌳攸〴戶㝢攳搶〰改㘴㑦ㅢ㥤㈸㐱戰㐳㈸敥昹ㄷ㡤㔰挴昷㠱㔶ㄲ㑢㜴㈴挷㥥㍦〵搶ㄷ摦㐳〹ㄱ㡥攷㔸㡣攸慦㐲㉥〳㜵㑡㤰挷㔷㍣㜸㈱攴晦〷㑢〹㌷㙦挸㑥晦〵㘶ㄶ摦㙤㐷搱昵㐴搱㜷㍡㔰㈴㜸つ㐴昱敦摤挸㈴㐹㘷㜸昶㜹〵挲戹愶㥤〳攸㑢㝥攱昷㝦㜸〰㥤㡢㠹㐳搹㘸〸戵摤㠴攷㠶㠹搰搷㘱㈲㌰㜸慦㑣㠴㤳挸〸㐶昱㈳ㄳ㈱昶㠱捣愳㘰㜳ㄳ㠱戱扤っ㐳㌰ㄵ㙡㑤戹㌵㜸〲扢捡愱㝦散㌸㉥摥捡〰昱㝣㈸慤㘰〶ㅥ愹慢㍢㡢ㄷ㑣摦㜴昶慡昲㘳扥㠴㌲昳㤷㜰㤳㕢㜵㘱㡦㙢㌷慣㔱㥤㌶昰㔵㈴㕥昶ㅤ㝦捡搶敥慦〳㔳㔱㡡摣昷愲㈸ち㉦挰㔳㈲㜸㙥挸扤㙦捦㌷㡥晤攱㠱㐷㡦昰戶㕡㑣慢晡慤挸昷ㄲ戲愷㍤㠱愰㙥敡愲挸㤵晣㌰攷㈴㍥㔱戲㔷㙢㜲摡昴㤵ㄵㄴㄸ㑥㤲㡤〸㉦㐵㤸ㄱ昱㙤〷ㄳㄳ昷ㅥ㈲ㄳ㜳愲捤摤愹㍥㙣㔲㉥挲㠹搴挴㤵㑦㉦〹ㅢ㡡慥㡡慣㐷㙢㔳晦ㄶ㔴搱昳㥣㐸慢㤵挸㔳㈷㤳㄰摦㙣搷㜵㠷愸敢愲㠳っ挳晥㠹㤴㐲晣㠱ㄴ㤲㍥挸昰㐲㠰㤲㔲愷㤱搱㙦〳挸㠸慣戵㠷㜸改て搸ㄱ〲戲㜱改慦挷㡦㔸戰㡢挰㘲攲㡢敦昵㐴㑢㕢㌴㔱㑤っ搵㉡㥢㘶ㄱㄹ㜵㜸㘱挱㘴㔲扡㠴㑣㤲昴〳挸㙤搹ㅤ挵㤷っ㌹㔱攰㉤㘲㙣摤愱慦慤攴摣攵搶㜱昳〳㝡愶愰ㄴ㠶扢㥢挵㌸㤰慡ㄸ㕤搴戴ㄴㄵㄱづ㐷搹㐶愷㠱戸ち㍡换摤㡢㔳㈹㠲㝦晣㔲㠸昵攳捤愱慦㙣慦愱㡥㜳晢戱㐰晥㘰㝦㕤㥦挱搸㜸㉢㌹〶ㄲ㜶㑢慤㡡搱昵昰㌳攸挲㐵攷㠴搱捣慡㘷㜱〸㝦ㄲ捥敡搳㍡昴㍦愳搷㡡戳捥戲㌷挳搸㉤晡晦ㅤ㈸搸㔴晦ぢ挶摥ㄴ㈲摦ㄹ㘷昸愰㌳㝥戲㘹挸㠶㍢〲捦㌶㠲㌷敡㘰㙣愸㉣㐳摥㔱㙥ㄱㅦ慦㐶搵㑡㠲挳敦㤵㙦扦ㅡ搱攸㑢摢㜶愰慢〰㘴㙣㐸㝦ち㈲愸㙢晦㔶戹㤵㥣㙥ぢ敦㐲挷㍤㈷敤㡡敦〵㥥ㄵ㡥㉤㈲攸㍢挶㙦捦㉣搸㍣㔳攲㙢敤㐲敤㐶散挴攰㝢搰攷搴㍣〴昶㈹ㄹ扥㔸戱㐸㐶ㄶ戶ㄶ挹攰㜷㐸㈳愹昰ㄲ戵㐳㜰㠵㜵㑦摤慣攱搳搵㜹昸㍡㐳ㄶ㙤ぢ㘵ㄷ㜹㥣摢㙦㘸㜰敢㜰㐷敢敤昰〷挹摡〴㠲㘳㙡〹敦㝡て昷戵㝤て㕡摢挶㙢ぢ搸戲㌷㥦㕢㐹㝦ㄲ㌸摤摡㕢㕡㐹㠶敦攴ㄷ挹㈵愳㑣㠸㑢晢㐷昰㜷敢づ㕡㡥㌶ち㍡㡦㍦攸愶㈳㙣扣〶昷搹ㄶ愲摦攷搰㔵㑣ㄱ攰㘷㤸㜱㠶て㠲㕥㍥戲愲昸㌲㤶㐵〶㐰㍥㔷愸〰㜴愷敡㈷㌶愲敡㤱扢搹ㄳ㐹昰㡣㐱㜲㉣㠹㉦愲㈱户㉢㕡㌶㔸㠲换ㄶ敡㉣㠱扣㤱昴㐰㍥㈷㜸㤶㔰ㄳ昹㍣㍡㌴㈶㘲愳戴晢㐴㍥户搱㐴〴慤〰戵搰昴昸㈳㠹ㄶ㌱㙡愸㌶ㅣ〲㤷挰〳ㄸ㐹㤴挹㌰攵㈳㠵㑥㈱㡡㌱㝣㡦㈸㐲晡㔵晣昷戹㈳扦㜸㤶改㙦㐷㠴㤲㠸愸㙡㕤〵㈵愲㕡挵㈷搳慢昰㔱摡㝤ㄵ㡦㙤戴㡡ㄱち㑢捥挴〸〱㠶晡㐴ㄹ㝦搴慡敡挸㜰㐳昹ㄳ攷〸昰㙢㤹挵㠸㠹ㄲ搵昷㈲㌲攸换㥤㔷慤㉥㈱㤳昴搵戹ㄱㄹ㕦昹㈸㐳㠹㌷㈲改搴㈹㐴㕥搹㐲愴ㅥ㡢㑥散㡥摤ㄶ㐲〲㑢攲㘷戳㕤㘵㝢愱挷㔰扦昸㜰㠲㤸攳挷㤳㑦愸戴㌸昸〴挲㠸㑣㔳ㄲㄲ㌷㔲㝣㈸㘹晣敤㘷㥡扥㔳㔴㈰㠱㝡愲挶㈴㌸搵昸㠳㐹攳〳昸㍣㑢戵挹昱㉡〱搳㜳㐹㘳ㄲ愶㙡晣㘸搲昸慦〷昶㌶ㅡ㈷㜴ㄸ㡤慣㤳㐸㌲㡣㕥㜵っ㐸㝤慡㍤㡣收扡㐵㐵㍡㘰㐵挵ㄴ愱㉡㠶㕣㔳慡㜴㄰户㐲㝣㝣㉣㍤㠷㑢㑥戸ぢ〲㘹ㅢ晤㍦ㄳ㑥攰昲搳慣ㄹ㥡昸ㄶ㝡つ㔱㘷摦㔰㑦散㕣戰收㝤ㄴ昴㕢㈷〲ㅣ慥慡摢㡡㐴㘰ㄷ攴愳晤摤挴㍢㥦㘱㐳㌶昷㈳㠹㤶㘹扣㑣搲㥢ㄶ㔱ㄱ㤶扣㜸㈴挱㙣敥攱㈶捤ㄸて〱㌹㄰㤳㠰捣ㄸて〳㐶ㄱ㤹㍤㉣ㄸ㈱晦㉢收㝥㠴ㄵㅦ㈰㜸ㄴ愰㈴挸散愴㠳挲〷〱㠶㤳晦㘳挵搸㥡㜲㥣㘸攲㠱攴㘵㘹㌲㌲㍥捣づㅦ〱攸㠳ㅦ㔷挴㐴㔸㌲㍥㡡㤲昴㑢㈹㌸搴㑢㍦挶㡡㡦ㄳ㍣〶㔰搲㌹搹㉤敦ㅡ搷搴愳ち晢〴扡㡡㠷〹昰㌳㍥ㄹ㘷昸愰㜳ㅦ摥摣摤㘸收㤹㌸昹挲ㅦ㌱捦㤶㑦昹敦挲愷昹敢㕣㜴ㅦ晥捦㈴扡戲昰昳摡㥢㝡ㅢ㡢㑣㐰攳㕣晤㔶戱搹㉦㘰ㅣ慥慢ㄹ㑡攱㠸㔴㉡㐵慤㈰㠸㙦㉥㔸㜸㜸〳摦㜲㔸㔵〸㐱ㅡ㔰ㄵ㙥㕣㜱〴〵挶愷搹㤴㌸㈶㥥㡣捦昰㠹愸㔵㥢昸搹㌸挳〷㐱扣慡敥昷挵摤㤳ㄷㄲ搷慡挲㙥㝢㈱昱慦㉡㔶搲㉦㝣㥣㠳㈹㘴㈱搳慡㤵㠸㌴㐵㐳㕦㐴㘶愸㙦㤸㜳扢ㄷ㍦敤㤲愸㥣慢㥥㍢昷捦攱晣搸戵昹㜷扣㙤昰昱攷㝥晥挷㑦晤晡摤㠷晦昲慦㈷㥥昸昵㥦㍥昵散扦㝥戸㝣昸愷㑦㍥昹㤳扢扦昲散ㅦ㜷㕢㕦搵㥥昹攷摣㔷ㅦ㥣扣昰攰晤搶㤹㕢㡦㍤昸捥晢敥㤹㕣戸㘲扣慦慦扦晦㤶搱㥦㕤昳摡㤱㠷敦晦慥昸搱㙦慦㜶㠵㕡㉥㕥搰㍡つ㉥㕢㑤攳㑢挸㘰ㅡ㥣昱㑢㍡つ㉥㔷㙤搴㜲扣㔱搳㈸㈸挲戹挱〹愸ち戳戵㘲攰㍦ㄳ㈹戴㝤</t>
  </si>
  <si>
    <t>Chi phí xây dựng</t>
  </si>
  <si>
    <t>Chi phí thiết bị</t>
  </si>
  <si>
    <t>Chi phí tư vấn đầu tư xây dựng</t>
  </si>
  <si>
    <t>Chi phí xây dựng mặt bằng</t>
  </si>
  <si>
    <t>Chi phí quản lý dự án</t>
  </si>
  <si>
    <t>Chi phí dự phòng</t>
  </si>
  <si>
    <t>Giá trị trước thuế</t>
  </si>
  <si>
    <t>Thuế</t>
  </si>
  <si>
    <t>Giá trị sau thuế</t>
  </si>
  <si>
    <t>Tổng vốn đầu tư</t>
  </si>
  <si>
    <t>Tỷ lệ vốn góp</t>
  </si>
  <si>
    <t>Tỷ lệ vốn vay</t>
  </si>
  <si>
    <t>Lãi vay</t>
  </si>
  <si>
    <t>Thời gian vay</t>
  </si>
  <si>
    <t>Thuế GTGT</t>
  </si>
  <si>
    <t>Vốn vay</t>
  </si>
  <si>
    <t>Đơn vị</t>
  </si>
  <si>
    <t>Máy quạt nước 6-8 cánh</t>
  </si>
  <si>
    <t>Máy nén khí</t>
  </si>
  <si>
    <t>Máy bơm nước</t>
  </si>
  <si>
    <t>Máy đo pH</t>
  </si>
  <si>
    <t>Máy đo oxy hòa tan</t>
  </si>
  <si>
    <t>Máy đo độ mặn</t>
  </si>
  <si>
    <t>Máy đo độ sâu</t>
  </si>
  <si>
    <t>Nhiệt kế</t>
  </si>
  <si>
    <t>Cân kĩ thuật loại nhỏ</t>
  </si>
  <si>
    <t>Thuyền</t>
  </si>
  <si>
    <t>1 cái /ha</t>
  </si>
  <si>
    <t>8 cái /ha</t>
  </si>
  <si>
    <t>Diện tích đất</t>
  </si>
  <si>
    <t>Thời gian thực hiện dự án</t>
  </si>
  <si>
    <t>đơn vị</t>
  </si>
  <si>
    <t>năm</t>
  </si>
  <si>
    <t>ha</t>
  </si>
  <si>
    <t>1ha</t>
  </si>
  <si>
    <t>1 ha</t>
  </si>
  <si>
    <t>Tiền lương nhân viên</t>
  </si>
  <si>
    <t>nghìn đ</t>
  </si>
  <si>
    <t>Chi phí điện</t>
  </si>
  <si>
    <t>Chi phí nước</t>
  </si>
  <si>
    <t>Biến phí</t>
  </si>
  <si>
    <t>Định phí</t>
  </si>
  <si>
    <t>Chi phí sản xuất</t>
  </si>
  <si>
    <t>Vốn đầu tư</t>
  </si>
  <si>
    <t xml:space="preserve">Chi phí quản lý </t>
  </si>
  <si>
    <t>%DT</t>
  </si>
  <si>
    <t>Khấu hao thiết bị</t>
  </si>
  <si>
    <t>Máy đo oxy hòa tan (6 năm)</t>
  </si>
  <si>
    <t>Nhiệt kế ( 5 năm )</t>
  </si>
  <si>
    <t xml:space="preserve">Khấu hao chi phí dự phòng </t>
  </si>
  <si>
    <t>Tổng khấu hao</t>
  </si>
  <si>
    <t>Tôm chân trắng</t>
  </si>
  <si>
    <t>Tôm sú</t>
  </si>
  <si>
    <t>Chi phí xăng dầu</t>
  </si>
  <si>
    <t>Công suất chăn nuôi</t>
  </si>
  <si>
    <t>Công suất dự kiến (kg/năm)</t>
  </si>
  <si>
    <t xml:space="preserve"> Nuôi chân trắng là tạm thời vì còn giống được nhập về đủ hơn tôm sú</t>
  </si>
  <si>
    <t>đơn vị : đồng</t>
  </si>
  <si>
    <t xml:space="preserve">Tôm chân trắng loại 100 con/kg </t>
  </si>
  <si>
    <t xml:space="preserve">Tôm chân trắng loại 50 con/kg </t>
  </si>
  <si>
    <t xml:space="preserve">Tôm chân trắng loại 70 con/kg </t>
  </si>
  <si>
    <t xml:space="preserve">Chi phí điện </t>
  </si>
  <si>
    <t xml:space="preserve">Tiền lương nhân viên </t>
  </si>
  <si>
    <t>Tổng biến phí</t>
  </si>
  <si>
    <t>Tổng định phí</t>
  </si>
  <si>
    <t>Lãi vay phải trả</t>
  </si>
  <si>
    <t>Khấu hao</t>
  </si>
  <si>
    <t>Chi phí sử dụng vốn CSH</t>
  </si>
  <si>
    <t>Thu nhập sau thuế</t>
  </si>
  <si>
    <t>CF</t>
  </si>
  <si>
    <t>r</t>
  </si>
  <si>
    <t>Ngân lưu ròng</t>
  </si>
  <si>
    <t>PV của CF</t>
  </si>
  <si>
    <t>CF tích lũy</t>
  </si>
  <si>
    <t>Thời gian hoàn vốn</t>
  </si>
  <si>
    <t>Tỷ suất chiết khấu ( r )</t>
  </si>
  <si>
    <t>0d1199d9-9730-4ad4-90cc-698a143626e8</t>
  </si>
  <si>
    <t>㜸〱敤㕣㕢㙣ㅣ㔷ㄹ摥㌳摥㔹敦慣敤搸㡤搳㑢摡搲㥡㤶㔲愸㠳ㅢ愷つ㙤㠱㤰晡搲㕣㡡ㄳ扢戱㤳戶㠲㙡㌳摥㍤ㄳ㑦戳㌳攳捥捣㍡㜱愹搴ち㕡ち㠲㠲㔴㉥愲㔰㉥慡㄰ㄲ㉦㕣㕥戸㑢〸〹〹㠴㡡挴〳㍣㈰昱搰㈲〴て㈰ㄴ㠹㤷㍥㈰挱昷㥤㤹搹㥤摤昵㡥摤㙤ぢ㉥昲㐹昷昷㤹㜳㥢㜳捥㝦㍤晦㝦愶㌹㤱换攵晥㡤挴扦㑣㜹㘶慥㕤㕣て㐲改㑣捣㜸戵㥡慣㠴戶攷〶ㄳ㔳扥㙦慥捦搹㐱搸㠷〶㠵戲㡤晡㐰㉦〷昶愳戲㔸㕥㤳㝥㠰㐶㝡㉥㔷㉣ㅡㅡ敡㌹〸㝦㈳挹㠳挱㕥㠳㜹㠰愵㤹改昹攵㠷㌱敡㘲攸昹㜲摦搸㤹愸敦愱挹挹㠹挹㠹〳户摤㌵㌹戱㝦摦搸㑣扤ㄶ搶㝤㜹挸㤵昵搰㌷㙢晢挶ㄶ敡换㌵扢昲〱戹扥攴㥤㤷敥㈱戹扣晦戶㘵昳昶㍢㈷㙦㍦㜸搰扡敢慥㍢〷昱敡摣挹㤹改〵㕦㕡挱敢㌴愶捥㈹摦㍥㉢㉢㌶搷㈶愵㙦扢攷㈶㘶愶昱㕦㙡晥㜸扡㘳㘲㜱㐵捡㤰慦㤶扥㜴㉢㌲㌰搰㜱挰㤹ち㠲扡戳捡捤㌳㥣㈳㔸㙡挵っ㐲摤㤹㤱戵㥡攱㈴愳ㄶ㥤㜹散㕤捤㕣ㅦ㜴ㄶ愵ㅢ搸愱扤㘶㠷敢〵㘷〹〳㔵㠷㥣搳㠱㍣㘵扡攷攴㐹搳㤱扡㜳戴㙥㔷昳㔱捡昵摤㥣っ㤱㥥㤸㕡晥挴㔴攰捣慣㤸扥㥡㔱挰㡤挹㘸㝢挴慦戴戶扤戱晢戸㥣扡㝡〳挷扣愹㝢㍢搴㥣㌱晤㐶换昱敥㉤攳挵户捥攰搶敥敤㔳㝢搴摡攷㥤摤晢愸慤㙣㙤㉤〶㘲晡㔶㍢㡡挵ㄸ〵㠲㝥㠲㈲〱ㄱ㘸㤴〸〶〸〶〱㐴晥㥦攰㤲㜴㐷㔶㘹㘵㔳㉢㉦㙢攵㡡㔶慥㙡㘵愹㤵㉤慤㝣㑥㉢慦㘸㘵㕢㉢㍦慣㤵捦愳㑤㤲㡡晤晤㕡㥣昶㍦㜸散改摦㍢摦戹晢昹㈱昱昲慤换㙢㍦ㅢ摣㠵㐶昷挵㤳㥡昵捤ぢ㈰戵㈶ㄵㅦ㤸搸捦㝦㥢㜳〵㤸挲㍡㘸摤㘱㑤㑥㔶て敥㌷㙦㌳㜵㉥㉢〳昹㉤㠴㌲㠲戶㠳搶晤戶㕢昵㉥㈸摣㕤㍢㙤〶戲戹㜱攳㜱摤戴㔷㜷慢挱㌵ㅢ㔷㉥㠶㘶㈸慦㙥慦㙢づ搲搱㙤ㄱ㙣㈵〳昵扥敢摡扢㥤㌱㙢㜵㌹㜵搱㡥慡摦搲㔶敤㉣昸摥㜲昷摡㈳扥㝣愴㔱摢㌱愳㈹〸戵㌵㌵㜶挷㉡愳慡㘸㕥㘳㌳㉢㕥㈰㕤㌵扤㜱㘷挱慥㥣㤷晥愲愴㐸㤴㔵戵搴换㔹ㄵ㜳晤昸扣㡢㠵㠲㕢慢㌷愴㑢慤㝢㉥㠶㘰㘶㔹挵㝣㔷愵ㅦ慥㉦㤹换㌵㜹㐵㑢㤳攸㥤愸搸摢㔲㝣挴慢搴㠳ㄹ捦つ㝤慦搶㕡㌳㔵㕤㌳㈱㘹慡㈷扣慡捣攷㜳㑡㈸㐰攰昶昵〹㤱扢愵㍢㉦㈸㐴愴㔰㑣㐶扥慡㤵散㈶㑥㘱㜵㔸㐵㑤㤲㈶戵户㙤㌲ㄸ攷慢㘴㑣〶〷愶搶㐴晤挱㤷扥㘳㤳㘱ㅢ㤸㝢㘳ㅢ㙢摡㘸扣晡㝢搶愴ㅢㅥ㌳摤㙡㑤晡㤹摡㑦㜰㐶挶㌰㠰㝥〹〲愱敢敥㔱搵㠹㡢㘲㕤扦㘰㔷挳㤵挲㡡戴捦慤㠴㈸㠳㠶㉣ㄶ戹戵ㅤ挹戸っ㐵挶㙥㠲㔱㠰㔲㈹㔷搸挳㐶㠵ㄲ㔲㑥愷㜴捡攰攵ㄶ㐱捥㝥㉤扣㍣㘸ㅤ戱㙢愱㡣㠴昲戰〵㡣㐴㕡㑤愱㙦㠸㈴敡㥢㤵㐸㘱散戱㘶㐰愵愶敤㠶敢㑤扥敤攰㤲㠸㠸㜶㘴挱戶㤳〵ㄴ〵慤昲㈰㠳搷㐰㌴㙤搲㈰扢㜱㡡㠸挸〶ㄹ㥡ㅤ㈳户ㄲㄹ摢㘷挸〸戴㑦ㄳ㈱㕢敦敦㉥㈳㐸散㥤㐴捡㑥㕤昹㜱㐷㥡㙤㘴换㐷搲散㜲㙣㥣㜱〵挱㤵〴㔷ㄱ散〵㄰㝦㠱㠴愳㤴㐳扥㌵ㄹ搷攰搹戸㤶攰㉤〰㤰㑦〶㘵㑥㉣慡㘸㐳㙤挵㡥㘴扢㈱搸挹捡㈸㡥㐴ㄱ㉤攳㠶㥤㌹攴㈸㐴挷㔶攷昶搰戵㜹愵㘳摦摥㥤㌶搳换㈱㐵㘶㌴㑤慦㜵㤳愶改㡤㘰搳ㅥ昵搶昵攸㙡㡣ㄱ扣ㄵ愰㘴摣㐰〸攵㐲㠳㜷㙢ㄶ㍤㑤捡㌷㠵㔹ㄴㄹ㐳㍤㉡昸㤸㤰㜹〴挸㄰㜲ㅤ挷㤷ㅤㅢ㥡收攰戸昵愶户愱昷㜵攷敦ㄸ改㙤㝡㜳㐷敦搰㕦昴㉡慤攸ㅢ挱㕥攲㡦㕤㜵捣㑤愸㌶摥㑥㜰㌳㐰㥢㡥攱改晢搵㝡ち㤴㔹散愴㌰户㥢㕥ㄷ㘵攵㉥慤慦㑡愵㠱〶慤㈵搳㍦㈷㐳㜸㌰㡥捦挲ㄶ昶㝣㕦搶㜰愸慤慡〲㥥㕦慥㙣㉤っ㡥昸㥥挳昲ㅤㅢ㌹㜸㔳㈸㠶㝣㕥敢换戵搹挸ㄹ戶㘶捡攷㤴愲ㅣ敡攰摢扡ぢ㠹㔴愷㔶昲㘲扦散昳攵㡥㈴改㐱㤲扣ㄳ摢㙡摣〲〰㈹㈱㝥摦㔵愲散㘳戳㜷愹㘶慤ㄶ㉢㍤㝣ㄹ愷㤳㌶ㅦ㘲㠷ㅣㄹ㠸ㅣ戶搳昰ㅦ〴㐳捥愲敤㌴㠴挵㠰戳㈰晤ち㝣ぢ㜶㑤㤶㈲户㉣㐵捤㡥慣㜸㤳挸㡡扥扥㡥昳㜴㠶㝦㑤搱㐹㥢㤴挸攴昶捣捡㡣戳㜸㤳愸攸㠶愴㔰挹㜰つ㌵㈴㄰㈹㡦㙤㜷㐴㑣て㈲收㔶㙣㥣戱㥦㘰㤲攰〰㠰晥ㅢ㐸㥡慤㙥㍣挳㘱晤㙢㜴㘹㤷换戹㈲搱愰㕣㠴㉦㜶ㄵ㔶〷昹㥡㜷ㄳ摣〱搰㘶晥搰〱㤹㐱㠸ち攵㈹㐲㔴㘱っ敢㡣㉤㉦㤰〶㜶㔹〸㉣捤搴㠳搰㜳ㄸ㔹ㅡ戲㘶扤㤳㕥㌸㙢〷慢㠸㐴㡤㕡㜱收晥ㄵ改㠲扡㝣搸㍥㙤㘵摥敡慡慣ㅡ搶愲㔷㠷㘸㍢㍥扢ㅤづ收搸づ搸㤲敡㙣慥〹愴摥捥挷ㄸ㐲㘰愷㤵扦㤵摥搸㉤㜹扦㜹攸ㅢ㙥敥攸㤲ㅤ搶攴㠰ㄵ㌱ㅤ昳㐵ぢ扢㠸挸㐱戵摦㕡㕡昱愵㥣ㅤ戲㡥晡㜶戵㘶扢㤲挸㠰㡤挹㘰摤㥣㍣㠷㈸挱㠲挷ㄸ愰攷づ㔹㑢扥改〶慢㈶〳㡡敢扢㕢㥥㔴㔸㐴户愶㙤㌷挰㙢ㄴㄶ㤹ㅦ戶ㄶ㔷扣ぢ㠸搸搶ㅤ昷愸戹ㅡ㙣ぢ慣㤰攸愳愴㔰㈳㌴愱㘹愲愸ㄵ㝢挵てて攴戹ㅣ㜹㉦㑦愰㜰㤵搳改㌳捦搰摥戴敢攳ㄸつ敤㜴捥㘹㄰搱愳㐶㘱㕦愶ㄴ㈶愷ㅡ㜷戱捦㝢〰敥㍤㝡晡㜸㌳㌲昷㥡㘲搶㍡扤晣ㄹ㌲㕥㤱㐵㈳㄰㐲ㅦ摤慥㠸㔴㔸㐶捡〱〷〲攳㝣㙡㈷扦㤲愵摡㤰晡㜶㌵戳㐷㄰㐹ㅡ戴收捣㘵㔹㐳㍣摡㌱挳㕤搱〳捤㔸挷慣〵㜱摤㡣攷㌸㈶㐹㡢㘴戹㔸㌱㐹挱㔳昵搰㍢㘱扢㠶〵愰攸㉦㉥㌲㉦愲挸扣愸㡡〶慤㔳っつ慡㍣挷昲捥㤹扥ㅤ慥㌸㜶愵挸〷㠶敦戶〵㑤㠲挹㈹㜹㤳㤴挸㡣戱㌶㙢晥㌴㑣戶㘰〲攸㥥㠰ㅣ攵搶ㄱ晤愰㕣㑤ㄴ昰㑦昴攸㔸㠲㠰㔱㥥㔲攳㝤ㄸ㑤㔷户㈳㈰㜲㔴扡㤴摣挱戸昴㌸㑡㈲㈱㐴慣㘷㤰〸扣㠲㈹㈱㑦ㄷ㜷挱㍡敤摡㈱戰㐷㡣ㅤ戱挳搹〰㈸〷㐰㔶ㅤ㙦慦㔶㔸㑤㜵ㅡ㙦㘸㠵敢㍢慢㕡搴挴㜵㥤昵㘹扤昱戶つ慡㈳㡤㤲㔲㈴㥢㌵㔲㥡㘵㠳㌹㙥㈷㔵㈳㤴攲㑥戴㡤挸㜲㥢㌶昷㥤㔲攴㌵㈸㈶㐵㌳㌹攳晤㡡㔰㄰攸㡤㜵ㄴ㝤昶搹攴㤱㡡搸搰〶㈸㔱㑦㐵㘵㐳㜱㐸昰㌸慥㥤㔴㘵㈹㝥〲㝦敦㡡戳昳昵戰愵挶扣㌸ㅡ搷㑣搵㙡昳㉥慣㠴㡡改㔷户〹㑢㘳㙤㤱㠶㔱摣搹慢昶㡦戶㌷挵㠸㌱ㅢ㌲㉣㤲攱〷〶ㅢ㠲戹㔲ㄱ㔵㕡㘷㐳摣敡㐶㜱㤱㑦㈷愴改㉡っ㉣㠶搵㔹戹愶捣戰愶㈵㍦慡㍡㌴㑥㡢㑡㡥ㅡ搶搴㜲〰㤵ㅥ㔲㡥挷㌹挵攰㠶㜵㡡㙥㈹㕣㘲㠰搸㡤㜳ぢ㤵㄰愱摤挶〰㍣ㄹ㙣ㅦ散㘰㐷愲搰〹慤㌳㑡搰㐲〶攱戶㉥㠲扣搳㈳㐶㈱㐸㉤㤵晥㜱㔸㝣改㌹愶㙦ㅤ捥㈵㤹㤸㠹ㄸ敥捡戰ㅥ㠰摣㜴㘴㤲㕣㌴㥡〴捣㈳挹愶㠴搶㘰㔲㐶ㄳ㘳㠸㈶㥦ㅦ攲ㄶて㘳㔹挳㘴㥢ㅡ敥戹㠵㌶戴㘹㙤㝤㤷㜵摣慤搴敡㔵愹㔴㜱㈲慢㤵㐶摥ㄶ昸㔲㔷〰㈳㙥捡搸㤷㜸㔳㡥攳㈸挵㈵ㄳ㐹扤摢摤挶㘱㜴㔷㐲づ㘳㐴慡㡦〱挸っ户㥣ち㠸㜵摣㔳愰㝤戸扢㜹㠱㐱㕤㥥㠳㐸敢㈸愲㉣㥢挳㝤扣㐶ㄴ㔹㜱㕢慡搹㥣㌷攷搱㘶㑦ㄵㅤ戳愳愲㙤㠱㈳慣㌳ㄲ㜸㠵〲㡣㤱ㅥ戹㠳㠳攴㉥挵搱摤㑢㡦慢挷摣㈵愰㐲㘱㐰㌰挶换㔳㔰づ扢ち㐶愲挱慤㌵慤㙥挱攸㉦㉤㙦㘳ち㐰㌰っ㑣㠳ㄶ㉤㈳〳㘷〶昹捤つ㥣敢搱㉡㈳㐲㥡づ愶㌲㐶㌹ち㠷㍤㤰〶㙥攲㐱㝡挹㠳ㄲち昷愸㡢㘱挹摤挴㜱〷㐷㈰捦扦愲慤㜰挱っ㜱晤挵摤摢㔶㍣㔵慤搲摣㠵㝦㙥㕢㘰ㄵ㔷㌷㈲㜳㜴㑦摢愵㉣戵㈶摡㜷㌷戶㔵挴㤷〵て捣㑥ㅣ㌳挳捡捡㘲戸ㅥ㕤摣敡㤵㈴昴㥦挲ㅦ戱攱摢㘹㌳攷㕤㕥㐴㕤攳摥㤷捥扢摥〵㔷捤㑢て㜸敢てㄴ㠲㉢㤴晤㥣㘴㈹昷㙦晣㔳㐹换改㍦挱㠸㕢㤹㌶〷㘸㍡㐸㌸㡥㑡㤱㌴ㄸ㐳㍥㠳㑥㘰扢㌷㙥つ㤰㑥昶戴搱㠹ㄲ〴㍢㠴攲㥥㝢摤〸㐵晣ㄸ㘸㈵戱㐴㐷㜲散昹㌷挱晡攲㐷㈸㈱挲昱ㅣ㡢ㄱ晤慤挸㘵愰㑥〹昲昸㡡〷㉦㠴晣晦㘰㈹攱收つ搹改扦挰捣攲㠷敤㈸扡㡥㈸晡㐱〷㡡〴慦㠱㈸晥扤ㄷ㤹㈴改っ捦扥慡㐰㌸搷戴㜳〰㝤挳㉦晣晥てて愰㜳㌱㜱㈸ㅢつ愱戶㥢昰摣㌰ㄱ晡㍡㑣〴〶敦㤵㠹㜰〲ㄹ挱㈸㝥㘴㈲挴㍥㤰㜹ㄴ㙣㙥㈲㌰戶㤷㘱〸愶㐲慤㈹户〶㑦㘰㔷㌸昴㡦ㅤ挳挵㕢ㄹ㈰㥥て愵ㄵ捣挰㈳㜵㘵㘷昱㠲改㥢捥㕥㔵㝥搴㤷㔰㘶晥ㄲ㙥㜲慢㉥散㜱昵㠶㌵慡搳〶扥㡡挴换扥攳㑦搹摡晤㜵㘰㉡㑡㤱晢㕥ㄴ㐵攱㌵㜸㑡〴捦つ戹て敦昹昶搱㤷ㅦ㝤昲㌰㙦慢挵戴慡摦㠲㝣㉦㈱㝢摡ㄳ〸敡愶㉥㡡㕣捥て㜳㑥攰ㄳ㈵㝢戵㈶愷㑤㕦㔹㐱㠱攱㈴搹㠸昰㔲㠴ㄹㄱ摦㜶㌰㌱㜱敦㈱㌲㌱㈷摡摣㥤敡挳㈶攵㈲㥣㐸㑤㕣昹昴㤲戰愱攸慡挸㝡戴㌶昵敦㐲ㄵ扤捡㠹戴㕡㠹㍣㜵㌲〹昱㥤㜶㕤㜷㤰扡㉥㍡挸㌰散㥦㐸㈹挴ㅦ㐸㈱改㠳っ㉦〴㈸㈹㜵ちㄹ晤㔶㠰㡣挸㕡㝢㠸㤷晥㠰ㅤ㈱㈰ㅢ㤷晥㝡晣㠸〵扢〸㉣㈶扥昸㕥㑦戴戴㐵ㄳ搵挴㔰慤戲㘹ㄶ㤱㔱㠷ㄷㄶ㑣㈶愵㑢挸㈴㐹㍦㠰摣㤶摤㔱㝣挹㤰ㄳ〵摥㈲挶搶ㅤ晡摡㑡捥㍤㙥ㅤ㌷㍦愰㘷ち㑡㘱戸扢㔹㡣〳愹㡡搱㐵㑤㑢㔱ㄱ攱㜰㤴㙤㜴ㅡ㠸慢愰戳摣扤㌸㤵㈲昸挷㉦㠵㔸㍦摥ㅣ晡昲昶ㅡ敡㌸户ㅦぢ攴て昶搷㜵ㄹ㡣㡤户㤲㘳㈰㘱户搴慡ㄸ㕤て㍦㡤㉥㕣㜴㑥ㄸ捤慣㝡ㄶ〷昱㈷攱慣㍥慤㐳晦㌳㝡慤㌸敢っ㝢㌳㡣摤愲晦ㅦ㐰挱愶晡㕦㌰昶愶㄰昹㘰㥣攱㠳捥昸挹愶㈱ㅢ敥〸㍣摢〸摥愸㠳戱愱戲っ㜹㐷戹㐵㝣扣ㅡ㔵㉢〹づ扦㔷扥晤㙡㐴愳㉦㙤摢㠱慥〲㤰戱㈱晤㥢㄰㐱㕤晢户捡慤攴㜴㕢昸㈰㍡敥㌹㘱㔷㝣㉦昰慣㜰㙣ㄱ㐱摦㌱㝥㝢㘶挱收㤹ㄲ摦㘸ㄷ㙡㌷㘲㈷〶ㅦ㐲㥦㤳昳㄰搸㈷㘵昸㝡挵㈲ㄹ㔹搸㕡㈴㠳摦㈱㡤愴挲㑢搴づ挱㘵搶㝤㜵戳㠶㑦㔷攷攱敢っ㔹戴㉤㤴㕤攴㜱㙥扦愱挱慤挳ㅤ慤て挰ㅦ㈴㙢ㄳ〸㡥愹㈵㝣昰㈱敥㙢晢ㅥ戴戶㡤搷ㄶ戰㘵㙦㍥户㤲晥〲㜰扡戵户戴㤲っ摦挹㉦㤲㑢㐶㤹㄰㤷昶て攳敦搶ㅤ戴ㅣ㙤ㄴ㜴ㅥ㝦搰㑤㐷搸㜸つ敥戳㉤㐴扦捦愲慢㤸㈲挰捦㌰攳っㅦ〴扤㝣㘴㐵昱㔵㉣㡢っ㠰㝣慥㔰〱攸㑥搵捦㙦㐴搵㈳昷戲㈷㤲攰ㄹ㠳攴㔸ㄲ㕦㐶㐳㙥㔷戴㙣戰〴㤷㉤搴㔹〲㜹㈳改㠱㝣㑥昰㉣愱㈶昲㐵㜴㘸㑣挴㐶㘹昷㠹㝣㘱愳㠹〸㕡〱㙡愱改昱㐷ㄲ㉤㘲搴㔰㙤㌸〴㉥㠱〷㌰㤲㈸㤳㘱捡㐷ち㥤㐲ㄴ㘳昸ㄱ㔱㠴昴摢昸敦㑢㠷㝦昳㈲搳摦てぢ㈵ㄱ㔱搵扡ち㑡㐴戵㡡捦愴㔷攱愳戴晢㉡㥥搹㘸ㄵ㈳ㄴ㤶㥣㠹ㄱ〲っ昵㠹㌲晥愸㔵搵㤱攱㠶昲㈷捥ㄲ攰搷㌲㡢ㄱㄳ㈵慡敦〵㘴搰㤷㍢慦㕡㕤㐴㈶改慢㜳㈳㌲扥昲㔱㠶ㄲ㙦㐴搲愹㔳㠸扣戲㠵㐸㍤ㄶ㥤搸ㅤ扢㉤㠴〴㤶挴捦㘶扢捡昶㐲㡦愱㝥昱㜴㠲㤸㘳挷㤲㑦愸戴㌸昸〴挲㠸㑣㔳ㄲㄲ㌷㔲㝣㉣㘹晣扤敦㌷㝤愷愸㐰〲昵㐴㡤㐹㜰慡昱㔳㐹攳〳昸㍣㑢戵挹昱㉡〱搳㑢㐹㘳ㄲ愶㙡晣㘴搲昸㙦〷昶㌶ㅡ㈷㜴ㄸ㡤慣㤳㐸㌲㡣㕥㜵っ㐸㝤慡㍤㡣收扡㐵㐵㍡㘰㐵挵ㄴ愱㉡㠶㕣㔳慡㜴㄰户㐲㝣㝣㉣㍤㠷㑢㑥戸ぢ〲㘹ㅢ晤㍦ㄳ㡥攳昲搳慣ㄹ㥡昸ㄶ㝡つ㔱㘷摦㔰㑦散㕣戰收㝤ㄴ昴㕢挷〳ㅣ慥慡摢㡡㐴㘰ㄷ攴愳晤摤挴㍢㥦㘱㐳㌶昷㈳㠹㤶㘹扣㑣搲㥢ㄶ㔱ㄱ㤶扣昸㐸㠲搹摣ㄳ㑤㥡㌱ㅥ〷㜲㈰㈶〱㤹㌱㥥〰㡣㈲㌲㝢㔸㌰㐲晥㔷捣晤ㄱ㔶㝣㤴攰㐹㠰㤲㈰戳㤳づち㑦〱っ㈷晦挷㡡戱㌵攵㌸搱挴愳挹换搲㘴㘴㍣捤づㅦ〷攸㠳ㅦ㔷挴㐴㔸㌲㍥㠱㤲昴㑢㈹㌸搴㑢㍦挹㡡㑦ㄱ㍣〳㔰搲㌹搹㉤敦ㅡ搷搴愳ち晢㌴扡㡡㈷〸昰㌳㍥ㄳ㘷昸愰㜳ㅦ摥摢摤㘸收㤹㌸昹挲ㅦ㌱捦㤶㑦昹敦挱愷昹敢㕣㜴ㅦ晥捦㈴扡戲昰昳摡㝢㝡ㅢ㡢㑣㐰攳㕣晤㔶戱搹慦㘱ㅣ慥慢ㄹ㑡攱㠸㔴㉡㐵慤㈰㠸㙦㉥㔸㜸㜸〳摦㜲㐸㔵〸㐱ㅡ㔰ㄵ㙥㕣㜱ㄸ〵挶㘷搹㤴㌸㈶㥥㡣捦昱㠹愸㔵㥢昸昹㌸挳〷㐱扣慡敥て挷摤㤳ㄷㄲ搷慡挲㙥㝢㈱昱慦㉡㔶搲㉦㝣㡥㠳㈹㘴㈱搳慡㤵㠸㌴㐵㐳㕦㐶㘶愸㙦㤸㜳扢ㅦ㍦敤愲愸㥣慤㥥㍤晢捡㜰㝥散敡晣〳㜷て㍥昷搲慦晦昴散敦㍥㜴攸慦晦㝡晥昹摦晤昹搹ㄷ晦昵搳攵㐳扦㝣攱㠵㕦摣晢戵ㄷ晦戴摢晡扡昶晤㔷收扥晥搸攴昹挷ㅥ戱㑥摦㜲昴戱〷ㅦ扥㙦㜲攱戲昱扥扥晥晥㥢㐷㝦㜵搵㍢㐶㥥㜸攴㠷攲攷㝦戸搲ㄵ㙡戹㜸㐱敢㌴戸㙣㌵㡤慦㈰㠳㘹㜰挶㙦攸㌴戸㕣戵㔱换昱㐶㑤愳愰〸攷〶㈷愰㉡捣搶㡡㠱晦〰〶敥戲㠷</t>
  </si>
  <si>
    <t>48b6d96f-079c-4884-9155-816d58a8b59c</t>
  </si>
  <si>
    <t>㜸〱敤㕣㕢㙣ㅣ㔷ㄹ摥㌳摥㔹敦慣敤搸㡤搳㑢㑡㘹㕤㑡㕢愸㠳ㅢ愷つ愵㐰㌰扥㌴㤷攲挴㙥散愴㈰㐰㥢昱敥㤹㜸㥡㥤ㄹ㜷㘶搶㠹㑢愵㔶㔰㙥㠲㔲愹㕣㐴愱㕣㔴㈱㈴㕥戸㍣㔰捡攵〵〹〹㠴㡡挴〳〸㈱昱㔰㄰㠲〷㄰㡡挴ぢ㐸㐸昰㝤㘷㘶㜶㘷㜷扤㘳㜷摢㠲㡢㝣搲晤㝤收摣收㥣昳㕦捦晦㥦㘹㑥攴㜲戹㝦㈳昱㉦㔳㥥㤹敢㤶㌶㠲㔰㍡ㄳ戳㕥慤㈶㉢愱敤戹挱挴戴敦㥢ㅢ昳㜶㄰昶愱㐱愱㙣愳㍥搰换㠱晤㤰㉣㤶搷愵ㅦ愰㤱㥥换ㄵ㡢㠶㠶㝡づ挲摦㐸昲㘰戰搷㘰ㅥ㘰㜹㜶㘶㘱攵〱㡣扡ㄴ㝡扥㍣㌰㜶㌶敡㝢㘴㜲㜲㘲㜲攲搰ㅤ㜷㑦㑥ㅣ㍣㌰㌶㕢慦㠵㜵㕦ㅥ㜱㘵㍤昴捤摡㠱戱挵晡㑡捤慥扣㑢㙥㉣㝢ㄷ愴㝢㐴慥ㅣ扣㘳挵扣昳㉤㤳㜷ㅥ㍥㙣摤㝤昷㕢〶昱敡摣愹搹㤹㐵㕦㕡挱换㌴愶捥㈹摦㌹㈷㉢㌶搷㈶愵㙦扢攷㈷㘶㘷昰㕦㙡晥㜸扡㙢㘲㘹㔵捡㤰慦㤶扥㜴㉢㌲㌰搰㜱挰㤹づ㠲扡戳挶捤㌳㥣愳㔸㙡挵っ㐲摤㤹㤵戵㥡攱㈴愳ㄶ㥤〵散㕤捤摣ㄸ㜴㤶愴ㅢ搸愱扤㙥㠷ㅢ〵㘷ㄹ〳㔵㠷㥣㌳㠱㍣㙤扡攷攵㈹搳㤱扡㜳慣㙥㔷昳㔱捡昵摤㥡っ㤱㥥㤸㕡晥挴㜴攰捣慥㥡扥㥡㔱挰㡤挹㘸㝢搴慦戴戶扤愹晢戸㥣扡㝡〳挷扣戹㝢㍢搴㥣㌵晤㐶换昱敥㉤攳挵户捥攰昶敥敤㔳㝢搴摡攷㡤摤晢愸慤㙣㙤㉤〶㘲晡㔶㍢㡡挵ㄸ〵㠲㝥㠲㈲〱ㄱ㘸㤴〸〶〸〶〱㐴晥敦攰㤲㜴㐷㔶㘹㘵㔳㉢慦㘸攵㡡㔶慥㙡㘵愹㤵㉤慤㝣㕥㉢慦㙡㘵㕢㉢㍦愰㤵㉦愰㑤㤲㡡晤晤㕡㥣㡣捦㝦敤捣㙦㝦戳㘷收戹换㑦㝤㜷㙤敡昶㝦づ敥㐱愳晢攲㐹捤昹收㐵㤰㕡㤳㡡て㑤ㅣ攴扦慤戹〲㑣㘱ㅤ戶敥戲㈶㈷慢㠷て㥡㜷㤸㍡㤷㤵㠱晣ㄶ㐲ㄹ㐱摢㐱敢㝥摢慤㝡ㄷㄵ敥慥㥢㌱〳搹摣戸昱戸㙥挶慢扢搵攰㌵㥢㔷㉥㠵㘶㈸慦㙤慦㙢づ搲搱㙤〹㙣㈵〳昵扥敢摢扢㥤㌵㙢㜵㌹㝤挹㡥慡㕦摢㔶敤㉣晡摥㑡昷摡愳扥㝣戰㔱摢㌱愳㘹〸戵㜵㌵㜶挷㉡愳慡㘸㕥㘳戳慢㕥㈰㕤㌵扤㜱㘷搱慥㕣㤰晥㤲愴㐸㤴㔵戵搴㉢㔹ㄵ㜳晤昸㠲㡢㠵㠲㕢慢慦㑢㤷㕡昷㕣ち挱捣戲㡡昹慥㐹㍦摣㔸㌶㔷㙡昲慡㤶㈶搱㍢㔱戱扦愵昸愸㔷愹〷戳㥥ㅢ晡㕥慤戵㘶扡扡㙥㐲搲㔴㑦㝡㔵㤹捦攷㤴㔰㠰挰敤敢ㄳ㈲㜷㕢㜷㕥㔰㠸㐸愱㤸㡣㝣㑤㉢搹㑤㥣挶敡戰㡡㥡㈴㑤㙡慦摦㘲㌰捥㔷挹㤸っづ㑣慤㠹晡㠳㉦㝤挳ㄶ挳㌶㌰昷捡㌶搶戴搱㜸昵昷慣㑢㌷㍣㙥扡搵㥡昴㌳戵㥦攰㡣㡣㘱〰晤㌲〴㐲搷摤愳慡ㄳ㤷挴㠶㝥搱慥㠶慢㠵㔵㘹㥦㕦つ㔱〶つ㔹㉣㜲㙢㍢㤲㜱〵㡡㡣扤〴愳〰愵㔲慥戰㡦㡤ち㈵愴㥣㑥改㤴挱换㉤㠲㥣晤㕡㜸㜹搰㍡㙡搷㐲ㄹ〹攵㘱ぢㄸ㠹戴㥡㐲摦㄰㐹搴㌷㉢㤱挲搸㘷捤㠲㑡㑤摢つ㌷㥡㝣摢挱㈵ㄱㄱ敤捡㠲ㅤ㈷ぢ㈸ち㕡攵㐱〶慦㠱㘸摡愴㐱㜶攳ㄴㄱ㤱つ㌲㌴㍢㐶㙥㈵㌲戶捦㤰ㄱ㘸㥦㈶㐲戶㍥搸㕤㐶㤰搸㍢㠹㤴㥤扡昲攳慥㌴摢捣㤶㡦愴搹㤵搸㌸攳㉡㠲慢〹慥㈱搸て㈰晥〴〹㐷㈹㠷㝣㙢㌲㕥㠳㘷攳㍡㠲搷〲㐰㍥ㄹ㤴㌹戱愸愲つ戵ㅤ㍢㤲敤㠶㘰㈷㉢愳㌸ㄲ㐵戴㡣ㅢ㜶收㤰愳㄰ㅤ㕢㥤㍢㐳搷收㤵㡥扤愵㍢㙤愶㤷㐳㡡捣㘸㥡㕥敢ㄶ㑤搳ㅢ挱愶㍤敡慤ㅢ搰搵ㄸ㈳戸ㄱ愰㘴扣㡥㄰捡㠵〶敦昶㉣㝡㥡㤴慦ち戳㈸㌲㠶㝡㔴昰㌱㈱昳〸㤰㈱攴㍡㡥㉦扢㌶㌴捤挱㜱敢㔵㙦㐳ㅦ攸捥摦㌱搲摢昴收慥摥愱扦攸㐵㕡搱㌷㠱扤挴敦扡敡㤸㥢㔱㙤摣㐲㜰㉢㐰㥢㡥攱改晢挵㝡ち㤴㔹散愴㌰户㤷㕥ㄷ㘵攵㉥㙦慣㐹愵㠱〶慤㘵搳㍦㉦㐳㜸㌰㑥捣挱ㄶ昶㝣㕦搶㜰愸慤慡〲㥥㕦慥㙥㉤っ㡥晡㥥挳昲㕤ㅢ㌹㜸㔵㈸㠶㝣㕥敢换戵搹挸ㄹ戶㘶捡攷㤴愲ㅣ敡攰㍢扡ぢ㠹㔴愷㔶昲㘲扦散昳攵慥㈴改㐱㤲扣ㄱ摢㙡摣〶〰㈹㈱㝥摤㔵愲ㅣ㘰戳㌷愹㘶慤ㄶ㉢㍤㝣ㄹ愷㤳㌶ㅦ㘲㠷ㅣㄹ㠸ㅣ戶㌳昰ㅦ〴㐳捥㤲敤㌴㠴挵㠰戳㈸晤ち㝣ぢ㜶㑤㤶㈲户㉣㐵捤慥慣㜸㤵挸㡡扥扥㡥昳㜴㠶㝦㑤搱㐹㥢㤴挸攴昶捣捡㡣戳㜸㤳愸攸㠶愴㔰挹㜰つ㌵㈴㄰㈹㡦㙤㜷㐵㑣て㈲收㜶㙣㥣㜱㤰㘰㤲攰㄰㠰晥ぢ㐸㥡敤㙥㍣挳㘱晤敢㜴㘹㤷换戹㈲搱愰㕣㠴捦㜷ㄵ㔶㠷昹㥡㌷ㄳ摣〵搰㘶晥搰〱㤹㐱㠸ち攵㈹㐲㔴㘱っ敢慣㉤㉦㤲〶昶㔸〸㉣捤搶㠳搰㜳ㄸ㔹ㅡ戲收扣㔳㕥㌸㘷〷㙢㠸㐴㡤㕡㜱收晥㔵改㠲扡㝣搸㍥㙤㘵摥摡㥡慣ㅡ搶㤲㔷㠷㘸㍢㌱户ㄳづ收搸づ搸㤲敡㙣慥〹愴摥捥挷ㄸ㐲㘰愷㤵扦㤵摥搸㙤㜹扦㜹攸ㅢ㙥敥攸戲ㅤ搶攴㠰ㄵ㌱ㅤ昳㐵ぢ扢㠸挸㐱戵摦㕡㕥昵愵㥣ㅢ戲㡥昹㜶戵㘶扢㤲挸㠰㡤挹㘰摤扣㍣㡦㈸挱愲挷ㄸ愰攷づ㔹换扥改〶㙢㈶〳㡡ㅢ㝢㕢㥥㔴㔸㐴户㘶㙣㌷挰㙢ㄴㄶ㤹ㅦ戶㤶㔶扤㡢㠸搸搶ㅤ昷㤸戹ㄶ散〸慣㤰攸愳愴㔰㈳㌴愱㘹愲愸ㄵ㝢挵てて攴戹ㅣ㜹㉦㑦愰㜰㤵搳改㌳捦搰摥戴敢攳ㄸつ敤㜴捥㘹㄰搱愳㐶㘱㕦愶ㄴ㈶愷ㅡ㜷戳捦㕢〱敥㍤㜶收㐴㌳㌲昷㤲㘲搶㍡扤晣ㄹ㌲㕥㤱㐵㈳㄰㐲ㅦ摤㥥㠸㔴㔸㐶捡〱〷〲攳㝣㙡㈷扦㤲愵摡㤰晡昶㌴戳㐷ㄱ㐹ㅡ戴收捤ㄵ㔹㐳㍣摡㌱挳㍤搱〳捤㔸挷慣〵㜱摤慣攷㌸㈶㐹㡢㘴戹㔴㌱㐹挱搳昵搰㍢㘹扢㠶〵愰攸㉦㉥㌲㉦愱挸扣愴㡡〶慤搳っつ慡㍣挷昲捥㥢扥ㅤ慥㍡㜶愵挸〷㠶敦㜶〴㑤㠲挹㈹㜹㤳㤴挸㡣戱㌶㙢晥っ㑣戶㘰〲攸㥥㠰ㅣ攵搶ㄱ晤愰㕣㑤ㄴ昰㑦昴攸㔸㠲㠰㔱㥥㔲攳敤ㄸ㑤㔷户㈳㈰㜲㔴扡㥣摣挱戸晣〸㑡㈲㈱㐴慣㘷㤰〸扣㠲㈹㈱㑦ㄷ㜷挱㍡攳摡㈱戰㐷㡣ㅤ戵挳戹〰㈸〷㐰㔶ㅤ㙦慦㔵㔸㑤㜵ㅡ㙦㘸㠵ㅢ㍡慢㕡搴挴昵㥤昵㘹扤昱晡㑤慡㈳㡤㤲㔲㈴㕢㌵㔲㥡㘵㤳㌹敥㈴㔵㈳㤴攲㑥戴㡤挸㜲㥢㌶昷㥤㔲攴㈵㈸㈶㐵㌳㌹攳ㅤ㡡㔰㄰攸㡤㜵ㄴ㝤昶搹攴㤱㡡搸搰〶㈸㔱㑦㐵㘵㐳㜱㐸昰〴慥㥤㔴㘵㈹㝥〲㝦敦㠹戳ぢ昵戰愵挶扣㌴ㅡ搷㑣搷㙡ぢ㉥慣㠴㡡改㔷㜷〸㑢㘳㙤㤱㠶㔱摣搹慢昶㡦戶㌷挵㠸㌱ㅢ㌲㉣㤲攱〷〶ㅢ㠲戹㔲ㄱ㔵㕡㘷㐳摣敡㐶㜱㤱㑦㈷愵改㉡っ㉣㠵搵㌹戹慥捣戰愶㈵㍦慡㍡㌴㑥㡢㑡㡥ㅡ搶昴㑡〰㤵ㅥ㔲㡥挷㌹挵攰㠶㜵㥡㙥㈹㕣㘲㠰搸㡤㜳㡢㤵㄰愱摤挶〰㍣ㄹ散ㅣ散㘰㐷愲搰〹慤㌳㑡搰㐲〶攱戶㉥㠲扣搳㈳㐶㈱㐸㉤㤵晥㌶㈵扥昰ㄴ搳㌷愶㜲㐹㈶㘶㈲㠶扢㌲慣〷㈰㌷ㅤ㤹㈴ㄷ㡤㈶〱昳㐸戲㈹愱㌵㤸㤴搱挴ㄸ愲挹攷㠷戸挵挳㔸搶㌰搹愶㠶㝢㙥愱つ㙤㕡摢搸㘳㥤㜰㉢戵㝡㔵㉡㔵㥣挸㙡愵㤱㜷〴扥搴ㄵ挰㠸㥢㌲昶㈵摥㤴ㄳ㌸㑡㜱挹㐴㔲敦㜶户㌱㠵敥㑡挸㘱㡣㐸昵㌱〰㤹攱㤶㔳〱戱㡥㝢ち戴て昷㌶㉦㌰愸换㜳㄰㘹ㅤ㐵㤴㘵昳戸㡦搷㠸㈲㉢㙥㑢㌵㥢昷收㍤摡散愹愲攳㜶㔴戴㈳㜰㠴㜵㐶〲慦㔰㠰㌱搲㈳㜷㜰㤰摣攵㌸扡㝢昹ㄱ昵㤸扢っ㔴㈸っ〸挶㜸㜹ち捡㘱㔷挱㐸㌴戸戵愶搵㉤ㄸ晤愵攵㙤㑣〳〸㠶㠱㘹搰愲㘵㘴攰捣㈲扦戵㠱㜳〳㕡㘵㐴㐸搳挱㔴挶㈸㐷攱戰〷搲挰㑤㍣㐸㉦㝢㔰㐲攱㍥㜵㌱㉣戹㥢㌸敥攰〸攴昹㔷戵ㄵ㉥㥡㈱慥扦戸晢摢㡡愷慢㔵㥡扢昰捦敤〸慣攲敡㐶㘴㡥敥㙢扢㤴愵搶㐴晢敥愶戶㡡昸戲攰愱戹㠹攳㘶㔸㔹㕤ち㌷愲㡢㕢扤㤲㠴晥㈳昸㈳㌶㝤㍢㙤收扣换㡢愸敢摣晢搲〵搷扢攸慡㜹改〱㙦晤㠱㐲㜰㠵戲㥦㤳㉣攵晥㡤㝦㉡㘹㌹晤㠷ㄸ㜱㍢搳收〰㑤〷〹挷㔱㈹㤲〶㘳挸㘷搰〹㙣昷挶慤〱搲挹扥㌶㍡㔱㠲㘰㤷㔰摣昳㉦ㅢ愱㠸ㅦ〰慤㈴㤶攸㐸㡥㍤晦㍡㔸㕦㝣ㅦ㈵㐴㌸㥥㘳㌱愲摦㠸㕣〶敡㤴㈰㡦慦㜸昰㐲挸晦て㤶ㄲ㙥摥㤴㥤晥ぢ捣㉣㥥㙢㐷搱昵㐴搱昷㍡㔰㈴㜸つ㐴昱敦扤挸㈴㐹㘷㜸昶㐵〵挲戹愶摤〳攸㉢㝥攱昷㝦㜸〰㥤㡦㠹㐳搹㘸〸戵摤㡣攷㠶㠹搰搷㘱㈲㌰㜸慦㑣㠴㤳挸〸㐶昱㈳ㄳ㈱昶㠱㉣愰㘰㙢ㄳ㠱戱扤っ㐳㌰ㄵ㙡㑤戹㌵㜸〲扢捡愱㝦散㌸㉥摥捡〰昱㝣㈸慤㘰ㄶㅥ愹慢㍢㡢ㄷ㑤摦㜴昶慢昲㘳扥㠴㌲昳㤷㜱㤳㕢㜵㘱㡦㙢㌷慤㔱㥤㌶昱㔵㈴㕥昶㕤㝦捡昶敥慦〳㔳㔱㡡摣昷愲㈸ち㉦挱㔳㈲㜸㙥挸㝤㘰摦㌷㡦晤晥愱挷愶㜸㕢㉤愶㔵晤㌶攴㝢〹搹搳㥥㐰㔰㌷㜵㔱攴㑡㝥㤸㜳ㄲ㥦㈸搹㙢㌵㌹㘳晡捡ちちっ㈷挹㐶㠴㤷㈲捣㠸昸㜶㠲㠹㠹㝢て㤱㠹㌹搱收敥㔴ㅦ㌶㈹ㄷ攱㐴㙡攲捡愷㤷㠴つ㐵㔷㐵搶愳戵愹㝦ㅢ慡攸㐵㑥愴搵㑡攴愹㤳㐹㠸㙦戵敢扡挳搴㜵搱㐱㠶㘱晦㐴㑡㈱晥㐰ち㐹ㅦ㘴㜸㈱㐰㐹愹搳挸攸户〳㘴㐴搶摡㐳扣昴〷散ち〱搹戸昴搷攳㐷㉣搸㐵㘰㌱昱挵昷㝡愲愵㉤㥡愸㈶㠶㙡㤵㑤戳㠴㡣㍡扣戰㘰㌲㈹㕤㐶㈶㐹晡㈱攴戶敤㡥攲㑢㠶㥣㈸昰ㄶ㌱戶敥搰搷㔶㜲敥㜱敢戸昹〱㍤㔳㔰ち挳摤换㘲ㅣ㐸㔵㡣㉥㙡㕡㡡㡡〸㠷愳㙣愳搳㐰㕣〵㥤攵敥挷愹ㄴ挱㍦㝥㈹挴晡昱收搰㔷戶搷㔰挷戹晤㔸㈰㝦戰扦慥捦㘰㙣扣㤵ㅣ〳〹扢慤㔶挵攸㝡昸ㄹ㜴攱愲㜳挲㘸㘶搵戳㌸㡣㍦〹㘷昵㘹ㅤ晡㥦搱㙢挵㔹㘷搹㥢㘱散ㄶ晤晦㙥ㄴ㙣愹晦〵㘳㙦ち㤱敦㠹㌳㝣搰ㄹ㍦搹㌲㘴挳ㅤ㠱㘷ㅢ挱ㅢ㜵㌰㌶㔴㤶㈱敦㈸户㠴㡦㔷愳㙡㈵挱攱昷捡户㕦㡤㘸昴愵㙤㍢搰㔵〰㌲㌶愴㝦ㅤ㈲愸㙢晦㔶戹㤵㥣㙥ぢ敦㐵挷㝤㈷敤㡡敦〵㥥ㄵ㡥㉤㈱攸㍢挶㙦捦㉣搸㍣搳攲㙢敤㐲敤㈶散挴攰晢搱攷搴〲〴昶㈹ㄹ扥㕣戱㐸㐶ㄶ戶ㄷ挹攰㜷㐸㈳愹昰ㄲ戵㐳㜰㠵㜵㕦摤慣攱搳搵〵昸㍡㐳ㄶ敤〸㘵ㄷ㜹㥣摢㙦㘸㜰敢㜰㐷敢㕤昰〷挹摡〴㠲㘳㙡〹敦㝤㍦昷戵㝤て㕡摢挶㙢ぢ搸戲㌷㥦㕢㐹㝦〶㌸摤摥㕢㕡㐹㠶敦攴ㄷ挹㈵愳㑣㠸㑢晢㔳昸扢㝤〷㉤㐷ㅢ〵㥤挷ㅦ㜴搳ㄱ㌶㕥㠳晢㙣ㅢ搱敦㜳攸㉡愶〹昰㌳捣㌸挳〷㐱㉦ㅦ㔹㔱㝣ㄹ换㈲〳㈰㥦㉢㔴〰扡㔳昵搳㥢㔱昵挸扤散㠹㈴㜸挶㈰㌹㤶挴ㄷ搱㤰摢ㄵ㉤ㅢ㉣挱㘵ぢ㜵㤶㐰摥㐸㝡㈰㥦ㄳ㍣㑢愸㠹㝣ㅥㅤㅡㄳ戱㔱摡㝤㈲㥦摢㙣㈲㠲㔶㠰㕡㘸㝡晣㤱㐴㡢ㄸ㌵㔴ㅢづ㠱㑢攰〱㡣㈴捡㘴㤸昲㤱㐲愷㄰挵ㄸ扥㑦ㄴ㈱晤㌲晥晢挲搴㉦㥥㘷晡敢㤴㔰ㄲㄱ㔵慤慢愰㐴㔴慢㜸㈲扤ちㅦ愵摤㔷昱昸㘶慢ㄸ愱戰攴㑣㡣㄰㘰愸㑦㤴昱㐷慤慡㡥っ㌷㤴㍦㜱㡥〰扦㤶㔹㡣㤸㈸㔱㝤㉦㈲㠳扥摣㜹搵敡ㄲ㌲㐹㕦㥤ㅢ㤱昱㤵㡦㌲㤴㜸㈳㤲㑥㥤㐲攴㤵㉤㐴敡戱攸挴敥搸ㅤ㈱㈴戰㈴㝥㌶摢㔵戶ㄷ㝡っ昵㡢㡦㈶㠸㌹㝥㍣昹㠴㑡㡢㠳㑦㈰㡣挸㌴㈵㈱㜱㈳挵㐷㤲挶摦㜹戶改㍢㐵〵ㄲ愸㈷㙡㑣㠲㔳㡤㍦㥣㌴㍥㠴捦戳㔴㥢ㅣ慦ㄲ㌰扤㤰㌴㈶㘱慡挶㡦㈵㡤晦㜲㘸㝦愳㜱㐲㠷搱挸㍡㠹㈴挳攸㔵挷㠰搴愷摡挳㘸慥㕢㔴愴〳㔶㔴㑣ㄱ慡㘲挸㌵愵㑡〷㜱㉢挴挷挷搲昳戸攴㠴扢㈰㤰戶搱晦㌳攱〴㉥㍦捤㤹愱㠹㙦愱搷ㄱ㜵昶つ昵挴捥〵㙢挱㐷㐱扦㜵㈲挰攱慡扡愳㐸〴㜶㐱㍥摡摦㉤扣昳ㄹ㌶㘴㜳㍦㤲㘸㤹挶换㈴扤㘹ㄱㄵ㘱挹㡢て㈶㤸捤㍤摡愴ㄹ攳ㄱ㈰〷㘲ㄲ㤰ㄹ攳㔱挰㈸㈲戳㡦〵㈳攴㝦挵摣ㅦ㘴挵㠷〸ㅥ〳㈸〹㌲㍢改愰昰㘱㠰攱攴晦㔸㌱戶慥ㅣ㈷㥡㜸㈸㜹㔹㥡㡣㡣㡦戲挳挷〰晡攰挷ㄵ㌱ㄱ㤶㡣㡦愳㈴晤㔲ちづ昵搲㑦戰攲㤳〴㡦〳㤴㜴㑥㜶摢扢挶㌵昵愸挲㍥㠵慥攲㔱〲晣㡣㈷攲っㅦ㜴敥挳摢扡ㅢ捤㍣ㄳ㈷㕦昸㈳收搹昲㈹晦㍤昸㌴㝦㠳㡢敥挳晦㤹㐴㔷ㄶ㝥㕥㝢㙢㙦㘳㤱〹㘸㥣慢摦ㅡ㌶晢㈵㡣挳㜵㌵㐳㈹ㅣ㤱㑡愵愸ㄵ〴昱捤〵ぢて㙦攰㕢㡥愸ち㈱㐸〳慡挲㡤㉢愶㔰㘰㝣㥡㑤㠹㘳攲挹昸っ㥦㠸㕡戵㠹㥦㡤㌳㝣㄰挴慢敡晥㐰摣㍤㜹㈱㜱慤㉡散戶ㄷㄲ晦慡㘲㌵晤挲愷㌸㤸㐲ㄶ㌲慤㕡㠹㐸㔳㌴昴㐵㘴㠶晡㠶㌹户晢昱搳㉥㠹捡戹敡戹㜳晦ㄸ捥㡦㕤㥢㝦昷㍢〷㥦㝡攱攷㝦㜸昲㔷敦㍢昲攷㝦㍤晤昴慦晥昸攴昳晦晡搱捡㤱㥦㍥昳捣㑦敥晤捡昳㝦搸㙢㝤㔵㝢昶ㅦ昳㕦㝤㜸昲挲挳て㕡㘷㙥㍢昶昰㝢ㅥ戸㙦㜲昱㡡昱扥扥晥晥㕢㐷㝦㜶捤ㅢ㐶ㅥ㝤昰㌹昱攳摦㕥敤ち戵㕣扣愰㜵ㅡ㕣戶㥡挶㤷㤰挱㌴㌸攳㔷㜴ㅡ㕣慥摡愸㤵㜸愳㘶㔰㔰㠴㜳㠳ㄳ㔰ㄵ㘶㙢挵挰㝦〰〷晣戴ㄴ</t>
  </si>
  <si>
    <t>kg/ha</t>
  </si>
  <si>
    <t>Giả định</t>
  </si>
  <si>
    <t>vnđ</t>
  </si>
  <si>
    <t>Vốn góp</t>
  </si>
  <si>
    <t>Bộ máy cho tôm ăn tự động</t>
  </si>
  <si>
    <t>Chi phí thức ăn</t>
  </si>
  <si>
    <t>DT</t>
  </si>
  <si>
    <t>2 cái /ha</t>
  </si>
  <si>
    <t>Công suất trung bình toàn tỉnh  là 5000kg/ha</t>
  </si>
  <si>
    <t>Chi phí bảo trì hồ nuôi</t>
  </si>
  <si>
    <t>Tôm chân trắng loại 70 con/kg (30%)</t>
  </si>
  <si>
    <t>Tôm chân trắng loại 50 con/kg (20%)</t>
  </si>
  <si>
    <t>Tôm thẻ chân trắng (70%)</t>
  </si>
  <si>
    <t>Tôm sú (30%)</t>
  </si>
  <si>
    <t>Tôm sú loại 20 con (10%)</t>
  </si>
  <si>
    <t>Tôm sú loại 30 con (10%)</t>
  </si>
  <si>
    <t>Tôm sú loại 40 con (10%)</t>
  </si>
  <si>
    <t>Tôm sú loại 20 con/ ao</t>
  </si>
  <si>
    <t>Tôm chân trắng loại 100 con/kg ( 20%)</t>
  </si>
  <si>
    <t>Tôm sú loại 30 con/ ao</t>
  </si>
  <si>
    <t>Tôm sú loại 40 con/ ao</t>
  </si>
  <si>
    <t>Cân kĩ thuật loại nhỏ ( 6 năm )</t>
  </si>
  <si>
    <t>Máy quạt nước 6-8 cánh (10 năm)</t>
  </si>
  <si>
    <t>Máy đo pH (5 năm )</t>
  </si>
  <si>
    <t>Máy bơm nước (6 năm)</t>
  </si>
  <si>
    <t>Máy nén khí (8 năm)</t>
  </si>
  <si>
    <t>Bộ máy cho tôm ăn tự động (8 năm)</t>
  </si>
  <si>
    <t>Máy đo độ sâu (7 năm )</t>
  </si>
  <si>
    <t>Máy đo độ mặn ( 7 năm )</t>
  </si>
  <si>
    <t>Thuyền (5 năm)</t>
  </si>
  <si>
    <t>Vốn đầu tư cố định</t>
  </si>
  <si>
    <t>Bảng tính khấu hao</t>
  </si>
  <si>
    <t xml:space="preserve">Bảng ngân lưu </t>
  </si>
  <si>
    <t>STT</t>
  </si>
  <si>
    <t>CB_Block_7.0.0.0:2</t>
  </si>
  <si>
    <t>CB_Block_7.0.0.0:3</t>
  </si>
  <si>
    <t>Thấp hơn</t>
  </si>
  <si>
    <t>Cao hơn</t>
  </si>
  <si>
    <t>Thời gian nuôi</t>
  </si>
  <si>
    <t>Ngắn hơn</t>
  </si>
  <si>
    <t>Dài hơn</t>
  </si>
  <si>
    <t>Giỏi</t>
  </si>
  <si>
    <t>Bình thường</t>
  </si>
  <si>
    <t>Kĩ thuật nuôi</t>
  </si>
  <si>
    <t>Năng suất</t>
  </si>
  <si>
    <t>Tỉ lệ sống cao hơn</t>
  </si>
  <si>
    <t xml:space="preserve">Tỉ lệ nhiễm đốm trắng </t>
  </si>
  <si>
    <t xml:space="preserve">Mật độ nuôi </t>
  </si>
  <si>
    <t>It hơn</t>
  </si>
  <si>
    <t>Nhiều hơn</t>
  </si>
  <si>
    <t>Thuế TNDN (15%)</t>
  </si>
  <si>
    <t>㜸〱捤㔹摢㙦ㅣ㔷ㄹ㥦㤹摤㤹㥤搹㡢扤搴㘹㐹㘹ぢ㥢㈶愵愱㑥户㜶ㄲ㉢〹㈱㄰㝢搷㜶㑣㝣㡢搷㐹㉡㈴戴㥡摤㌹攳㥤㝡㉥㘶㘶搶昶㈲愴㠰攰ㅦ㈸攲戱〵昱㠰戸昴〱㉡㠵㈲ㄵ摥㔲ㄵ〴慦扣㈰㜸㈰㉦昰㐰ㄱ〱㠹攷昰晤捥捣摡扢攳戵攳愴㐱捡㐹㜲昶㕣扦㌹摦晤㜷㑥〴㔱㄰㠴晢㔴昰㡢㤲㐶攳昹㕡㈷〸㤹㔳慥㜸戶捤㥡愱攵戹㐱㜹搲昷昵捥扣ㄵ㠴㈹㕡愰搴㉤㥡て攴㝡㘰㝤㥤愹昵㑤收〷戴㐸ㄶ〴㔵搵㈴㥡〷ㄱ晣㉢㜶㍢ㅡ㜶攵搳㔴慤㔶愶㤶ㅡ㙦㄰搵㕡攸昹散㔴改㐶戴昷搲昸㜸㜹扣㝣晡捣㠵昱昲搸愹㔲愵㙤㠷㙤㥦㕤㜲㔹㍢昴㜵晢㔴㘹戹摤戰慤收㔵搶㔹昵搶㤹㝢㠹㌵挶捥㌴昴戳攷挷捦㑥㑣㤸ㄷ㉥㥣捦搳愷㠵挵捡搴戲捦捣攰㜱搱㔴㐰㜳愹㌲㔵㕥㘴攱攳愲㤹㈱㥡㐴戲敡㌹扡攵㍥㈶愲㌲㘴㍢㔱㘵㑤ぢ㑡㘰捣户摣戵㌲ㅤ扢㑦搰搴㍢㔷㥥っ㠲戶戳〱㝤㔶㤸㙤慦㌰㔳愵㥤㥡㔳つ挲㘵摤㜷㠲扣〳昹㌱㥦戹㑤ㄶっ㌹搳摢㑤㘶挷ぢ〳搵戹愱晢㡢扡挳搲㘸っ㍢㤱づ攷っ收㠶㔶搸㈹㌸搷〳戶愲扢㙢っ㑢㘴㘷戶㙤ㄹ㘲㍡㑤㝦㠵搴换㠳㑥挶ㄵ㐵攷㜱㉡㉤摤て㜹て㉡ㅣㅦ戴戶挷㕣㌸ㄷ㝤攷㠲㐹㤵ㄲ扢愰戳㥡攵㕣㘵扥换㙣㝣〴㥡ㅣ㑤㉣攲〲㡡昴戰㈳愹㉥㍢搰㤲㤸㡢㥤〰扣攰㉢ち㠴昵摣愲攷㍢㘴㤰ぢ㑣㜷㉦㥤㥤ㄸㅢ㍢㔵ぢ㡤㉡摢㐴㕢搳㘸㠱㤶挵搲ㅣ㔵㐷㉢㜷㙥扢㙢愵愰㝤昷晤ㅦ㠵愵㘶敢㠳㙦扢㈵户㝤攷戶愵攵戱慥㐰㤵㤸晥て戹㕥敦㠷戰㔱慡敢㔲扤㈱搵㥢㔲摤㤰敡㑣慡㥢㔲㝤㑤慡户愴扡㈵搵摦㤰敡敢戴愶㕢搴㑣㐶㡡换ㅦ晥㈹㝥攵扦昷㑥㑥㝥晦ㅦ扦㝤攷愳戱㍦晥㍤㍦㑣㡢慥挵㑣㔴㝤㝤㡢捣㘲搷攲㑥㤷挷昰攷挱慥㐶㥥㘶㑥㤸攷捣昱㜱㘳㘲㑣㍦愳换攰昲戰㍡㉤搲摡扣㜹搳㜲つ㙦㡢㉢昹昹㈹㍤㘰扢㍡ㅦ㡤攷愶扣戶㙢〴捦つ㥥慣㠵㝡挸㍥㤵㥣摢㈵戲㘷㕢㡤㕣㠰〵晣㝢㥦㑥㙥扢愱摢㙤㌶戹㙤㐵搳㉦㈴愶挹〱扣挶晥戳㌳㍥晢摡捥散㥥ㄳ㑤㔲愴摣攴戴昷㜰ㄹ㑤㐵攷㉡㔵㕡㕥挰㕣㝥扣㔱㘷搹㙡慥㌳扦挶㄰㘷㤹挱㔹㝤ㅡ㔳戱ㄷ㡥㉥戹挴㈸昹㤵昱㘲敦愸㌹扤ㅤ㌲搷㘰〶㥤㜷㠳昹㘱㘷㔵㙦搸散㤹扥㈵搱㌷㘹攲搹扥攱ㄹ慦搹づ㉡㥥ㅢ晡㥥摤㍦㌳㘹㙣敡攴昹挶㠲㘷㌰㜲摣㌴ち㐵昱㔴㑡ㄴ㠵㔷〶㜹て攸〶㘵慥㠸ㅥㄵ挳㡦㡦昶㥢㕤㜹㠵戸㈳㉥㙣〶㥢㤴㑥㍣㠰ㄸ愷ぢ㌲㥦摢㝦㘱て㑦㐸㑡㔸㝤㜲晦搵晣㡣㍢㥡晢晦㉥㤶愴㤱㤸晢改㑤㡡㡥㔷㜴搷戰㤹㝦㘰㑡ㄵ㜱㈲つ捥㈲晦㡢〲挲扥搲㐳ㄸㄲ户挵㡥扣㘵ㄹ㘱㑢㘹㌱㙢慤ㄵ搲ㄸ愵㕤㔵㠵㘸昷ㄴ敤㈹ㅡ搲㐶㔰ㅤ愱㉡㥢ㄵ㤴愷戱㐸挹㙡捦㐴㝤ㄹ〱敢攱攳㉥ㄲ扢挶攳㍣㈵攵㐰㜶㘶㍣㍦㐸愵〶㜱㜹㐵て㕡㈱捣昳挰㐹戰愶㝤ㄲ搵㔱慡㘴㠴挸〷㠶㜵㜰㥣㐶昶㉡㌸㔵㘶敡㠴ㄹ戸㜷㡢扡散㐴㘹愸捡㠲愶㠶㝣㌵㐷扥戲慤㔰㡢㥣㍦敦挰晡搹㜶㔸搵㐳㍤攳㔰收㈳㉤㘹戴㘸㤴敦㡡㕡搸㔹攰㘳摤摤搹戸㐷ㄴ㡡扣搹㐳㈵挷〷㈲㑡攴㌸攴㉦㐲㉡慥て㘶㠲捥㡥摣愴㈴つ扤㍦㠳㔱㘲㌵㘶㤹扢摡搹㘰〱㤶慢捡㠱愲㑣扡ㄷ㠸㉤㌵ㅢ搷㐳换づ捡㜴搲㔹摦㙢㙦㍣㑥㍡愰愵㍤㑢㔵户挸㝦㈳㉢㍥㍣㑦㐰㡡㤹㑤攸愶㕥㈷收愸㠷ㄱつ戹㔰㠳戵ㄲ戱晢昴挳㡢昶〲晤㘴て㥡㤳㤱㔹ㅦ㈶摢挳昹昲づ㐹㘸搵㘷ㅣ扦愸扣㐳搲㉥㌸㌷㍤㝦扤攱㜹敢戰愷㈱摥ぢ㕡㡣㠵挰〴戹ㄸ〳㜱慣㈳㡡愹㔴㕦ㅥ敦〱て㐰ㄳ捡㌱慡ち㤳戶㕤敡㔲っ㤴ㄷ㘹㈸〵㜴㜲㥣ㅡ㈷㕥扦昳搳戰㘴摣晤昵扢愵㍢㍦㜴㑢ㅦ扣㜹昷晤ㅦ户㑢攱㠷扦㈸扤㕡慡㜸ㅢ㥤昲戶ㅤ㙣㡢㝦㈱㐹〰㌲㜸㝦㝡敦捡㕢㤹敦㕣㜹昳晡户㥣搷㝦昲换户挴㍦挷ㄳ㐹㄰㈰㈳愸㍣㐴昰收㌲㌷㙦㔸㙣ぢ搶㌶㘴ㄲ慣慢戴㠳搰攳慥㔱㌰慢摥愲ㄷ㔶慤㘰挳搶㍢㈳㘶摣戸搹㘲㉥㈵㉥㥦昲㔷㘲捣摢搸㘰㠶㘶搶扣戶摦㘴㜳搵㈷㈱戱㤱㌸挸扣㜸㑥㤳㐴㉡㡦ㄶ慢〵摡㐹挱㤴㡡㈰㈳挲㈶㕤㡥㠳换㥥昴挸㥢㔰挵昰慥㐴㔷慤搰㘶㌹㤳愷㈶摥㔶㑤㤲㈲愱〱㈳㘳慥戶挸ㄴ慢〵㜳搶户っ摢㜲ㄹ㤴㜱㈴㕡㍡捦搶㈸昳㉦㝢㠱〵ㅣ㕦㌰㔷㝤摤つ㌶㄰挴㥡㥤愷晡㝡㍣摡挹收㤴攵〶昴ㄹ慥㐵戴㠷捤㕡换摢愲慢㕤摢㜱㘷昵㡤攰㠹搰ちㅣ㍥㉡㕣㌵愲㈴㑡㤲愸㑡敡愳敡㐷昹㉣㔱ㅢ㠹挰㝡㠹散㌴昴慤㐶ㅢ〲攳ㅦ㌹㑤㜵ㅡㄵ搷愱㈰㈳㍦㈶挳㔵㡦ちㄳ㔸〳㘷敤扢㉡つ㑣㝢㍢昷㘵㥥摢㕦挶㥥㤳㔴㝤㜹昶晡摣㉥ち晦㔸㤷㕥ㄹㄹ晤搰愰〷㠱㜴㈸㌲㈱〰㈱㔸ㄴ㜹㈶㔹〲㝡㐹戳捣㥡㝣つ㉣㜴㘸户㌹㐳㜹㌳㙦捥敢つ㘶㔳扡㜷昴㜰㈸敡〰㜷搱愵㈸㠸攷㉡㥥攳攸㌰㌹㕣敤㙡㑤摤㘶慡㌹搹づ扤〵换搵㑣慡戸㕤挶㐳晡㌶つ改摢㔱㘲㌶㔷㜰つ攰㙤搰昲搶㜴摦ち㕢㡥搵㔴搱〱㔴㝦㈲㙣ㄵ昷㌶ㄲ㘶户㜴㘳㐹㌲搳㐷昹㤶搴㕤㈶㜰っ搱㐱晤㘴搱㤲愸搰ㅦ昱ㄱ㔱㈲㐵ㅥ㥥ㄳ戵㔷㠸㥡捣㥦㔷〰㌷㔰敥㜵ㅦ㜱敥摤愲ㄱㅥ㥣㐴㠰㍣㑣㙢愳㜱〳㥤㌴㜰搶㠱㄰〲㈹㉢㍢敦改挶㡣摥愴㘷㥡㑣晣㐸愳㤲㙡ㄱ㙡晣㈲㐰㕤㠵敥〹㜴晦搸戴っ收慢ㄸ愸搱㘳㔰ㅡ㜰㔰㠹㜴㐸改㉤㈵挸㜲㑥ㅤ昴慤戹㉥慤ㄳ㜱慡散㝤㙣㥡摢㐳晦愳㙢攷扦㐴㠷㈲戶㜸㡡㍡㐵㑤敤㔵慡㐴挰㐵昰㤳㔸㔰挶㠲搷愸㤲〱㑣㤲扡改挷㔷㠴挲㜰愹㑤昳攷つ㈰㍦㤵㔰ㄲ㠷㡣㌲㘷㈴搷〳昵㤴〸攵愹摤㌷ㄳ愵㐶㔶捥㡣㙣ㄴ㕦〱㈹愱づ㐹㑡㤳慡㤵攴㌵㜹捦㘷㠹㤸㔳㘳ㅣ〳㡡挰㍤捡ㄸづぢ㘷㈱晡昵㝤ㅦ㄰㤲愰㈸㥢搵愲㘸㈶〲ㅤ㜵愵〱㘰ㅦ㡢敢っ㌵戵戳㔴㠹〸㐴摣㈰㈶攲〶ㅥ㡦㘴ㄸ㔳㔲㐶㝢散ㄷ㐶㥦㌵㘱挹戵戰㘳㔳昴㐰ㄳ㌲㡢㕡搰㝥㌴㑤㥡昴㝣㝡㐸㑣㈷㉦㌲㍢㝢㠱摣㜳㐷ㄲ㤷㐴扥つ㌳㜰ㄴ昹昷㠴㘸昶摤てづ㜶ㄱ㈳昶愰㈸攷愸㍡戲㘰㌵㝤㉦昰捣戰㔴愳捣㔸挲愵摢ㄴ㠴戱㐹昹㜷㐴㜱攰㌷挱㔸摡挵挳搵㈶㐰㘸㜶摤昵戶㕣㝥ㅡ㌹挰摢〳㤷㔷㈶㠳捦㐰愶扣ㅣ㈷㈹ㄶ攱㔴晣攲㜲㠱ㅡ㠵㔴ㄱ㔶㠹㔲㠴㘵愲ㄴ㘱㠶㈸挵搷愲㕦㐱㠶愲づ㙢ㄷ愰㉤㌶挴愶㘸㠸㉣㥤挹㠸㉦㈵㙥戸㝢散㘹攷㡡愰㈸㌰㈷昹㐳㘲昹㜰㥢晡㈵㡡捤㌰っ敤㈲慡㉦㔰㤵㉤挲㠶㌰愶㕣愲敡ㄳ㤵愹㝡晦ㄳ愰昲㐵ㅡ捥搳㌰㜷ㄹ㝡㕢っㄴ㌸散㄰㡤昴攴捦㈲㡣㤰㔳扥㑣つ晥㔸挶㥦捤㡡㌰㐷㉥捡ち㌵ち㈹ㄹㄲ扤㤸㘰㜷㜰㑡ㅥ㑤扥㠵㑣搳摢㐶〷㤱㌱㐵戱㈸昲攰戴昴昹㐷愳〵㠱㈲㠱昳㝦扦㈱㘹㝥っ㍡晤㈲〶挵捦搰㍦㙤㥡慡㘱挸ㄹ㈳㄰㝣㑦戹挷㘳ㅥつ㕣㡥〶搵昸户㜸㜹ㄸ㑡攱㍢扥㉡ㅥ晢敥愴晣搷㕢㍦昸昷捦㉥扥昴昶捦敦挷扦户昸㡥敦扤ㅢ敤㈸㝤攳戲㠸ㄶ敥㐶摡㌱㔴戸㝤㘸挷愹ㄲ㝦㐵㙣つ扣㔴扣ㄷ㑦散戹㔴㐰㐷て扡㔴昴㍣挲挱㜱㘴ㄳ㤱㈲㘷㐶挳㄰㉢挵ち换戶戹㥢攵〹〳昸昴っ㌶㑦㔰㤷㌲㍦扤摤挶戶㐵㄰ㄸ㈱戵㥢㘵㌴摥挳㘶挵㕣昲㈹敤㘴捣戹㠰慥㈸㠶㑡搷昸㌰愴昷摥㈷〱㈰㔰攰㑢挳晣挸〰昱㜴㈶つ㡣㌹㤰挹〱搸㙤㔷ㅥ摤搷㉤〹搰攱搱㙥㉢捡㔵晡㔸ㄷっㅢ㍤㘰㌸㉤摥㈶ㄵ㈳㉥㘶㠵㙦ち昷㜱㘴捡㕤㠲戶㐰㍦摣㐰㜸慡愰㉡慢㉤㘱〸㜹㠷㔷㠲っ慢㑤㌲㠶っ㌰〳捥ㄳ敦㔳戹ㅣ戸敤ㄶㄹ搴て捤㍡㥣㘶㠴㡣㈴晥㝦㈸㠰挰㔱ㅢ晦ぢ㌵〸㔳昴㘳敥㙢戴㔵挴戹㐱㐳㕢㠹ㅢ攸㠸㝣ち愳㌵慡扡愵㠸㈵㍣〶慤㔲㠳挲㜹㜷㔲㐴ㅦ〱㐹㝣㠷㐴㠵㈸㌰㐵ㅤ㔵ㄴ㜲晦〳挳㈳㌳㐲</t>
  </si>
  <si>
    <t>㜸〱捤㕣ぢ㜸㕣㔵戵㥥㍤挹㥣捣㥥㈴捤挸敢㔳㥥㈹㙦㈸挶愶戴㤰㐲ぢ㘹㤲戶昴㤵㤶㈶㙤㔱㠱㌰挹㥣㘹愶㥤㐷㤸㤹戴つ㙦ㄵ〱ㄱ㐴戸㈲㝣搸㤶㐷㐱ㄴ㐵㥥ㄷぢ㠸愸㕣ㄱ㄰昰㔳㤴敢㐵攴慤ㄷㅦ搷㡢㝣㕣〴〴㝡晦㝦㥤㜳搲㌳㘷昶攴挱攵㝥ㅦ愷㌳㙢搶㕥㝢敤戵捦晡昷㍥攷慣扤捥㑥㐳㉡ㄴち敤挰挱㕦ㅥ戵㘴昶敥ㄹ㈹㤶散㙣㑢㘷㍥㤳戱〷㑡改㝣慥搸㌲慦㔰㐸㡣㉣㑤ㄷ㑢㌵㔰戰晡搲愸㉦㐶晡㡡改㌳散㘸摦〶扢㔰㠴㔲㈴ㄴ㡡㐶㜵ㄸ昵㌱昷ㅢ昷ち㥡慤㜴㉤〹戴㐲摡㈲愹㈳㠹㤲㘸ㄲ㌶搲昵㈴つ㈰つ㡤㈰扤㥤ㅤ换晢搷攱ㄴ㝡㑡昹㠲㝤㐴昳㙡愷愳戹慤慤㉤慤㉤㌳㡥㥣摤摡㌲晤㠸收捥攱㑣㘹戸㘰捦捤搹挳愵㐲㈲㜳㐴昳㡡攱晥㑣㝡㘰㠹㍤搲㥢㕦㙦攷收摡晤搳㡦散㑦捣㙣㙢㥤㌹㙢㔶㙡昶散戶㠶㈹戰摣摤搹戱愲㘰愷㡡ㅦ㤶捤㈶摡㕣摥搹搱搲㙤㤷㍥㉣㥢㜱搸㠴挹慥㝣㌶㤱捥㝤㐸㐶㈳ㅣ㠸㔹㕤昶㐰㥡㈳㘶摢㠵㜴㙥㙤ぢ㑥扢っ㘸㤴㡥㙥㤹㔷㉣づ㘷㠷㌸昸㥤㜶㈶戳搲㑥挹㐸㘵扢㡡愵ㄵ㠹㐲戶搸㤰㈵㝥㜶挱捥つ搸挵㈹搹昹㥢〶散㡣慢㔸㡣㘶㔷㈷ち摤㠹慣㕤㑢愶㈹敢㡣攱愲愴㥤㉢愵㑢㈳㡤搹㔵㐵㝢㘵㈲户搶愶㑡㈴扢㜰㌸㥤㔴戵戵昸㠴㙡づ㌱㥤㤹っㄴ捥㈷摢㌹㤸㈸㤴愴挴㈱㙣㌵改晡愶㡢㜸㔱㜶㕥㥣㔲捤㠱㔶ㅣ戳㥥㜴㜶㠹㕤挸搹ㄹ㜶挲㤱㥣ㄶ㔰ㄲ㠰㥣㜱ㄸ㐵捡㜳㠷愳愴敡摤㉢㠶扥戰ㄷ敢㘳㈰晢㜵攷ぢ㔹㑣挸㘵㜶㈲㠷㈹㍢ㅤ挷ㄱ㍤愵㘴㤷扤挱㈹改㕤愰愴㜷愵晡㙥㈰㌵ぢ㕢㕢昵敥ㄴ敤〱愲㙡晦㠴换搲㙦㤷㤷㐶戸㉦ㄱ敥敢て昷つ㠴晢㤲攱㍥㍢摣㤷ち昷慤つ昷つ㠶晢搲攱扥㜵攱扥昵搰昱㡥㘸㕤㕤搸㍤摡㕢㝢㝡晦㕥ㄳ敡㍥敦昴㈵晢㍣㝥㜸㜷㕥昱㑡㤴ぢ昹攳㘰捡捦㜳挶㉣晦㜹戲愴㍦〱㈵扤㈷㠸戵ㄷ摢㉤㙣㥤愹昷愶㘸ㅦ㄰愵㕥挲㜹昲㕣户敤㜵摢㔵攱㕦晦㜶晥㝤捦搴㙤㥣㜹搷㑦ㅥ㔴扣搲愵㤳晤挰㤴㜷㘲〰愳ㄹ㑡㝡㉡㠸戵㍦㐸㑤㌷挰㌸㠰愲〳㐱㤴晡㥤摢挹摣㡢㙥㥡㙤㕦㝦昷愲㉦搷㕥昵敡慡〵㉤㉦㈹摥㐹愴㤳㠳挱㡣摢挹㈱戴㜸㈸㠸㜵ㄸ摢㉤㐵㈷㠷㔳㌴つ㐴愹㕦扢㥤摣㜳昴㐱搷扥晡捣㌱ㅤㄷ捤扤晡㡦扤㙤搷㍤愳㜸愷㤲㑥㍥〹㘶ㅦ晦戰捥昶愳挵㠲㙥愱扤㑦㠱㔸搳㐱挲摤㙤扡㤵㤲ㄹ㈰㑡㍤攱昵㄰㕡㜰挰戲晤㑦㕢㜶摢㝢㠷搵摣昲愵㍤㥥㔴扣戸愴㠷㤹㘰捡摤㌰っ挸㉣㕡㍣ち挴㍡㥡敤收㘳㐰摡㈸㥡つ愲搴挳㙥㈷㤱ㅢづ㜹㜴摢㌵㈷㉤扤晡㠹㔷㥥㝥㝡晢改㜹挵摢慣㜴㜲㉣㤸㜱摣㤸㐳㝢㜳㐱慣攳㐰挲㑢摢昴昱㤴戴㠳㈸昵愰摢挳攰昱㍦㍣晢搴ㄹ㘷㉤扡攲戹收㜷㜷㝤㈰慥ㄵ敦攱搲㐳〷㤸㜱㝡攸㠴㡡敥〲戱收㠳㠴攷户改〵㤴㉣〴㔱㙡扢摢㐳晥挱攳㙥㡦㥣㜳㙦晢㡤㌷晥收晥㕦㉤敤捡㉢㕥〵搲挳㈲㌰攵㐰ㄹ㈶搵㘲㕡㕣〲㘲㉤㘵扢㘵ㄸ敦㘵ㄴ㜵㠳㈸㜵㠷摢挹愷敦扥㜱扦攷扥户戹攳㡡挳㝥戹摤晡攵搷㡦㔴㝣〰㐹㈷㉢挰㡣摢挹㠹戴戸ㄲ挴敡㘱扢ㄳ搰㐹㉦㐵慢㐰㤴扡挵敤㘴摥㈵㉦户㙥晥挱搴㘵㤷㍦㔶晡搵戶㐳㕦㝦慤㘱つ慡㑦㜴敦ㅢ㕤㠵挴㐶摣㠹㜷摥攴㘷戴㑣攷扦昱㥦㙥㜸戸愵㘶愵㡥㑥戵戶㈶㘷㑤㑦ㅣ㤹㠸昰愶㌲搱摢㈸敦㕤つ愹㌵改㕣㌲扦㔱敥慢㝢㜷㈴㡡昶捥摢散㌴户慥㈳㍦㥣㑢ㄶ昷㌲㔷昶㤴ㄲ㈵㝢捦㘰摤㑥㈳ㄵ捤㝡昰搴戱㡢搲摦扥挱㘶慢ㄳ㤹㘱㝢摥愶戴㔳扤㑦愰ㅡ捦㥣㝣㝦昵摡〵〵晢昴搱摡㡡㌳㥡㠷㐸㘶㠳搸慥昰搲愹㜲捥慢戹㜳㌰㕦戴㜳㜲㝡搳戲㉢搲〳敢敤㐲㡦捤㌸挸㑥㡡慢扢戳捡㝤昰㑤㕢㥥㠳愳㜸㤴㈵昷昷㑢㔳昳㌷㤵散㕣搲㑥攲㝣㠷散㐲㘹愴㌷搱㥦戱昷㈸㔳㜱晡㐴挵㈷捡挴ぢ昲〳挳挵捥㝣慥㔴挸㘷捡㙢收㈵㌷㈴昰戰㑤㉥换㈷㙤㍣㉢㙢㜹㠴㔴愸愶㐶愹搰攱愶〷ㄶ敤ㄶ㕢㘴㈰㝣㐳捣㐷攷挷换愷㕤换㑡㜸〷㉦㌲㌶攷㘴昸挰㜱㡣㠹㕤㥡㌹慣扡愲捦㈷〶㡤搴㍥戴扡戶㥣攳攸挸晤晦㉡㠷挳扢扡摥捦摦㠰㠰攴㠴㐴㉥㤹戱ぢ㘳㠶扣㡡㘷愴㑦〲㠹摣㡣慢戹㉡㝡㝣慡慡㑤㙡㈴戲㌱㥤㉣つ㕡㠳㜶㝡敤㘰〹㌲㠴挵搱㈸愱慤㌸昴㘷㈰搲㥦㈵㌹ㄹ㈴ㄶぢ㔹愷㔰挹㡡改㔳㥤㜲㠴昱挱攴㐳ㅤ〶摥㕡㐲㉢挴挱挵㐸㜶㐱扥㔰慣愹㌱㜹㜹㐲愲㌸㔸攲昴ㅣ戳㤲㐱㡤敥㈳㌹つ㈴挲㌰㘵㐲㤱㔴㉤〳挶挶㙣㤷㥤㑡㈰㑣㤷慢㕢㈵㈲㔹㈷昲敢戲㡢〳㥡㈱攲㈲㕣㉢㥢㉣㜰戸昸ㅢ戲㥣晤昶愶㔲㔷愲㤴愸换㈲搸挴㈸㘹㈸㑤㤳㔶づ挷㤶㡤㈲昳㕡挷摣ㄲ㉣挴㠵昵㔹愹ㄷ㠱㘳〹ㄷづ慥㤷㔰㡤㑢挷㜶〲攷捥㜰搰ち㑥昴昲愰ㄱ戱㙣㜲愱㥤敢ㅤㄹ戲㡢㔴㡦㕡㘳㐲ㄹ扣扣㘸㙣昹㐰晦慡㔲㍡㔳㙣挱㤹㉥㉣攴㠷㠷㍥㑣㍢戴愵ㄳ㈰摥ㄱ搹㡡㔹㍣㜱㥦戸㈴慣摢挰戱改敢ぢ㐵㘹㡤ㄲ捤㤸㔵㜳戶挲搸づ晣挸愱㙤晣挴挶慡㡢㌰扡㥤㑣㠰捤㌰戲㈱ぢ㠴㝡ぢ戶㉣ㄹ愲㔲〰摡㡤搹㌵昹挲晡晥㝣㝥㍤攷搳ㄴ㈹ㄵ〷㙤扢挴㌰扣摥㕤㜶挸昲㐲愹㥡㥡戲㔸摡ㄷ慦昳㈱㘸愵㐱ㅡ攷㘵㌲捤㥥挵愲戵づ愲ㅡ㉣〸慣昵㘰づ㍣改愱㙦㤷㥡㤳㉦摥㝦㐷昳㐳搷攷㥡晦敤昲ㄷ敦扢㜹戸戹昴昰敤捤㥦㙣敥捣て㡤戴㙣捡ㄴ㌷愹慦〱〹㠶挲㙦㥣搵㝢㕤晢晤㙤㈷摣戵扤愱昳挴㠷㍦昷つ昵㉦㙥㐵㐵㈰捥搰㕡㤶〱㌹㌰敡㜲愸昱づ〳扥晣搰㐳㈸敢搳㐹ち㈰戸㑦〸昲戸㑤昰晥㠲愲㘲㜸捥㕢㠵ㅥ㈶搹〰愲ㄸ愳昳㐲搵ㅢ㐱扣㐳㕤〴晢ㅣ㝦ㄹ㐳挶昳㤵㘳㜸㈶愴㌱㍤㐶㥤㘲攴捦㜱搴挴㑤ㄳ㈹㑤㤴搴㌹㌰㙣〴攰㙣户愲㘲㤱搰㡣㘶〲挰昹㙣㝦㈶搴捣〰㕣㠰㙡㝤㈱挹㐵㈰㍥〰㉥㜶㡡㙡㉡㝥〵㠰㉦㔳改ㄲ㄰㜵〰㠸〰㜰㈹ㄸ敦㔰〵昴㌱ち〰搷ㅡ㤵〰㕣づ㘹㑣㡦㔱愷戸㉡㌱〱㌰㔸つ㠰戵㙥㐵挵〲㠶㑢ㄲ〱攰ㅡ㌰捡慥ち挰㘶㔴敢㉤㈴㕢㐱㝣〰㕣攷ㄴㄵ㤷㌵〲挰昵㘰昴つ㈰敡㜰㄰〱㘰ㅢㄸ敦㔰㈷晢〱㌸っ攲㑡〰㙥㠶㌴愶挷愸㔳搳愰㘱〲㘰㘵㌵〰㑥㜴㉢㉡ㄶ㔷㉤戰㈴〰摣づ㐶㉤慦ち挰㥤愸搶㜷㤱摣つ攲〳攰ㅥ愷愸㍥㠵㕦〱攰晢㔴摡づ愲戸昴ㄲ〰敥〵攳ㅤ㙡㠱ㅦ㠰改㄰㔷〲昰〰愴㌱㍤㐶㥤㥡〱つㄳ〰㜳慡〱㜰慣〷㐰㜰敤㌷ぢ㤶〴㠰㠷挱愸搹㔵〱㜸〴搵晡㔱㤲挷㐰㝣〰㍣敥ㄴ搵㔱昸ㄵ〰㥥愰搲㤳㈰㡡换㐲〱攰ㄷ㘰扣㐳㑤昷〳㜰㌴挴㤵〰㍣〵㘹㑣㡦㔱愷戸搸㌴〱㜰㜰㌵〰づ㜲㉢㉡搶愵㕣㙢ち〰捦㠲㔱〷㔴〵攰㌹㔴敢攷㐹㕥〰昱〱昰㤲㔳㔴㜳昱㉢〰扣っ㐶扦〲愲㡥〷ㄱ〰晥〰挶㍢搴㥥㝥〰戸挰慤〴攰㑦㤰挶昴ㄸ㜵慡ㅤㅡ㈶〰攲搵〰㘸㜲㉢㉡㤶捤㥤戰㈴〰扣づ㐶㌵㔶〵攰つ㔴敢晦㈱㜹ㄳ挴〷挰㕢㑥㔱㜵攱㔷〰㜸㥢㑡敦㠰㈸㉥慡〵㠰㝦㠲昱づ㔵敢〷㠰敢敦㑡〰昸ㄴ㡡改㌱敡ㄴ㤷敡㈶〰摥㜹扦捡㔳攰㙤户愲㘲㔵扦ㄸ㤶〴㠰㈸ㅥ㑢敡ㅦ㔰㌳㍦〵㘲愸搶昵㈴つ㈰㍥〰愶㌸㐵戵〴㠶〴㠰㈶㉡挵㐱ㄴㄷ晣〲挰挷㔰昲づ昵㌷昴戱ㄵ㈰㔰愶㤹ㅣ愸〴㘰㜷搴挵挶慡㔳摤㘸㘷〲攰ㄵ搷捦㡡㌸攰㘵户愲㈲攳挰ㅣ㠲〰戰㉦㑦昹㐵愸㤹〱㘸㐶戵㥥㑡戲㍦捦㙥㘷ㅣ㜰愰㔳㔴㉢㘱㐸〰㌸㠸㑡〷㠳愸㕥㠸〴㠰㐳㔰昲づ昵㕢昴戱搵〳愰〷攲㑡〰愶搱愶ㅥ愳㑥慤㐲㍢ㄳ〰㑦扡㝥㔶〰昰㠴㕢ㄱ捣㠶㐴戸扡㥡挴㉡戶㥥㈷㥣㕡㥤戶㌷㌲散㥥㤲㐲㑡戹㜳戸㔸捡换ㅡ愱㌱搵㤵敦捥㤷扡搲挵愱㑣㘲㘴搷㤴换慣ㄹ戴㜳㔸挱ㄷ戰㤰て挸昲㐳㐳㜶㔲愷㝡昲挳㠵〱㝢㔱搷㐷㘱㠵て晦㌰㜴戲戸て㉢ㅣㅦ㙣搱ちㄳち戳〴㐷㈸挲愵㘶㜰敤㈱㠹㙤㕦㥥㐰搸㌸ㄴ㥢㜶㈲摡㥢㉥㘵散晡㤴慣搱㠵㡦愶㠰㈲搲㈲挹扡㔴敦㈰㘲昲慥挶搴挲㐲㍡㤹㐹攷㙣づ挶㙥㡥敡㔲㝢㉤㔲㈰㉢昲挵㌴摦㈱㌴愶㝡ぢ㠹㕣㜱㠸慢戹㠱㤱㕤捡㑡戲散㡢愴㍡搲戹㈲扡㤱㔱㈴摦㤴敡ㄹ捣㙦挴㍢愸攱㙣㙥㘱㘲愸昸㤱ㄸ㤵㥤㔷㤰っ㡤ち慢㜰㔸㐵挳搱て㍡㍥搶㑣㔸摣搵挹㈸㌷㘳㥥㤶ち改晥㘱〲挶攱て捤挰户㤶㐴挶㌰ㄴ昹㉣戸攰扡捤㌷㠴㠱愴ぢ捦戵散㌵㡤㜱晤㍦晡㘲㙦ち搴昵㉣㌴㙡㌸ち㘴昱挲㔵㡢㜶愶㈳晦㑦㉦摣㈲㈷挳昲㠴戳㍦扣㔳㑤㜱愶㄰㌳㐲㥣㔱戸㌲㌱ㄳ㔸ち㑥换㔸㑡㜴㌸㐳愷散㘴ㄷ㈰㠱搰㤰㕡㥡攸户㌳挸㝢㘴ㄳ愵㈹㑥㠱〹㈸扣㤰㈹扡㜵㥤昹㙣㌶挱㈹挷搷㑡㍤〳㠹㡣ㅤ㑤捤ㅢ㉥攵㤷愵㜳㍡〵㈲昳搲ㄵ㈵㌶㐱㤴搸攴㘴㈸㔲㉢㤹てㄵ㥥戶昲㙢ㄳ㠵㜴㘹㌰㥢ㅥ㠸戲挰㥣攵㐷㘲慥攲攲慦〵㤸摥攱摤㑢㠲㈹て㈷昱㠰攱㙥㐱㤶㤰搰㜱昸㌱愳挳捡挲㍦昵〱搳㘵戸昱挸〳㐵户挱㕡㈴㡣㤳挰㑤捣㌹㤵搷扣户捤慦㥤ぢ㠹摣㥣搴愹㔴挰㔷捦〶㈵挳㙦㙤ㅦ挸㤸戹㤴㍡㈸挴㤶收ㄳ挹〵㠹〱扣㈲慥㜳㕦㄰㐷㌱戴扣搵ㄴ攲捣㙥㜵㈲㘱㡡㐴散㠶㜴搲㉥㐴㈹攸挱㕢敢㕡收挵㉣㘷っ戱捥慦〹㐵㈲昵㔱㔳㕦㡢㍣㕢〷扡㌹〳晦㕢昱㐵ㄵ昶晦㝡㘲ㅢ㐳㑥戸㈵㡦愸㘳攰㠷㍥㤶㍥㥤〶㈱晤〹㈸捣愱挲㕣㤰㐸〲㤵挱戱㈹㑦㌴㈱ㅤ愵愱㔴㉢慦㔶㤹〲㡢㈲㕤㈴戹戳㠸㌸㔲敦换㜹㔹㑥扡㉢敡扤慦戵㝡㌰换敤㘴捣戹扦㌲户挶攱〸㠷㙢㌱搴㔶昰㝤㐱㐵户㌰㤶敤戱㈵ㄹ愶㤸〰戲㡥㐳攳㝡㕥㉣戰摦挷ㄷ㤷愷㐰㡡㘸㠲㐱愳ㅣ戱㤸㙥㠷㑥㈸愶㙣㔰捦㜱㡢ㄲ〷㤹㜹愸搵ㅤ㈰㡡昷㍡㍥晥挱㝡て㉢㌵㠴ㄲㅦ㔸㈱慢ㄳ㉡ㄳ扤㐱㉡㘶㐸㜸㤳搴㕤㌴㕣〰挷㝢捦攸㕣㕣〰改昸㜳㤱㈹ㄵ㈸攲㔵ㄴ㡤戸〵㌵っ挶㜳〳慣攷挶〹㔰搰㡢愸戸挱慣戰㤸ち㑢愸挰㌴㑣〲㕦㙢㈹㑡㍥昰㘶㥡挰敢㠶づ挰㍢搳㘷搴〷摥㜲搴敡ㄵ㈰敡㝣㈸〴挱扢〰㌲〷扣ㄳ愱㌲㘱昰㉥㐴㌳〱㙦㈵つ㌳捤㔲〶㕥㉦愴攳㠳挷㜴っㄴ昱昶㡢㐶摣㠲晡㌲ㄸ〳㜸慢愱愰搷㔰㤱昹ㅡ㠳挲㐹㔴昸㌴ㄵ㤸挲㐹攰㙢㝤〶愵㔱昰昸㤶搸㌰昳㑥㠶づ挰㘳ㅡ挷㌳敡〳敦ㄴ搴敡㔳㐱搴㌵㔰〸㠲户ㄹ㌲〷扣㍥愸㑣ㄸ扣㉤㘸㈶攰㥤㐶挳㕢㔱㉡〳慦ㅦ搲昱挱扢づ捤愰ㄸ搲〳㌴攲ㄶ搴昵㘰㍣㌷挰㝡㌳㉦〹〵㙤㔳㤱戹ㅥ㠳㐲㡡ち㙢愹挰昴㑦〲㕦㙢㄰愵㔱昰昸昶摢〰摥㍡攸〰㍣愶㠰㍣愳㍥昰搶愳㔶㘷㐰搴敤㔰〸㠲㜷㈷㘴づ㜸㔹愸㑣ㄸ扣扢搰㑣挰换搱㌰搳㍢㘵攰つ㐱㍡㍥㜸昷愰ㄹㄴ㤱㈶愵ㄱ户愰㤸ぢ昲摣〰敢㠱㔷㠰㠲㉥㔲㜱扢㔹愱㐴㠵㘱㉡㌰㜵㤴挰搷摡㠰㔲捣扢攷攱扤扥〱扢㑤㔰〱㜶て昸㙣晡戰ㅢ㐱慤㍥〳㐴㍤っ㠵㈰㜶㑣敦㌸搸㥤〹㤵〹㘳挷㠴㤰㘰㜷ㄶつ㌳㌳㔴㠶摤㌹㤰㡥㡦ㅤ㌳㐸㔰っ㘹㍥㤱挹挸㤷㘹㈴〳㜶攷愱㔲㝦㡥㡡㑦㥡ㄵ㍥㑦㠵㉦㔰㠱㔹愷〴扥搶昹㈸㡤㑥㍣敥㔷㌰㠰㜷〱㜴〰摥㔳㍥愳㍥昰㉥㐴慤扥〸㐴㍤ぢ㠵㈰㜸捦㐱收㠰昷㈵愸㑣ㄸ扣攷搱㑣挰扢㤸㠶㕦㐰愹っ扣㑢㈰ㅤㅦ㍣㘶㥦愰ㄸ搲㤷搲㠸㕢㔰㑣㐱ㄹ挰晢ちㄴ昴㘵㔴㘴㝡捡愰昰㔵㉡㕣㑥〵㘶慣ㄲ昸㕡㔷愰㌴㍡昱戰ㄳ挳㠰摤搷愰〲散㤸戴昲㙣晡戰扢ㄲ戵晡敢㈰敡㜵㈸〴戱㘳㔶挹挱敥㉡愸㑣ㄸ扢晦㐱㌳挱敥㙡ㅡ㝥ㄳ愵㌲散慥㠱㜴㝣散摥㐲㌳㈸㠶昴㌷㘸挴㉤㈸㘶慦㍣㌷挰㝡ㄷ敤㘶㈸攸㉤㔴㝣挷慣戰㤵ち搷㔲攱㥦㔰㐸攰㙢㕤㠷搲㈸㜶搸㘳㘲挰敥〶愸〰扢ㅤ㍥㥢㍥散戶愱㔶摦〸愲㤸㥢ち㘲挷㠴㤴㠳摤㑤攰㈶㡣ㅤ㔳㔸㠲摤㌷挱㈸收戲捡戰晢ㄶ〴攳㘳挷㥣ㄷ㍥㈱晤㙤㤷㘱㐱㌱昱㘵挰敥ㄶ㠸昵㜷愸挸愴㤸㐱攱扢㔴戸㤵ち捣㤳㈵㘰捡晡ㅥ㤸搱㡢㤶㝢㘷っ攰摤づㅤ㠰户㍢㝥㍣愳㍥昰敥㠰㔸摦〹愲昶〵〹㠲搷っ㤹〳摥㕤攰㈶っ摥㔴㈸ぢ㜸㜷㠳㔱晢㠳㤴㠱㜷て〴攳㠳㜷㈰摢ㄲ扣敦扢っぢ㡡㐹㌳捦つ㤴扤㠹户ㅤ㘲㝤㉦ㄵて㌶㉢摣㐷㠵晢愹挰ㅣ㕢〲㉤慤ㅦ㠰ㄹ〵㡦㝢㠲っ攰晤㄰㍡〰㙦ㅡ㝥扣㕥㝤攰㍤〸戱晥ㄱ㠸㥡㐵〲㔵晤㘳㤷愹㐱㈱搲㠶㐲㜰挱㔰戱㤸攳ち㌰㤶攲戲慥愷㌴㤲挱㔲㥡㉣ㄷ㄰づ挷愵㤰㔳㡤㘵㑤扥㔰慢㐲戵挱敤つ愳㙤搷挰㔴晤㙥㠱慤㈳搲㡣㌵㐷攱㙣㈲挷㈱扤㔷戵㍤㍤搸昹ㅥ㤹㙤㜸㔸て㐱扥摢戲昴㐰㈱㕦捣愷㑡捤㍤㐸ㄳ㌵㜳㉢㑥㉡ㄴ㥡㍥㉦㌲〷ㄶ㡤㝤搲戱摡ㅣ㜷㤰㙥攰慢改搸晡㕣㝥㘳㑥捥㈶㔲攴㡥㈴昶愶敢敡搸㑤っ㕦㌹づ〰㡡㜱慥㌰搹㔸晦ㄴ㑣㘳㑤晣ㄸ㙡攲㠸㜳㤹㈶捣ㅣ㡦攱扡㡣㐷愴ㅤ捣㐴ㄷ㐹戴慤晡搵㠰㑡㉡扢戶慥㑥ㅤㄴ搸昷㔲戱戸ㅡ摤㌸㘰㔹㕣㕢㐵㡥㠱换ㄳ㙢挴搳摢㠹㈸ㅢ㜳㘲攸㥦㐱慥ㅦ〱㠹挵攷㠱㔲㘶㍤ち收㘳㥤ㅤ㝤攵㝢㜱慤挷㈰㙥㠰㔸搶㡦搸攴㕢戴㝥づ挹ㄴ㐸㝣挹愴㜸㠷㙢㐵㍦づ㐶㜶慣捡摥㔵搵㠵㈲㍥㈱晤ぢ㤷㘱㔷㙡〱ち㥣㥢㙡㍡ㅣ攱㡣㠰㌰愴㌹捣ㅣ㔱搵〲〹㐷戵㝣㔴ㄶ愲㕡㐶攵㈹㌰ㄸ㤵ㄳ㐴ㅤ愳挲戵ㄵ㡦昸㘲㡦㔹攲㌲慡ㅢっ㐷㐶ㅤ〱㜳㐴㑤扣晦つ㈴晡㘹㤰㔸㥣换㈴㤱搱㝢㑤㕦㌵摤㡢慦昰攴捦㔰戴㈷慣换ㅥ㔷㈵ぢㅦ㤶㝥て㌹㍥搲㔸㜱攱㈳晥散㡦㉥㉡晤㘹㠶戴搲㥦㔵㘸㈴晥扣〸〶晥慣愶㌹ㅣ㜱㉥㜷㠴㌹挹㘳戸扥攱愱㑥〶㈳晥散敢昷攷㘵㐸昵㉢㈰戱㌸㔷㉥㈶㝦㑥昵攴慦㔲㜷㉡㙣改㘶ㅡ㍣つ㐵㝣㐲晡㉦㉥㈳攳搳㡦㠲昸戳㥢搱㥦㕤㡣晥っ愰㤱昸昳摦㘰攰㑦ㄲ㍦㍣攲㜲愱㤱㐹㜹㤲戵㉥愳搶㠱ㄱ㝦攲㝥㝦晥づ愹㝥ㅤ㈴ㄶ㕦て㙡昲㈷攳挹摦愴敥愱戰慥て〱㔱㌹ㄴ昱〹改户㕤㐶晣ㄹ㐲㐱晣戱㡣晥搴ㅡ晤㌹ㅤ㡤挴㥦昷挰挰㥦〲㝥㜸挴戹㈸㄰㠶㉢〰㘱㠶㕤〶㕢扢㕣㝦挲㝥㝦㜶㐰慡㐳挸㜰挵攲㈳㘰㑤晥㥣攱挹㙢愱㈶㥢㠳㘵㥢戰㍡ぢ㜲㝣㜰㥦㠲㥣㡣昸㜳づ㌸昱攷慤昷㑣昳敤㑤㐸㉢攷ㅢ〳㜷昱愷ㅥ愶攰捦㜹㌴㠷㈳晥㌹㡦昹扣挷㝣挱㘵搴〵㘰摡昱㔵㙦挰攴攸昵搳挸㜳㥣〲ㄲ㡢㕦㠸㑡㤳㍦ㄷ㜹昲㕤愸㝢ㄴ扡搱戳㐰搴挵㌴挶搲敥㤰㤳ㄱ㝦㉥〱㈷晥晣搹攸捦慢㐶㝦ㄸ㑢㡢㍦㥦㠰㈹昸昳ㄵ㥡挳ㄱ扦捣㘳扥敡㌱㤷扢㡣㘲㄰㉣晥晣搱敦捦㕥㍣挷扤㐱㘲昱㉢愱㘰昲攷敢㥥扣㤹扡㜳搱㡤㥥〳愲慥㠶ㅣ㥦㤰㍥〰㜲㌲攲捦㌵攰挴㥦㘷㡤晥㍣㘳昴㠷昱慤昸㜳〸㑣挱㥦捤㌴㠷㈳扥挵㘳戶㝡っ〳㔸ㅥ敡〶㌰攲捦㙦晤晥ㅣ挶㜳㍣ㅣ㈴ㄶ摦〶〵㤳㍦㌷㝡昲ㄶ敡㜶挱㤶敥愴挱㙦㐲㡥㑦㐸户㐲㑥㐶晣昹ㄶ㌸昱攷㐹愳㍦㡦ㅢ晤㘱捣㈹晥捣㠲㈹昸㜳ぢ捤攱㠸㝦挷㘳ㄸ㔰㡡㠴㐱㈵て挵㔸㔱晣㜹捣敦捦搱㍣挷㌶㤰㔸㥣攱愲挹ㅦ㐶㤰㈲㥦㐳㕤扥攳搵㡢㘹㔰〲㐰㤶㡥㠷㥣扤㠸㍦昷㠰ㄳ㝦㝥㘴昴攷㠷㐶㝦ㄸ〶㡡㍦㥤㌰〵㝦戶搳ㅣ㡥昸扤ㅥ㜳㥦挷㌰捥攳愱ㄸ扥㠹㍦㍦昰晢㌳㥦攷戸〰㈴ㄶ㘷〴㘷昲攷㐷㥥㝣㌱㜵㔷挲㤶收ぢ攰㌸挳㍢㌹㠹㘵㜲ㄲㄱ㐶㈸挷〶挲〷昳晢㥥㘹挱ㅤ挷昳戱㠳㜸〴㔶㐲㌵㐸㜴㍢改攱摡昰㌱ㅦ捣㤶扣㘲㠵㈹扥㈱㡡摣㐹㕦㍦戸ㅤ㜸攴ぢ㔹㘸㜱㍦㝣昵㜲㥣㙡ㄳ攳㤶〸㑡㡣㠱㝤挷㙢挷扢㠵㜶攷㌷敡晥挶摢㥢ㅥ昱㕡㥣愲愶㕥㌱㉦昲挲戹搷晥晤㤶㘳て摡㜲摢づ昷昷㕣㘹昱扢㜷㥣ㄶ㘷晤戴㕤㌱㠲搹〳搲攰捥戵㕢攱㤶㜱攷摡㜷摤㡡攰搶扤㌸㘳ㅥㄹ慣㔵㌲㔸㡡㠱ぢ〷㑣摤㠲ㄶ㐴㐹ㅣ㕢㐳挷ㄸ㤲㑣捥戱愷扤ㄶ㘳㌹㜶摥昹敦㍢㡥慤㝢愴㕤㌱㤴㌱㌹㜶㔳㌵挷㙥㜴㉢㠲㕢昲攲っ㝥挴戱㔳ㅣ挷ㄸ挱㠸㘳㌷昸ㅤ敢愳㘳㡣㑤㈶攷ㄸ〳ㄹ㘹㌱㤶㘳㈱晦㠸扤㡡ㄶ㈶挷戶㔴㜳㙣戳㕢ㄱ摣㙡ㄷ㘷ㄴ㈴㡥搹㡥㘳っ㘵挴戱㙢晣㡥慤愵㘳っ㔲㈶攷ㄸ㈳㥡挹㌹挶攰挶攴搸㤵搵ㅣ晢㥡㕢ㄱ摣㐲ㄷ㘷㌸㈴㡥㘵ㅤ挷ㄸ搳㠸㘳㔷昸ㅤ换搳㌱㐶㉢㤳㜳㉣㠴㘶攳㍡㜶㕥敢㍦㥣愹昸㤵㥦戴㉢㐶㌹㈶挷㉥慤收搸㈵㥥㘳㠱慤㜱㜱挶㐵攲搸㌰㤸挶ㅡ挵攰㐶ㅣ扢搸敦搸㐶㐸㥢ㄸ戶㑣捥㌱挶㌸攳㍢收扦挶ㄸ敥㤸ㅣ晢㘲㌵挷捥㜷㉢㠲㕢摥攲っ㤰挴戱戳挱挰㌱㐶㌹攲搸攷晤㡥㥤ぢ㘹ㄳ攳㤷挹㌹挶㘰㘷㝣挷晣㈳搶㡣ㄶ㈶挷捥慥收搸㔹㙥㐵㜰㉢㕢㥣㤱㤲㌸昶㐵㌰㜰㡣攱㡥㌸㜶㠶摦戱ぢ㈱㙤㘲㈰㌳㌹挷ㄸ昵㑣捥㌱〶㐰㈶挷㠶慢㌹㔶㜲㉢㠲㕢搴攲っ㤹挴戱㑢挱挰㌱挶㍤攲㔸挱敦搸㘵㤰㌶㌱愲㤹㥣㘳っ㝦挶㜵慣散慥挸㐸挸攴㔸戶㥡㘳ㄹ户㈲戸昵㉣捥搸㐹ㅣ扢ㄲっㅣ㘳〰㈴㡥慤昳㍢㜶ㄵ愴㑤っ㙤㈶攷ㄸ攳愰挹㌹挶㤰挸攴㤸㕤捤戱愴㕢㔱戱愵㡣㐱搴㜸㕢捡㝣㝦㡢㈶戹㤷ㄴ㔳㘳昵㈹㐷捣戸〷挹戱㜴㈶㈳㜹愵〶散〰㈹攰慦挱㤶㘲愳ㄳ昶㝤攰慦㠶摤㘴ち㌶㐰昱㠵扡户挷㐰㑢㠹㡤慤搴昲〲㌶ㅤ搴愵ㄶㄵ戱㐱㉤ㄹ挵㕦戳㤴㑡昸㑢攳㡦挲昶㄰㘴晡㜸㥦挶攱㙣っ㌱㈶搹㤸㍤ㅢ㘳攷捥㑥㍣扣㍦昲ち㜳攳挸〷摢慢㘶㙤挱改㜸㐹攰愴㙦㉢㔴慤敡挷㄰㍢㑢摥昳㐲㍢攴㥣昱㔰搲搷㐲摦扡づ㠴㝦愵㈱攱㍦㐸㑣㕦て㠹㈴㕢㠵㠴㈲っ㉤㠳捥㌱敤挹愹ㄹち晣愹㔶㝤扤㤷㤶㘴㉦㙡ㄵ㔴㌸㡢慣㙤㈰收㔳㍢搹㜸㙡㌷㐱㕦昳搴㜶㥥搶捤ㄴ㌱〷散㥣㤶㘲㘰挸㔳昳づ挵㘸㑢㍡晢㌶ㄸ㜳㘷慢㡤㥤㝤〷晡㠱捥㙥愵挸搷ㄹ㠳戵戲捥ㄸ〱㐹㘷户㠱㌱㜷戶挲搸搹ㅤ戴㕣敥搹㕤ㄴ昹㍡㕢㡢㜲㔹㘷㔹〸愴戳㝦〵㘳敥㙣戱戱戳敦搳㜲㜹㘷昷㔲攴敢㉣㡦㜲㔹㘷挳㄰㐸㘷昷㠳㌱㜷搶㘵散散〱㕡㉥敦散㐱㡡㝣㥤㙤㐴戹慣㌳㍥扤愵戳ㅦ㠳㌱㜷㜶㥣戱戳㠷㘸戹扣戳㥦㔲攴敢散㕣㤴换㍡晢㈲〴搲搹捦挰㤸㍢㙢㌳㜶昶㈸㉤㤷㜷昶㜳㡡㝣㥤昱㠱㕣搶搹愵㄰㐸㘷㑦㠰㌱㜷㌶挳搸搹㉦㘸戹扣戳㕦㔲攴敢散㌲㤴换㍡攳㤳㐷㍡㝢ち㡣戹戳㈳㡣㥤晤㠶㤶换㍢晢㜷㡡㝣㥤㕤㠵戲扦戳〸㙦ㅢㄳ扥愷㈱㕡づ敤㡡扢扦晢晦愰㜰㙦摦戴っ晦ㄷㄴ搳㔶戱昲慤㤴晦㠱㝥ㄴ㙦㐶戴愱㥦㜱ㄹㄶㄴ㙦て㍣つ晤㍢㑡㜹㘷㄰㥤㘷㕤㐶㜴㜸㔵㡢捥敦㈹扤搵搳㜹捥慦挳㡢㔱㜴㥥愷㤴搷愱搸㜹挱慦挳㙢㐸㜴㕥愴㤴㤷㡦攸扣攴搷攱搴ㄷ㥤㤷㈹㝤搰搳㜹挵慦挳ㄹ㉢㍡㝦愰㤴㤳㔵散晣搱慦挳㠹㈶㍡晦㐹㈹攷㤸攸扣敡搷攱晣㄰㥤㍦㔱捡愹㈱㍡㝦昶敢㜰㔸㐵攷㉦㤴㜲㐴㐵攷慦㝥ㅤ㠱㤷挸晥ㄷ愴摥ㄱ㈷捣ㄲ捣晣つっ㠲ㄹ〱戸㐲㡢㐰㡢搶㙢㡥㤶㐰㕣愱㐵愸㐵敢㜵㐷敢㜹晣挸㜹㤴昵㐸戰㐵敢つ㐷㑢㘰慥戰㐵戸㐵敢㑤㐷㑢㠰慥搰㈲攰愲昵㤶愳㈵㔰㔷㘸ㄱ㜲搱㝡挷搱ㄲ戰㉢戴〸扡㘸扤敢㘸〹摣ㄵ㕡㠴㕤戴摥㜷戴〴昰ち㉤〲㉦㕡捣㘶㈱㌹收〱愰㠸戲挴㡡㍢摥㜵㜲ㅥㅤ㘸ㅢ㔵㈱㐵㘰愵攲晤㐰〵戱㤴㡡昷〲ㄵ㠴㑦㉡摥つ㔴㄰㌱愹昸㘷愰㠲㈰㐹挵㍢㠱ち攲㈲ㄵ㙦〷㉡〸㠵㔴扣ㄵ愸愰昷㔲昱㡦㐰〵ㅤ㤶㡡㌷换㉢敡晦ㄷ昴㡢㜴㔷</t>
  </si>
  <si>
    <t>㜸〱捤㝤〹㜸ㄴ㐵晡晥㔴㤲ㄹ搲㐳㠰㔶昱㐲㡥㈴ㄲ㉦㄰〹㠸㠰㡡〶ㄲ敥㐳㈵㠰㜸㙤ㄸ㤲㠹〴㜲攰㑣挲愱慣愰愰敢㠵㡡慢敢㉤㡡㡡敢慤㉢㜸攱戱㡡戸㡡攷㝡摦户慥慥扡敡㝡敤㝡晥摦昷敢慥愱愶愷㘶ㄲ昶户晦攷搹㘶昲愵敡慢户扥慡昷敤敥㤹㐹昵搷㑤㐸㠵㐲愱㕦戱昱㌷户〲ㄶ㝡㔶㉦㑥戶挶㥢〶㔴戶㌴㌶挶㙢㕢ㅢ㕡㥡㤳〳㐶㈶ㄲ戱挵㤳ㅡ㤲慤昹〰㐴㙡ㅡ搰㥥っ搷㈴ㅢ㡥㡦ㄷ搶㉣㠸㈷㤲〰㠵㐳愱挲㐲㈷て敤㍢晢㍦慥慥㌸散攵ㄴ搰〰ㄵ㜲㈲㌴㥤㘸ち㘹ㅣ㥡㈸㑤㘷㥡㈲㥡㉥㌴㕤㘹扡搱戸㌴摢搰㙣㑢戳ㅤ㑤㜷㥡敤㘹㜶愰搹㤱㘶㈷ㅡ㡥敦昴愰搹〵愶愸㈷捣戴捡㔱㠷捣㥥ぢ㌶搵慤㉤㠹㜸晦攲ㄹ摥㥣㐷㤴㤷て㈸ㅦ㌰㘸昰昰昲〱〳晢ㄷ㔷戶㌵戶戶㈵攲㈳㥡攳㙤慤㠹㔸㘳晦攲㐳摢㘶㌷㌶搴㑥㡣㉦㥥搶㌲㉦摥㍣㈲㍥㝢攰攰搹戱㝤㠷㤵敦㍢㘴㐸晤昰攱挳㡡㝡㈱昲㤴捡㔱㠷㈶攲昵挹晦㔶捣摥㡣㜹㐸攵愸〱㔳攲慤晦慤㤸㝤㄰ㄳ㈱慢㕡㥡㘲つ捤晦愵愰㘱敥搳㈱㔵昱摡〶敥晣㜸㍣搱搰㝣散〰㑣㍢㑤㘸搴㠶づㄸ㤹㑣戶㌵捤攷㜱㔴ㄹ㙦㙣㥣ㅡ慦㤷㥤摥㔴㤵㙣㍤㌴㤶㘸㑡ㄶ㌵㔱扦㜸㈲摥㕣ㅢ㑦㜶㙤ㅡ扤愸㌶摥攸〳㤳㠵㑤㌳㘲㠹㈹戱愶㜸〱ぢ摤㥡扣㝤㌸扥㉥摥摣摡搰扡戸㑢搳昴㘴㝣㙡慣昹搸㌸㈱攱愶戱㙤つ㜵慡愰〰慦㔰晥敥戶㤹挹㡥挲㝣㥡㉡攷挴ㄲ慤㔲攳㉥㉣户㘱㡤挳㐵㔸愴捤㡢㠷㔴㜱愰ㄷ昷㔹㜵㐳搳挴㜸愲㌹摥挸㐱戸㈷晢〵㐰㈲㤰户ㅦ㔲㑡㘹㍡摣㑢慡戳㝦昲㤱ぢ㐷㠹ㄴ挳昴㤹搲㤲㘸挲〱㌹㌹ㅥ㙢ㅥ㌱㘸挸㐰㙣晤慢㕢敢慡攲ぢ扣㥡㔳〲㤰㔳㑡昸慥㌰昹㘳换㠷㌹㝤改㉡㠳㔱〵慦攱っ㌷攳昲㉣换慢㠹攵搵捣捥慢愹捤慢愹换慢㠹攷搵搴攷搵ㅣ㥢㔷㌳㈷慦愶㈱慦㘶㙥㕥捤㍣㘰昴㔶搸愹㔳㥥扦昵㍥敦挰㜰昵挰㌳㈷㕣㄰慥㝥敥捡晡㤷攷㉡㥥搴昲㥥戰㍢ち扤捣㜹づ攷㍣昵㌴㔹㜱昶〰挴搹ㄳ㈶戲ㄷ㑣摥搸㘱㑥㍦㝡晡挳㈸昵㍣㈶挹㠹㐶慥扥㘰晤㕦㌶扤㔲㜵晦㉢㕦㌴ㅥ㜰攷㔷摦㈹扥㘳挸〸〳㔰㘸㔷㠹㝤ㄸ㜱㈰㑣愴㥣晤㈶㐳㠹㐱㜴つ㠶㔱敡㐹㝦㤰挴昰㉥愷挵㔷㥤㌹攱挲㑦㜶戸㙦攷㌷㈲㤷㈹扥㈳挹㈰㐳㔰㘸㠷挶㝥㡣㌷ㄴ㈶㌲っ㈶㙦昲㌰㘷㌸㍤晢挳㈸戵挹ㅦ㘱攸て㉦㥦㌵攸㥡攲戱㤷敦㜱搸㥣㜳敥㍣慡㐸昱敤㑥㐶㌸㄰㠵㌴ㅡ攵戲㐷戵㔲㔲㜳㐶㌰攲㐱㌰㤱㠳搹㙦㐲昹扥㑥〵㕤㈳㘱㤴㝡挰ㅦ攴㉦摢㝣㍡㘹㝤敦㘳慡㔶扤㝡摦捦㘳捦摡晤㝥挵㌳㑢〶愹㐴㈱㝤㤰㜲昳愸㈹㘷捤愹㘲挴搱㌰㤱㌱散㌷愱扣摣ㄹ㑢搷㌸ㄸ愵敥昲〷㠹㉥ㅣ㜳挷挴㜹㉢㈷摦搸攷愶㈹搷㍤戳㜱愲攲摢戵っ㌲〱㠵㜶〷㤹挸㠸㤳㘰㈲㤳搹㙦㌴〶㤹㐲搷㈱㌰㑡摤收て㜲㘱摥愹慢攷ㅣ㝦搱㈱换搷㉥㍦㘴搹ㄱ㜷㝣慢昸㜱㈰㠳ㅣ㠶㐲摡㈰㠳㐸㈴㜵㘰㐹捤㤹捡㠸搵㌰㤱㘹散㌷㘱㔰戹㌳㥤慥ㄹ㌰㑡㕤敦て搲昷攵敡攵ぢ敦㙡㥡戸㙣收敥㤱㠷晥扣㉥㕦㜵㈶ㄸ㍦㤱㤹㌰敤散昵㈳〰㜱㡥㈴昸㈸㤸扣㜱挳㥣愳改㌹〶㐶愹㌵晥〸ㄷ㥣㜸晡〷㙢㥥ㅥ㌹昶愲㤹㡦捣づ晤愴扥㔲晣㉣㤳ㄱ㙡㔰㐸愳㘱摢敢戳〰㜲㘲㌰㤱搹㌰昹攳戱搷㙢改慡㠳㔱敡㔲㝦㤰㐱敦㕤㍥扤挷戳㌵㈳捦㙡㝢收晢㜳摦ㅡ㜲慣攲㘷愵っ㔲㡦㐲摡㈰㌶慤㡥㘵挴㌹㌰㤱〶昶ㅢつ慤收搲㌵て㐶愹昳晤㐱昲敥㍣愵愶昰挵㡢㈶㥥㝦㜷㝣捡㕢摦摦㜱扣攲㘷戱っ搲㠴㐲摡㈰㌶㈶捤㡣搸〲ㄳ㤹捦㝥ㄳ挱攴㌸扡ㄲ㌰㑡慤昴〷昹㘹㠲摡㜸挲㌱㜳挶㕣㌷㈵㌴愹敥昸㜵㘳ㄴ㍦敢㘵㤰㔶ㄴ摡搹㈱㙤㡣户〰㈶戲㄰㈶㙦捣㌰㘷ㄱ㍤㡢㘱㤴㍡搵ㅦ攱敥慦㙥昸攲戰㘱て㑤扣晡て摦摣㌳愳攰㤷捦ㄵ扦㐸挸〸㈷愰㤰㑥挳㜲㠶㉣㘱挴摦挲㐴㑥㘴扦昱㌸㜸㤷搲戵っ㐶愹愵晥㈰㉢扦ㅤ㝤敤㝢慦搵㡣㍢愵㘸挹昶昱㌵敦慣㔱晣愲㈲㠳㥣㡣㐲摡㈰戶㌷敦攵〰㌹㉢㘰㈲愷戰摦㌸扣㘵㥤㑡搷敦㘰㤴㕡攴て㜲㑣摥㜵㤳捦慥㝥㙢搲攵㔷慤扤愱敦〷㈷慤㔷晣㈲㈴㠳㥣㡥㐲扢㠳㥣挱㠸㘷挲㐴捥㘲扦〹ㄸ㘴㈵㕤㘷挳㈸㜵㥣㍦挸ㅥ㕤㤷搴㌷㍤㔷㔳㜱㝥㡦攲捤ㅦ㍦昶㐴㕣昱㡢㤶っ㜲㉥ち㘹㠳搸昶晡㉡㐶㍣て㈶昲㝢昶ㅢ㠷扤㝥㍥㕤ㄷ挰㈸㌵搷ㅦ攴扡㑦㜶扣㜰搵愴挲〹ㅢ搶ㅤ昶攴㔷㡦っ扤㕤昱㡢㥣っ㜲㈱ち敤散昵㡢ㄸ敦㘲㤸挸㈵㌰㜹ㄳ㠶㌹㤷搲㜳ㄹ㡣㔲戵晥〸㔳捥攸昴挴㍥㕦㙦ㅥ扢㉡摣㌳昶昱㤷昹捤㙡㝢㌴换〸㔷愰搰㉥㡤搵㡣㜸㈵㑣攴㉡㤸晣㐹愰戱㠶慥慢㘱㤴㍡摡ㅦ愴搳挱㥢摦晡晣慥搷㉢搶晦愹㜶㔵㡦㤱㍤扦㔰晣ㄶ㉡㠳㕣㡢㐲摡㈰戶搳㜰㉤㈳㕥〷ㄳ昹㈳晢㡤挵㘹㜸㍤㕤㌷挰㈸㌵摤ㅦ㘴搳慣㤵ぢ昷㕦㌲㘳散㥡㤷扥㉤摢戳㑦挱㕣挵㙦戹㌲挸㑤㈸戴愳搵捤㡣㜷ぢ㑣攴㔶㤸扣昱挳㥣摢攸戹ㅤ㐶愹㈹晥〸捦捤㥤昱挴㜹愵ㄵ攳㔶户㍥昸捡捦㔵挷摦愹㜶㐲戳㡣㜰〷ち敤㡣戰㡥昱搶挳㐴敥㠴挹㥢㌸捣戹㡢㥥扢㘱㤴ㅡ敢㡦昰挹扡㐹戳扥㝢愴攷戸〷㈷晣㜱户㥦ちㅥ㍤㑢敤㡣㘶ㄹ攱㕥ㄴ搲㠴㤲捦愵搴㝢扢昷㈹戵㠱ㄱ敦㠳㠹摣捦㝥㘳㜰づ㍥㐰搷㠳㌰㑡㔵昸㠳摣㜸捦攲㉥㥢㠷晦㌰㘵搵㌱㕦ㄶ扦㔸㌵㝢愴敡㐱㌰㝥㈲て挱戴㍢挸挳〰㌹ㅢ〹㝦〴〶敦㔷攵捥㈶扡ㅥ㠵㔱㙡戸㍦挸捣摤ち㍥㡥㝤㌳㝢挲㥡扢㙥扣收㠶㙥㈷て㔱扢㄰㡣㥦挸㘳㌰改㠳㔸㍥搴ㅦ〷挸搹㑣昸ㄳ㌰㘰戲慦昳㈴㕤㑦挱㈸㌵挸ㅦ攴昵㘳ㅦ扡晥㤹㥡攲㌱昷慣摢㔰㔰㤲扦晦攸愲㘷搰㝣㤸晦戵戰㉡ㄱ㕢㠸㉦摡㕢扥挳てㅡ㌰㤰晦摡晦攳〵㝦扢搴て愹ㅦ㕡㕦㕥㕥㌷㘴㘰㙣㜰㉣㕣㠲戰ㅤ晤㤶捣㜷捤愲晡挳ㅢ㥡敢㕡ㄶ捡搷收㥥愳㘲挹昸㤶㙦搱晤晣戶㔱㉤㙤捤㜵挹㕤散㡤搵慤戱搶㜸㡦㘰摢㤶㈰ㄹ摤慡昱㐷㐵㍣㈹攳昵づ㜶㥢ㄱ㙢㙣㡢㡦㕣搴攰㌵昷ち㌴攳㑦㡡㤶搹搹㕢挷㈴攲挷愵㕡㌳㘶㌴ㄲ㝦昳㉥㤰搸ㄹ㉣扤㈶㙦㕥挵㤵㜳㕡㤲昱㘶㤹㕥扦愶㐳ㅢ㙡攷挵ㄳ搵㜱晥挵ㅣ慦ㄳ慡摢戳挹晦扢愶摦㈱捤㈰㡡扦㔴敡㑡㑤㙦晤攸㐵慤昱收扡㜸ㅤ收㍢㍦㥥㘸㕤㍣㉤㌶扢㌱扥㐳ㅡ挴ㅢㄳつ㍢愷戹挷戴搴戶㈵㉢㕢㥡㕢ㄳ㉤㡤改㉤㈳敢ㄶ挴昰户㔴摤攴㤶扡㌸晥ㄴ㉡攰ㄶ㔲愱晣㝣愵㐲㝢搹晥ㅥ㘱摣攴〰搹ㄱ挶㉥敥㠵㝤扥㔳晡㘱㌷㘰㉡搸㠱㐵㘳㥣挷㘴㕥摦㜶㠲㐹㕣㠶搹㌳㍢搰攰挴攵〵愲昷挸㡥㤶㌹愶昶摣晦㕦㜰㕥摥㜶㍥晢搱ぢ昰昷收戸㔸㜳㕤㘳㍣㤱㜳㜱㐴㜱㐶捥戳㌰攱㝤㜰㌶㘷㔵慦〰〸戵㐸㉤づ㉦㙣愸㙢㥤ㄳ㤹ㄳ㙦㌸㜶づ扦昱㘰〱愵戰㤰搲㘶㙣捥㜳㜰㌹捦搳扣〰ㄳ㡤㠶㈲㉦ㄲㄴ㠹㍡㉦㜹昵㜰㈹㝥㙦晤㕦戲㜹攸攵挸㕦捥㔸收㐸㠶㥢挶戴㈴㤲昹昹㌶㤶攳㘲挹㌹慤㍣㍣㜳㌷㌲摥换㌴慦挰㠴晢挲戴晢㠷㜲㌷㠰ち戸ㅥ搰愵愹㉡㕥ㅦ挳㉡㡣㥣摤㉡ㄶ㙥昲晥戰慦㡡㈷㙢ㅤ慥〰㡣挷戹戲㈸㠲ㄲ㑥晥愲㈶ㅥ晤昱㐵慤㔵戱搶㔸愷㈶慣㈵㘰㉦㌹〰昵㤳㕥㕥㠹㍤扢㠸㑦昷㡥晡㌵㐴㜰愵㘸㐴改㉣づ㉦ㄲ㑥ㅣ㥣㉦愱㝣摦收㈶㠱戹昷〶㠹㐸昰㐰㑦㕦ㄳ挰㔲㐵摤搸㜸昳戴挵昳攳㐹挲ぢ㈳㌹愵っ㥥㕥っ㜶㐸敤散改慤つ㡤挹〱㤸改搸㐴㑢摢晣晦㘶ㅣ挶㜲㕥㠵搱㕢㜸㌷ㅣ挵ㅤ攷〴戹㐲㥤ㄶ㜰摦搴搴㠴ちㄹ㡤ㅥ㘷㔷ㅡㅥ慤〸昶㉢㝥挹收扣㠹㕦搱㕣㙤攱㌲㈰戶㘶晤㈴っ㝣㔱ㄳㄴ㥡㤶㠸换㡡㔰愱㔴愰㜶㤷愶挳㕢ㄲ昳㘶户戴捣攳昱搴㔵㙡挹㌹昱㜸㉢㔷㔹㍡晢慢㑡戲㝡愴㔴㝥㝥摡㔲㠹戱ㅣ搳〷昱㈳敦挲㜴ㄹ搹搸㔸慣㈳㈶㈳敦挱㤵㡦昵㥥挸晢㈸昴㥤戹昱晡搶攲扡㜷㌷摣㕥扣昱慡收攲㐷㔶扤㝢敦㜵㙤挵慤㡦摥㔶扣㜷㜱㘵换晣挵〳ㄶ㌵㈶ㄷ愹㥥㔰㠲㡢ㅤ摦㉣㤹㜶㘵挵㠶㘱攳敥戸扢愸昲戰㐷㑦扡㔴敤攲㌷㘴慣戳散㠱搸㈵昸㜱㍥㠲㔱㍢〳挶㜷ㄸ㤴搳㌷攷㘳搴㥤㑦㘸晥づ㠳昷〹㔱ㅥ㙦ㄳ㥦㜹㔵戵㈷㝥昳慤挲昹㥣收ㅦ㌰慡ㅦっ㑦㔴攷ぢㄸ扤㈹ㄷ昱戹晦㘵ㅦ敥〵㜷收㍥晣ㅡ摥愸㤳愳㑤昵〷㠲晢搱愱㙥づ㤵㜲愸㤲㡡㈰戰㔵㠰戰摦㤰戱っ戴て扡㠹〰㍦戱㝦㍥㘰㜶〱㝥攱ㄸㄴ挶攱搱㘷〸㤰攷㔵搵㐰戴㠹〰昹㜰㌸㕣昱㔶㠳攰ㄲ〱挲愸改㑤晤昰㡢㈱㐰㌹摣㤹〲㌸㡣改攴㘸㔳㠳搱捦㈶挰㤷〸㙥ㄵ攰ぢ扦㈱㘳㠹㙡㍦㐴㉡攱㉣戶攵㤴㍦〷捣㉥㐰㜷㌴㍢摢搳散〰㘳〸戰㤳㔷㔵㐳ㄱ㐴〴搸㤹愰ㅥ㌰㙡㌸㕣㈲挰㉥愸改㑤㝤㘰ち㌰っ敥㑣〱晡㌰愶㤳愳㑤敤㡦㝥㌶〱㕥换㈶挰慢㝥㐳挶ち摡〸㐴㉡攱㉣昶攰㤴㕦捥㉡挰㕥㘸㜶晡搱昴㠷㌱〴ㄸ攰㔵搵㐱〸㈲〲散㐳搰㐰ㄸ㔵〱㤷〸㔰㡥㥡摥搴搳愶〰〷挳㥤㈹挰㄰挶㜴㜲戴愹㤱攸㘷ㄳ攰㤱㙣〲㙣昴ㅢ㌲㔶昷慡㄰愹㠴戳㌸〸㠳慡㠷戲ち㔰㠱㘶㘷㈴捤㈸ㄸ㐳㠰㉡慦慡㐶㈳㠸〸㌰㥡愰㌱㌰㡡ぢ㝦㈲挰㔸搴昴愶敥㌶〵ㄸ〳㜷愶〰ㄳㄹ搳挹搱愶挶愱㥦㑤㠰㕢戲〹㜰戳摦㤰戱昲㌸ㄱ㤱㑡㌸㡢㘹㥣昲㡤㔹〵㤸㠱㘶攷㜰㥡㤹㌰㠶〰㐷㝡㔵㌵〹㐱㐴㠰愳〸㍡ㅡ㐶㑤㠱㑢〴㌸〶㌵扤愹㌵愶〰㤳攱捥ㄴ㈰挶㤸㑥㡥㌶㜵〸晡搹〴戸㈸㥢〰ㄷ晡つㄹ慢愲㔳ㄱ愹㠴戳㤸换㈹㕦㤰㔵㠰㐶㌴㍢㑤㌴捤㌰㠶〰昳扤慡慡㐶㄰ㄱ攰㌸㠲ㄲ㌰㙡㍡㕣㈲㐰ㄲ㌵扤愹戳㑣〱愶挱㥤㈹挰㐲挶㜴㜲戴愹ㄹ攸㘷ㄳ攰攴㙣〲㥣攴㌷㘴慣搸ㅥ㠱㐸㈵㥣挵㌲㑥㜹㘹㔶〱㑥㐶戳戳㥣㘶〵㡣㈱挰愹㕥㔵ㅤ㠹㈰㈲挰敦〸㍡つ㐶ㅤつ㤷〸㜰㍡㙡㝡㔳ぢ㑣〱㡥㠲㍢㔳㠰㤵㡣改攴㘸㔳挷愰㥦㑤㠰挶㙣〲捣昳ㅢ㌲ㄶ㤴㘷㈱㔲〹㘷昱〷㑥戹㈱慢〰ㄷ愱搹戹㤸收ㄲㄸ㐳㠰换扣慡㡡㈱㠸〸㜰㌹㐱㔷挰愸㕡戸㐴㠰搵愸改㑤捤㌲〵㤸つ㜷愶〰㔷〳ㅦ㜵㜲戴愹㍡昴戳〹㌰㈳㥢〰搳晤㠶㡣挵㙥㉥㕦㤷㜰ㄶ㌷㜱捡搵㔹〵戸〵捤捥慤㌴户挱ㄸ〲晣挹慢慡㌹〸㈲〲摣㐱搰㍡ㄸ㌵ㄷ㉥ㄱ㘰㍤㙡㝡㔳ㄳ㑣〱ㅡ攰捥ㄴ攰ㅥ挶㜴㜲戴愹㜹攸㘷ㄳ愰㈲㥢〰〷晢つㄹぢ昱捤㠸㔴挲㔹㍣捣㈹㡦挸㉡挰㈳㘸㜶㌶搱㍣ち㘳〸昰㤸㔷㔵㉤〸㈲〲㍣㑥搰㘶ㄸ㜵ㅣ㕣㈲挰ㄳ愸改㑤敤㙢ち㌰ㅦ敥㑣〱㥥㘱㑣㈷㐷㥢㑡愰㥦㑤㠰扤戲〹戰愷摦㤰㜱㤱愰つ㤱㑡㌸㡢㔷㌸攵摤戳ち昰ㅡ㥡㥤搷㘹摥㠰㌱〴㜸换慢慡〵〸㈲〲扣㑤搰㍢㌰㙡ㄱ㕣㈲挰扢愸改㑤昵㌶〵㔸〸㜷愶〰ㅦ㌲愶㤳愳㑤㉤㐶㍦㥢〰摤戳〹戰㥤摦㤰㜱つ㘳〹㈲㤵㜰ㄶ晦攰㤴户挹㉡挰㤷㘸㜶扥愲昹㈷㡣㈱挰㌷㕥㔵晤ㄶ㐱㐴㠰㙦〹晡づ㐶㉤㠵㑢〴昸ㅥ㌵扤愹㐲㔳㠰ㄳ攱捥ㄴ攰㐷挶㜴㜲戴愹㘵攸㘷ㄳ攰㤷㥦戳㝣ㄵ晥搹㙦挸戸扥戲ㅣ㤱㑡㌸㡢㠲㍣㑣昹㐷挰散㕦㠵㈳㘸㜶㍡搱ㄴ挲ㄸ〲㐴扤慡㕡㠱㈰愵っ搴㤹愰㈲ㄸ㜵㉡慡㈲㐰ㄷ搴昴愶晥㠹㌱㔲㝦っ㥤〲㜷愶〰摢〰ㅦ㜵㜲戴㈹㕥搰戱〹昰㜱㌶〱晥收㌷㘴㕣晢㌹〳㤱㐴㠰ㅥ㥣昲㠷㔹〵攸㠹㘶愷ㄷ㑤㙦捥㙥换㕦㠳挵㕥㔵㥤㠹㐰愵愴㔳㐲㔰㈹㡣㕡㠹慡〸戰㉢㙡㝡㔳㙦㤸〲㥣〵㜷愶〰扢〳ㅦ㜵㜲戴愹戳搱捦㈶挰㜳搹〴昸慢摦㤰㜱㕤㙡ㄵ㈲㠹〰〳㌹攵㘷戲ち㌰〸捤捥㘰㥡㝤㌹扢㉤〲散攷㔵搵㜹〸㔴㑡㍡㐳〹ㅡ〶愳捥㐷㔵〴ㄸ㡥㥡摥搴愳愶〰扦㠷㍢㔳㠰ㄱ挰㐷㥤ㅣ㙤敡〲昴戳〹㜰㕦㌶〱㌶昸つㄹ搷捣㉥㐲㈴ㄱ㘰っ愷㝣㑦㔶〱挶愱搹ㄹ㑦㌳㠱戳摢㈲挰㈴慦慡㉥㐶愰㔲搲㤹㑣搰ㄴㄸ㜵㈹慡㈲挰㈱愸改㑤摤㘶ち㜰〹摣㤹〲㔴〳ㅦ㜵㜲戴愹换搰捦㈶挰摡㙣〲㕣敢㌷㘴㕣搲㕢㡤㐸㈲挰搱㥣昲搵㔹〵昸つ㥡㥤ㅡ㥡㔹㥣摤ㄶ〱㘶㝢㔵㜵㈵〲㤵攲挷愹㈵愸づ㐶慤㐱㔵〴㠸愳愶㌷㜵㠹㈹挰㔵㜰㘷ち搰〰㝣搴挹搱愶慥㐶㍦㥢〰攷㘶ㄳ攰ㅣ扦㈱攳㜲攳㕡㐴ㄲ〱ㄲ㥣昲捡慣〲戴愲搹㘹愳㔹挰搹㙤ㄱ㘰㤱㔷㔵扣〸㔹㑡㍡㡢〹㍡ㅥ㐶㕤㡦慡〸㜰〲㙡㝡㔳㉢㑣〱晥〸㜷愶〰㑢㠱㡦㍡㌹摡搴つ攸㘷ㄳ攰昸㙣〲㉣昶ㅢ㌲㉥㠵摥㡣㐸㈲挰㘹㥣昲挲慣〲㥣㠱㘶攷㑣㥡戳㌸扢㉤〲㥣敤㔵搵㉤〸㔴㑡㍡攷㄰㜴㉥㡣扡つ㔵ㄱ㘰ㄵ㙡㝡㔳捤愶〰户挲㥤㈹挰〵挰㐷㥤ㅣ㙤敡㜶昴戳〹㔰㤷㑤㠰㕡扦㈱攳㑡敤㍡㐴ㄲ〱慥攰㤴㘳㔹〵戸ㄲ捤捥㔵㌴㙢㌸扢㉤〲㕣攳㔵搵㝡〴㉡㈵㥤㙢〹㕡ぢ愳敥㐲㔵〴戸づ㌵扤愹㤹愶〰㜷挲㥤㈹挰㡤挰㐷㥤ㅣ㙤敡㙥昴戳〹㌰㈵㥢〰㤳晤㠶㡣ぢ挹ㅢ㄰㐹〴㔸挷㈹㑦捣㉡挰㥤㘸㜶敥愲戹㥢戳摢㈲挰扤㕥㔵摤㠷㐰愵愴戳㠱愰晢㘰搴〳愸㡡〰昷愳愶㌷㌵捡ㄴ攰㝥戸㌳〵㜸〸昸愸㤳愳㑤㍤㠸㝥㌶〱㠶㘵ㄳ㘰愸摦㤰㜱㤱晢㘱㐴ㄲ〱㌶㜳捡㐳戲ち昰㈴㥡㥤愷㘸㥥㠶㌱〴㜸搶慢慡㡤〸㔴㑡㍡㝦㈵攸㌹ㄸ戵〹㔵ㄱ攰㜹搴昴愶晡㥢〲㍣〲㜷愶〰㉦〳ㅦ㜵㜲戴愹㐷搱捦㈶㐰㘹㌶〱㑡晣㠶㡣ぢ昰㡦㈳㤲〸昰づ愷摣㈷慢〰敦愱搹㜹㥦收〳捥㙥换ㄱ昰㤱㔷㔵㥢ㄱ愸㤴㜴晥㐶搰挷㌰敡㐹㔴㐵㠰㑦㔰搳㥢摡挱ㄴ攰〹戸㌳〵昸ㅣ昸愸㤳愳㑤㍤㠵㝥㌶〱㡡戲〹搰搹㙦〸㈶〷㠴㥦㐵愴慤戸愸摢㤹ㄳ慥㥦搱㄰㕦挸慢㔰㕤敢㤱㐰㕢搹㤶㙣㙤㤱㑢㘶㕤敡慢㕡愶戴戴㔶㌵㈴攷㌷挶ㄶ㙦㔷敦ㄷづ㥦ㄳ㙦挶〵敤〴慥㙢〷㝣㉤昳攷挷敢㥣晡敡㤶戶㐴㙤㝣㝣搵晦挲〵㙦昰挳慥㤳㙢摤㜹ち摢㝦㜶つㄷ㈱ㄴ㡥ㄲ㙣愱昰㜳〸ㄸ扣ㄴ㈷㘹扣挶㘵㜳㈹扡〰㜶摢愲攸戴㠶搶挶㜸攷㝡戹㘴㉤攵挲㝡愸㠸㉣㠱扡㑥昵搳收攰ㄲ㔵㔵㤷晡戱㠹㠶扡挶㠶收㌸㜷㐶㜷て㍡㈹㝥㉣㌲〲づ㙤㐹㌶㌰㘳扡㑢晤戴㐴慣㌹㌹㥦ㄷ㌷㙢ㄷ㙦㥢㔶㤳慢愰攱晡㔱つ捤㐹っ㈳㝢㤱攵㙥昵搵㜳㕡ㄶ㈲㜹扦慤愹㜹㙣㙣㝥昲㝦㘲慦㈸敥ㄶ搹㘴搷愸㍣㤵㤷愷ち昳ち晦搳晤ㄳ昹づ攷搸㜶㕥扡㜱㌱㡥搳搶㐴挳散㌶ち㈶㘳っ㠲㉤愰㤱㝤ㄸち㍦㡦㔲昰㌲愶戱ぢ〳㌹〸㥣㙢㕡㔲扡昵㜲㜸敡㡥㠸㕥㠰㍢摦㘳㍡㐵晦㠲㤹㌰㜶晡昸㉤搹㌹晦愷摢ぢ挲㉦㈰㜲㠷㤳㈱戶〷戸慢㜷〸㌱㐱㠲㐷ㄴ捥㑣ㅣ〹慣〵て换㘸扤㘰㜸㠴㜶摤㔲ㅣ㠳敢改㐵昵㤳㘲戳攳㡤㐸〳㘸㡡戵㜶昵㉡捣挷㐰晡㜹搲㙦慢㙣㘹㙡㡡昱㤰㘳ㄲ㝤㜵㙤慣㌱㕥㔸㍦戲慤戵㘵㜲㐳戳㔳て㈳挷愵敦㡡㉤㠲㉢戶挸扢㘰㕦㍦㤵改㐱㔲㘶慣㤶㘳㘳㠹㠶搶㌹㑤つ戵㠵慣㌰㠵攷㝦攲㔸挵挹㕦〰㌱昵愶摦㑢㠲ㄹ〰摥㜵㜸散敥〱㐸㥡愱㜴摣晤㌸愲昳㔴〴晦搴㝦㤸㍤㠲㌷ㅥ昹㐰㜱㝥㐰戴㌰㝥攰昰㑦㥥㉦攵㔲㉣㍣㕦㉥㠵㐷摥㥣搴㑢〴攰挷昹ㄱ㔰ㄶ昸㔳昰㌲㑣捥搴㠲㑥〰㐴㈷戵挴敡挶挴㙡㜱㐳㑣㈷晦㜶㤸㐲散㕡扥搵㈴㕣㈶㝢㔴㈲㝦〸㜹㐹ぢㅡ敡攲㠹㐲㍡慡㜱扢㑦〱搳㐴㈲摥㍥挴㘵敦晣㔰㌸摣戹搰㌶搶㜸ㅤ慢慦㝦〹摤扣㥤㘸㝣㐶晣捦づㅢ挶㡢㘸愰㈵ㅦ㔱㍦㠱㡥昳㌳㌹扤〲㈷昹〴〰扦㄰昰㉢㑣昸㔵㌴〶昷㑤㝡摥〵戲㌳ㅣ㠰ち攴㐶ㄲ㘶㠴ㄴ㈲㝢㐲㔲㐹挲㐲愴戳㤱〲ㄲ昱戲㍦ち搱〷愵愶㘴愴ㅡ㐷㜹扣㉥敡扤扦㌲搵㠴扢㈳㉦慦〰扢㍡ㄲ㑣㥦换ㄸ㤶㈱慡攳㤲ㅢ愲㝡㘳ちㄱ㘶ぢ㜶收挹㠲昸㌵扣㑤攳㐵㜸㜱㉤晢㔷晣㤲㉤ㅡ㜵昲㠰〹㐵搵㥢戰㥡㜸㠴ㅥ㑦ㄹ㐸㡥㜵㉦ㄸ昵ㄱ㥣晣昸㐷㔱㝦㔸愹㡦㔱攳〷㔶㈸挲晢㜳㍡晡〶愹㍥㐱て扥㐹㍡ㄱ〶晥㍢㑡㝣敦㐹ㅤ㡢㠵昰戶㝦㉣㝥挶ㅥ昸㜱㜸扢㤷㍥ㄶ搵攷昰㘸ㅡ㈸㙡ㅡ㔱㘰㥣捥〴晥挳づ㈸㈲愰ぢ〱㕦〰挰㥤ㅣ改㡡㕡㌴㈵㥥㔵㍢ㄷ㄰㘸昷戵ㄱ搳搰㙥ㅢ挶摣㤶㌱㝦〲㈰愸摤㉦昰㜹摡㙤〷㐸㠷戵攳慥ㄳ敤扡㌳㌰㠹愷㘹户〳扣敤㙢㤷㠷㙥愲摤㡥ㄲ挴慢㈸㘶㈸㔸戴摢〹ㄸ㘷㘷〲㤹扤㘰〱昴㈰㘰ㄷ〲㤸搰㈰摡昵㐴㉤㜵攰昱慥ㄸ换㠱搷ㅢㄸ㠸挷愴〶ㅤ搴㄰慦て㠳ㄶ㌳㈸ㄳ㄰㠲攲㌱敢挰ㄳ慦〴㤰づ㡢挷㍣〵ㄱ慦㤴㠱㤹戰㤰㈶㕥㕦㜸摢ㄷ㡦㠹つ㜸攱㜶㈷〶㐱㐱㝥㤸摤愰㘹挰愷て扣摤㠰㜱㜶㈷㤰㤹てㄶ挰ㅥ〴散㐹〰㤳㈱㐴扣扤㔰㑢ㅤ㜸戸摦挷愲㕤㝦㐰愰㕤ㅦ㈳愶愱摤摥㡣㌹㠰㌱㤹扢㄰搴㡥〹ぢ㥥㜶晢〰搲㘱敤㤸攲㈰摡つ㘴㘰收㍡愴㘹㌷〸摥昶戵㘳㑥〴㕥㔸㈴㘵㄰ㄴ攴㠷㠹ㄱㄶ㘹昶〵挶ㄹ㐲㈰㤳㈶㉣㠰晤〸ㄸ㑡〰昳㈸㐴扢㘱愸愵づ㍣摥挷㘴ㄱ㙦㝦㘰㈰ㅥ㜳㈹㜴㔰㐳扣〳ㄸ昴㐰〶㘵摥㐳㔰扣ち昸㍣昱㐶〰搲㘱昱㐶愲㥢㠸㜷㄰〳㡦㐲㉤㑤扣ち㜸摢ㄷ㡦昹ㄴ㜸㈱搹㠲㐱戴㜸㑣慡搰㌴攰搳〷摥㈸㘰㥣㑡〲㤹㜰㘱〱㔴ㄱ㌰㥡〰收㘰㠸㜸㘳㔰㌳挴㉢户㠹㌷づㄸ㠸挷㍣っㅤ搴㄰㙦㍣㠳㑥㘰㔰收㑣〴挵㘳愲㠴㈷摥㐴㐰㍡㉣ㅥ㔳㉢㐴扣㐹っ捣ㅣ㡢㌴昱愶挰摢扥㜸捣挵挰ぢ㜷㠲㌱〸ち昲挳㠴っ㑤〳㍥㉤摥愱挰㌸㠷ㄱ挸㘴つぢ㘰㉡〱搵〴㌰㝦㐳挴㥢㠶㕡㑡㍣摥㜷㘶㌹昲㘶〰〳昱㘲㐶㔰㐳扣挳ㄹ㜴㈶㠳㌲摦㈲㈸ㅥ㤳㉣㍣昱㡥〰愴挳攲㌱㉤㐳挴㍢㤲㠱㤹㥦㤱㈶摥搱昰戶㉦ㅥ昳㌸昰挲晤㘷っ㠲㠲晣㌰㤹挳愲捤㙦㠰㜱㙡〸㘴愲㠷〵㌰㡢㠰ㄸ〱捣晤㄰昱㘶愳㤶ㄲ㡦昷搳㔹挴慢〳〶攲㌱晦㐳〷㌵挴㡢㌳㘸㍤㠳㉥〳㈰㈸摥挹昰㜹攲ㅤぢ㐸㠷挵㘳㑡㠷㠸㌷㠷㠱㤹摢㤱㈶摥㕣㜸摢ㄷ㡦㌹㈰㜸攱㤶㌷〶搱攲㌱ㄱ㐴搳㠰㑦ㅦ㜹㡤挰㌸㑤〴㌲㐹挴〲㘸㈶愰㠵〰收㡤㠸㜸昳㔱㑢㝤㕥攰㑥㐱㡢㜶〹㐰愰ㅤ㔳㐷㜴㑣㐳扢㈴㘳昲㕥㝢挵㌴㡦愰㜶捣敤昰戴㙢〳愴挳摡㌱ㅢ㐴戴㕢挰挰㑣ぢ㐹搳㙥ㄱ扣敤㙢挷昴ㄱ扣㜰戱㠰㐱㔰㤰ㅦ收㤰㘸ㅡ昰㘹敤㡥〷挶㌹㠱㐰收㤷㔸〰㑢〸昸㉤〱慢〱㄰敤㑥㐴㉤㜵攰昱づ㐸㡢㜸换㠰㠱㜸㑣㍢搱㐱つ昱㑥㘲搰㤳ㄹ㤴㈹㈲㐱昱㤸ㄷ攲㠹户ㅣ㤰づ㡢挷㑣ㄲㄱ㙦〵〳㌳愵㈴㑤扣㔳攱㙤㕦㍣愶㥥攰㠵㕢晢ㄸ〴〵昹㘱晥㠹愶〱㥦ㄶ敦㌴㘰㥣搳〹㘴㙥㡡〵㜰〶〱㘷ㄲ挰㜴ㄵㄱ敦㉣搴㔲攲昱捥㑥㡢㜸㘷〳〳昱㤸戲愲㠳ㅡ攲㥤挳愰攷㌲㈸搳㑢㠲攲㌱愷挴ㄳ㙦ㄵ㈰ㅤㄶ㡦㔹㈸㈲摥㜹っ捣㜴㤴㌴昱捥㠷户㝤昱㤸戶㠲ㄷ敥㈶㘴㄰ㄴ攴㠷戹㉢㥡〶㝣㕡扣㍦〰攳㕣㐸㈰昳㕡㉣㠰㡢〸戸㤸〰愶扡㠸㜸㤷愰㤶ㄲ㡦㜷慣㕡挴扢っㄸ㠸挷㜴ㄷㅤ搴㄰敦㜲〶扤㠲㐱㤹㥡ㄲㄴ㡦昹㈸㥥㜸慢〱改戰㜸捣㘰ㄱ昱慥㘴㘰愶戲愴㠹户〶摥昶挵㘳捡ぢ㕥戸㠷㤱㐱㔰㤰㥦户㘱㌵つ昸戴㜸搷〰攳㕣㑢攰㍢㜶挰㕡〲慥㈳攰㕤〰㐴扣㍦愲㤶㝡换挳扤戸ㄶ敤㙥〰〴摡㌱㔳㐶て㙡㘸㜷㈳㘳摥挴㤸捣㙡〹㙡挷㔴ㄶ㑦扢㥢〱改戰㜶㑣㝥ㄱ敤㙥㘱㘰㘶挱愴㘹㜷ㅢ扣敤㙢挷㙣ㄹ扣㜰攳㈴㠳愰㈰㍦㑣㤹搱㌴攰搳摡晤〹ㄸ攷づ〲㤹㑥㘳〱慣㈳㘰㍤〱捣戰ㄱ敤敥㐴㉤㜵攰昱ㅥ㘳㡢㜸㜷〳〳昱㤸㘵愳㠳ㅡ攲摤挳愰昷㌲㘸〱㤶㐴㠲攲㌱つ挶ㄳ㙦〳㈰ㅤㄶ㡦㠹㌳㈲摥㝤っ捣っ㥡㌴昱ㅥ㠰户㝤昱㤸㘹㠳㌹攳㜶㑤〶㐱㐱㝥㤸㙥愳㘹挰愷挵晢㌳㌰捥㐳〴㌲ㄵ挷〲㜸㤸㠰㡤〴㌰㍢㐷挴㝢〴戵㤴㜸扣㜷摡㈲摥愳挰㐰㍣㘶攸攸愰㠶㜸㝦㘱搰挷ㄸ㤴搹㌴㐱昱㤸㐲攳㠹昷㌸㈰ㅤㄶ㡦㐹㌷㈲摥㘶〶㘶昶㑤㥡㜸㑦挲摢扥㜸捣搲ㄱ昱㥥㘲㄰㉤㕥〹扣㥡㠶㈱摥搳挰㌸捦㄰挸㌴ㅥぢ攰㔹〲晥㑡〰㌳㝢㐴扣攷㔰㑢㠹挷㝢挲㉤攲扤〰っ挴㘳㜶㡦づ㙡㠸昷㈲㠳扥挴愰捣挴〹㡡挷昴ㅢ㑦扣㤷〱改戰㜸㑣搸ㄱ昱㕥㘱㘰㘶敥愴㠹昷ㅡ扣敤㡢挷っㅦㄱ敦㜵〶搱攲㌱捤㐷搳㌰挴㝢〳ㄸ攷㑤〲㠷搹〱㙦ㄱ昰㌶〱捣ちㄲ昱摥㐱㉤㈵ㅥ敦㜵户㠸昷ㅥ㌰㄰㡦㤹㐱㝡㔴㐳扣昷ㄹ昴〳〶㘵ㄶ㑦㔰㍣愶敥㜸攲㝤〸㐸㠷挵㘳戲㡦㠸昷ㄱ〳㌳敢㈷㑤扣㡦攱㙤㕦㍣㘶〷㠹㜸㥦㌰㠸ㄶ㡦㈹㐲㥡㠶㈱摥摦㠱㜱㍥㈵㤰改㐳ㄶ挰㘷〴㝣㑥〰㌳㡡㐴扣㝦愰㤶晡扣挰㕤晣ㄶ敤扥〴〴摡㌱愹㐸挷㌴戴晢㡡㌱晦挹㤸㑣〰ち㙡挷慣ㅦ㑦扢慦〱改戰㜶捣ㄳㄲ敤扥㘱攰㔹愸愵㘹昷ㅤ扣敤㙢挷挴㈲搱敥㝢〶搱摡㌱扢㐸搳㌰戴晢ㄷ㌰捥扦〹慣戳〳㝥㈰攰㐷〲攲〰㠸㜶㍦愱㤶㍡昰昸㜴〲㡢㜸扦〰〳昱㤸㤰愴㐷㌵挴晢㤵㐱㐳戸捡愱㤸㍣ㄴㄴ㡦ㄹ㐳㥥㜸扣㄰搲㘱昱㤸㘳㈴攲㘱㜱㍣愴㤸㙣㤴㈶ㅥ㙥㐲敥㠰㜸㡢搰㑤挴ぢ㌳㠸ㄶ㡦㤹㐹㥡㠶㈱㕥〴ㄸ愷ㄳ㠱捣㕡戲〰ち〹攰㠳挷ㄴㄳ㤹㐴扣㈸㙡㈹昱昸搴〵㡢㜸㐵挰㐰㍣㈶㌳改愰㠶㜸㕤ㄸ戴㉢㠳㌲昱㈸㈸ㅥ戳㡤㍣昱扡〱搲㘱昱㤸㥦㈴攲戹っ捣㐴愵㌴昱戶㠵户晤㈳㡦〹㑤㈲摥㜶っ愲挵㘳㔶㤳愶㘱㠸搷ㅤㄸ㘷㝢〲㤹昱㘴〱散㐰挰㡥〴㌰〹㑡挴摢〹戵搴㔹㡢攷㐹㔸戴敢〱〸戴㘳ㅥ㤴㡥㘹㘸户ぢ㘳昶㘴㑣收㉣〵戵扢ㄲ㍥㑦扢㕥㠰㜴㔸扢慢搰㑤戴敢捤挰捣㜱㑡搳慥ㄸ摥昶戵㘳㉥㤴㘸㔷挲㈰㕡扢㙢攱搵㌴っ敤㑡㠱㜱㜶㈵㤰挹㔲ㄶ㐰㕦〲捡〸㘰晥㤴㘸户ㅢ㙡㈹敤昰愴っ㡢㜶㝢〰〲敤㤸㐲愵㘳ㅡ摡敤挹㤸㝢㌱㈶搳㥤㠲摡㌱挷挹搳慥ㅦ㈰ㅤ搶㡥㔹㔱愲㕤㝦〶扥ㅢ戵㌴敤〶挰摢扥㜶㑣愳ㄲ敤昶㘱㄰慤ㅤ㜳愹㌴つ㐳扢㠱挰㌸攵〴㌲捦捡〲ㄸ㐴挰㘰〲㤸㝡㈵摡敤㡢㕡敡愴攵ㄳ㐰㉣攲敤〷っ挴㝢挸〸㙡㠸㌷㤴㐱㠷㌱㈸㔳愵㠲攲㌱㍦捡ㄳ㙦㌸㈰ㅤㄶ㡦ㄹ㔵㈲摥晥っ捣搴慡㌴昱づ㠴户㝤昱㤸㠲㈵攲㡤㘰㄰㉤ㅥ昳戰㉣摡ㅣ〴㡣㜳㌰㠱捣搱戲〰㉡〸ㄸ㐹〰搳戶㐴扣㔱愸愵挴攳㤳㑤㉣攲㔵〱〳昱㤸扡愵㠳ㅡ攲㡤㘶搰㌱っ晡づ〰㐱昱㤸㕢攵㠹㌷ㄶ㤰づ㡢挷㙣㉣ㄱ㙦ㅣ〳㌳㉤㉢㑤扣〹昰戶㉦ㅥ搳户㐴扣㠹っ愲挵㘳づ㤷愶〱㥦晥昳㘲ㄲ㌰捥㘴〲㤹摦㘵〱㑣㈱攰㄰〲㤸昲㈵攲ㅤ㡡㕡㑡扣㌱昶捦摡愹挰㐰㍣愶㝤改愰㠶㜸搵っ㍡㡤㐱㤹㈴㈲㤳㥤捥ㅡ晡昰㌳㍡捣ぢ晤挱敢搷ㄹ戹〵㌲㐲㍤戳っ慡㕢ㄷ㌷㈲戳㠳㐵㕥捦昶㑡扣㌲ㅦㄵㅦ慥戲户㈴㜰㔹戰㈰昸昰㠹㔴摦㘷㌰㘸攷敥㠱〷㝢㐸㌷戶㌰㠹㈱㝣挳㡦㤹て慦㐸昵攷挴户摣攵捦㍥摣㈲㠷㘳㡡摤㈷㌷搴㈶㕡㤲㉤昵慤挵搵挸㕡㉡收㠳㔲敡㐳愱㠱㈳挳㝦㐴㐴敢㤸㈴㔶搰捣挷㌷㉥攰㠳〳愲昳㥡㕢ㄶ㌶换㙣挲㐹㍥㉦㐶昴敡搴㠹挳㐴㌹づ户㕤㈱㥥换㠴〷㜶㜶㡥㠰敤㤲敦㌲㘳㠰㥢换慣〱㈹㌰㐵㐰ち㑣ㄳ攰ㄶ捥㠳攰ㅤ扤㘶捦搸㙡戶慡㔵㜵㉡㕥搰愹㤳㉡ぢ㍣㤵㈴攳㕡㝦敡戱づ㤱〸㉦昵㠷搷㠲㜲挷㍡愵㉢捡捥㍣㌰㥣愳㌰〵攷㘸㤸愸㥢て〷㝤㤱㘳㔰摤愶㜲㔴㑤晡㠳㌰㈳扦㠱扢〸㙥㐹㘷挰ㄳ㌶㤳㤱ㅡ㜸扡挲㘳攴㌶戹〵㝥ㄴ㘷ㄶㅡ㥤㔲㡥㔱〲愳㈲昰㡢捥戵昰戳挰愱㔴㈱㉣㡦㑤㜵ㄹ㠸昰㠸㠰㌳ㄴ㠹〳㤲㜵㌷慢㑢〰攳慥㑥摦㔵づ㈲愱㕢挸㌹ㄶㄶ扢㉡捡昸搸摣捥扡㔰愴ぢ㕤晣㠲㜲㔱攰敥㔲ㄷ㈱ㅣ愵㘴㠳搳㠰〰捥㕣㤸愸扢つㅣ昴㐵收愱㙡㤱愴ㄱ敥㜴㐹㥡攰〹㑡戲慤ㅦ挵㘹㐶愳㍣㥢㔲㥥㔲愹扡挳㉦㤲ㅣ〷㝦㑡㤲ㅤ攰ㄵ㐹捥挶㠴戴㈴づ㡦㝣ㅥ攴敡㉣㜸㌳搹敦㠸㑥㐴㌸㙤戰㘰扦ㄳ敡摣摣㥤㜵愱㠷㉥散攲ㄷ㔴㙦ㄴ㠴晤ㄹ㈶晢㠵〸攰㉣㠲㠹扡㝤〰㈰搸攱〱攱㜰昷㍢摣攳㙥戱昶㉦愱㙢㈰ㄱ晢挰愸㔲昸㠵捦㔲昸㔳㝣晡挲㉢㝣㤶㤹㝣戸㡢㠵捦㠹㔶㍥㘵攸㐴㠴戳ㅣㄶ㝣㜶㐳㥤㥢扢扢㉥散愱ぢ㝢晡〵搵ㅦ〵攱戳挴攴㜳ち〲㌸愷挲㐴摤扤〱㈰搸攱摥㜴戸敦ㅣ敥㉥㜷㠰昶㥦㐱搷㔰㈲昶㠳㔱〳攱ㄷ㍥㉢攱㑦昱ㄹ〴慦昰㐹㤸㝣㔲晢㘷扥㤵捦㘰㜴㐲㤰㤰戳ちㄶ㝣昶㐵㥤㥢㍢㐴ㄷ昶搳㠵愱㝥㐱敤㡦㠲昰㘹㌶昹晣㥥㜳㍣ㅦ㈶敡ㅥ〰〰挱挱晤㜳愰昶㕦㐴散㐱㐴㡣㠰㔱〷挱㉦㝣㉥㠵㍦挵愷〲㕥攱㔳㘷昲㐹敤㥦搹㔶㍥㈳搱〹㐱㐲捥㙡㔸昰ㄹ㠵㍡㌷户㔲ㄷ慡㜴㘱戴㕦㔰攳㔰㄰㍥戳㑣㍥㔷㜱㡥㙢㘰愲敥㜸〰〸づ敥㥦〹摡扦㤶搸搱㐴㔴挱愸㐹昰ぢ㥦敢攱㑦昱㤹〲慦昰㤹㘱攵㌳捤捡㠷㤷㠷ㄱ㈴攴摣っぢ㍥㠷愲捥捤㍤㑣ㄷ愶敡㐲戵㕦㔰㌳㔰㄰㍥㔳㑤㍥户㈲㠰㜳ㅢ㑣搴㍤ㅣ〰㠲㠳㝣㘶㙡晦㍡㘲㈷ㄱ㌱ㄱ㐶ㅤ〹扦昰戹ぢ晥ㄴ㥦愳攱ㄵ㍥攳㑣㍥愹攳㙤㡣㤵て慦搸㈲〸敥㌵㠰〵㥦摦愰捥捤慤搱㠵㔹扡㄰昳ぢ慡づ〵攱㔳㘵昲戹㥦㜳㝣〰㈶敡挶〱㈰㌸㜸扣搵㙢晦挳挴㔶ㄳ㌱ㄵ㐶捤㠱㕦昸㙣㠲㍦挵㘷㉥扣挲㘷㝦㤳㑦敡㜸ㅢ㘶攵㌳て㥤㄰㈴攴㍣づぢ㍥㡤愸㜳㜳㥢㜴愱㔹ㄷ㜸㤵㤴㥢㑡愰㈰㝣昶㌳昹㍣挱㌹㍥〹ㄳ㜵㤳〰㄰ㅣ摣㍦慤摡晦㉣戱扣㠹摦㌹㠲〱ㄷ挰㉦㝣㥥㠷㍦挵㘷ㄱ扣挲愷扦㤵捦㕥㔶㍥㡢搱〹㐱昰ㄴ㉢㔸昰㌹ㅥ㜵㙥敥〹扡戰㐴ㄷ㜸攵㤲㥢㕡㠶㠲昰搹挳攴昳㉡攷昸ㅡ㑣搴㍤〹〰㠲㠳㝣㑥搶晥户㠸㡤ㄱ㌱㡢〱㔷挰㉦㝣摥㠵㍦挵攷㔴㜸㠵㑦㙦㤳㑦敡㜸敢㘹攵挳㙢㡤〸ㄲ㜲㍥㠴〵㥦搳㔰攷收㥥慥ぢ㘷攸挲㤹㝥㐱㥤㡤㠲昰改㘱昲昹ㅢ攷昸㌱㑣搴攵㘵㐲㠲㠳挷摢戹摡晦ㄹ戱扣挵摥攱つ晢敡㍣昸㠵捦ㄷ昰愷昸㥣て慦昰㜱慤㝣扡㕡昹昰昲ㅦ㠲㠴㥣慦㘱挱攷て愸㜳㜳㉦搴㠵㡢㜴攱㘲扦愰㉥㐳㐱昸ㄴ㤹㝣扥攵ㅣ扦㠳㠹扡扣㜲㐷㜰㤰捦ㄵ摡晦〳戱㉤㐴㌰挵㕣㕤〹扦昰昹ㄹ晥ㄴ㥦㌵昰ち㥦㍣㤳㑦敡晣〹㔹昹㕣㡤㑥〸ㄲ㜲㔴㔸昸㕣㠳㍡㌷昷㕡㕤㔸慢ぢ扣攴挶㑤摤㠰㠲昰昹攵〷攳摢㔱㍥〲㌸〵㌰㔱昷㐶〰〸づㅥ㙦㌷㘹㝦㈱戱ぢ㠸㘸㘳挰㕢攰ㄷ㍥㥤攱㑦昱戹つ㕥攱昳つ㠶㐹㝤摦㐹昱昹㈷扣㤹摦㜷㙥㐷㈷攱搳つ愱戰㝦晥㠴㍡㌷昷づ㕤㔸愷ぢ扣っ挶㑤摤㡤㠲昰昹搲攴戳つ攷戸㉤㑣搴扤〷〰㠲㠳㝣敥搵晥ㅤ㠸晤㉤ㄱ扣㍢㕥摤〷扦昰搹ㄹ晥ㄴ㥦〷攰ㄵ㍥ㅦ㤹㝣㔲攷捦〷㔶㍥て愲㤳昰改㠵㔰攰昳㘷搴戹戹て改挲挳扡戰搱㉦愸㐷㔱㄰㍥敦㤹㝣晡㜰㡥挵㌰㔱㤷搷㥣〸づㅥ㙦㡦㘹㝦㕦㘲㔷㄰戱ㅣ㐶㙤㠶㕦昸散づ㝦㡡捦㤳昰ち㥦㔷慣㝣㕥戲昲㜹ち㥤㠴㑦㍦㠴〲㥦愷㔱攷收昲摡㤱ㄴ㥥搵㠵扦晡〵昵〲ち挲攷〵㤳捦摥㥣攳〰㤸愸换换㐰〴〷昹扣愴晤㠳㠸㍤㤳㠸㌳㘰搴㉢昰ぢ㥦㈱昰愷昸扣〶慦昰搹㙣昲㐹ㅤ㙦㡦㔹昹扣㡥㑥挲㘷㌸㐲㠱捦ㅢ愸㜳㜳㜹㌹㐷ち㙦改挲摢㝥㐱扤㠷㠲昰㜹搴攴㜳〰攷㜸㈰㑣搴㝤ㅦ〰㠲㠳挷摢〷摡㕦㐱散㜹㐴昰㔶㜴昵ㄱ晣挲愷ㄲ晥ㄴ㥦㡦攱ㄵ㍥昷㔹昹摣㙢攵昳〹㍡〹㥦戱〸〵㍥㝦㐷㥤㥢晢愹㉥㝣愶ぢ㥦晢〵昵㈵ち挲攷㙥㤳捦㜸捥㜱〲㑣搴晤ち〰㠲㠳㝣晥愹晤㔳㠸扤㤸〸摥㔹慥扥㠱㕦昸ㅣ〶㝦㡡捦㜷昰ち㥦㕢㑣㍥愹昳攷㈶㉢㥦敦搱㐹昸㑣㐷㈸昰昹ㄷ敡摣摣㝦敢挲て扡昰愳㕦㔰扦愰㈰㝣㙥㌰昹ㅣ捥㌹捥㠴㠹扡扦〲㐰㜰昰㜸攳㐸攲㍦㥡搸㉢㠹㔸つ愳昲攰ㄷ㍥㌵昰愷昸昰㤲㠴昰戹搲捡攷ち㉢㥦㌰㍡攱㠵晢挵ㄱち㝣㈲慣㘰㜳㜹㈱㐲ち扣敡㈰〵挷㉦愸㈲ㄴ㠴捦㘵㈶㥦㌸攷㔸てㄳ㜵扢〰㘰攳挳换っ攲㥦㑢㉣敦搴㜶搶挲㈸ㄷ㝥攱搳〴㝦㡡て慦ㄲ〸㥦昳㑣㍥愹昳攷㕣㉢㥦敤搰〹慦㤰㜳ㅣ㐲㠱㑦㜷㔶戰戹扣㌶㈰〵㕥〸㤰挲㡥㝥㐱㜱㤱㕦昸㥣㙤昲㐹㜲㡥慤㌰㔱㤷敢晣㌲敦挰摦㜳㕣晡ㄷ晦㈲㘲㜹攳戵挳摢戸㔵㙦昸㠵捦〹昰愷昸ㄴ挳㉢㝣㔶㔸昹㥣㙣攵挳昵㝢扣㐲捥㔲㠴〲㥦㔲㔶戰戹㕣慦㤷〲ㄷ攷愵㔰收ㄷㄴㄷ摥㠵捦㌲㤳捦㐹㥣攳挹㌰㔱㜷㑦〰㙣㝣戸ㅣ㉦晥㔳㠹㕤㡦愸捥㍡ㄸ搵ㅦ㝥攱㜳㍡晣㈹㍥㕣㑤ㄷ㍥ぢ慣㝣㕡慤㝣戸愶㡥㔷挸㔹㠹㔰攰㌳㤰ㄵ㙣㉥搷搰愵挰〵㜳㈹っ昶ぢ㡡㙢攱挲㈷㘱昲㌹㠷㜳㍣ㄷ㈶敡づ〵挰挶㠷㉢攴攲㍦㥦㔸摥ㄶ敤昰㈶㙢㈵ぢ摣慣㕤〸㝦㡡てㄷ戸㠵捦ㅣ㉢㥦㝡㉢㥦ㄱ攸㠴㔷挸戹ㄴ愱挰攷㈰㔶戰戹〷敢㐲㠵㉥㜰ㅤ㥢㥢攲昲戴昰愹㌳昹㕣捥㌹㕥〱ㄳ㜵㐷〳㘰攳挳㐵㙢昱慦㈱㜶㈳㘲㌹て㌳愰慣㌹戳㜶㉤晣㈹㍥㕣㜳ㄶ㍥㐷㕡昹捣戴昲㤹㠸㑥㜸㠵㥣敢ㄱち㝣㈶戱㠲捤㥤慣ぢ㕣㔶ㄶて㤷㤶戹㈹慥ㄸぢ㥦ㄹ㈶㥦ㅢ㌹挷㥢㘰愲㙥㌵〰㌶㍥㕣㐷ㄶ晦㙤挴㙥㐶㉣㠷户㐰扢㕣㔱挶ぢ愹㐷㌲㠹㌰ㄷ㐵て〸慣㔸摡敦㜸散ㄷ㝣〴昵㘸㍣㔲㥡搷㕢昱ㄴ昴昸㘲敦〶愹㠲扣晤晦戳㔸㕣ㄳ攵晤㤱晣〹㑦〲搷晦㐳ㅣ敥愵㉤敢捥㡣搸〷㍦捥㝡㄰敥挶愵㔲晣挶晤㔵㘹摢㤷〷晢搵ち敦㜷愱晦摢慤攸挶㜵㔵改㜱㡣㉡㌹㙦㘴昸㥤愵慢扦扡攱㠰戲换㙦晤搵晦扤㤴㍤㤶慤攸㍡㔲㝡捥㝤愵㐲捤㐲㡦㌲搴㥣㜷㘹摥愳㜹ㅦ㐶㡤〵慤搷㜰〷㔷挶戳㕣挷昸つ挱㘷戹扡㕣㘶挵ぢ愷ㄶ㘶搰㈵㕦㜱㔹㤴㍢㑣㔵愱〷㔵ㄲ㘲昷愳戱㕢〳摣㌲㑤挰㡤㉤〷㌱慥㡥㑡㡦㥣挴捡扦慦㤰㜰㘷㍦㕣愱戸昴㔹㠶㕡㤰搸挱晥晣㌳㠸ㅤ攴㌷〴㥦搱敡㜲戱ㄴ㉦㥣㘸㤸〱㠸㜱挵㔳㠸ㅤ㘸ㄲ摢㠴挶㙥ぢ搱㈴搳㤴㘹愴㑣づ㘲㕣昸㤴ㅥ㌹㠹㤹㝢㡣㙢愰㘵ㄶ㘲㐳戳ㄱ摢捦㙦〸㍥㝢搵攵慡㈹㕥㈱攷〹捣〰挴戸昴㈹挴昶㌵㠹㍤㠵挶㙥愷愰㐹愶㤹攲㈴㠵ㅣ挴戸〲㉡㍤㜲ㄲ㌳昷ㄸㄷ㐳换㉣挴昶挹㐶㙣㠰摦㄰㝣愶慡扢ㄲ㤱昰挲愳挵㌱〳㄰攳ㅡ愸㄰敢㙦ㄲ㝢ㄱ㡤摤㝥㡦㈶㤹㘶㠷㠹㜱㈹㔴㝡攴㈴戶攲㤷ち㠹㌸昷戱ち挵㔵搱㌲㑥㈷㜰㡥敤㥥㡤搸㙥㝥㐳昰㔹愹㉥搷㔱昱挲〳攰㌰〳㄰攳㘲愸㄰敢㙢ㄲ㝢ㄳ㡤摤戸捣㈹搳㤴㘹愴㑣㡥㍤挶㌵㔱改㤱㡢㔸攸昵ㅦ㉡㈴搸㤲㑤ㄵ㡡换愳㘵愸〵㠹昵挹㐶慣户摦㄰㝣〶慡㝢㍤㈲攱㠵㌷ㅦ捣〰挴㙥㐶㐵㠸昵㌴㠹㝤㠸挶㙥㕣敦㤴㘹捡㌴㔲㈶〷㌱㉥㡥㑡㡦づㄳ攳㍡㘹㤹㠵搸㡥搹㠸敤攰㌷〴㥦㙤敡摥㠵㐸㜸㈱㤳っ㌳〰㌱㉥㡦ち戱敥㈶戱捦搱搸㡤ぢ㥦㌲捤ㄴ㈷㈹攴㈰挶㔵㔲改㤱㤳搸摣㐲敦敤晥戴攷㉢ㄴㄷ㑣换㉣挴扡㘵㈳搶搵㙦〸㍥戳搴摤㠴㐸㜸㘱挱ち㌳〰戱挷㔱ㄱ㘲㐵㈶戱㙦搱搸㡤㉢愰㌲捤づㄳ㝢㔲昷挸㐵㙣㤹昹收挱㤵㔳ㅢ戱㑥搹㠸㐵晣㠶攰戳㐸摤攷ㄱ〹㉦愴愷㜹挴㕥㐶㐵㠸ㄵ㤸挴㝥㈶戱㔷搱戴㜵挴戸㙥㉡㍤㜲ㄲ㌳摦㍣戸㠴㕡㘶搹㘳扦晥㍢换〷昴㉦㝥㐳昰ㄹ愳㉥ㄷ㕤昱ち㌹昹昸㐲㠱㍤昶㈱㉡㐲散㈷昴㐸㝤㐰㠷搱搸㡤㙢愲㕢㐷㡣ぢ愸敤ㄲぢ㤹㠷攲㘷攸㘱㈳昶㝤㌶㘲摦昹つ挱㘷㠷扡㕣㝤挵ぢ㜷㕥㝢挴扥㐶㐵㠸㝤㘳ㄲ敢㐲㘲㕣ㅣ摤㍡㘲㕣㐹㙤㤷搸㌲㜳㡦㜱㔱搵㐶散㡢㙣挴晥攱㌷〴㥦〹敡㜲ㄹㄶ㉦晣捦愰ㅥ㌱㠵㠹〸戱捦㑣㘲摢㤳㔸㍥㥡㘴㥡㠰ㅢ㕢㡥㌷て㉥愹㑡㡦㥣㠷愲㜹㡥㜱㜵戵っ挱㠳㙦昷㝦换㐶散㈳扦㈱昸慣㑦户㌳㈲〹戱㕤㍣㘲㕣㔴ㄵ㘲ㅦ㤸挴㝡㤱ㄸ㤷㑢昱摡㡡㉦挱㕣㕢㤵ㅥ戹㠸愵㝤㡥㜱㤹戵捣㐲散敤㙣挴摥昲ㅢ㠲捦昰㜴戹㌰㉢挴㜶昵㠸昵㐲㕤㠸扤㘱ㄲ㉢㈳㌱慥㥢攲戵ㄵ挴㡡㜵㡦㕣挴搲扥摤㜳扤戵捣㐲散攵㙣挴㕥昲ㅢ㠲捦收㜴戹㐲㉢挴晡㜹挴晡愱㉥挴㕥㌰㠹敤㑤㘲㝢愳〹慦慤㈰挶搵㔶改搱㘱㘲㕣㜸㉤戳㄰㝢㈶ㅢ戱愷晤㠶攰㌳㌷摤㈱㠸㈴挴〶㝢挴戸摥㉡挴㥥㌴㠹つ㈱戱〳搰㠴搷㔶㄰攳戲慢昴挸㑤捣昸慥㔸〱㜸㤹㠵搸㕦戲ㄱ㝢搴㙦〸㍥㑢搳慤㐴㈴㈱㜶㠰㐷㡣ぢ慦㐲散ㄱ㤳搸〸ㄲ攳㤲㉡㕥㕢㐱㡣敢慦搲㈳㈷㌱昳捤㠳㑢戱㘵ㄶ㘲て㘶㈳昶㠰摦㄰㝣㐶愶换挵㕢㈱㔶改ㄱ㥢㡥扡㄰扢捦㈴㌶㥡挴戸戶㡡搷㔶㄰攳㐲慣昴挸㐹捣㝣扢攷㥡㙣㤹㠵搸㕤搹㠸摤改㌷〴㥦㝤改㜲ㄵ㔷㠸㑤昴㠸搵愲㉥挴搶㤹挴㈶㤳ㄸㄷ㔹昱摡ち㘲㕣㤱㤵ㅥ戹㠸愵㝤㐰㜳㜱戶捣㐲散搶㙣挴㙥昱ㅢ㠲捦戴㜴㥢㄰㐹㠸㔵㝢挴戸㈶㉢挴㙥㌲㠹㑤㈷㌱慥戶攲戵ㄵ挴戸㌴㉢㍤㜲ㄱ㑢晢慥挸㔵摡㌲ぢ戱敢戲ㄱ㕢敢㌷〴㥦㔵改㥥㠰㐸㐲散㈸㡦ㄸㄷ㘷㠵搸㌵㈶戱㘳㐸散㈴㌴攱戵ㄵ挴戸㐶㉢㍤㍡㑣㡣换戵㘵ㄶ㘲慢戳ㄱ扢挲㙦〸㍥㠳搲攵〲慦㄰慢昵㠸慤㐴㕤㠸㕤㘶ㄲ㡢㤳ㄸ搷㕦昱摡ち㘲㕣慣㤵ㅥ戹㠸愵㝤㐰㜳摤戶捣㐲散挲㙣挴晥攰㌷〴㥦㉤改㜲愵㔷㠸捤昳㠸㕤㡡扡㄰㍢摦㈴搶㐴㘲㤷愳〹慦慤㈰挶㔵㕢改搱㘱㘲㕣挰㉤戳㄰㍢㈷ㅢ戱戳晤㠶攰㌳㈳㕤㉥昹ち戱愴㐷㡣敢戶㐲散㉣㤳㔸ㅢ㠹摤㠸㈶扣戶㠲ㄸ㤷㙦愵㐷㉥㘲㘹㕦㠲戹㤲㕢㘶㈱昶扢㙣挴㑥昵ㅢ㌲㥥〵挹戵摦昶㥥〵㘹晣㥦㡡摤㌰㘸戸㥥㐹挴㥤敢㍤㌷㤷㙢㤱㐶摣搰搸㈸ㄹ戸㐵㜸㜴㕢〲晦慢攱㈴㍣愱㄰て㙣挳㝦㙥敥愷㥤攲挹㠵㝣ㄲ㤶㝥㌸㤸㈳㌵㜶㡥搴ㅦ㤲挰搳挲㍡搵㡦㑦攲挹㤲㜵㠵昸㕦搹㕡㕢昱ㅦ愲晦㉦㍣搷つ㌹搱扣㌹ㄶ㥢昷㐴㌷㙢㍡㌲昳㡣㜳㍣㜲㙦㡢ㅥ晡㍦㉢捣攳ㄳ摦晥戳㠷㑣㐶㑥挰㈱愶搳攵敢㡣㘷ㄸㄶ愸ㄵ搸挵㕥㘶挵戲搰慦㌲攷㔰ㅥ搲ㅢ㠰㡦㥣〸挳晦㙤㑣慥㕡挰㐴㥤愵昰㐸㑥扦㤸㔰㜸㍤づ㠳㈰㌹㈶㠸昳ㅥ挳㔰攰扦ㅣ散摣㤹㡣昵愶㌶愰㉢㡦愲挸㐹㔹愷㜶愲㜵㙡换㌹戵ㄵㄹ㔳㍢㈵㝤㙡敡㝥挴收昴昴愶㌶敡〱㝦㤷㜵挰㐵搶〱㑦㘷㘴㙡戱㐵㠷㌳〳㠳㜱㥤㌹㙤戰㈷昴㘰㉢戳づ㤶戰づ㜶づ㈳㤳摤㤶挱㔶〵〶㝢㉡㌸搸昳㝡戰摦㘷ㅤ慣搱㍡搸〵㡣㥣捥散挲挰㘰㉦〶〷㝢㕤て㜶㜱搶挱敡慤㠳㕤捡挸改捣㉥てっ昶㘶㜰戰昷昵㘰慢戳づ㌶换㍡搸㔵㤹㠳㕤ㅤㄸ㡣敢㤶㘹晢散㔳㍤搸戵㔹〷㍢搲㍡搸㜵㡣㥣㉥攳昵㠱挱㍥てづ昶戵ㅥ散挶慣㠳㑤戳づ㜶㌳㈳愷换㜸㙢㘰戰㙦㠳㠳晤愸〷扢㍤敢㘰㔳慣㠳摤㤱㌹搸晡挰㘰㍦〷〷换〷㐰㑥散扢戲づ㌶捥㍡搸㍤㡣㥣㉥攳㠶挰㘰㘱搴搳昶㔹㘷㌸㘴戰晢㔱戰扦挱㡤戲づ昶㈰㈳愷て昶㄰㕤扣㘱挹㝢㜳㔳㕤㔰㑦ㅢ㙣㍢㌸㘴戰㡤㈸搸〷㍢搰㍡搸㈶㐶㑥摦㘷㝦愱换ㄸ㙣㝢搴搳〶摢〵づㄹ散㜱ㄴ散㠳敤㘷ㅤ散〹㐶㑥ㅦ散㈹扡㡣挱㝡愱㥥㌶搸慥㜰挸㘰捦愰㘰ㅦ㙣愰㜵戰扦㌲㜲扡㡣捦搳㘵っ㔶㠶㝡摡㘰晤攰㤰挱㕥㐴挱㍥搸㕥搶挱㕥㘶攴昴挱㕥愵换ㄸ㙣㙦搴搳〶ㅢっ㠷っ昶㍡ち昶挱晡㕡〷㝢㤳㤱搳㘵㝣㥢㉥㘳戰㈱愸愷つ㜶〰ㅣ㌲搸扢㈸搸〷敢㙤ㅤ散㝤㐶㑥ㅦ散㐳扡㡣挱㐶愰㥥㌶㔸㈵ㅣ㌲搸摦㔰戰て戶㤳㜵戰㑦ㄸ㌹㕤挶㑦改㌲〶ㅢ㡤㝡摡㘰ㄳ攱㤰挱㍥㐷挱㍥搸戶搶挱扥㘰攴昴挱扥愲换ㄸ㙣㌲敡㘹㠳㔵挳㈱㠳㝤㡤㠲㝤戰㈲敢㘰摦㌲㜲扡㡣摦搳㘵っ㌶ㅤ昵戴挱㡥㠲㐳〶晢㌷ち昶挱㈲搶挱㝥㘴攴昴挱㝥愶换ㄸ散ㄸ搴搳〶慢㠵㐳〶晢ㄵ〵晢㘰㈱敢㘰ち㡦搱つっ㤶㑦㤷㌱㔸㍣㌸搸㍣㍤㔸ㄸ㐸晢㘰㍦晣换昶攵慦㔳收㘰㑥㘰戰愶攰㘰㐹㍤㔸攷慣㠳㝤㘳ㅤ慣㑢收㘰摤〲㠳戵〵〶ぢ晦ㄶ㡥づ㝦㜵㔶㜸㐷摦づ㝦㘴昰扦㑢挷㔳扢昹散攷㝥㡤昸ち摣㠱㐷㙤㙦㠳㠹愸愵ㄸ㡣㌱㥣㙤㔹昳扦㤸愹攵昰㜲ㅡ捥㜶昴㥥愲㌱摤㑤っ扦㌸ち㘶㝢㝡捦搴㤸ㅤ㑣っ扦敦〹㘶㐷㝡昹㔵㑦挶摡挹挴㕣愰㌱㍢搳换㙦㘸㠲改㘱㘲㉥搵㤸㕤攸扤㕣㘳㝡㥡ㄸ㝥㈹㤲戱㝡搱㝢戵挶昴㌶㌱晣㉥㈳㤸㍥昴昲㙢㡣㡣㔵㙣㘲㙥搶㤸ㄲ㝡昹敤㐳㌰愵㈶收づ㡤搹㤵摥昵ㅡ搳搷挴昰〳㕦挶㉡愳㜷㠳挶散㘶㘲昸㌹㉤㤸摤改攵㐷戴㡣戵㠷㠹搹愴㌱㝢搲换㑦㔶挱散㘵㘲㥥搰㤸㝥昴㍥愵㌱晤㑤っ㍦捣㘴慣扤改㝤㕥㘳〶㤸ㄸ㝥〶〹㘶ㅦ㝡昹昱㈳㘳つ㌴㌱㙦㙡㑣㌹扤晣搴㄰捣㈰ㄳ昳扥挶っ愶昷㐳㡤搹搷挴昰㡤㕡挶ㅡ㐲敦愷ㅡ戳㥦㠹攱晢慢㘰㠶搲换户㔶ㄹ㙢㤸㠹昹㔶㘳㠶搳换㜷㐴挱散㙦㘲昸㙥㈶㜱づ愰昷㘷㡤㌹搰挴昰㑤㐸㌰㈳攸攵晢㡦挴㌹挸挴昰扤㐳㌰〷搳换户つ挱㔴㤸ㄸ㥥昲㠲ㄹ㐹㉦捦㜶挱㡣㌲㌱㜲敡昱慣慢㠴㔷㙦㉥㑦㐱㔹㑦愹㐲〱㔷㑢攵攴㈳㙡戴㠹攲㐹㈸愸㌱ㅥ㑡㑥㍦愲搲㘲昱㌴ㄴ搴㌸て㈵㈷㘰㐶㉣㥥㠸㠲㥡攰愱攴ㄴ捣㠸挵㔳㔱㔰㤳㍣㤴㥣㠴ㄹ戱㜸㌲ち㙡㡡㠷㤲搳㌰〳挵搳㔱㔰㠷㝡㈸㌹ㄱ㌳㐶攴〹㈹愸愹ㅥ㑡㑥挵㡣㔸㍣㈵〵㌵捤㐳挹挹㤸㠱攲㐹㈹愸ㄹㅥ㑡㑥挷㡣ㄱ㜹㕡ち㙡愶㠷㤲ㄳ㌲〳挵ㄳ㔳㔰㐷㝡㈸㌹㈵㌳㐶攴愹㈹愸愳㍤㤴㥣㤴ㄹ㈸㥥㥣㠲晡㡤㠷㤲搳㌲㘳㐴㥥㥥㠲㥡攵愱攴挴捣㐰昱〴ㄵ搴㙣て㈵愷㘶挶㠸㍣㐵〵㔵攷愱攴攴捣㐰昱㈴ㄵ㔴扤㠷㤲搳㌳㘳㐴㥥愶㠲㥡攳愱攴〴捤㐰昱㐴ㄵ搴㕣て㈵愷㘸挶㠸㍣㔵〵搵攸愱攴㈴捤㐰昱㘴ㄵ㔴戳㠷㤲搳㌴〳挵搳㔵㔰昳㍤㤴㥣愸ㄹ㈸㥥戰㠲㑡㜸㈸㌹㔵㌳㔰㍣㘵〵搵㉡㈸㔷㥦㘰㡡攷愷㉣㜴㥥㠹て㝤愶㌱㡣㐲摦㐲摣㑢慦㑦㔴挵㜳㔳㄰㘷愴㈳ㄴ㑦㐷㘹㌸㍤搰挰㌳㔰ㅡ㑥ぢ㌴昰愴㤳㠶摦〵ㅡ㜸㥥㐹挳愹㠱〶㥥㕡搲㜰㑡愰㠱㘷㤳㌴慣〸㌴昰〴㤲㠶攵㠱〶㥥㌳搲㜰㜲愰㠱愷㠹㌴㥣ㄴ㘸攰㤹㈱つ换〲つ㍣ㄹ愴㘱㘹愰㠱挷扦㌴㥣ㄸ㘸攰㈱㉦つ扦つ㌴昰㈸㤷㠶㈵㠱〶ㅥ搸搲㜰㐲愰㠱挷戲㌴ㅣㅦ㘸攰攱㉢つ㡢〳つ㍣㘲愵㘱㔱愰㠱〷愹㌴㉣っ㌴昰戸㤴㠶〵㠱〶ㅥ㡡搲搰ㄶ㘸攰搱㈷つ慤㠱〶ㅥ㜰搲㤰㑣㙦攸晣晦〰㤵㜰㡦挸</t>
  </si>
  <si>
    <t>㜸〱捤㝤〷㤸ㄴ㐵晡晥搴㠶㘱㝢㤶搰〲㐶搲㉥戲〶㐰㈴ち〶ㄴ搸㈵㈷㘵〱㍤搳㌲散捥捡挲〶㥣搹㈵㤸㐰挱㉣收ㅣ㌱㥦㔹て㌳㠶㔳搴㌳㘰挴㥣㜳㌸㜳昶昴搴晦晢㝥摤㌵㔴昷搴捣㉥昷扢晦昳㕣㍢㔳㔶㝤昵搶昷搵晢㜶昷捣㙣昵搷㑤㐴㐵㈲㤱㍦戱昱晦摣ち㔸改㕥戹㌴搵㥣㘸ㄸ㔰摥㔴㕦㥦愸㙥慥㙢㙡㑣つㄸ㥤㑣挶㤷㑥愹㑢㌵攷〳㄰慤慡㐳㝦慡戰㉡㔵㜷㔸愲愸㙡㔱㈲㤹〲愸㌰ㄲ㈹㉡㜲昲搰扦戵晦㜶㜵挳攱㈸愷㠰〵㔰ㄱ㈷捡愲ㅤ㡢㈲ㄶづ㡢ㄸ㡢㘲ㄶ敤㔹㜴㘰搱㤱㐵㈷ㄶ㉥㡢捤㔸㜴㘶搱㠵㐵㔷ㄶ㥢戳搸㠲挵㤶㉣戶㘲挱昸捥㌶㉣扡愱㘸摦ㅤ挵捣昲㌱搳攷捥〷㥢捡收愶㘴愲㝦挹㙣㙦捥㈳〷つㅡ㌰㘸挰攰㈱扢づㅡ㌰戰㝦㐹㜹㑢㝤㜳㑢㌲㌱戲㌱搱搲㥣㡣搷昷㉦搹扢㘵㙥㝤㕤昵攴挴搲㤹㑤ぢㄲ㡤㈳ㄳ㜳〷づ㤹ㅢㅦ㍡㘲搰搰㘱挳㙡㜷摤㜵㐴晢ㅥ昰㍣慤㝣捣摥挹㐴㙤敡扦攵戳㈷㝤㑥㉦ㅦ㌳㘰㕡愲昹扦攵戳ㄷ㝣挲㘵㐵㔳㐳扣慥昱扦攴戴㤰晢㜴㔸㐵愲扡㡥㍢㍦㤱㐸搶㌵ㅥ㌲〰搳づ〸㡤搶昰〱愳㔳愹㤶㠶㠵㍣㡥捡ㄳ昵昵㌳ㄲ戵戲搳ㅢ㉡㔲捤㝢挷㤳つ愹昶つ搴㉦㤱㑣㌴㔶㈷㔲ㅤㅢ挶㉥愹㑥搴晢挰㔴㔱挳散㜸㜲㕡扣㈱㔱挰㑡愷〶㙦ㅦ㑥慣㐹㌴㌶搷㌵㉦敤搰㌰㉢㤵㤸ㄱ㙦㍣㈴㐱㐸㘱挳昸㤶扡ㅡ㔵㔰㠰㔷㈴㝦㝢摢捣㘴㐷㘱㍥つ攵昳攲挹㘶㘹㜱ㄷづ戲㘱㡤挳㐵㔸〴收挵㐳慡㈴㌴㡡晢慣戲慥㘱㜲㈲搹㤸愸㘷㄰敥挹㝥㈱㤰〸攴敤㠷戴㔲㥡づ昷㤲㉡昶㑦㍥㜲㘱㤴㘸〹㡡㕥搳㥡㤲つ㌸㈰愷㈶攲㡤㈳〷つㅢ㠸慤㝦㘵㜳㑤㐵㘲㤱搷㜲㑡〱㜲㝡ㄳ扥㉤㡡晣昱㠳㠷㍡㝤㘸㉡㐳愱ち㕥挷ㄹ㙥晡攵㔹㤶㔷ㄵ捦慢㥡㥢㔷㔵㥤㔷㔵㤳㔷㤵挸慢慡捤慢㍡㈴慦㙡㕥㕥㔵㕤㕥搵晣扣慡〵挰攸慤愸㕤扢㍣㝦慢慡摡慥㕢户㘵㙦㑣戸㜳攲㡦ㄷ慡敡㝦散愷㜸㔲换㘷挲昶愸〴收㌹㤸搳㑣捦㔳㕡捥づ〰㌹㍢愲㠸昶攵戸㠹㠳〷㌹晤㘸敡㡦㐲愹つ㤸㈷攷㝡㙤㜱摥㡣敤挶㝤㔹㜱挲搶昱㕦㡥敡扢㜰㠲攲㠷㠶〴ㄹ㠰㑡㈰㠸㑤㡣㥤改㜱㈰㡡攸㈰㡥㥢〶㌱〶搳㌴〴㠵㔲敢晤㈰摤捦㥡㕦扤昳慥㡤ㄳ㉥㙣晣敡晥㤱㈷愸昳ㄵ㍦㤴㈴挸㌰㔴〲㐱㙣㑣㜶愱挷攱㈸愲㈳㌸㙥㌲㤸散㑡搳㙥㈸㤴㝡搴て戲㝤㡦摤㘶捤㝣慡搷㤴攳昶摥愷扡摢㤰㐳㡦㔶晣搰㤳㈰㝢愰ㄲ〸㌲㘸㌰昷㙢㝡户戲攵㡣愴挷㍤㔱㐴昷攲戸㘹㠳㠶㍡愳㘸ㅡ㡤㐲愹〷晣㈰㥦慤搸戶攷㠳昵攷㑦㕣戳慥㝣挳晡晣㤱㈵㡡攷㤷〴㈹㐷㈵ㄸ挴㜲散㔴搰攳㔸ㄴ搱㜱ㅣ㌷〹㜲㡤愷㘹〲ち愵敥昲㠳㕣扦捤㠵㍦㉤晢昹昰愹㌷扦㥤㑣㙤扤敦晤㐷㈸㝥㘸㑢㤰㐹愸戴ㅡ㘴㌲㍤㑥㐱ㄱ㥤捡㜱攳㄰㘴ㅡ㑤搳㔱㈸㜵慢ㅦ㘴昴敡挴㉢慦ㅥ㝡㔷挵㙤挹昱㘵㝢晣戲㘶㍢挵㉦〵〹戲て㉡㠱㈰愲㔶㕡㉥㘹㌹㌳攸戱ㄲ㐵㜴㈶挷㑤ㅥ㌴挲㤹㐵搳㙣ㄴ㑡㕤攷〷昹慥晣攳㠹㐷㔵㍥㌲㝤㐵昳扢〷㍦㝢捥挹㘷慢㘲㠲昱㡥敥㠷㈲㄰挴㜶㜴晤〵㈰㘷㝦挲て㐰㠱ㅤ㍦搴㌹㤰愶㠳㔰㈸㜵㠵ㅦ㘴㑤㜲敦捤愳攳挶㑤㝡㜰昵㔵敦㍥㔲昶晣㔲挵㉦㌵〹㔲㠵㑡㈰㠸㡤挹ㅣ㠰㥣㌸㡡攸㕣ㄴ搸昱㈳㥣㙡㥡㙡㔰㈸㜵㤱ㅦ㘴搱㙢㐷敦㜰捡㥡㤳㈶ㅦ扤摦㙢挷扦㜰搲捣㌹㡡㕦㥡ㄲ愴ㄶ㤵㐰㄰ㅢ㤳㐳攸㜱ㅥ㡡㘸ㅤ挷㑤〱㤳昹㌴㉤㐰愱搴搹㝥㤰㝦昷攸晣敡搲〷扥慤戸慢扥改挱㤷㑥慤昹㔵昱㑢㔹㠲㌴愰搲㙡㤰㐶㝡㙣㐲ㄱ㕤挸㜱㔳ㄱ攴㔰㥡㤲㈸㤴㕡攵〷昹㜸捣摦㉦㍤㉡晥搵㤴㜳摦晦敥搱慥摢て㝤㔰昱㑢㕦㠲㌴愳ㄲ〸㘲㍢ㄹ㕢攸㜱ㄱ㡡攸㘲㡥㥢㠰㤳㜱〹㑤㑢㔱㈸㜵㥣ㅦ攴愶〷ㄶ晥戵㕢晦㜳挶慦晡攱戹挷ㄶ㝣扤敥㝤挵ㅦㄵㄲ攴㜰㔴〲㐱㙣㜲ㅤ㐱㡦㐷愲㠸ㅥ挵㜱ㄳ挰㘴ㄹ㑤换㔱㈸戵捣て昲搰㡢㡦㝦㕤㜰昳㥦ㄵ户㑣㍢㈰戹㔵改晡㐶挵ㅦ㉤ㄲ攴ㄸ㔴㕡つ戲〲㈰㘷㈵㡡攸戱ㅣ㌷ㄶ㐱㡥愳改㜸ㄴ㑡㉤昱㠳扣㌷㍣搵㜹扢㙤捦㥤戶㉡扥㝣散挴㤵㈷晣愴昸愳㐸㠲㥣㠸㑡㈰㠸敤攸㍡㠹ㅥ㑦㐶ㄱ㍤㠵攳㈶攲攸㕡㐵搳愹㈸㤴㍡搴て昲搲㈵つ㥤攷ㅥ戲㜲捡㑤ㄷ㐴收㝥㝥挷㌳㍦㈸晥攸㤲㈰愷愳ㄲ〸㘲㤳敢っ㝡㍣ㄳ㐵昴㉣㡥㥢〸㈶㘷搳㜴づち愵收晢㐱收㔶㐶晡㝦昰攰慥搳慦㡤昷扤昲昹摡ㅦ搶㉡晥愸㤳㈰攷愱ㄲ〸㘲摢昱攷搳攳〵㈸愲ㄷ㜲摣㌸散昸㡢㘸扡ㄸ㠵㔲搵㝥㤰攴挱㕤捡㡥扣敥搱㐹慢扡㝦㝣捥摢昷㌷ㅥ愴㌶㈷ㄸ敦攸愵㈸㠲㐱〲ㅦ㤰摥挷捡㘵〰㌹慢〹扦ㅣ㐵晥㔸挸㜵〵㑤㔷愲㔰敡㐰㍦挸愲敦㑥㥤晥收戴戱愳㑦㝤㙡㝣扢捤㠶慦摣㔷昱㐷愹〴戹ㅡ㤵㔶㠳㕣㐳㡦搷愲㠸晥㤵攳愶㈰挸㜵㌴㕤㡦㐲愹㔹㝥㤰ㄵ慢扦戹㜲㝣㕤捦㌱攷晥㜲捣搰昳㡥㍦㙦㤸攲㡦㕥〹㜲㈳㉡挱㈰㤶慦摦㥢攸昱㘶ㄴ搱㕢㌸㙥ち攴扡㤵愶摢㔰㈸㌵捤て昲攳㔹㙢㑡㜶㙥扦㝥晡ㄹ㍦㥤㜵摤㙤晤て㝢㑥㙤㐵㌰摥搱㌵㈸㕡つ㜲㍢㐰捥ㅤ㠴摦㠹〲㘷晣㈰攷㉥㥡敥㐶愱搴㜸㍦㐸晣㡥敢㍦敡㝥搸攱攳㑦昸㘴晥戰㔹捥昷㈳搴搶〴攳ㅤ扤ㄷ㐵㈰㠸敤㥢㜱㉤㐰捥㝤㠴摦㡦㈲㝦㉡扥ㄹㅦ愰改㐱ㄴ㑡㡤昲㠳㝣搱㘳昳改㔷晤晤㥥昱攷晦戲㘱晤㤳ㄷ晥晡愴摡㠶㘰扣愳て愱〸〴戱㥤㈷て〳攴慣㈳晣ㄱㄴ昹攳戰㑦ㅥ愵改㌱ㄴ㑡敤敡〷㤹㝦攰昵慦㔷ㅤ摡愳攲慣捤㑥㔹搳㜵㠷晡㐹慡ㅢ挱㜸㐷ㅦ㐷ㄱっ㘲搹㈷㑦〰攴㍣㐹昸㔳㈸昰㙢㘵㤰戳㥥愶愷㔱㈸㌵搸て㜲攲㐷户捦晣愱昳㌷ㄳ搷昶ㅤ㌵戰搷愸攱㉦戶㝦ㄶ摤晢昸扦ㄵ㉢㤲昱挵昸昵扤昱㠷晤攰〱〳昹㕦敢㝦搱攰て㥡摡㘱戵挳㙢〷つ慡ㄹ㌶㌰㍥㈴㕥㔸ち户㙤晤改捣㡦捦昶戵晢搶㌵搶㌴㉤㤶摦搲摤挷挴㔳㠹㡤㍦慤晢昹㝤㘳㥡㕡ㅡ㙢㔲摤散㥤㤵捤昱收挴㌶攱扥㡤㑥㌲㠶㔵攲㉦㡤㐴㑡攲昵って㥢ㅤ慦㙦㐹㡣㕥㔲攷㜵昷〸㜵攳敦㡣愶戹搹㝢挷㈵ㄳ㠷愶㝢㌳㘶㌴ㅡ㝦〸㉦ㄲ摦ㄹ㉣扤㉥㙦㕥㈵攵昳㥡㔲㠹㐶㤹㕥扦㠶扤敢慡ㄷ㈴㤲㤵〹晥ㄹ㥤愸ㄱ慡㥢戳换晦㘳愷摦昴㐶㄰挵㥦㉦㌵扤㑤㙢敤搸㈵捤㠹挶㥡㐴つ收扢㌰㤱㙣㕥㍡㌳㍥户㍥戱㐵〰攲挵㐴挷搶〱昳戸愶敡㤶㔴㜹㔳㘳㜳戲愹㍥搸㌳扡㘶㔱ㅣ㝦㘰搵㑣㙤慡㐹攰敦愳〲㙥ㄱㄵ挹捦㔷㉡搲搷昶㐷ち晤愶〶挸㡥㌰㜶㜱て散昳慤㠲㠷摤㠰ㄹ㘰〷ㄶ昵〹ㅥ㤳㜹㝤㕡㜱㈶㝥改㘶挷散㐰㠳ㄳ搷ㅣ㠸摥㈱㍢㕡收㤸摥㜳晦㝦挱㜹㜹㕤㝣昶㘳ㄷ攱㡦搰〹昱挶㥡晡㐴㌲攷㡡㠹攲㡣㥣攷㔰ㄴ敥㡣戳㌹慢㝡〵㐰愸㈵㙡㘹攱攲扡㥡收㜹搱㜹㠹扡㐳收昱搷て㔶㔵㡡㡡㈸㙤挶收扣〰㤳戳㠱挵㡢㈸㘲戱㐸昴㈵㠲愲㌱攷㘵慦㕤搸ㅢ晦摦昴㍦㙦昳㌰捡㤱㍦愷戱昶㤱㉡㙣ㄸ搷㤴㑣攵攷摢㔸㑥㠸愷收㌵昳昰捣摤㐹㝦慦戰㜸ㄵ㐵㘱ㅦㄴ慤晥昵摣〹愰〲㉥ㄲ㜴㘸愸㐸搴挶戱㌴㈳㘷户㡡ㄷ㌶㜸㝦敤㔷㈴㔲搵づ㤷〵㈶攲㕣㔹ㄲ㐵つ㈷㝦晢〶ㅥ晤㠹㈵捤ㄵ昱收㜸扢〶㉣㌰㘰㉦㌹〰昵㤳㔱㕥㡤㈳㍢㠸㑤㡦㡥昹㉤㜸㜰愵㙡㜸㈹ㄶ㠳攷〹㈷づ捥㤷㐸扥㕦收㈶㠱戹昷〴㠹㘸昸㐰て㉥ㄴ㘰晤愲㘶㝣愲㜱收搲㠵㠹ㄴ攱㐵搱㥣㔲㠶㑦㉦㍡㥢㕥㍤㜷㔶㜳㕤㝤㙡〰㘶㍡㍥搹搴戲昰扦改㠷扥㥣搷㔰攸慤㜰㍢ㅣ挵㙤攷〴戹㈲敤ㄶ㜱摦㔴㔵㐵㡡攸㡤ㄶ㘷㕢ㄶ㍣㕡攱散㑦晣㑦㌶攷㉤晣㉦㤶慢慦戰っ㠸㑤㔹㔴㈹〴扥㝤〳ㄴ㥡㤹㑣挸㌲㔱㤱㌴愰㜶㠷㠶㝤㥢㤲ぢ收㌶㌵㉤攰昱搴㔱㕡愹㜹㠹㐴㌳㤷㕥㡡晤愵㈶㔹㔲㔲㉡㍦㍦戰㝥㘲慣搱昴㠲晦攸㝢㈸㍡㡣慥慦㉦搱ㅥ㔳搱昷㘱捡挷㈲㔰昴〳㔴晡散户敥扡收㤲㥡昷搶摥㔶戲敥昲挶㤲㐷捥㜸敦摥㙢㕢㑡㥡ㅦ扢戵㘴愷㤲昲愶㠵㑢〷㉣愹㑦㉤㔱摤愱〴㤷㍦㝥㌸㘲收敡㔱㙢㐷㑣㔸㜳㜷晢昲㝤ㅥ㍢晡㈲搵捤敦挸㔸㝣搹〱扥㑢昱㜶㍥㐶愱戶〶㡣㥦㌰愸〷㌷攷㔳戴㥤捦㔸晣ㄳ〵㍥㈷㐴㜹㝣㑣㝣攱㌵搵㡥昸㍦㍦㉡㥣㉦㔹㝣㠵㐲昵㐳挱ㄳ搵昹ㅡ㠵摥㤴ぢ晦摣晦戲て晢挲㥣戹て扦㠷㌵收攴攸㔳晤㠱攰㝥㜴愸㥢㐳愵ㅣ慡愴愲㜰㙣ㄵ愰搰敦挸㔸ㄸ摡ㄹ挳㐴㠰㝦㜳㝣㍥㘰㜶〱晥㘰っち攳昰攸㌳〴挸昳㥡㙡㈰晡㐴㠰㝣ㄸㅣ㉥㠳慢挱㌰㠹〰㠵㘸改㑤晤晡㠷㈱挰㈰㤸㌳〵㜰攸搳挹搱愷㠶㘰㥣㑤㠰㙦攰摣㉡挰搷㝥㐷挶愲搵㉥昰㔴捡㔹㜴收㤴扦〴捣㉥㐰㔷㜴㍢㥢戳搸〲㠵㈱挰㔶㕥㔳つ㠷ㄳㄱ㘰㙢㠲戶㐱愱㜶㠵㐹〴攸㠶㤶摥搴㠷愶〰㈳㘰捥ㄴ愰ㄷ㝤㍡㌹晡搴㙥ㄸ㘷ㄳ攰昵㙣〲扣收㜷㘴㉣愸㡤㠴愷㔲捥㘲〷㑥昹㤵慣〲昴㐵户搳㡦㐵㝦ㄴ㠶〰〳扣愶摡ㄳ㑥㐴㠰㥤〹ㅡ㠸㐲㡤㠲㐹〴ㄸ㠴㤶摥搴㌳愶〰㝢挱㥣㈹挰㌰晡㜴㜲昴愹搱ㄸ㘷ㄳ攰㤱㙣〲慣昳㍢㌲ㄶ晢㉡攰愹㤴戳搸ㄳ㐱搵㐳㔹〵ㄸ㠵㙥㘷㌴㡢㌱㈸っ〱㉡扣愶ㅡぢ㈷㈲挰㔸㠲挶愱㔰㕣〷ㄴ〱挶愳愵㌷㜵户㈹挰㌸㤸㌳〵㤸㑣㥦㑥㡥㍥㌵〱攳㙣〲摣㥣㑤㠰㥢晣㡥㡣㠵挸挹昰㔴捡㔹捣攴㤴㙦挸㉡挰㙣㜴㍢晢戲搸て㠵㈱挰晥㕥㔳㑤㠱ㄳㄱ攰〰㠲づ㐴愱愶挱㈴〲ㅣ㠴㤶摥搴ㄵ愶〰㔳㘱捥ㄴ㈰㑥㥦㑥㡥㍥㌵ㅤ攳㙣〲㥣㥦㑤㠰昳晣㡥㡣㐵搲ㄹ昰㔴捡㔹捣攷㤴捦挹㉡㐰㍤扡㥤〶ㄶ㡤㈸っ〱ㄶ㝡㑤㔵〹㈷㈲挰愱〴㈵㔱愸㔹㌰㠹〰㈹戴昴愶㑥㌱〵㤸〹㜳愶〰㡢改搳挹搱愷㘶㘳㥣㑤㠰㘳戲〹㜰戴摦㤱戱㠰晢ㄷ㜸㉡攵㉣㤶㜳捡换戲ち㜰っ扡㥤ㄵ㉣㔶愲㌰〴㌸捥㙢慡晤攱㐴〴㌸㥥愰ㄳ㔰愸〳㘱ㄲ〱㑥㐴㑢㙦㙡㤱㈹挰〱㌰㘷ち戰㡡㍥㥤ㅣ㝤敡㈰㡣戳〹㔰㥦㑤㠰〵㝥㐷挶攲昲ㅣ㜸㉡攵㉣捥攵㤴敢戲ち㜰㍥扡㥤ぢ㔸㕣㠸挲㄰攰㘲慦愹攲㜰㈲〲㕣㐲搰愵㈸㔴㌵㑣㈲挰㘵㘸改㑤捤㌱〵㤸ぢ㜳愶〰㔷〲ㅦ㜳㜲昴愹ㅡ㡣戳〹㌰㍢㥢〰戳晣㡥㡣㠵㙦㉥㘵㤷㜲ㄶ㌷㜲捡㤵㔹〵戸ㄹ摤捥㉤㉣㙥㐵㘱〸昰㌷慦愹收挱㠹〸戰㠶愰摢㔱愸昹㌰㠹〰㜷愰愵㌷㌵挹ㄴ愰づ收㑣〱敥愱㑦㈷㐷㥦㕡㠰㜱㌶〱㐶㘵ㄳ㘰㉦扦㈳㘳㔱扥ㄱ㥥㑡㌹㡢㠷㌹攵㤱㔹〵㜸〴摤捥愳㉣ㅥ㐳㘱〸昰戸搷㔴㑤㜰㈲〲㍣㐱搰㤳㈸搴愱㌰㠹〰㑦愱愵㌷㌵搴ㄴ㘰㈱捣㤹〲㍣㑢㥦㑥㡥㍥㤵挴㌸㥢〰㝤戳〹戰愳摦㤱㜱挱愰〵㥥㑡㌹㡢㔷㌹攵敤戳ち昰㍡扡㥤㌷㔸扣㠹挲㄰攰㙤慦愹ㄶ挱㠹〸昰づ㐱敦愲㔰㑢㘰ㄲ〱摥㐳㑢㙦慡愷㈹挰㘲㤸㌳〵昸㠸㍥㥤ㅣ㝤㙡㈹挶搹〴攸㥡㑤㠰㉥㝥㐷挶挵㡣㈳攰愹㤴戳昸㡡㔳摥㉣慢〰摦愰摢昹㤶挵㜷㈸っ〱㝥昰㥡敡㐸㌸ㄱ〱㝥㈴攸㈷ㄴ㙡ㄹ㑣㈲挰捦㘸改㑤ㄵ㤹〲ㅣ〵㜳愶〰扦搱愷㤳愳㑦㉤挷㌸㥢〰㝦晣㥥攵愷昰敦㝥㐷挶㠵㤶ㄵ昰㔴捡㔹ㄴ攴㘱捡扦〱㘶晦㈹ㅣ㐵户搳㡥㐵ㄱち㐳㠰㤸搷㔴㉢攱愴㌷ㅤㄵㄳ搴ㅥ㠵㍡づ㑤ㄱ愰〳㕡㝡㔳摦㈱㐶晡㡦愱㘳㘱捥ㄴ㘰㌳攰㘳㑥㡥㍥挵㉢㍢㌶〱㍥捤㈶挰㈷㝥㐷挶㐵愰㤳攰㐹〴搸㠶㔳晥㈸慢〰摤搱敤昴㘰搱㤳戳摢昸搷㘰㠹搷㔴㈷挳㔱㙦搲㈹㈵愸㌷ち戵ち㑤ㄱ㘰㕢戴昴愶摥㌴〵㌸〵收㑣〱戶〷㍥收攴攸㔳愷㘲㥣㑤㠰ㄷ戲〹昰扣摦㤱㜱㠱敡っ㜸ㄲ〱〶㜲捡捦㘶ㄵ㘰㌰扡㥤㈱㉣㠶㜲㜶ㅢ〵搸挵㙢慡㌳攱愸㌷改っ㈷㘸〴ち㜵㌶㥡㈲挰慥㘸改㑤㍤㘶ち㜰ㄶ捣㤹〲㡣〴㍥收攴攸㔳攷㘰㥣㑤㠰晢戲〹戰搶敦挸戸㜸㜶㍥㍣㠹〰攳㌸攵㝢戲ち㌰〱摤捥㐴ㄶ㤳㌸扢㡤〲㑣昱㥡敡〲㌸敡㑤㍡㔳〹㥡㠶㐲㕤㠴愶〸㌰ㅤ㉤扤愹㕢㑤〱㉥㠴㌹㔳㠰㑡攰㘳㑥㡥㍥㜵㌱挶搹〴戸㈶㥢〰㔷晢ㅤㄹㄷ昶㉥㠳㈷ㄱ攰㐰㑥昹捡慣〲ㅣ㡣㙥愷㡡挵ㅣ捥㙥愳〰㜳扤愶㕡つ㐷扤昱㜶慡〹慡㐱愱慥㐰㔳〴㐸愰愵㌷㜵愱㈹挰攵㌰㘷ち㔰〷㝣捣挹搱愷慥挴㌸㥢〰愷㘷ㄳ攰㌴扦㈳攳愲攳㌵昰㈴〲㈴㌹攵㔵㔹〵㘸㐶户搳挲㘲ㄱ㘷户㔱㠰㈵㕥㔳昱㔲㘴㙦搲㔹㑡搰㘱㈸搴㜵㘸㡡〰㠷愳愵㌷戵搲ㄴ攰慦㌰㘷ち戰っ昸㤸㤳愳㑦㕤㡦㜱㌶〱づ换㈶挰㔲扦㈳攳㠲攸㑤昰㈴〲㥣挰㈹㉦捥㉡挰㐹攸㜶㑥㘶㜱ち㘷户㔱㠰㔳扤愶扡ㄹ㡥㝡㤳捥㘹〴㥤㡥㐲摤㡡愶〸㜰〶㕡㝡㔳㡤愶〰户挰㥣㈹挰㌹挰挷㥣ㅣ㝤敡㌶㡣戳〹㔰㤳㑤㠰㙡扦㈳攳㘲敤敤昰㈴〲㕣捡㈹挷戳ち戰ㅡ摤捥攵㉣慥攰散㌶ち㜰㤵搷㔴㜷挰㔱㙦搲戹㥡愰㙢㔰愸扢搰ㄴ〱慥㐵㑢㙦㙡㍦㔳㠰㍢㘱捥ㄴ攰〶攰㘳㑥㡥㍥㜵㌷挶搹〴㤸㤶㑤㠰愹㝥㐷挶㠵攴戵昰㈴〲摣捥㈹㑦捥㉡挰㥤攸㜶敥㘲㜱㌷㘷户㔱㠰㝢扤愶扡て㡥㝡㤳捥㕡㠲敥㐳愱ㅥ㐰㔳〴戸ㅦ㉤扤愹㌱愶〰昷挳㥣㈹挰㐳挰挷㥣ㅣ㝤敡㐱㡣戳〹㌰㈲㥢〰挳晤㡥㡣㡢摣て挳㤳〸昰㈴愷㍣㉣慢〰敢搱敤㍣捤攲ㄹㄴ㠶〰捦㜹㑤戵づ㡥㝡㤳捥昳〴扤㠰㐲㍤㡡愶〸戰〱㉤扤愹晥愶〰㡦挰㥣㈹挰㉢挰挷㥣ㅣ㝤敡㌱㡣戳〹搰㍢㥢〰愵㝥㐷挶〵昸㈷攰㐹〴㜸㤷㔳敥㤵㔵㠰昷搱敤㝣挰攲㐳捥㙥攳ㄱ昰戱搷㔴㑦挲㔱㙦搲昹㠴愰㑦㔱愸昵㘸㡡〰㥦愱愵㌷戵㠵㈹挰㔳㌰㘷ち昰㈵昰㌱㈷㐷㥦㝡ㅡ攳㙣〲戴捦㈶㐰戱摦ㄱ㑥づ㈸㝣づ㥥㌶攱愲㙥㌱㈷㕣㍢扢㉥戱㤸㔷愱㍡搶㈲慢戶扣㈵搵摣㈴㤷捣㍡搴㔶㌴㑤㙢㙡慥愸㑢㉤慣㡦㉦敤㔲敢㔷昶㥤㤷㘸挴〵敤㈴慥㙢㠷㙣㑤ぢㄷ㈶㙡㥣摡捡愶㤶㘴㜵㘲㘲挵晦挲〵㙦昰挳慥㤳㙢摤㜹ち摢㝦㜶つㄷ㉥ㄴ㡥ㄲ㙣㤱挲ㄷ攰㌰㝣㈹㑥㜲㝢㡤换收㔲㜵〱散戴㔱搱㤹㜵捤昵㠹攲㕡戹㘴㉤昵愲㕡愸㠸㉣㠱㥡㜶戵㌳攷攱ㄲ㔵㐵㠷摡昱挹扡㥡晡扡挶〴㜷㐶㔷て㍡㈵㜱〸㌲〲昶㙥㑡搵㌱㡤扡㐳敤捣㘴扣㌱戵㤰ㄷ㌷慢㤷㜶づ戴攴㉡㘸㘱敤㤸扡挶ㄴ挲挸㕥㘴扤㔳㙤攵扣愶挵挸攸㙦㘹㘸ㅣㅦ㕦㤸晡㥦搸㉢㡡扢㐵㌶搹㌵㉡㑦攵攵愹愲扣愲晦㜴晦㐴㝦挲㌹搶挵换㤵㉥挱㜱摡㥣慣㥢摢㐲挱㈴挶㘰㤴〵㉣㘴ㅦ㐶ち㌷愰ㄶ扥㡣㘹散挲㔰づ〲攷ㅡ挸㔴户㕥づ㑦摦㈶搱〳㜰攷㘷㑣愷晤㉦㈸㈶㡤㥦㌵㜱㘳㜶捥晦改㥥㠳挲ㄷ攱戹捤挹㄰㥢〳摣搱㍢㠴㤸㈰挱㈳ち㘷㈶㡥〴戶挲㠷㘵慣㔶㌰㍣㐲㍢㙥慣㡥挳昵昴昶戵㔳攲㜳ㄳ昵㐸〳㘸㠸㌷㜷昴ㅡ捣挷㐰㑥㝡捡敦㉢㙦㙡㘸㠸昳㤰㘳㘶㝤㘵㜵扣㍥㔱㔴㍢扡愵戹㘹㙡㕤愳㔳㡢㐲㡥㑢摦ㄴ㕦〲㔳㝣㠹㜷挱扥㜶〶搳㠳愴㑥㕦㑤㠷挴㤳㜵捤昳ㅡ敡慡㡢搸㘰ち捦晦挴戱㡡㤳扦〰㘲敡㑤㝦㤶㠴㌳〰扣敢昰搸摤〳㤰㌴㐳改戸晢㜱㐴攷愹㈸晥㔳晦㘱昶〸㍥㜸攴ぢ挵昹ㄵ摥ち昱㠶挱㍦㜹扥㤱㑢戱戰㝣戳っㄶ昹㜰㔲㉦ㄳ㠰户昳ㅢ愰慣昰㕤昰ち㡡㥣愹〵敤〰㠸㑤㘹㡡搷㡣㡢㔷攳㉥㤹㜶晥㍤㌲㐵搸戵晣愸㐹扡㑣昶㈸㐷晥㄰昲㤲ㄶ搵搵㈴㤲㐵㌴㔴攲ㅥ愰〲愶㠹㐴扤㝤㠸换摥昹㤱挲挲攲㈲㕢慣㠹摡㔷ㅦ晦ㄲ扡㜹㡦搱挴っ晦㕦散㌳㠲ㄷ搱㐰㑢扥愲晥つ㍡捥敦攴昴㉡㡣攴ㄳ〲晣㐱挰㥦㈸ち㕦㐳㘷㜸摦〴昳㉥㤰㥤攱〰㔴㈰㜷㤷㌰㈳愴〸搹ㄳ㤲㑡㔲㈸㐴㡡㡤ㄴ㤰愸㤷晤㔱愴㙦㔹㠹㔶攲㈸㑦搴挴扣捦㔷愶㥡㜰㜷攴攵ㄵ㘰㔷㐷挳改㜳ㄹ㘱攱慣愱㌲㈱戹㈱慡㈷愶㄰㘵戶㘰㌱㑦ㄶ昸慦攲扤ㅢ㉦挱㡡㙢搹㝦攲㝦戲挵㘲㑥ㅥ㌰㤱㤸㝡ぢ愵㈶ㅥ愵挵㔳〶㤲㘳摤ぢ㠵晡ㄸ㐶㝥晤愳慡扦慣搴愷㘸昱ぢ㉢ㄲ攵㑤㍢㙤晤㠰㔴㥦㘱〴㍦㈴㥤㈸ㅤ晦ㄳ㌵㝥昶愴㡦挵㈲㔸㕢㍦ㄶ扦攰〸扣ㅤ摥〳愶㡦㐵昵㈵㉣㥡〶慡㥡㐶っㄸ愷㤸挰慦散㠰昶〴㜴㈰攰㙢〰戸㤳愳ㅤ搱㑡㡢挷ㅢ㑡㉣攲戹挰㐰扣敦つ愷㠶㜸㥢搱㘹㘷㍡晤㌷〰㘱昱晥㠰捤ㄳ慦ぢ㈰㙤ㄶ㡦晢㑥挴敢㑡挷㘴ㅥ㄰㙦ぢ㔸㕢ㄷ㉦て挳㐴扣㉤挵㠹搷㔰㑣㔱戰㠸户ㄵ㌰捥搶〴㌲㝤挱〲搸㠶㠰㙥〴㌰愳㐱挴敢㡥㔶㕡㍣摥㈸㘳ㄱ慦㈷㌰㄰㡦㔹つ摡愹㈱㕥㉦㍡㉤愱㔳㘶㈰㠴挵㘳摡㠱㈷㕥㈹㈰㙤ㄶ㡦㠹ち㈲㕥㙦㍡㘶挶㐲㐰扣㍥戰戶㉥ㅥ㌳ㅢ昰挲㑤㔰㜴㠲㡡扣㤹摥愰㘹挰愶㡦扣敤㠰㜱戶㈷㤰愹てㄶ挰づ〴散㐸〰戳㈱㐴扣扥㘸愵挵攳つ㐰ㄶ昱晡〳〳昱㝡ㄹ㑥つ昱㜶愲搳〱㜴捡散㠵戰㜸㑣㔹昰挴摢ㄹ㤰㌶㡢挷㈴〷ㄱ㙦㈰ㅤ㌳摢㈱㈰摥㘰㔸㕢ㄷ㡦㔹ㄱ㜸㘱㤹㤴㑥㔰㤱㌷㔳㈳㉣摡っ〵挶ㄹ㐶㈰搳㈶㉣㠰㕤〸ㄸ㑥〰㌳㈹㐴扣ㄱ㘸愵挵攳㡤㑤ㄶ昱㜶〳〶攲㌱㥢㐲㍢㌵挴摢㥤㑥昷愰㔳㘶㍥㠴挵ㅢ〵㥢㈷摥㐸㐰摡㉣摥㘸っㄳ昱昶愴攳㌱㘸〵挴ㅢ〵㙢敢攲㌱愳〲㉦愴㕢搰㠹ㄶ㡦㘹ㄵ㥡〶㙣晡挸ㅢ〳㡣㔳㑥㈰㔳㉥㉣㠰ち〲挶ㄲ挰㉣っㄱ㙦ㅣ㕡㘹昱㜸挳㤶㐵扣〹挰㐰㍣㘶㘲㘸愷㠶㜸ㄳ改㜴ㄲ㥤㌲㙢㈲㉣ㅥ㔳㈵㍣昱㈶〳搲㘶昱㤸㕣㈱攲㑤愱㘳㘶㔹〴挴㥢〶㙢敢攲㌱ㅢ〳㉦摣ㅡ㐶㈷愸挸㥢㈹ㄹ㥡〶㙣㕡扣扤㠱㜱昶㈱㤰改ㅡㄶ挰っ〲㉡〹㘰〶㠷㠸㌷ㄳ慤戴㜸扣ㄱ捤㈲摥㙣㘰㈰㕥摣㜰㙡㠸户㉦㥤敥㐷愷捣戸〸㡢挷㌴ぢ㑦扣扦〰搲㘶昱㤸㤸㈱攲敤㑦挷捣搰〸㠸㜷㈰慣慤㡢挷㑣づ扣㜰㌷ㅡ㥤愰㈲㙦愶㜳㔸戴㌹ㄸㄸ愷㡡㐰愶㝡㔸〰㜳〸㠸ㄳ挰散てㄱ㙦㉥㕡㘹昱㜸㠳㥤㐵扣ㅡ㘰㈰ㅥ㌳㐰戴㔳㐳扣〴㥤搶搲改㜲〰挲攲ㅤ〳㥢㈷摥㈱㠰戴㔹㍣㈶㜵㠸㜸昳攸㤸搹ㅤ〱昱收挳摡扡㜸捣〲挱ぢ㌷挰搱㠹ㄶ㡦愹㈰㥡〶㙣晡挸慢〷挶㘹㈰㤰㘹㈲ㄶ㐰㈳〱㑤〴㌰㜳㐴挴㕢㠸搶㐶昱散㐷㕥ㄲㄸ㠸挷散ㄱ敤搴㄰㉦㐵愷扣〷㕦㌱搳㈳㉣ㅥ搳㍢㍣昱㕡〰㘹戳㜸㑣〸ㄱ昱ㄶ搱㌱㌳㐳〲攲㉤㠱戵㜵昱㤸㐱㠲ㄷ慥ㄷ搰〹㉡昲㘶ㅡ㠹愶〱㥢ㄶ敦㌰㘰㥣挳〹㘴㡡㠹〵㜰〴〱㐷ㄲ㜰ㄹ〰㈲摥㔱㘸愵挵攳つ㤱㤶㈳㙦㌹㌰㄰㡦㤹㈷摡愹㈱摥搱㜴㝡っ㥤㌲㑢㈴㉣ㅥ㔳㐳㍣昱㔶〰搲㘶昱㤸㑣㈲攲慤愴㘳㘶㤵〴挴㍢づ搶搶挵㘳昶〹㕥戸捤㡦㑥㔰㤱㌷㔳㔰㌴つ搸戴㜸㈷〰攳㥣㐸㈰搳㔳㉣㠰㤳〸㌸㤹〰㘶慣㠸㜸愷愰㤵ㄶ㡦㌷㝡㕡挴㍢ㄵㄸ㠸挷慣ㄵ敤搴㄰敦㌴㍡㍤㥤㑥㤹㘱ㄲㄶ㡦㘹㈵㥥㜸㘷〰搲㘶昱㤸㠸㈲攲㥤㐹挷捣㐸〹㠸㜷㌶慣慤㡢挷捣ㄵ扣㜰㘷㈱㥤愰㈲㙦愶慦㘸ㅡ戰㘹昱捥〵挶㌹㡦㐰愶戶㔸〰攷ㄳ㜰〱〱捣㜶ㄱ昱㉥㐴㉢㉤ㅥ㙦㘰戵㠸㜷㌱㌰㄰㡦ㄹ㉦摡愹㈱摥㈵㜴㝡㈹㥤㌲㍢㈵㉣ㅥ㔳㔲㍣昱㉥〳愴捤攲㌱㠹㐵挴㕢㑤挷捣㘶〹㠸㜷〵慣慤㡢挷慣ㄷ扣㜰㌳㈳㥤愰㈲敦㜷㔰㙡ㅡ戰㘹昱慥〲挶戹㥡挰㜷敤㠰㙢〸戸㤶㠰昷〰㄰昱晥㡡㔶㕡㍣摥㤸㙢ㄱ敦㝡㘰㈰ㅥ戳㘵㜴㔴㐳扣ㅢ攸昴㐶㍡㘵㘶㑢㔸㍣愶戳㜸攲摤〴㐸㥢挵㘳〲㡣㠸㜷㌳ㅤ㌳ㄳ㈶㈰摥慤戰戶㉥ㅥ㌳㘶昰挲晤㤳㜴㠲㡡扣㤹㌶愳㘹挰愶挵晢ㅢ㌰捥ㅡ〲㤹㔲㘳〱摣㑥挰ㅤ〴㌰换㐶挴扢ㄳ㉤㐳㍣敢㤱㜷㌷㌰㄰㡦㤹㌶摡愹㈱摥㍤㜴㝡㉦㥤ㄶ㘰㔹㈴㉣ㅥ㔳㘱㍣昱搶〲搲㘶昱㤸㍣㈳攲摤㐷挷捣愲〹㠸昷〰慣慤㡢挷㙣ㅢ捣ㄹ户㙣搲〹㉡昲㘶捡㡤愶〱㥢ㄶ敦敦挰㌸てㄱ挸㜴ㅣぢ攰㘱〲搶ㄱ挰っㅤㄱ敦ㄱ戴搲攲昱㐶㙡换㤱昷ㄸ㌰㄰㡦㔹㍡摡愹㈱摥㍦攸昴㜱㍡㘵㐶㑤㔸㍣愶搱㜸攲㍤〱㐸㥢挵㘳攲㡤㠸昷㈴ㅤ㌳〳㈷㈰摥㝡㔸㕢ㄷ㡦㤹㍡㈲摥搳㜴愲挵㉢㠵㔵搳㌰挴㝢〶ㄸ攷㔹〲㤹捡㘳〱㍣㐷挰昳〴㌰扢㐷挴㝢〱慤戴㜸扣㐱摣㈲摥㡢挰㐰㍣㘶昸㘸愷㠶㜸㉦搱改换㜴捡㙣㥣戰㜸㑣挱昱挴㝢〵㤰㌶㡢挷愴ㅤㄱ敦㔵㍡㘶昶㑥㐰扣搷㘱㙤㕤㍣㘶昹㠸㜸㙦搰㠹ㄶ㡦愹㍥㥡㠶㈱摥㥢挰㌸㙦ㄱ㌸挲づ㜸㥢㠰㜷〸㘰㘶㤰㠸昷㉥㕡ㅢ挵戳ㅦ㜹敦〳〳昱㤸ㅤ愴愳捡晡慢户㥥昷〱㥤㝥㐸愷捣攴〹㡢挷昴ㅤ㑦扣㡦〰㘹戳㜸㑣昸ㄱ昱㍥愶㘳㘶晥〴挴晢ㄴ搶搶挵㘳㠶㤰㠸昷ㄹ㥤㘸昱㤸㈶愴㘹ㄸ攲晤ㄳㄸ攷㜳〲㤹㐲㘴〱㝣㐱挰㤷〴㌰慢㐸挴晢ち慤戴㜸扣愱摦㜲攴㝤〳っ挴㘳㘶㤱㜶㙡ㅣ㜹摦搲改㜷㜴捡㉣愰戰㜸㑣晤昱挴晢ㅥ㤰㌶㡢挷㘴㈱ㄱ敦〷㍡㥥㠳㔶㐰扣㥦㘰㙤㕤㍣㘶ㄷ㠹㜸㍦搳㠹ㄶ㡦㈹㐶㥡㠶㈱摥㉦挰㌸晦㈲戰挶づ昸㤵㠰摦〸㐸〰㈰攲晤ㅢ慤戴㜸㝣㔰㠱㐵扣㍦㠰㠱㜸捣㑡搲㔱つ昱晥愴搳〸㉥㜵㈸㘶㄰㠵挵㘳摡㤰㈷ㅥ慦㠶戴㔹㍣㈶ㅡ㠹㜸㔸㈱㡦㈸㘶ㅣ〵挴挳㥤挸㙤㄰㙦〹㠶㠹㜸㠵㜴愲挵㘳㝡㤲愶㘱㠸ㄷ〵挶㘹㐷㈰㔳㤷㉣㠰㈲〲昸㐸㌲挵㙣㈶ㄱ㉦㠶㔶㕡㍣㍥㠰挱㈲㕥㝢㘰㈰ㅥ㌳㥡戴㔳㐳扣づ㜴摡㤱㑥㤹㝤ㄴㄶ㡦㈹㐷㥥㜸㥤〰㘹戳㜸㑣㔲ㄲ昱㕣㍡㘶戶㔲㐰扣捥戰戶㝥攴㌱慢㐹挴敢㐲㈷㕡㍣愶㌶㘹ㅡ㠶㜸㕤㠱㜱㌶㈷㤰㘹㑦ㄶ挰ㄶ〴㙣㐹〰㌳愱㐴扣慤搰摡㈸㥥晤戴摤〶ㄸ㠸挷㙣㈸敤搴㄰慦ㅢ㥤㜶愷㔳㘶㉥㠵挵㕢つ㥢㈷㕥て㐰摡㉣摥攵ㄸ㈶攲昵愴㘳㘶㍡〵挴㉢㠱戵㜵昱㤸ㄱ㈵攲㤵搲㠹ㄶ敦㙡㔸㌵つ㐳扣摥挰㌸摢ㄲ挸㤴㈹ぢ愰て〱㘵〴㌰㡢㑡挴摢づ慤戴㜸㝣㘰㠶攵挸摢〱ㄸ㠸挷㑣㉡敤搴㄰㙦㐷㍡敤㑢愷捣㝡ち㡢挷㔴㈷㑦扣㝥㠰戴㔹㍣㈶㐷㠹㜸晤改昸㙥戴〲攲つ㠰戵㜵昱㤸㑤㈵攲敤㑣㈷㕡㍣愶㔴㘹ㅡ㠶㜸〳㠱㜱〶ㄱ挸㜴㉢ぢ㘰㌰〱㐳〸㘰〶㤶㠸㌷ㄴ慤㡤攲搹㔷㤲㜷〱〶攲㍤㘴㌸㌵挴ㅢ㑥愷㈳攸㤴ㄹ㔳㘱昱㤸㈶攵㠹户㉢㈰㙤ㄶ㡦㠹㔵㈲摥㙥㜴捣っ慢㠰㜸㝢挰摡扡㜸捣挴ㄲ昱㐶搲㠹ㄶ㡦改㔸ㄶ㙤昶〴挶搹㡢㐰愶㙡㔹〰愳〸ㄸ㑤〰戳户㐴扣㌱㘸愵挵攳〳㑥㉣㐷㕥〵㌰㄰㡦ㄹ㕣摡愹㈱摥㔸㍡ㅤ㐷愷敦〲㄰ㄶ㡦㈹㔶㥥㜸攳〱㘹戳㜸㑣捡ㄲ昱㈶搰㌱戳戳〲攲㑤㠲戵㜵昱㤸挵㈵攲㑤愶ㄳ㉤ㅥ㔳戹㌴つ搸昴㕦ㄸ㔳㠰㜱愶ㄲ挸㌴㉦ぢ㘰ㅡ〱搳〹㘰收㤷㠸户㌷㕡㘹昱昸攰ㄶ㡢㜸㌳㠰㠱㜸捣晥搲㑥つ昱㉡改㜴㈶㥤㌲㔷㐴㈶㍢㡢㉤㡣攱户㜴㈱慦昷㠷㉦㘳㘷愴ㄸ㐸㠴㕡㈶ㅢ㔴㌶㉦慤㐷㠲〷慢扣慣敤搵㜸㠱㍥㈶㌶㕣㙣㙦㑡攲攲㘰㐱昸ㄹㄴ改戱捦㈲㘸㜱搷搰昳㍤㘴ㄸ㝢㤸换㔰㜸晤㙦㤹捦戰㐸㡦攷挴㌷摥散捦㌱摣愲晢㘲㡡㕤愷搶㔵㈷㥢㔲㑤戵捤㈵㤵㐸㕥㉡攱昳㔲㙡㈳㤱㠱愳ぢ晦ち㡦搶㤸㈴㔶搰挸㐷㍢㉥攲昳〳㘲ぢㅡ㥢ㄶ㌷捡㙣ち㔳㝣㙣㡣攸搵慥ㅤ挳挴ㄸ㠷摢戶㄰捦㘵摥〳〷㍢㝦㐱搹㈱摦㘵攲〰㌷㤷挹〳㔲㘱愶㠰㔴㤸㉤挰慤㌰て㠲户昵搲㍤㝤慢戹慡㕡搵愸㐴㐱扢㜶慡㉣昴㜰㤲㡣㑢晥改愷㍢㐴愳扣攲㕦㜸つ㈸户㙤㔰㔰㔱づ收㠱攱ㅣ㠰㈹㌸〷愲㠸戹昹㌰搰ㄶ㍤〸捤捤捡挷㔴〵ㅦ㤲ㄹ㍤ㄸ收昶㌰㑢㔶〳㥥扥㤹㡡㔶挱搲ㄱㄶ㈳挵挹㉤昰扤㌸㜳搰改昴㘶㡣㔲ㄴ㉡ち扢攸㕣つ㍢㉢っ愵㡡㔰昲搸㔴ㄷ㠳〸㡦〸ㄸ㈳搱〴㈰㔹㜷戳扡㄰㌰敥敡攰慥㜲攰〹挳㈲捥㈱㈸戱慢㘲昴㡦捤㉤搶㤵昶扡搲挱慦㈸ㄷㄵ敥㉥㜵㍥摣㔱㑡㜶㌸㜵㜰攰捣㐷ㄱ㜳㌷㠳㠱戶攸〲㌴㉤㤲搴挳ㅣ㤴愴〱㤶戰㈴㥤㝤㉦㑥㈳㍡攵愹㤵昲晣㑡搵ㄵ㜶㤱攴㔰搸搳㤲㙣〱慢㐸㜲㉡㈶愴㈵㜱㜸攴昳㈰㔷愷挰㥡挹㝥㑢っ㈲挲㘹㐱〹昶㕢愱捤捤摤㕡㔷戶搱㤵㙥㝥㐵昵㐴㐵搸㥦㘴戲㕦っ〷捥ㄲㄴ㌱户ㄷ〰〴㍢㍣㈰ㅣ敥㝥㠷㝢摣㉤搱昶㈳㘸ㅡ㐸挴捥㈸㔴㙦搸㠵捦㌲搸搳㝣晡挰㉡㝣㤶㥢㝣戸㡢㠵捦㔱㔶㍥㘵ㄸ㐴㠴戳〲㈵昸㙣㠷㌶㌷㜷㝢㕤搹㐱㔷㜶昴㉢慡㍦㉡挲攷〸㤳捦戱㜰攰ㅣ㠷㈲收敥〴〰挱づ昷愶挳㝤攷㜰㜷戹〳戴晤㈴㥡㠶ㄳ戱ぢち㌵㄰㜶攱戳ち昶㌴㥦挱戰ち㥦愴㤵捦㐲㉢㥦㈱ㄸ〴㈷ㄱ攷っ㤴攰㌳ㄴ㙤㙥敥㌰㕤搹㐵㔷㠶晢ㄵ戵ㅢ㉡挲愷搱攴㜳ㄶ攷㜸㌶㡡㤸扢㍢〰〴㠷昹散愱敤攷ㄳ扢㈷ㄱ㈳㔱愸㍤㘱ㄷ㍥ㄷ挱㥥收㌳ち㔶攱㔳㘳昲㐹ㅦ㙦㜳慤㝣㐶㘳㄰㥣㐴㥣换㔰㠲捦ㄸ戴戹戹攵扡㔲愱㉢㘳晤㡡㥡㠰㡡昰㤹㘳昲戹㥣㜳扣〲㐵捣㥤〸〰挱攱攳㙤㤲戶㕦㐳散㔸㈲㉡㔰愸㈹戰ぢ㥦敢㘰㑦昳㤹〶慢昰㤹㙤攵㌳搳捡㠷搷㠸攱㈴攲摣㠴ㄲ㝣昶㐶㥢㥢扢㡦慥捣搰㤵㑡扦愲㘶愳㈲㝣㘶㤸㝣㙥㠱〳攷㔶ㄴ㌱㜷㕦〰〸づ昳搹㑦摢㙦㈷㜶ちㄱ㤳㔱愸晤㘱ㄷ㍥㜷挱㥥收㜳㈰慣挲㘷㠲挹㈷㝤晥㡣戳昲攱㘵㕢㌸挱㉤〷㈸挱攷㘰戴戹戹㔵扡㌲㐷㔷攲㝥㐵搵愰㈲㝣㉡㑣㍥昷㜳㡥て愰㠸戹〹〰〸づㅦ㙦戵摡晥㌰戱㤵㐴捣㐰愱收挱㉥㝣ㅥ㠵㍤捤㘷㍥慣挲㘷㌷㤳㑦晡㜸ㅢ㘱攵戳〰㠳攰㈴攲㍣㠱ㄲ㝣敡搱收收㌶攸㑡愳慥昰㔲㈹㌷㤵㐴㐵昸散㘲昲㜹㡡㜳㕣㡦㈲收愶〰㈰㌸扣㝦㥡戵晤㌹㘲㜹㉦扦昳ㄷ㍡㕣〴扢昰搹〰㝢㥡捦ㄲ㔸㠵㑦㝦㤳㑦㝡晦昴戵昲㔹㡡㐱㜰㠲㠷㔹愱〴㥦挳搰收收ㅥ慥㉢㐷攸ち慦㕥㜲㔳换㔱ㄱ㍥㍢㤸㝣㕥攳ㅣ㕦㐷ㄱ㜳㡦〶㠰攰昰晥㌹㐶摢摦㈶㌶㑥挴ㅣ㍡㕣〹扢昰㜹て昶㌴㥦攳㘰ㄵ㍥㍤㑤㍥改晤搳摤捡㠷搷ㅢ攱㈴攲㝣㠴ㄲ㝣㑥㐰㥢㥢㝢愲慥㥣愴㉢㈷晢ㄵ㜵㉡㉡挲㘷ㅢ㤳捦㈷㥣攳愷㈸㘲㉥㉦ㄵㄲㅣ摥㍦愷㙢晢ㄷ挴昲㑥㝢攷㄰ㄴ敡㑣搸㠵捦搷戰愷昹㥣つ慢昰㜱慤㝣㍡㕡昹昰ㄲ㈰㥣㐴㥣敦㔱㠲捦戹㘸㜳㜳捦搳㤵昳㜵攵〲扦愲㉥㐶㐵昸戴㌷昹晣挸㌹晥㠴㈲收昲敡ㅤ挱㘱㍥㤷㙡晢慦挴㌶ㄱ挱㑣㜳戵ㅡ㜶攱昳㍢散㘹㍥㔷挰㉡㝣昲㑣㍥改攳㉤㘲攵㜳㈵〶挱㐹挴㔱㠵挲攷㉡戴戹戹㔷敢捡㌵扡挲换㙥摣搴昵愸〸㥦㍦㝥㌵㝥ㅤ攵挳㠱㔳㠰㈲收摥〰〰挱攱攳敤㐶㙤㉦㈲㜶ㄱㄱ㉤㜴㜸㌳散挲愷ㄸ昶㌴㥦㕢㘱ㄵ㍥㍦㈰㑣收敦㥤敦㘰捤晣扤㜳ㅢ〶〹㥦㑥㜰㠵晤昳㌷戴戹戹㙢㜴攵㜶㕤攱㤵㌰㙥敡㙥㔴㠴捦㌷㈶㥦捤㌸挷捥㈸㘲敥㍤〰㄰ㅣ摥㍦昷㙡晢ㄶ挴ㅥ㐹〴㙦㤲㔷昷挱㉥㝣戶㠶㍤捤攷〱㔸㠵捦挷㔶㍥ㅦ㕡昹㍣㠸㐱挲愷〷㕣㠱捦摦搱收收㍥愴㉢て敢捡㍡扦愲ㅥ㐳㐵昸扣㙦昲改挵㌹㤶愰㠸戹扣散㐴㜰㤸捦攳摡摥㠷搸㤵㐴慣㐰愱㥥㠴㕤昸㙣て㝢㥡捦㝡㔸㠵捦慢㈶㥦昴昱昶戲㤵捦搳ㄸ㈴㝣晡挱ㄵ昸㍣㠳㌶㌷㤷㤷㡦愴昲㥣慥㍣敦㔷搴㡢愸〸㥦ㄷ㑤㍥㍢㜱㡥〳㔰挴㕣㕥〹㈲㌸㝣扣扤慣敤㠳㠹㍤㤹㠸㤳㔰愸㔷㘱ㄷ㍥挳㘰㑦昳㜹ㅤ㔶攱昳愴挹㈷晤昹昶戸㤵捦ㅢㄸ㈴㝣㜶㠵㉢昰㜹ㄳ㙤㙥㉥慦攸㐸攵㙤㕤㜹挷慦愸昷㔱ㄱ㍥㡦㤹㝣㜶攷ㅣ昷㐰ㄱ㜳㍦〰㠰攰昰晥昹㔰摢㐷ㄱ㝢㈶ㄱ扣㈳㕤㝤っ扢昰㈹㠷㍤捤攷㔳㔸㠵捦㝤㈶㥦昴晥戹搷捡攷㌳っㄲ㍥攳攱ち㝣晥㠹㌶㌷昷㜳㕤昹㐲㔷扥昴㉢敡ㅢ㔴㠴捦摤㈶㥦㠹㥣攳㈴ㄴ㌱昷㕢〰〸づ敦㥦敦戴㝤ㅡ戱ㄷ㄰挱ㅢ捣搵て戰ぢ㥦㝤㘰㑦昳昹〹㔶攱㜳戳㤵捦㡤㔶㍥㍦㘳㤰昰㤹〵㔷攰昳ぢ摡摣摣㝦改捡慦扡昲㥢㕦㔱㝦愰㈲㝣慥㌷昹散换㌹敥㠷㈲收晥〹〰挱㘱㍥㡣㈴昶〳㠹㕤㑤挴㘵㈸㔴ㅥ散挲愷ち昶㌴ㅦ㕥㤴㄰㍥慢慤㝣㉥戵昲㈹挴㈰扣㜰摢㌸㕣㠱㑦㤴つ㙣㉥㉦㐵㐸㠵搷ㅤ愴攲昸ㄵ搵ㅥㄵ攱㜳戱挹㈷挱㌹搶愲㠸戹ㅤ〰戰昱攱㠵〶戱捦㈷㤶㌷㙣㍢搷愰㔰㉥散挲愷〱昶㌴ㅦ㕥㈷㄰㍥㘷㕡昹㥣㙥攵搳〵㠳昰㡡㌸㠷挲ㄵ昸㜴㘵〳㥢换慢〳㔲攱愵〰愹㙣改㔷ㄴ㔷昹㠵捦愹㈶㥦ㄴ攷搸㡣㈲收㜲愱摦挶㠷㙢晦㘲㕦㐲㉣敦扦㜶㜸㌷户敡〹扢昰㌹ㅣ昶㌴㥦ㄲ㔸㠵捦㑡㉢㥦㘳慣㝣戸㠰㡦㔷挴㔹〶㔷攰搳㥢つ㙣㉥ㄷ散愵挲搵㜹愹㤴昹ㄵ挵㠵㜷攱戳摣攴㜳㌴攷㜸っ㡡㤸扢㈳〰㌶㍥㕣㡥ㄷ晢㜱挴摥〱慦捥敤㈸㔴㝦搸㠵捦㠹戰愷昹㜰㌵㕤昸㉣戲昲㘹戶昲攱㥡㍡㕥ㄱ㘷ㄵ㕣㠱捦㐰㌶戰戹㕣㐳㤷ちㄷ捣愵㌲挴慦㈸慥㠵ぢ㥦愴挹攷㌴捥昱㜴ㄴ㌱㜷㌸〰㌶㍥㕣㈱ㄷ晢搹挴昲敥㘸㠷昷㕡㉢㔹攰㘶敢㍣搸搳㝣戸挰㉤㝣收㔹昹搴㕡昹㡣挴㈰扣㈲捥㐵㜰〵㍥㝢戲㠱捤摤㑢㔷㐶改ち搷戱戹㈹㉥㑦ぢ㥦ㅡ㤳捦㈵㥣攳愵㈸㘲敥㔸〰㙣㝣戸㘸㉤昶㉢㠸㕤〷㕦捥挳㜴㈸㙢捥㙣㕤つ㝢㥡て搷㥣㠵捦晥㔶㍥晢㔹昹㑣挶㈰扣㈲捥㜵㜰〵㍥㔳搸挰收㑥搵ㄵ㉥㉢㡢㠵㑢换摣ㄴ㔷㡣㠵捦㙣㤳捦つ㥣攳㡤㈸㘲㙥㈵〰㌶㍥㕣㐷ㄶ晢慤挴㍥〹㕦づ敦㠴㜶戹愲㡣ㄷ戲㡦㘴ㄲ㠵㕣ㄴ摤㍤戴㘲㘹扦昱戱㕦昸㐹搴㘳昱㘴㘹㕥㜱挵扦㝢㤱㔸敡摤㈷㔵㤰户摢㝦收㡢㙢愲扣㑤㤲敦挲㈹攰晡㝦昰挳扤戴㜱摤㤹ㅥ㝢攱敤摣〱挲㥤戸㔴㡡晦攳㌶慢挰昶捤㕥㝥㜳㤴昷晦㈲晦晦敥愸㑥㕣㔷㤵ㄱ〷愹搲㌳㐷ㄷ扥扢散戲㙦慦摦扤散㤲㕢晥昴晦扦㡣㈳㤶㑦捦ㅢ㉤㈳愷㍣㍤㑡捤挱㠸㌲戴㥣昷㔸扣捦攲〳ㄴ㙡㍣㘸扤㡥ㅢ戹㌲ㅥ改㍡捥敦〸㍦搲搵攵㌲㉢㕥㌸戵㌰㠳づ昹㡡换愲摣㘱慡〲㈳愸㤲㄰扢ㅦ㥤㥤敡㘰㤶㘹〲㙥㙣㌹㠸㜱㜵㔴㐶攴㈲ㄶ㤹㕦攴ㄱ㍢㘱挳㈸挵愵捦㌲㌸てㄳ摢换㥦㝦〶戱㍤晤㡥昰愳㕡㕤㉥㤶攲㠵ㄳつ㌳〰㌱慥㜸ち戱㍤㑣㘲㡦愲戳搳㘲㜴挹㌴つ㔶愸收㈰挶㠵㑦ㄹ㤱㡢㔸㘰㡦㜱つ戴捣㐲㙣㜸㌶㘲扢昸ㅤ攱㐷戰扡㕣㌵挵㉢攲㍣㠵ㄹ㠰ㄸ㤷㍥㠵搸㔰㤳搸搳攸散㜴㉣扡㘴㥡㙤㈶挶ㄵ㔰ㄹ㤱㡢㔸㘰㡦㜱㌱戴捣㐲㙣攷㙣挴〶昸ㅤ攱㐷慢扡慢攰〹㉦㍣㘱ㅣ㌳〰㌱慥㠱ち戱晥㈶戱㤷搰搹改㉣㜴挹㌴摢㑣㡣㑢愱㌲㈲ㄷ戱攵㉢晦ㄸ㈵ㅥ攷㍦㍥㑡㜱㔵戴㡣搳〹㥤㘳摢㘷㈳戶㥤摦ㄱ㝥㘴慡换㜵㔴扣昰ㅣ㌸捣〰挴戸ㄸ㉡挴晡㤸挴摥㐲㘷㈷㉥㜳捡㌴㘵ㅡ改㈲挷愱挸㌵㔱ㄹ㤱㤳㤸昹攱挱攵搱㌲ぢ戱㕥搹㠸昵昴㍢挲㡦㐲㜵慦㠳㈷扣昰攱㠳ㄹ㠰搸㑤㘸〸戱敥㈶戱㡦搰搹㠹敢㥤㌲捤㌴㈷愹攴㈰挶挵㔱ㄹ搱㘶㘲㕣㈷㉤戳㄰摢㌲ㅢ戱㉤晣㡥昰㈳㑥摤扢攰〹㉦㈴㤳㘱〶㈰挶攵㔱㈱搶搵㈴昶㈵㍡㍢㜱攱㔳愶搹㘶㘲㕣㈵㤵ㄱ㌹㠹慤散攸㝤㉡捥㝦㜵㤴攲㠲㘹㤹㠵㔸愷㙣挴㍡晡ㅤ攱㐷㤷扡㡦挲ㄳ㕥㔸戰挲っ㐰散〹㌴㠴㔸㝢㤳搸㡦攸散挴ㄵ㔰㤹㘶㥢㠹慤搷㈳㜲ㄲ㌳て㐵慥㥣摡㠸戵换㐶㉣敡㜷㠴ㅦ㐹敡㙥㠰㈷扣㤰愰收ㄱ㝢〵つ㈱㔶㘰ㄲ晢㥤挴㕥㐳搷愶ㄱ攳扡愹㡣挸㐹捣摣㘳㕣㐲㉤戳散戱㍦晦㤵攵ぢ晡て扦㈳晣愸㔱㤷㡢慥㜸㐵㥣㝣晣愰挰ㅥ晢〸つ㈱昶㙦㡣㐸㝦㐱ㄷ愲戳ㄳ搷㐴㌷㡤ㄸㄷ㔰㕢㈷㘶敥戱㉦㌰挲㐶散攷㙣挴㝥昲㍢挲㡦㄰㜵戹晡㡡ㄷ㙥挰昶㠸㝤㡦㠶㄰晢挱㈴搶㠱挴戸㌸扡㘹挴戸㤲扡㘹挴戸愸㙡㈳昶㜵㌶㘲㕦昹ㅤㅦ㠷晥㉤㌱㤷换戰㜸攱㕦つ昵㠸㈹㑣㐴㠸㝤㘱ㄲ摢㥣挴昲搱㈵搳〴摣搸㜲㝣㉡㜲㐹㔵㐶攴㍡ㄴ〳㕦搰㕣㕤㉤㠳昳昰昷搸㈷搹㠸㝤散㜷㠴ㅦ昹改ㄶ挳㤳㄰敢收ㄱ攳愲慡㄰晢搰㈴搶㠳挴戸㕣㡡搷㈶晣〸收摡慡㡣挸㐵㉣昰㤳㡡换慣㘵ㄶ㘲敦㘴㈳昶戶摦ㄱ㝥㤴愷换㠵㔹㈱戶慤㐷慣〷摡㐲散㑤㤳㔸ㄹ㠹㜱摤ㄴ慦㑤㈰㔶愲㐷戴㤹ㄸ搷㕢换㉣挴㕥挹㐶散㘵扦㈳晣㠸㑥㤷㉢戴㐲慣㥦㐷慣ㅦ摡㐲散㐵㤳搸㑥㈴戶ㄳ扡昰摡〴㘲㕣㙤㤵ㄱ㌹㠹㤹㥦㡡㕣㜸㉤戳㄰㝢㌶ㅢ戱㘷晣㡥昰愳㌷摤㘱昰㈴挴㠶㜸挴戸摥㉡挴搶㥢挴㠶㤱搸敥攸挲㙢ㄳ㠸㜱搹㔵㐶攴㈴㘶㝥㉡㡥〲扣捣㐲散ㅦ搹㠸㍤收㜷㠴ㅦ愹改㤶挳㤳㄰摢摤㈳挶㠵㔷㈱昶㠸㐹㙣㈴㠹㜱㐹ㄵ慦㑤㈰挶昵㔷ㄹ㤱㡢㔸攰挳㠳㑢戱㘵ㄶ㘲て㘶㈳昶㠰摦ㄱ㝥㔴愶换挵㕢㈱㔶敥ㄱ㥢㠵戶㄰扢捦㈴㌶㤶挴戸戶㡡搷㈶㄰攳㐲慣㡣挸㐵㙣戹㜹㈸㜲㑤戶捣㐲散慥㙣挴敥昴㍢挲㡦挰㜴戹㡡㉢挴㈶㝢挴慡搱ㄶ㘲户㥢挴愶㤲ㄸㄷ㔹昱摡〴㘲㕣㤱㤵ㄱ㙤㈶挶挵搹㌲ぢ戱㕢戲ㄱ扢搹敦〸㍦摡搲㙤㠰㈷㈱㔶改ㄱ攳㥡慣㄰扢搱㈴㌶㡢挴戸摡㡡搷㈶㄰攳搲慣㡣挸㐵㉣㜰㈸㜲㤵戶捣㐲散摡㙣挴慥昱㍢挲㡦慣㜴て㠷㈷㈱㜶㠰㐷㡣㡢戳㐲散㉡㤳搸㐱㈴㜶㌴扡昰摡〴㘲㕣愳㤵ㄱ㙤㈶挶攵摡㌲ぢ戱换戲ㄱ扢搴敦〸㍦㡡搲攵〲慦㄰慢昶㠸慤㐲㕢㠸㕤㙣ㄲ㑢㤰ㄸ搷㕦昱摡〴㘲㕣慣㤵ㄱ戹㠸〵晥㠲收扡㙤㤹㠵搸㜹搹㠸㥤敢㜷㠴ㅦ㌱改㜲愵㔷㠸㉤昰㠸㕤㠴戶㄰㍢摢㈴搶㐰㘲㤷愰ぢ慦㑤㈰挶㔵㕢ㄹ㤱㥢㤸昱昷ㄸㄷ㜰换㉣挴㑥换㐶散㔴扦㈳晣攸㐸㤷㑢扥㐲㉣攵ㄱ攳扡慤㄰㍢挵㈴搶㐲㘲㌷愰ぢ慦㑤㈰挶攵㕢ㄹ㤱㡢㔸攰ㅣ攳㑡㙥㤹㠵搸昱搹㠸ㅤ攷㜷㘴㍣ㄲ㤲㙢扦慤㍤ㄲ搲昸愷ㄵ㍢㈱㘸㘱㉤㤳㠸㡢㙢㍤㌳㤷㙢㤱㐶㕣㔷㕦㉦ㄹ戸敤昱〴户㈴晥㜱挳㈹㜸㔰㈱㥥摢㠶㝦昸摣㑦㍢挵〳っ昹㐰㉣晤㡣㌰㐷㕡ㅣㅣ慤㥤㥥挴㐳挳摡搵㑥㑣攱〱㤳㌵㐵昸挷搹㥡㥢昱㡦愵晦㉦㍣摥つ㌹搱扣㍦ㄶ㥢昷㘰㌷㙢㍡㌲昳㡣㜳㍣㜹㙦愳ㅥ晡摦㉣捣攳㠳摦晥戳㘷㑤㐶て挷㈱愶搳攵㙢㡣㐷ㄹㄶ愸㤵搸挵㕥㘶挵昲挸㥦㌲攷㐸ㅥ搲ㅢ㠰㡦ㅥ㠵㠲晦攸㤸㕣戵㐰ㄱ㜳㤶挱㈲㘹改㔲㐴ち敦挰㘱㄰㈶挷〴㜱摥㘶ㄸ〹晤换㠳挵挵㘴慣㌷戵ㄶ㐳㜹ㄴ㐵㡦捥㍡戵愳慣㔳㕢挱愹慤捣㤸摡戱挱愹愹晢攱㥢搳搳㥢㕡愷〳ㅥ㥦㌵攰ㄲ㙢挰ㄳ改㤹㕡㙣搴攱攴㔰㌰慥㌳〷㠲㍤愵㠳慤捡ㅡ㉣㘹つ㜶ㅡ㍤㤳摤挶㘰㘷㠴㠲㍤ㅤづ戶㐱〷㍢㉢㙢戰㝡㙢戰㜳㌲㠳㥤ㄷち昶㔲㌸搸ㅢ㍡搸〵㔹㠳搵㕡㠳㕤㐴捦㐱ㄹ㉦〹〵㝢㉢ㅣ散〳ㅤ散戲慣挱收㔸㠳㕤㥥ㄹ散捡㔰㌰慥㕢〶昶搹攷㍡搸搵㔹㠳敤㙦つ㜶㉤㍤〷昷搹㜵愱㘰㕦㠶㠳㝤慦㠳摤㤰㌵搸㑣㙢戰㥢攸㌹㈸攳㉤愱㘰㍦㠶㠳晤愶㠳摤㤶㌵搸㌴㙢戰㌵昴ㅣ㘴㜶㐷㈸搸敦攱㘰昹〰挸㠹㝤㔷搶㘰ㄳ慣挱敥愱攷㈰戳戵愱㘰㠵㘸〷昶㔹㌱っㄲ散㝥㔴散ㅦ㜰㘳慣挱ㅥ愴攷㘰戰㠷㘸攲㍤㌷摥㠷㥢敡㠰㜶㈰㔸ㄷㄸ㈴搸㍡㔴散挱昶戰〶㝢㤴㥥㠳㌲晥㠳㈶㈳搸收㘸〷㠲㜵㠳㐱㠲㍤㠱㡡㍤搸㉥搶㘰㑦搱㜳㤰搹搳㌴ㄹ挱㝡愰ㅤ〸戶㉤っㄲ散㔹㔴散挱〶㕡㠳㍤㑦捦挱㘰ㅢ㘸㌲㠲㤵愱ㅤ〸搶て〶〹昶ㄲ㉡昶㘰㝤慤挱㕥愱攷愰㡣慦搱㘴〴摢〹敤㐰戰㈱㌰㐸戰㌷㔰戱〷敢㘳つ昶ㄶ㍤〷㤹扤㐳㤳ㄱ㙣ㄸ摡㠱㘰扢挳㈰挱摥㐳挵ㅥ慣愷㌵搸〷昴ㅣ㘴昶ㄱ㑤㐶戰㤱㘸〷㠲㤵挳㈰挱㍥㐱挵ㅥ㙣㉢㙢戰捦攸㌹ㄸ散㜳㥡㡣㘰㘳搱づ〴㥢っ㠳〴晢ㄲㄵ㝢戰捥搶㘰㕦搳㜳㌰搸户㌴ㄹ挱愶愲ㅤ〸㔶〹㠳〴晢ㅥㄵ㝢戰昶搶㘰㍦搲㜳㌰搸捦㌴ㄹ挱㘶愱ㅤ〸㜶〰っㄲ散㕦愸搸㠳㐵慤挱㝥愳攷㘰戰摦㘹㌲㠲ㅤ㠴㜶㈰㔸㌵っㄲ散㑦㔴散挱㈲搶㘰ち㑦㜳〸〵换愷挹〸㤶〸〷㕢愰㠳ㄵ〲㘹て昶敢㉦戶ㅦ㝦敤㌲㠳㌹愱㘰つ攱㘰㈹ㅤ慣㌸㙢戰ㅦ慣挱㍡㘴〶敢ㄴち搶ㄲち㔶㜸㈴っ㙤晥改慣昰㠹摥〵㝦㘴昰㕦㑤挷挳扢昹〸攸㝥昵昸〹摣㠶㈷㙥㙦㠶㠹愸㘵〸㐶ㅦ㑥㘷戶晣ㅦ㘶㙡〵慣㥣㠶搳㠵搶㘳㌵愶慢㠹攱て㐷挱㙣㑥敢挹ㅡ戳㠵㠹攱敦㍤挱㙣㐹㉢㝦敡㐹慣慤㑣捣㌹ㅡ戳㌵慤晣㠵㈶㤸㙤㑣捣㐵ㅡ搳㡤搶㑢㌴愶扢㠹攱㡦㈲㠹搵㠳搶㉢㌵愶愷㠹攱㙦ㄹ挱昴愲㤵㍦㘳㈴㔶㠹㠹戹㐹㘳㑡㘹攵慦て挱昴㌶㌱㙢㌴㘶㕢㕡敦搰㤸㍥㈶㠶㕦昸ㄲ慢㡣搶戵ㅡ戳㥤㠹攱昷戴㘰戶愷㤵㕦搱ㄲ㙢〷ㄳ昳愸挶散㐸㉢扦㔹〵搳搷挴㍣愵㌱晤㘸㝤㕡㘳晡㥢ㄸ㝥㤹㐹慣㥤㘸摤愰㌱〳㑣っ扦㠳〴戳㌳慤晣晡㤱㔸〳㑤捣㕢ㅡ㌳㠸㔶㝥㙢〸㘶戰㠹昹㐰㘳㠶搰晡㤱挶っ㌵㌱晣愰㤶㔸挳㘸晤㕣㘳㜶㌱㌱晣㝣ㄵ捣㜰㕡昹搱㉡戱㐶㤸㤸ㅦ㌵㘶㔷㕡昹㠹㈸㤸摤㑣っ㍦捤挴捦敥戴晥慥㌱㝢㤸ㄸ㝥〸〹㘶㈴慤晣晣ㄱ㍦㝢㥡ㄸ㝥㜶〸㘶㉦㕡昹戱㈱㤸㔱㈶㠶愷扣㘰㐶搳捡戳㕤㌰㘳㑣㡣㥣㝡㍣敢捡㘱搵㥢换㔳㔰搶㔳㉡㔰挱搵㔲㌹昹㠸ㅡ㙢愲㜸ㄲち㙡㥣㠷㤲搳㡦愸㠰㉦㥥㠶㠲㥡攰愱攴〴捣昰挵ㄳ㔱㔰㤳㍣㤴㥣㠲ㄹ㈸㥥㡡㠲㥡攲愱攴㈴捣㠸挸㤳㔱㔰搳㍣㤴㥣㠶ㄹ㈸㥥㡥㠲摡摢㐳挹㠹㤸ㄱ㤱㈷愴愰㘶㜸㈸㌹ㄵ㌳㝣昱㤴ㄴ搴㑣て㈵㈷㘳㠶㉦㥥㤴㠲㥡敤愱攴㜴捣昰挵搳㔲㔰晢㜹㈸㌹㈱㌳㔰㍣㌱〵戵扦㠷㤲㔳㌲㈳㈲㑦㑤㐱ㅤ攸愱攴愴捣昰挵㤳㔳㔰〷㝢㈸㌹㉤㌳㔰㍣㍤〵㌵挷㐳挹㠹㤹ㄱ㤱㈷愸愰收㝡㈸㌹㌵㌳㝣昱ㄴㄵ㔴㡤㠷㤲㤳㌳挳ㄷ㑦㔲㐱搵㝡㈸㌹㍤㌳㔰㍣㑤〵㌵捦㐳挹〹㥡㠱攲㠹㉡愸昹ㅥ㑡㑥搱っㄴ㑦㔵㐱搵㝢㈸㌹㐹㌳㔰㍣㔹〵搵攸愱攴㌴捤㐰昱㜴ㄵ搴㐲て㈵㈷㙡〶㡡㈷慣愰㤲ㅥ㑡㑥搵っㄴ㑦㔹㐱㌵ぢ捡搵㈷㤸攲昹㈹ぢ㥤㈷攳㑢㥦㘹っ㘳㌰戶〸昷搲敢ㄳ㔵昱摣ㄴ挴㐹㐱㠴攲改㈸ㅤ㈷㠶㍡㜸〶㑡挷〹愱づ㥥㜴搲㜱㝣愸㠳攷㤹㜴ㅣㄷ敡攰愹㈵ㅤ挷㠶㍡㜸㌶㐹挷捡㔰〷㑦㈰改㔸ㄱ敡攰㌹㈳ㅤ挷㠴㍡㜸㥡㐸挷搱愱づ㥥ㄹ搲戱㍣搴挱㤳㐱㍡㤶㠵㍡㜸晣㑢挷㔱愱づㅥ昲搲㜱㘴愸㠳㐷戹㜴ㅣㄱ敡攰㠱㉤ㅤ㠷㠷㍡㜸㉣㑢挷㘱愱づㅥ扥搲戱㌴搴挱㈳㔶㍡㤶㠴㍡㜸㤰㑡挷攲㔰〷㡦㑢改㔸ㄴ敡攰愱㈸ㅤ㉤愱づㅥ㝤搲搱ㅣ敡攰〱㈷ㅤ愹㘰㐷昱晦〳捡扢㝣搴</t>
  </si>
  <si>
    <t>㜸〱捤㕣〹㜸ㅢ搵戵搶㤵慤戱慥㙣挷〲〲㘵慦㐳㐲〲㈴㜵㤳㤰ㄵㄲ㐸㘲㈷挱搹㠹戳㔰ㅡ㌰戲㌵㡡㐵戴ㄸ㐹㑥㘲昶ㅤ㑡〹摢㘳㝢㐰挲㕥㑡㠰㤶慤㄰戶〲㡦㤶〲㘵昹晡㈸扣㐲㈹㝢㈹㑢攱㐱㍥愰散㜹晦㝦㘶挶ㄹ㡤㐶㕥㈸敦晢㤸㐸㐷攷㥥㝢收㥣㌹晦㥤攵摣㌳搷〹愸㐰㈰戰〵ㅢ㝦戹㔵㤲搹戵愵㍢㕦㌰搳つ㡤搹㔴捡㙣㉦㈴戳㤹㝣挳昴㕣㉥搶㍤㉦㤹㉦㔴㐰挱㘸㑤愲㍦ㅦ㙡捤㈷㡦㌶挳慤慢捤㕣ㅥ㑡愱㐰㈰ㅣ搶㐱昴㐷散㙦搴㘹㘸敥愵㉢㐹愰ㄵ搰〶㐹ㄵ㐹㤸㐴㤳㜰㈷㕤㑤㔲〳㔲㔳ぢ戲愴㜱挶挲戶㈳㜱〸㉤㠵㙣捥ㅣ㔵扦捣㜲㌴㜵捣㤸㠶㌱つ㘳昷㥤㍣愶㘱昴愸晡挶慥㔴愱㉢㘷㑥捤㤸㕤㠵㕣㉣㌵慡㝥㔱㔷㕢㉡搹㍥搷散㕥㤲㕤㘵㘶愶㥡㙤愳昷㙤㡢㡤㥢㌴㘶摣昸昱㠹挹㤳㈷搵っ㠲攵〵㡤㌳ㄶ攵捣㐴晥扢戲㔹㐷㥢ぢㅢ㘷㌴㉣㌰ぢ摦㤵捤㈸㙣挲㘴㔳㌶ㅤ㑢㘶扥㈳愳㈱づ挴昸㈶戳㍤挹ㄱ㌳捤㕣㌲戳戲〱㠷㕤〴㌴㕡ㄳㅢ愶攷昳㕤改㑥づ㝥愳㤹㑡㉤㌶ㄳ㌲㔲改愶㝣㘱㔱㉣㤷捥搷愴㠹㥦㤹㌳㌳敤㘶㝥㔰㝡收摡㜶㌳㘵㉢收挳改㘵戱摣㠲㔸摡慣㈴㔳㤷戶挶戰㌹㙥㘶ち挹㐲㜷㙤㝡㘹摥㕣ㅣ换慣㌴愹ㄲ㑡捦敥㑡挶㔵㘵㈵㍥㠱㡡ㄱ㝥㐷㈶〳㠵攳㐹㌷㜶挴㜲〵㘹㜱〸挷昸改扡㑥ㄷ㠹愲攸戸㜸㑡搵㝢昶攲㤸戵㈴搳㜳捤㕣挶㑣搱〹㐷㜲愴㐷㐹〰戲挶愱〷㈹㈷ㅣ㡥㤲慡戶慦ㄸ挶㐲㉦挶㌶㈰扢㉤挸收搲㌸㈱攷㥢戱捣搴挹愳戱㡤㙡㈹挴㥢捣搵搲搰摢㐲㐵㙦㐷攵挱㈰ㄵ捤㘳㐶敢敤㈹摡〱㐴㔵扥㠳㡢搲㙤㤵ㄷ㐶戰㌵ㄶ㙣㙤ぢ戶戶〷㕢攳挱㔶㌳搸㥡〸戶慥っ戶㜶〴㕢㤳挱搶㈳㠳慤慢愰攳㙣攱慡慡愰扤㍤ㅦ㍥昱戴换㕦晢㙡晥慤愹攱攷ㅥ昳㠳ㄱㅢㄵ慦㐳戹㡣㜷〴㔳㜴㤴ㄳ摣㐷挹㠶摥〹㉡㝡㘷㄰㘳ㄷ㤰㘰昳㌸扤㉢㈵扢㠱㈸昵㍡づ㤲〷晡㕦㍢㥥昲晥收㙢ㅦ㤹㜹捥㈱㝢㥤㝥昳㙤晢つ㔵扣挸挵挳て挱昴攱愱ㅥ㉡㝡〸㠸戱〷㐸㜰昶㌸㍤㤴㤲㘱㈰㑡晤搵昶㌰㙣扦攱ㅤ昹㠷ㅦ㙤扡晥㠸ㄷ挳㙦㔶ㅤ摡愶㜸〷ㄱて挳挱ㄴ㜹㈸㐵㝡〴敤敤〵㘲散捤扤㘶〲改㝤㈸ㅡ〹愲搴㥦㙤ㄷ㕦扣昲摦挶㥦㙥扢慢改㔷愳㕡㌶晦攳㈷敦㝥慣㜸㝦ㄲㄷ㍦〲㔳攴㘲愲ㅢ㈶㌶㜴〳敤晤ㄸ挴ㄸつㄲ㙣㥥愸挷㔰㌲ㄶ㐴愹愷㙣て搷㡤㝢戸昲挱㡤㑦㉥扣㌷昸挲换㐳㜷㝦㜷愲攲㈵㈵ㅥ挶㠱㈹昲㔰㍡㄰攳㘹㙦〲㠸㌱ㄱ㈴㜸搰㌸㍤㠹㤲挹㈰㑡㍤㙡㝢ㄸ㜴昶晤敦捤㡦㙦㤸扢昱㡣㌷㌶愹㌳愷㥤愴㜸㘷ㄵて晢㠳㈹昲㔰ㅡ挳ㄴ摡㥢ち㘲ㅣ〰ㄲ㥣㌵㔱ㅦ㐸挹㌴㄰愵ㅥ戴㍤捣昹敡敤挳搷晤㉥㌲昳搲㝤挷㑥㝤敥扤摤㤶㈹摥戶挵挳っ㌰㐵ㅥ㑡㘳㘸㠴㡡㙥〲㌱㘶㠲〴攷㡤搳戳㈸㤹つ愲搴㈶摢挳㘵攷慤晣搹㘹昷㉦㥡㜷㘲㝢㙡攴㌶㙦晤㐶㉢㥥晡攲愱ㄹ㑣㤱㠷搲ㄸ收搰摥㕣㄰㘳ㅥ㐸昰愰㠹㝡㍥㈵ぢ㐰㤴扡捤昶昰挱搵慢㌶㝦搹㤰㙡扥昴慢晢敦扣晣挵戹㤳ㄵㅦ㌸攲㘱ㄱ㤸㍥㍣ㅣ㑣㝢㡢㐱㡣ㄶ㤰攰摣㠹㝡〹㈵㑢㐱㤴摡㘸㝢搸㝤捦㜷敡ㅥ㝣昳㠵收摢㉦㕡㝥摦挵ㅤ㜵昷搵㉣㐷昷挱昶㑤愲㈹ㄷ㕢㠳摢敥搶㍢晡搸㠶搱晣搷昷愳っ㑦戲挴昸挴挴挴㤸㌱昱昱愳㘳晢挶㐲扣㠷昴昷㥥挹ㅢ㔵㑤㘲㜹㌲ㄳ捦慥㤱㥢攸慥㌳㘲㜹㜳敢㍤㜵愴摤㌷㈳摢㤵㠹攷㜷昱敦㙣㈹挴ち收捥摥扥慤㐶㑡㜶㙢挱㈳挶捣㡢扦摤扤扢㉤㡢愵扡捣改㙢㤳㔶昷㙥㥥㙥㍣㘰戲㙤攵㝢㘷攵捣愳㝡㝡㑢㡥㘸㍡搲㤶搵㘲扢㈴㑡慢换㍡慥晡挶㡥㙣摥捣挸攱㡤㑣㉦㑡戶慦㌲㜳㉤㈶㤳ㅥ㌳㉥愱㙥捦㉥晢㈹㌷㜲㘱〶㠱攲戹ㄵ摦挳㉤㑤捣㕣㕢㌰㌳㜱㌳㡥攳敤㌴㜳㠵敥㈵戱戶㤴戹㐳㤱㡡攵ㄳㅤ㍢ㄵ㠹㘷㘵摢扢昲㡤搹㑣㈱㤷㑤ㄵ昷㑣㡦慦㡥攱挹ㅡ㥦㥦㡤㥢㜸㌰㔶㜲ぢ愸㐰㐵㠵㔲㠱㝤晣㥥㑥戴㥢㙦㤰㠱㜰つ㌱㥦㤳㍢ㄶ㥦㜶つ㡢ㄱㅤ愲㐸㤹㍣㈷㠳挳晡㌰㈶㜶㘹㘶敦昲㡡慥㤸㤸㈱㔲㝢慦昲摡㜲㡣㍤㈳昷晦慢ㅣっ㙥㘷㐷㍦㜳㌵戲㡦㠳㘲㤹㜸捡捣昵㥡摦㉡ㅥ㤱㍥〴㈴㜴〳慥收戲攸昱㈱慡搶慡敥搰㥡㘴扣搰㘱㜴㤸挹㤵ㅤ〵挸㤰〳㠷挳㠴戶㘴搳㠷㐲愴㝦㑡戲〲㈴ㄲ〹ㄸ㠷㔱挹㠸攸挳慤㜶㠸改挰挰昳ㅡ㘶搹㕡昲㈸㈴扤昹㔰㝡㔶㌶㤷慦愸昰㡢昲愰㔸扥愳挰搳戳搷㑥㘶㌰扡㤵攴〸㤰㄰戳㤲㝥愵㑤㤵捣づ㙢搳㑤㘶㈲㠶㥣㕣慥㙥ㄵぢ愵慤㌴慦挹捣户㙢收㠳捤戸㔶搶ㅡ攰㜰昱搷愴㜹昶㥢㙢ぢ㑤戱㐲慣㉡㡤捣ㄲ愳愴愱㌴㔲昶戲㌸敥㔹㉢㌲㘷敦㠸摤㠲㠵愸戰㉥㉢搵㈲戰㉣攱挲挱昵ㄲ愸戰㘹敦㐱攰搸㤹晢ㄹ摥ㄳ扤㌸㐳㐴攲ㅡ㥦㙤㘶㤶㜴㜷㥡㜹慡㠷㡤㕥愱昴㕥㕥㌴戶戰扤㙤㘹㈱㤹捡㌷攰㐸㘷攷戲㕤㥤摦愵ㅤ摡搲㌱㄰㘷ぢ㙤挰㔹摣晦㤸㌸晦慢㕡捤戱㘹㙤つ㠴㘹㡤ㄲ捤ㄴ㔵昳㙣㠵戱㉤昸㤱㑤㥢昸㠹昴搶ㄷ㘲㌲㍢㤰㙣㥡㠹㘳㑤ㅡ〸㉤挹㤹㌲㍦〸㑢〳㘸搷愶㤷㘷㜳慢摡戲搹㔵㍣㥦〶㐹㉢摦㘱㥡〵收摣搵昶ㅣ㐳收ㄲ㑡㔵㔴ㄴ愵捥慥攴㥣て㐱㈳〹㔲㍢㍤㤵慡㜷㉣收㡤㈳㈱慡㐰昶㙦慣〲㌳散㤰㐷㙥㉣搴挷㕦扢敦戶晡㐷慥捥搴晦敥晣搷敥扤愱慢扥昰攸慤昵㍦慡㙦捣㜶㜶㌷慣㑤攵搷慡ぢ㠱〴㤳摦ㄷ晥㜳㥢摡搱㤷晣㜹捥㜹㑦㈶捦ㅡ㍣㘱昸摢敡㍦散㡥㤲扣㥢戹戴㘴晤ㄹ㌰敡㝣愸昱づ〳扥㜸搳㥤㘸敢愳㐸㜲㈰戸㑦〸昲戸㑤昰晥㠲愶㘲㍥捥㕢㠵敥㈲㔹つ愲㤸㤵昳㐲搵㙢㐰㥣㑤㥤〹晢ㅣ㝦ㄹ㐳㈶昰愵㘳㜸っ愴ㄱ摤㑢㥦㘲慥捦㜱搴挴㑤ㄳ㈹㑤㤴搴昱㌰散ぢ挰㜱㜶㐷挹戴愰ㅥ扢〹〰愷㜲晦㘳愰收て挰改攸搶㘷㤰㥣〹攲〲攰㉣慢愹㠶攰㔷〰昸㌹㤵捥〶㔱㐳㐱〴㠰㜵㘰㥣㑤攵攰愳〷〰捥㉦㑡〱㌸ㅦ搲㠸敥愵㑦㜱㉡攲〷㐰㐷㌹〰㔶摡ㅤ㈵戳ㄶ捥㐴〴㠰换挰㈸戳㉣〰㔷愰㕢慦㈷搹〰攲〲攰㉡慢愹㌸㥢ㄱ〰慥〶愳慦〱㔱晢㠰〸〰搷㠲㜱㌶戵挲つ挰摥㄰㤷〲㜰〳愴ㄱ摤㑢㥦ㅡ〹つ㍦〰ㄶ㤷〳攰㘰扢愳㘴㑥搵〰㑢〲挰慤㘰搴挲戲〰摣㡥㙥㝤〷挹㥤㈰㉥〰敥戲㥡敡挷昸ㄵ〰敥愶搲㈶㄰挵ㄹ㤷〰㜰てㄸ㘷㔳戳摣〰㡣㠶戸ㄴ㠰〷㈰㡤攸㕥晡搴㔸㘸昸〱㌰愵ㅣ〰晢摢ㅤ㈵㔳扥昱戰㈴〰㍣ち㐶㑤㉥ぢ挰㘳攸搶㡦㤳㍣〱攲〲攰㐹慢愹㈶攰㔷〰㜸㡡㑡㑦㠳㈸㑥〸〵㠰㘷挰㌸㥢ㅡ敤〶㘰㈲挴愵〰㍣ぢ㘹㐴昷搲愷㌸捤昴〳㘰㜸㌹〰昶戴㍢㑡㘶愴㥣㘵ち〰㉦㠱㔱㐳换〲昰㌲扡昵㉢㈴慦㠲戸〰㜸摤㙡慡愹昸ㄵ〰摥〰愳摦〴㔱〷㠲〸〰㝦〷攳㙣㙡㘷㌷〰㥣摡㤶〲昰づ愴ㄱ摤㑢㥦㥡〶つ㍦〰愲攵〰愸戳㍢㑡㈶捣㡤戰㈴〰㙣〶愳㙡换〲昰㌱扡昵㈷㈴㥦㠲戸〰昸捣㙡慡㈶晣ち〰㥦㔳改ぢ㄰挵改戴〰昰㈵ㄸ㘷㔳㤵㙥〰㌸昳㉥〵㠰㑦愱㠸敥愵㑦㜱㤲敥〷挰ㄷ摦㤴㜹ち㝣㙥㜷㤴捣攷攷挰㤲〰㄰挶㘳㐹晤ぢ㙡晥㑦㠱〸扡㜵㌵㐹つ㠸ぢ㠰㐱㔶㔳捤㠵㈱〱愰㡥㑡㔱㄰挵搹扥〰戰つ㕡捥愶㍥㠰㡦つ〰㠱㌲捤挲㐰㈹〰摢愳㉦搲㕢㥦㕡㠰晤晣〰㜸搳㡥戳㈴て㜸挳敥㈸㈹㌷戰㠴㈰〰散捥㐳㝥つ㙡晥〰搴愳㕢て㈱搹㠳㐷户㌵てㄸ㘶㌵搵㘲ㄸㄲ〰昶愴搲㜰㄰戵〴㈲〱㘰〴㕡捥愶晥〲ㅦㅢㅣ〰㕡㈰㉥〵㘰㈴㙤敡㕥晡搴㔲散攷〷挰搳㜶㥣㈵〰㍣㘵㜷㜸慢㈱㈱捥慥〶㌰㡢慤收〱㈷㤶㈵捤㌵㑣扢〷㈵㔰㍦㙥散捡ㄷ戲㌲㐷愸㑤㌴㘵ㄷ㘴ぢ㑤挹㝣㘷㉡搶扤㕤挲㘶㤶㜷㤸ㄹ捣攰㜳㤸挸㝢㘴搹捥㑥㌳慥ㄳ㉤搹慥㕣扢搹摣昴㝤㤸攱㈳㍥っ㥤㑣敥㠳ち摢户㥢戴挲㠴挲㔹㠲㉤㄰攲㔴搳㍢昷㤰㉡戶慢㑥㈰㙣ㄴ㡡㜵㕢ㄱ㕤㤲㉣愴捣敡㠴捣搱㠵て㈷㠰㈲捡㈲昱慡挴㤲づ攴攴㑤戵㠹搹戹㘴㍣㤵捣㤸ㅣ㡣挱㤶敡㍣㜳㈵㑡㈰㡢戲昹㈴㕦ㄸ搴㈶㤶攴㘲㤹㝣㈷㘷㜳敤摤摢ㄶ戵㘴摡ㄷ㑡捣㐸㘶昲㜰㈳愳㐸扥㉥搱搲㤱㕤㠳ㄷ㑥㕤改捣散㔸㘷晥㝢㌱㉡㕢慦㈰ㄹㅡㄵ㔴挱愰ち〷挳摦㜶㝣㡣㜱戰戸㥤昵㔶愰ㅥ攷㘹㈱㤷㙣敢㈲㘰ㅣ晥挰㔸㝣㉢㐹㘴っ〳愱㥦㠲昳捥摢㕣㐳攸㈹扡昰㔸㡢摥挹昸捥晦㝢摥攲つ㠲扡ㅥ㡦㥤㙡㈶㠰捣㤹扤戴㜹㙢㌹昲摦㝡扢ㄶ㕡〱换晤慥晥昰㑥㌵挸㍡㠵㔸ㄱ攲ㄹ㠵㉢ㄳ㘷〲㕢摥搳㌲㤲㄰ㅤ㥥愱㠳戶戲戳㔰㐰愸㐹捣㡢戵㤹㈹搴㍤搲戱挲㈰慢挱〲ㄴ摥扥攴敤扥挶㙣㍡ㅤ攳㈹挷㜷㐸㉤敤戱㤴ㄹ㑥㑣敦㉡㘴攷㈷㌳㍡〱㈲攷愵㉤㡡慤㠵㈸戶搶慡㔰㈴ㄶ戳ㅥ㉡㍣㙤㘵㔷挶㜲挹㐲㐷㍡搹ㅥ㘶㠳㌵换敦挵戹㡡㡢扦ㄲ㘰㍡㥢㜳㉦昱㤶㍣慣挲〳㠶扢〱㔵㐲㐲挷攱挷ㄹㅤ㔴〶晥愹㙦㔹㉥挳㡤㐷ㅥ㈸㝡ㄲ慣㠵㠲㌸〸摣挴慣㐳昹搰㜹戵晣攱〹㤰挸捤㐹ㅤ㑥〵㝣昵㘴㔰㌲晣㔶戶㠲昴㕡㑢愹㠲㐲㘴㕥㌶ㄶ㥦ㄵ㙢挷晢攰㉡晢㙤㜰ㄸ㐳换㕢㑤㉥捡敡㔶㈳ち愶㈸挴慥㑥挶捤㕣㤸㠲ㄶ扣愲慥㘴㕤捣戰挶㄰昳晣㡡㐰㈸㔴ㅤ昶昳搵散搸ㅡ㘶搷っ摣慦挰㥢㑢散晦昳攰㐹㑣㌹ㄱ㤶㍣愲昶㐳ㅣ㝡㝦挶㜴〴㠴㡣挷愳㌰㠵ち㔳㐱㐲㌱㜴㝡挷愶戸搰㠴㜲㤴㠶㔲愵扣㐷㘵〹㉣㡣㜲㤱搴捥㐲ㄲ㐸戵慢收㘵㔸攵慥戰昳㜲搶㘸挱㔹㙥挶㈳搶晤㤵戵㌵づ㐷㌰㔸㠹愱㌶扣敦ぢ㑡摣挲㔸扡挵㤴㘲㤸㘲〱挸㌸〰㍢㔷昳㘲㠱晤㔶扥愷㍣っ㔲㘴ㄳ㑣ㅡ㘵㡢㐴昴㌴攸〴㈲捡〴㜵〲㌷㈸戱㤰㤹㡥㕥㍤〳㐴昱㕥挷挷㍦㔸攷㘱愵㍡搱攲〳㉢㘰㌴㐲愵扦㌷㐸挵ち〹㙦㤲扡㠹㠶㜳攰㜸敦改㌹ㄷ㘷㐱摡昷戹挸㤲ちㄴ昱ㄲ㡡㐶散㠶敡〲攳㠴〱搶〹攳㈰㈸攸㘶㉡慥昶㔷㤸㐳㠵戹㔴㘰ㄹ㈶㠶慦㌱て慤㐸て㜸攳晣戰㕢〰ㄵ㘰㜷㡣换愶ぢ扢㠵攸搵㡢㐰搴愹㔰昰㘲㜷㍡㘴ㄶ㜶〷㐳愵摦搸㥤㠱摤〴扢挵㌴捣㉡㑢ㄱ㜶㑢㈰敤ㅢ㍢㔶㘳愰㠸㤷㕦㌴㘲㌷搴捦挱昸㘰户っち㝡㌹ㄵ㔹慥昱㔱㌸㠴ち㍦愱〲㉢㌸㌱㝣㡤㐳搱敡挱づ㉦㠶㝤捥扢ㄵ㔰〱㜶㉣攲㌸㌶㕤搸ㅤ㠶㕥㝤㌸㠸扡っち㕥散慥㠰捣挲慥ㄵ㉡晤挶㙥㍤㜶ㄳ散㡥愰攱つ㘸ㄵ㘱搷〶㘹摦搸㕤㠵摤愰ㄸ搰敤㌴㘲㌷搴搵㘰㥣㌰挰㍡攷㕤ㅣち摡愴㈲㉢㍤㍥ち〹㉡慣愴〲㡢㍦㌱㝣㡤づ戴㝡㉥㕡扥昲昶〱敦㐸攸〰㍣ㄶ㠰ㅣ愳㉥昰㔶愱㔷愷㐰搴慤㔰昰㠲㜷㍢㘴ㄶ㜸㘹愸昴ㅢ扣㍢戰㥢㠰㤷愱㘱ㄶ㜷㡡挰敢㠴戴㙦昰敥挲㙥㔰㐴㤱㤴㐶散㠶㘲㈵挸〹〳慣〳㕥づち㍡㑦挵㑤晥ち〵㉡㜴㔱㠱㠵愳ㄸ扥挶㙡戴㝡㑥㍣扣捣昷挱㙥㉤㔴㠰摤〳㉥㥢㉥散扡搱慢㡦〶㔱㡦㐲挱㡢ㅤ㡢㍢ㄶ㜶挷㐰愵摦搸戱ㅣ㈴搸ㅤ㑢挳慣ぢㄵ㘱㜷㍣愴㝤㘳挷晡ㄱㄴ〳㥡捦㘳㌲昲㘵ㄱ挹〷扢ㄳ搱愹㑦愲攲搳晥ち㈷㔳攱ㄴ㉡戰收ㄴ挳搷㌸ㄵ慤ㅥ散戰㑣挱〷扢搳愱〲散㥥㜵搹㜴㘱㜷〶㝡昵㤹㈰敡㈵㈸㜸戱㝢ㄹ㌲ぢ扢㥦㐱愵摦搸扤㠲摤〴扢戳㘸昸㔵戴㡡戰㍢ㅢ搲扥戱㘳改〹㡡〱扤㡥㐶散㠶㘲晤挹〷扢㜳愰愰捦愵㈲㙢㔳㍥ち攷㔱攱㝣㉡戰㕣ㄵ挳搷戸〰慤ㅥ散戰〰挳〷扢ぢ愱〲散㔸戱㜲㙣扡戰扢〸扤晡㘲㄰戵ㄹち㕥散㔸㔲戲戰扢〴㉡晤挶敥ㄳ散㈶搸㕤㑡挳㥦愲㔵㠴摤㘵㤰昶㡤摤㘷搸つ㡡〱㝤㌹㡤搸つ挵搲㤵ㄳ〶㔸攷㥡扤〲ち㝡㍤ㄵ扦昰㔷搸㐰㠵㉢愹昰㈵ㄴ㘲昸ㅡ㔷愱搵㠳ㅤ㤶㤶昸㘰㜷つ㔴㠰摤ㄶ㤷㑤ㄷ㜶搷愲㔷㕦〷愲㔸㤸昲㘲挷㙡㤴㠵摤昵攰晡㡤ㅤ敢㔷㠲摤㉦挰㈸ㄶ戲㡡戰晢㈵〴㝤㘳挷㠲ㄷ㍥〱㝤愳捤戰愱㔸昵昲挱㙥㈳挴晡㈶㉡戲㈲收愳㜰㌳ㄵ㙥愱〲㡢㘴㌱㤸㌲㝥〵愶〷㍢㉣㥡昱挱敥㔶愸〰扢敤昱攳搸㜴㘱㜷ㅢ挴晡㜶㄰戵㍢㠸ㄷ扢㝡挸㉣散敥〰搷㙦散㠶㐰㔹戰扢ㄳ㡣摡〳愴〸扢扢㈰攸ㅢ扢㘱摣㤷搸摤㙤㌳㙣㈸ㄶ捣㥣㌰搰㜶捥扢㑤㄰敢㝢愸㌸摣㕦攱㕥㉡摣㐷〵搶搷㘲搸搳戸ㅦ㑣て㜶㔸づ攴㠳摤㙦愱〲散㐶攲挷㜱敡挲敥㐱㠸昵㐳㈰㙡㍣〹㔴昵挳㌶㔳㠱㐶㘸ㄲㅡ摥戹㐲挹㍣㡥㤳扦㐸㠲㌳扡㤶㐲㜷ち戳㘸戲㥣㍢㔸ㅣ㘷㐱㔶㌷㘶㌴搹㕣愵ち㔴㝡㔷㌶昴散扢ㅣ愶慡〷㝢㔶㡤挸㙥散㤹㠰愳〹ㅤ㠰捡㕥搹晤ㄹ挱搶㔷挸摣㠷㥢昱〸攴㠳攷㈷摢㜳搹㝣㌶㔱愸㙦㐱㠵愸㥥慢㜰ㄲ㠱挰攸改愱㈹戰攸敢㤳㠱㔵㘶戸㔲㜴㌵摦㑡㐷㔶㘵戲㙢㌲㜲㌴愱㍣ㄷ㈳搱㥢慥慡愲㥢〸扥戲つ〵㡡㔱㑥㉥戹戳晥㍤㤸摡㡡攸㝥搴挴ㄶ攵っ㑤㤸㈹づ挳㈹ㄹ户搰㌴㌰晤㥤ㅦ搱戶㙡㔳敤㉡慥捣捡慡㉡戵愷㘷挹㑢挹扣慡㘷捤㠰㘱㜰㕡ㄵ摡て㈱昷㙦㈷ㅥ摥㔶㐴戹㌳㑦っ晤〷挸昵㘳㈰㤱攸㜴㔰捡㡣挷挱㙣搳㌸愳戵㜸捤慤昱〴挴㌵㄰换搴ㄱ㡢㜹昳挶ㅦ㈱ㄹ〴㠹慢㡥ㄴ㥤㘱㕢搱㑦㠲㤱戵愹戲㑡㔵㌵愱㠹㑦㐰㍦㘳㌳㜴愵㘶愱挱㜳㔳㡤㐶㈰㍣㈳㈰っ㘸づ㌳㐷㔴㌵㐰挲㔱㉤ㅥ㤵搹攸㤶㔱㜹ㄶっ㐶攵㈰㔱挷愸㜰㕡挵㉤㍡挷㘱收摡㡣㕡〰㠶㈳愳㐶挱ㅣ㔱㤳攸㥦㠳㐴㍦てㄲ㠹㜲㡡㈴㌲㐶慦ㄹ慢㘶㜸搱㐵㡥晣㐵㡡㜶㠶㜵㔹捦慡㘴搲挳搶摦㈰挷㐷㜶㔶㥣昴㐸㍣㝢挰㐵㘹㍣昵㤰㤶挶戳ㄴ㍢㐹㍣慦㠱㐱㍣换㘸づ㕢㤴㔳ㅤ㘱づ㜱ㄸ捥㙤戸愹ㄵ㘰㈴㥥摤摤昱扣〱愹㝥ㄳ㈴ㄲ攵戴挵㉦㥥挳ㅤ昹摢搴ㅤ〲㕢扡㥥〶㡦㐰ㄳ㥦㠰㝥捦㘶㘴㝣摡搰㤰㜸〶晢挶戳慤㙦㍣敤搸㐹攲昹㕦㌰㠸㈷㡥ㅦ㙥㔱戹搰挸㈴ㅣ挹㑡㥢㔱㐷㠲㤱㜸愲敥㜸㍥㠲㔴㙦〶㠹㐴㔷㠱晡挵㤳㜲攴㥦㔲㜷㉦㔸搷㈳㐰㔴〶㑤㝣〲晡㜳㥢㤱㜸㍡搱㤰㜸っ摦㜸㉡㝤攳㌹ち㍢㐹㍣㕦㠳㐱㍣㌹晣㜰㡢㜲㐶㈰っ搳㝦㘱扡㙣〶慢扡散㜸㠲敥㜸戶㐰慡〳㈸㙥㐵愲摤㘰晤攲㌹摡㤱㔷㐲㑤㤶〳换挲㘰㜵㉣攴昸攰㍥〵㌹ㄹ㠹攷㜸㜰ㄲ捦㘷㕦晢㥤㙦㥦㐲㕡㝡扥㌱㙢㤷㜸慡㘱ち昱㥣㐸㜳搸愲㈷㌹捣挹づ㜳㡡捤愸搳挱㑣挳㔷㝤っ㤳㍤搷㑦㉤㡦㜱㄰㐸㈴㝡〶㍡晤攲㌹搳㤱㙦㑢摤〹㜰愳挷㠳愸戳㘸㡣慤敤㈱㈷㈳昱㥣つ㑥攲㜹搷㌷㥥户㝤攳㘱㈶㉤昱散〴㔳㠸攷ㅣ㥡挳ㄶ㍤搷㘱捥㜳㤸昳㙤㐶㌱〵㤶㜸摥㜲挷戳ぢ㡦㜱㔷㤰㐸昴㈲㈸昸挵㜳戱㈳慦愷敥㔴戸搱㔳㐰搴愵㤰攳ㄳ搰㐳㈱㈷㈳昱㕣〶㑥攲㜹挹㌷㥥ㄷ㝤攳㘱㜶㉢昱㡣㠰㈹挴㜳〵捤㘱㡢慥㜷㤸つづ挳昴㤵㥢扡〶㡣挴昳ㄷ㜷㍣㝢昳ㄸ昷〱㠹㐴慦㠵㠲㕦㍣搷㌹昲〶敡㌶挱㤶㙥愴挱㕦㐰㡥㑦㐰㡦㠱㥣㡣挴昳㑢㜰ㄲ捦搳扥昱㍣改ㅢて㌳㑥㠹㘷㍣㑣㈱㥥㡤㌴㠷㉤㝡㤳挳㌰㥤ㄴ〹㔳㑡㙥㡡愹愲挴昳㠴㍢㥥㠹㍣挶㐹㈰㤱㈸戳㐵扦㜸㤸㐰㡡㝣ち㜵昹㝡㔷捦愱㐱挹晦搸㍡㄰㜲㝡㤱㜸敥〲㈷昱㍣攴ㅢ捦㙦㝤攳㘱ㄶ㈸昱㌴挲ㄴ攲搹㐴㜳搸愲昷㌸捣扤づ挳㌴㡦㥢㘲晡㈶昱摣敦㡥㘷㈶㡦㜱ㄶ㐸㈴捡っ捥㉦㥥㠷ㅣ昹ㅣ敡㉥㠶㉤捤㜷扦㔱愶㜷㜲㄰昳攵㈰㐲捣㔰昶昷愴て晥慦㝡㐶㝡ㄷㅢ捦挴攲攱㙥㔸〹㔴愰挶㙤㔵㠶㉢㠳晢㝤㍢㕢昲㜶ㄵ愶昸㜲㈸㜴㍢㘳晤昶㜶㄰㤱㉢㘵愱挵ㅦ攲慢ㄷ攲㔰敢㤸户㠴搰㘲づ散摡㍥㍣搰㙥㑣戳㝥挳昶㙦㜴㕡摤㘳捥ㅥ㠷愹㈱ㄷ㑣て扤㝡挲㤵ㅦ㙤摣㝦捦昵扦摥㘲晦㥥㈰㝢㝣晥㠹戵挷㠵て㑦㔳捣㘰㜶㠰搴扢㘸敤ㄶ㠴攵扢㘸敤㘶扢挳扢㙡㉦捡㥣㐷〶㙢愹っ㤶㘲攲挲〱㔳ㅢ戱〷㔱㤲挰㤶㌳㌰愶㈴〳ぢ散㜹㘷㡦㕥〳㥢昷扥ㄵ㔸攷摤搳ㄴ㔳ㄹ扦挰慥㉦ㄷ搸㜵㜶㠷㜷㌵㕥㤴挹㡦〴㜶㤸ㄵㄸ㌳ㄸ〹散ㅡ㜷㘰慤っ㡣戹挹挰〲㘳㈲㈳㝢昴㍢戰户戱㠷㕦㘰敢换〵㜶㠵摤攱㕤㘵ㄷ㘵ㄶ㈴㠱㤹㔶㘰㑣㘵㈴戰换摣㠱慤㘴㘰㑣㔲〶ㄶㄸ㌳㥡扥〳㜳㥦㡡㑣㙥晣〲扢愸㕣㘰ㄷ摡ㅤ摥搵㜳㔱愶㐳ㄲ㔸摡ち㡣㌹㡤〴㜶㠱㍢戰㉣〳㘳戶㌲戰挰〲搸慤敦挰㝥昰㤱㜵㉡ㅥ㜲摦㌴挵㉣挷㉦戰㜵攵〲㍢摢敥昰慥㡡㡢㌲㉦㤲挰扡挰搴㔶㈸㈶㌷ㄲ搸㔹敥挰搶㐰㕡挷戴㘵㘰㠱㌱挷改㍢㌰昷㌵挶㜴挷㉦戰搳捡〵㜶慡摤攱㕤敤ㄶ㘵㠲㈴㠱ㅤ〷〶㠱㌱换㤱挰㑥㜶〷㜶〲愴㜵捣㕦〶ㄶㄸ㤳㥤扥〳㜳㡦㔸㍤昶昰ぢ散戸㜲㠱ㅤ㙢㜷㜸㔷戱㐵㤹㈹㐹㘰愷㠱㐱㘰㑣㜷㈴戰愳摤㠱㥤〱㘹ㅤㄳ㤹㠱〵挶慣愷敦挰摣㈳挶〴挸㉦戰慥㜲㠱ㄵ散づ敦敡戴㈸㔳㈶〹㙣ㅤㄸ〴挶扣㐷〲换戹〳㍢ㄷ搲㍡㘶㌴〳ぢ㡣改㑦摦㠱戹㐷㡣㤹㤰㕦㘰改㜲㠱愵散づ敦慡戳㈸㜳㈷〹散㈲㌰〸㡣〹㤰〴㜶愴㍢戰㑢㈰慤㘳㙡㌳戰挰㤸〷つ㉣㌰愶㐴㝥㠱㤹攵〲㡢摢ㅤ㈵慢挹㤸㐴昵戵㥡捣昵㘷㘸㔲㝢㐹戰㌴㔶㥤戰挴捣㝢㔰ㅣ㑢愶㔲㔲㔷慡挱攲㡦ㅣ晥㄰㙣ㅥ搶㌸㘱挹〷晥㍡搸㉥愶㘰敤ㄳ摦愵㍢换ぢ戴戴戸戳㤱㔸㤸挳㝡㠳慡㐴㜳ㅥ㙢搳攲㘱晣㈱㑢愱㠰扦㈸晥㍥慣っ㐱愵㡦昷㘹㙣搶㥡㄰摦㈲ㅢ慢㘷扤㉣摡搹㡡㠷昳昷㕤㐱慥ㄹ昹㜶换搴㡣昵㌸ㅣ愷〶ㅣ㜷慤㠲慡㔴㙤ㄸ㘲㙢捡㝢㘲㘰㡢ㅣ㌳ㅥ㑡晡㑡攸ㅢ㔷㠱昰て㌴㈴晤〷㠹攸慢㈱㤱㘲慢㤰㐰㠸愹愵㌷㌸㤶㍤㜹㙡〶㍣㝦愵㔵㕤敤㤴㈵改㐵㉤㠵ち捦㈲攳㕡㄰晦㐳㕢攱㝢㘸搷㐳㕦昳搰戶ㅥ搶つㄴ戱〶㙣ㅤ㤶㘲㘲挸㐳㜳㌶挵㙣㑢㥣摤〸挶摦搹㌲㕦㘷㌷㐱摦攳散ㄶ㡡㕣捥㤸慣ㄵ㌹㘳〶㈴捥㝥つ挶摦搹㈲㕦㘷户搱㜲㜱㘴㜷㔰攴㜲戶ㄲ敤㈲㘷㘹〸挴搹㙦挰昸㍢㥢攳敢散㙥㕡㉥㜶㜶て㐵㉥㘷㔹戴㡢㥣㜵㐱㈰捥敥〳攳敦慣挹搷搹〳戴㕣散散㐱㡡㕣捥搶愰㕤攴㡣㑦㙦㜱昶㌰ㄸ㝦㘷〷昸㍡㝢㠴㤶㡢㥤晤㥥㈲㤷戳ㄳ搰㉥㜲㜶ㅡ〴攲散て㘰晣㥤㑤昲㜵昶㌸㉤ㄷ㍢晢㈳㐵㉥㘷㝣㈰ㄷ㌹㕢〷㠱㌸㝢ち㡣扦戳戱扥捥㥥愱攵㘲㘷㝦愲挸攵散㕣戴㡢㥣昱挹㈳捥㥥〵攳敦㙣㤴慦戳攷㘸戹搸搹晦㔰攴㜲㜶〹摡㙥㘷㈱摥㌶晡㝤㑦㐳戶ㅣ搸づ㜷㝦晢晦㍢攱戲扥㤱㈹晥㙦㈷㝥慢挴㡡㔷㔱扥〰㍦㡡㌷㈳摡搰㉦摡っㅢ㡡户〷ㅥ㠶晥㉢愵扣㌳㠸捥㑢㌶㈳㍡扣慡㐵攷㙦㤴摥攲攸扣散搶攱挵㈸㍡慦㔰捡敢㔰散扣敡搶攱㌵㈴㍡慦㔱捡换㐷㜴㕥㜷敢昰搴ㄷ㥤㌷㈸㝤搰搱㜹搳慤挳㌳㔶㜴晥㑥㈹㑦㔶戱昳㤶㕢㠷㈷㥡攸晣㠳㔲㥥㘳愲昳戶㕢㠷攷㠷攸扣㐳㈹㑦つ搱㜹搷慤挳㘱ㄵ㥤昷㈸攵㠸㡡捥㍦摤㍡〲㉦㤱㝤ㅦ㔲㘷㡢ㄲ㘶㐹㘶㍥〰㠳㘴㐶〰㉥搱㈲搰愲昵愱愵㈵㄰㤷㘸ㄱ㙡搱摡㙣㘹扤㠲ㅦ㌹㡥㈲㡦〴㕢戴㍥戶戴〴收ㄲ㕢㠴㕢戴㍥戵戴〴攸ㄲ㉤〲㉥㕡㥦㔹㕡〲㜵㠹ㄶ㈱ㄷ慤㉦㉣㉤〱扢㐴㡢愰㡢搶㔷㤶㤶挰㕤愲㐵搸㐵敢ㅢ㑢㑢〰㉦搱㈲昰愲挵㙡ㄶ㡡㘳づ〰㡡㈸㑢慥戸攵㉢慢收㌱〳晢㠶㔵㐰ㄱ㔸改昸挶搳㐱㉣愵攳㙢㑦〷攱㤳㡥慦㍣ㅤ㐴㑣㍡扥昴㜴㄰㈴改昸挲搳㐱㕣愴攳㜳㑦〷愱㤰㡥捦㍣ㅤ㡣㕥㍡晥攵改㘰挰搲昱㘹㜱㐷昵晦〱捦挷㙢つ</t>
  </si>
  <si>
    <t>㜸〱捤㝤〹㜸ㄴ㐵晡晥搴㤰っ愹攱㐸㉢愸㈰〲〹㄰て㐰攴㍥㔴㌴㤰㜰㐳㔰〲挸㉡ㅡ㠶㘴㈲㠱ㅣ㤸㐹㌸扣昰㐰㔴㔰㍣㔶ㄷ昱㍥㔶㕤㍣㜱扤昰㐰㔷昱㔸敦〳敦昵扥㕤㜵搵昵摡昵攲晦扥㕦㜷つ㌵㍤㍤㤳戰扦晤㍦捦㌶㤳㡦慡慦摥晡慡摥户扢㘷㈶搵㕦㜷㐲㉡ㄴち㙤挳挶晦戹攵戰戰㐷昹昲㐴㔳扣㙥㐰㐹㐳㙤㙤扣戲愹愶愱㍥㌱㘰㑣㘳㘳㙣昹搴㥡㐴㔳ㅢ〰㈲ㄵ㌵㘸㑦攴㔶㈴㙡㡥㡤攷㔵㉣㠹㌷㈶〰捡つ㠵昲昲㜴ㄸ敤㕤扤ㅦ挷㔴㌴㝢改ㅣㅡ愰㐲㍡㐲搳㤶㈶㡦㐶搳㐴㘹摡搱戴愷改㐰搳㤱㈶㥦挶愱搹㠹㘶㘷㥡㑥㌴㥤㘹㜶愱搹㤵㘶㌷㥡㉥㌴ㅣ㕦敦㑥搳つ愶晤ㅥ㌰㌳㑢挶㑥㥦扦㄰㙣捡㥢ㅡㅡ攳晤ぢ㘶扢㜳ㅥ㍤㘸搰㠰㐱〳〶てㄹ㌵㘸挰挰晥〵㈵捤戵㑤捤㡤昱搱昵昱收愶挶㔸㙤晦㠲㐳㥡攷搷搶㔴㑥㠹㉦㥦搹戰㈸㕥㍦㍡㍥㝦攰㤰昹戱愱㈳〷つㅤ㌶慣㝡搴愸㤱敤扢㈳㜲㔹挹搸㐳ㅡ攳搵㠹晦㔶捣ㅥ㡣㌹扤㘴散㠰戲㜸搳㝦㉢㘶㑦挴㐴挸搲㠶扡㔸㑤晤㝦㈹㘸㉥昷改戰搲㜸㘵つ㜷㝥㍣摥㔸㔳㝦昴〰㑣㍢㐵㘸搴㐶っㄸ㤳㐸㌴搷㉤收㜱㔴ㄲ慦慤㥤ㄱ慦㤶㥤㕥㔷㥡㘸㍡㈴搶㔸㤷㘸㕦㐷晤攲㡤昱晡捡㜸愲㘳摤戸㘵㤵昱㕡て㤸挸慢㥢ㅤ㙢㉣㡢搵挵㜳㔸挸慦㜳昷攱愴慡㜸㝤㔳㑤搳昲づ㜵戳ㄲ昱ㄹ戱晡愳攳㠴攴搶㑤㘸慥愹㔲㌹㌹㜸㠵摡散ㄵ㌴㌳搹㔱㤸㑦㕤挹㠲㔸㘳㤳搴戸ぢ〷〵㘱慤挳㐵㔸愴捣㡢㠷㔴㠱慦ㄷ昷㔹㜹㑤摤㤴㜸㘳㝤扣㤶㠳㜰㑦昶昳㠱㐴㈰㜷㍦㈴㤵㌲㜴戸㤷㔴㍢敦攴㈳ㄷ㡥ㄲ㈹㠰改㕥搶搰㔸㠷〳㜲㕡㍣㔶㍦㝡搴㐰㙣晤换㥢慡㑡攳㑢愴愲ぢ〱搱扤〸敥つ搳㘶捡愰㠱扡て㕤㐵㌰㉡攷つ㥣摦㜶㔴㥥㘳攱㡡㔸戸㘲㝥戸愲㌲㕣㔱ㄵ慥㠸㠷㉢慡挳ㄵ㐷㠷㉢ㄶ㠴㉢㙡挲ㄵぢ挳ㄵ㡢㠰㌱㕢㕥摢戶㘱㙦敢昵㤷挹捥㔱户㥥㌱㜱㜳晦扤㙦㝢晣㡦㍦摣愳㜸㑡换㍢挲㕥㈸愴捣㜲㠴㍤㑢㔶昴摥㠰攸㝤㘰㈲㝤㘱挲㤳㐷攸㝥昴昴㠷㔱㙡㉢㈶挹㠹昶㔶ㅦ㉦㔹㝥搸愰㐹㥢搷攷㝤戲㘶攳晢昷㈸扥㕦挸〸〳㔰攸㘹敢㌰㤸㈳㈴㠵㤰㥡摥㡦ㄱ〷挲㐴〶戱摦昸㐱㐳昴㘰扡㠶挰㈸昵戴㌷挸捡㙥昷晥戴攲敤㡦㑡㙥昹攸扤〷㙦攸扣敡㑢挵昷㈳ㄹ㘴ㄸち㈹㌴搲挵ㅥ捥㜸㈳㘰㈲㈳搹㙢〲挴ㅥ㐵搷晥㌰㑡㍤敡つ㜱挸搶攵て搴㥣㕣㌹攵攴㝢㙥昹㌵昲昴攷攵㡡敦㜶㌲挴㠱㈸愴昰ㄸ㌴捣收㈱㌵㍤㥡ㄱて㠲㠹ㅣ捣㝥㔳〶つ搷挵㜴㡤㠱㔱敡〱㙦㤰㙤ぢ摦ㄹ户戵㜲慦搲つ㡦㍦扡㜲捤㍢㐳㐳㡡㈷㤶っ㔲㠲㐲ぢ㍣㑡ㄹ㙦ㅣ㑣㘴㍣㝢㑤〵㡦〹㜴㑤㠴㔱敡㙥㙦㠸㌱㕤㑥换ㅦ㜱搱昷㈵㥢づㅤ㜵㔱搷ㅦ愶㍤慢昸㕥㉤㐳㑣㐶㈱㘵㠸昴㍤㍥㠵昱愶挲㐴愶挱㠴换㐶攸㌲㝡愶挳㈸戵搱ㅢ攱戴慡㥤搶摤晣搵摣㜱㝦㍥愵攷挲㔵〷てㅤ愰昸㐱㈰㈳ㅣ㡡㐲ぢ㈳捣㘰扣㜲㤸挸㑣㤸昰搴ㄱ㝡ㄶ㍤戳㘱㤴摡攰㡤㔰摥㜴搱て㑥昹捤㤳敦㕡㜷敡㤸晤扥㝦㈷愲摡愱㔹㐶㤸㠳㐲捡〸挳敤㕤挱㡡晥ㅤ攳ㅤづㄳ㌹〲㈶㕣㌶㔴捦愵攷㐸ㄸ愵慥昶㐶㜸㌵㌴昰慥晢㕦㥥㌵㝥㔳捤扣㈵捦㍦昲㠸㔶晣〸㤳ㄱ㉡㔰㐸ㄹ㈱晤㠰㥡〷㠸㡥挱㐴收挳戴㈹挳㡥愸愴慢ち㐶愹㑢扣㈱晥㜴捤㠶昶攳㝢㙦㉣扢收昱㝢昳愷㑣㝦昸ㄸ挵て㐸ㄹ愲ㅡ㠵㤴㈱搲㜷挴搱㡣户〰㈶㔲〳ㄳ㥥㌰㐲㉦愴㘷ㄱ㡣㔲ㄷ㜸㈳ㅣ昳搸攰㉤摦づ㔹㕦㜲㘵昷㤳挷挷搶慥㝥㐷昱搳㔷㐶愸㐳愱㠵ㄱ敡ㄹ慦〱㈶戲ㄸ㈶㍣㙤㠴㍥㠶㥥㐶ㄸ愵捥昶㐶挸㔵捤㘳挷摣㜱㘶挹ㅤ㉦ㄷ晤戴戱搳昵ㄱ挵㡦㜶ㄹ愱〹㠵㤴ㄱ搲㘵㙡㘶扣㈵㌰㤱愵散㌵ㅥ㌲㉤愳㙢㌹㡣㔲慢扣㈱晡㍥搸㜵搰㈳敦㍥㔵戶收㠷㔱㜵攷㜷㕦昴㤰攲ㄷ〷ㄹ攲㌸ㄴ㕡ㄸ攲㜸挶㍢〱㈶㜲㈲㝢㑤挴㄰㉢攸㍡〹㐶愹ㄵ摥㄰㌹ㄳ扡捣㌹㘱晡㘱挵㘷扥晥昸㥢攷慣昹㈵慥昸戵㐴㠶㌸〵㠵ㄶ㑦敤㔳〱搲㉢㘱㈲愷戱摦㌴㥣摡慢攸㍡ㅤ㐶愹㘵摥㈰㤳搴挲㤲ぢㄷ㙥㉡扤㝢㕤㔹户愳㜶晡戹㐸昱㙢㡦っ㜲㈶ち㈹㍣搲㡦搹搵㡣户〶㈶㜲ㄶ㑣㜸摣㔰㝤㌶㍤㙢㘱㤴㍡挶ㅢ㘱㘲㝣户捡㠷㝢㝣㍤收㥥㜵ㅦ慥摤戸㘸昴㉣挵敦㔴㌲挲戹㈸愴搰〸㝡愷㍤㡦ㄱ捦㠷㠹晣㥥晤挶攱㥤昶〲扡㉥㠴㔱㙡愱㌷㐸昹㤶㜰晣攵㝢ぢ㈷慤㍦昵愵挲扢户㝤㜳戲攲㜷㌶ㄹ㘴ㅤち㉤づ㜲ㄱ㈳慥㠷㠹㕣捣㝥㤳㌱挸㈵㜴㕤ち愳㔴愵㌷挸敡㘷扥㍤晡慣挶摥搳慦晢搷摥戹㙦㍤晦摥㈷㙡ㄷ㠲昱ㄳ戹ㅣ愶〵慤慥〰㐴㕦㐹昰㔵㌰攱㈹㐳昵搵昴㕣〳愳搴㕣㙦㠴㡥换㤶㉥ㅦ戵㈰㘷攲ㄹ晤㝡㍥戹搷晥摢㙡ㄴ扦㜰捡〸搷愲搰挲〸搷㌱摥昵㌰㤱㍦挱㠴挷て搵ㅢ攸戹〱㐶愹㔹摥〸㕢㕦昸慥昷㠹昱昷愷摦戸挷攷㉦㍥昰晡挶㡦ㄵ扦捤捡〸㌷愱搰挲〸㌷㌳摥㉤㌰㤱㕢㘱挲㤳㠷敡㡤昴摣〶愳㔴㤹㌷挲㐷㉦摦㌳㝤搷ㄳ晡㡥搹㝣捣昳㕦㙣㕥晢攰㥢慡ぢ㥡㘵㠴摢㔱㘸㘱㠴㍢ㄸ敦㑥㤸挸㕤㌰攱㘹㐳昵摤昴㙣㠲㔱㙡㠲㌷挲〳愷晦昰搴㤰㔵㙦㑤㝢㘰挲晡慥㤷㝥㜵晥㝤慡㉢㥡㘵㠴㝢㔱㐸搹搹㐱㥦㜹昷㌱攲晤㌰㤱捤散㔷㠶ㄳ攳〱扡ㅥ㠴㔱慡搸ㅢ愴㝣摣㥣昷挶㝥摣㘵敡㤵慦捤晤散㤵戱愵ㄷ慢摤〹挶㑦攴㈱㤸ㄴㅡ改敦㠳て〳愲户㄰晣〸㑣㜸摣〸晤㈸㍤㡦挱㈸㌵捡ㅢ愱愴㜳搳慡ㄳ㐶㠷㡡搷㝥㝢散愳ㅢ㌶㜵晣㑡㜵㐳戳㡣昰㔷ㄴ㔲㘸〴㥤ㄸ㑦㌰攲㤳㌰㤱愷搸慦っ挷散搳㜴㍤〳愳搴㘰㙦㤰㤵㠹攵㤳㥣㙦ㅡ挶㕣扢㘵㙤昵㠶搸搷摤摡㍦㠷收㐳扤敦㝥愵㡤戱愵昸㌶扤晤㡢晡攰〱〳昹慦攵摦㔰昰ぢ㑡昵戰敡ㄱ搵㠳〶㔵つㅢㄸㅢㄲ换㉤㐴搸搶㝥ㄵ收㕢㘵晢敡挳㙡敡慢ㅡ㤶捡㜷攳㍤挶挶ㄲ昱敤㕦㤵晢㜹㙤㘳ㅢ㥡敢慢ㄲ摤㠲ㅢ换㥢㘲㑤昱摤晤㙤摢㠳愴㜵㉢挷㙦づ昱㠴㡣搷挳摦㙤㜶慣戶㌹㍥㘶㔹㡤摢摣摤搷㡣摦ㅢㅡ收㘷㙥ㅤ摦ㄸ㍦㈶搹㥡㌶愳㌱昸挵㜶㠹挴㑥㘳改㌶戹昳㉡㈸㔹搰㤰㠸搷换昴晡搵ㅤ㔲㔳戹㈸摥㔸ㅥ攷慦挵昱㉡愱扡ぢ㥢扣㕦㕥晡㑤慦〷㔱晣㍡㔲搵换昶㔶㡦㕢搶ㄴ慦慦㡡㔷㘱扥㡢攳㡤㑤换㘷挶收搷挶㜷㑤㠱戸㘳愲愱㙢㡡㝢㝣㐳㘵㜳愲愴愱扥愹戱愱㌶戵㘵㑣搵㤲ㄸ㝥㘱慡㥡搶㔰ㄵ挷敦㍢㌹摣㐲㉡搴愶㡤㔲愱扥㐱扦㜴㌰㙥㘲㠰散〸㙢ㄷ㜷挷㍥敦㤲㝡搸つ㤸〱㜶㘰㔱ㅢ攷㌱ㄹ敥搳㐲㌰㠹换㌰晢㘴〶㕡㥣戸㠶㐰昴摥㤹搱㌲挷攴㥥晢晦ぢづ㠷㍢㜹散挷㉤挱㉦㤵ㄳ㘳昵㔵戵昱挶慣㉢㈰㡡㌳搲捦挳攴敥㠷戳㌹愳㝡㌹㐰愸㘵㙡㜹敥搲㥡慡愶〵㤱〵昱㥡愳ㄷ昰㝢づ㔶㐹昲昲㈸㙤摡愶㕦㠴㑢㙦愵㜹〹㈶ㅡつ㐵㕥㈶㈸ㄲ搵慦戸昵摣㕥昸㝦挷㝦㕤つ愳㤷㤶㕦㡦戱㤶㤱挸慤ㅢ摦搰㤸㘸搳㈶㠸攵挴㔸㘲㐱ㄳて捦散㡤㡣昷㉡捤㙢㌰戹㝤㘰㕡晣㙤㌸ㅦ愰ㅣ晥搲摦愱慥㌴㕥ㅤ挳㔲㡢㥣摤㉡㤶㕢攷晥昶㕥ㅡ㑦㔴㙡晥㥡㍦〹攷捡戲〸㑡㌸昹摢搷昱攸㡦㉦㙢㉡㡤㌵挵摡搶㘱挱〰㝢㐹〳搴㑦㝡戹㈵昶散㈰㍥搳㍢敡搵㄰挱㤱愲ㄵ愵㥤㌸摣㐸㌸㜱㜰扥㠴摡㜸㌶㍢〹捣扤〷㐸㐴晣〷㝡敡㉦晥㔸㡦愸㥡㄰慦㥦戹㝣㜱㍣㐱㜸㕥㈴慢㤴晥搳㡢挱愶㔷捥㥦搵㔴㔳㥢ㄸ㠰㤹㑥㘸㙣㘸㕥晣摦㡣挳㔸晡㜵ㄸ戳攵敥㠹愳戸昵㥣㈰㔷愸敤ㄲ敥㥢㡡㡡㔰ㅥ愳搱愳㝢搳昰㘸㐵戰㙤昸㑦㌶晤ㄶ晥㡢㘶㙢换㉤〲㘲㐷ㄶ㐹㜲㠱㙦㕦〷㠵㘶㌶挶㘵搹㈷㑦㉡㔰扢㐳摤㘱つ㡤㡢收㌷㌴㉣攲昱搴㔱㙡㠹〵昱㜸ㄳ㤷㔲摡㜹㑢㐷戲㐴愴㔴㥢㌶㈹㉢㈲搶㥡㑢㑦挴㡦扣〷搳㘱㑣㙤㙤㠱㠹㤸㠸扣て㔷ㅢ㉣敡㐴㍥㐰愱捦㥣㉤ㅢ㥡ち慡摥扢敦戶㠲㉤㔷搵ㄷ㍣㜲摥㝢昷㕥摦㕣搰昴搸挶㠲㝤ぢ㑡ㅡㄶ㉦ㅦ戰慣㌶戱㑣敤〱㈵戸愶昱晡晡㥤㍡っ㕣昷搲攴㜳㥦慥㔹摤㜹昸㥥㥦慡㙥㕥㐳摡㜲捡摥㠸㕤㠸ㅦ晤㌱㡣敡ちㄸ摦㘱㔰㑥摤昴愷愸敢捦㘸晥づ㠳昷〹㔱ㅥ㙦ㄳ㕦戸㔵戵て晥攷㕢㠵晥㤲收ㅦ㌰慡ㅦっ㑦㔴晤ㄵ㡣搹㤴㠳昸摣晦戲て晢挲㥤扥て扦㠵㌷慡戳戴愹晥㐰㜰㍦㙡敡愶愹㤴愶㑡㉡㠲挰㠱〲攴㝡つ㘹慢㍤晢愱㥢〸昰ぢ晢户〱㉣㔸㠰摦㌸〶㠵搱㍣晡㉣〱挲㙥㔵つ㐴㥢〸搰〶づ捤㘵㙤㌵ㄸ㉥ㄱ㈰ㄷ㌵戳愹㥦㝥戳〴ㄸ〴㜷扡〰㥡㌱㜵㤶㌶㌵〴晤㠲〴昸ㅡ挱〳〵昸捡㙢㐸㕢㠹ㅡ㡥㐸㠵㥣挵捥㥣昲㤷㠰〵ぢ搰ㄹ捤㝡ㄷ㥡㕤㘱㉣〱扡戸㔵㌵〲㐱㐴㠰慥〴敤づ愳㐶挱㈵〲㜴㐳捤㙣敡㐳㕢㠰㤱㜰愷ぢ搰㤳㌱㜵㤶㌶戵㍦晡〵〹昰㐶㈶〱㕥昷ㅡ搲搶挹㐶㈳㔲㈱㘷戱㌷愷晣㙡㐶〱晡愲㔹昷愳改て㘳〹㌰挰慤慡㠳㄰㐴〴搸㡦愰㠱㌰慡ㄸ㉥ㄱ㘰㄰㙡㘶㔳捦摡〲ㅣっ㜷扡〰挳ㄸ㔳㘷㘹㔳㘳搰㉦㐸㠰㐷㌲〹戰挵㙢㐸㕢挳㉢㐵愴㐲捥攲㈰っ慡ㅥ捡㈸㐰㌱㥡昵ㄸ㥡戱㌰㤶〰愵㙥㔵㡤㐳㄰ㄱ㘰ㅣ㐱攳㘱ㄴㄷ昸㐴㠰〹愸㤹㑤㙤戲〵ㄸて㜷扡〰㔳ㄸ㔳㘷㘹㔳ㄳ搱㉦㐸㠰㕢㌲〹㜰戳搷㤰戶挲㌸〵㤱ち㌹㡢㤹㥣昲㡤ㄹ〵㤸㡤㘶㝤ㄸ捤ㅣㄸ㑢㠰挳摤慡㥡㡡㈰㈲挰ㄱ〴捤㠵㔱㘵㜰㠹〰㐷愲㘶㌶㜵戵㉤挰㌴戸搳〵㠸㌱愶捥搲愶愶愳㕦㤰〰ㄷ㘵ㄲ㘰㥤搷㤰戶〰㍡〳㤱ち㌹㡢㠵㥣昲㠵ㄹ〵愸㐵戳慥愳愹㠷戱〴㔸散㔶㔵㌹㠲㠸〰挷㄰搴〸愳㘶挱㈵〲㈴㔰㌳㥢㍡换ㄶ㘰㈶摣改〲㉣㘵㑣㥤愵㑤捤㐶扦㈰〱㑥挹㈴挰挹㕥㐳摡晡散敦㄰愹㤰戳㌸㠹㔳㕥㤱㔱㠰㔳搰慣㑦愵㔹〹㘳〹戰捡慤慡挳ㄱ㐴〴㌸㥤愰㌳㘰搴㕣戸㐴㠰㌳㔱㌳㥢㕡㘲ぢ㜰〴摣改〲㥣捤㤸㍡㑢㥢㍡ㄲ晤㠲〴愸捤㈴挰㈲慦㈱㙤昹㜸ㅥ㈲ㄵ㜲ㄶ㝦攰㤴㙢㌲ち㜰ㄱ㥡昵㝡㥡㡢㘱㉣〱㉥㜵慢㉡㠶㈰㈲挰㘵〴㕤づ愳㉡攱ㄲ〱慥㐰捤㙣㙡㥥㉤挰㝣戸搳〵戸〶昸愸捥搲愶慡搰㉦㐸㠰搹㤹〴㤸攵㌵愴㉤㙥㜳挱扡㤰戳戸㠹㔳㉥捦㈸挰㉤㘸搶户搲㙣㠴戱〴昸戳㕢㔵ぢ㄰㐴〴戸㥤愰㍢㘰搴㐲戸㐴㠰㍢㔱㌳㥢㥡㙣ぢ㔰〳㜷扡〰昷㌰愶捥搲愶ㄶ愱㕦㤰〰挵㤹〴㌸搸㙢㐸㕢㝢慦㐷愴㐲捥攲㘱㑥㜹㜴㐶〱ㅥ㐱戳㝥㤴收㌱ㄸ㑢㠰扦扡㔵搵㠰㈰㈲挰ㄳ〴㍤〹愳㡥㠱㑢〴㜸ち㌵戳愹愱戶〰㡢攱㑥ㄷ攰㌹挶搴㔹摡㔴㈳晡〵〹搰㌷㤳〰晢㜸つ㘹㤷〶㥡ㄱ愹㤰戳㜸㡤㔳摥㉢愳〰㙦愰㔹晦㡤收㑤ㄸ㑢㠰户摤慡㕡㠲㈰㈲挰㍢〴扤ぢ愳㤶挱㈵〲扣㠷㥡搹㔴て㕢㠰愵㜰愷ぢ昰ㄱ㘳敡㉣㙤㙡㌹晡〵〹搰㌹㤳〰㥤扣㠶戴ぢㄷ挷㈳㔲㈱㘷昱て㑥㜹愷㡣〲㝣㡤㘶晤つ捤㍦㘱㉣〱扥㜳慢敡〴〴ㄱ〱扥㈷攸〷ㄸ戵〲㉥ㄱ攰㐷搴捣愶昲㙣〱㑥㠴㍢㕤㠰㥦ㄹ㔳㘷㘹㔳㈷愱㕦㤰〰扦晤㥡攱慢昰慦㕥㐳摡㘵㤵㔳ㄱ愹㤰戳挸〹㘳捡㍦〳ㄶ晣㔵㌸㠲㘶摤㤶㈶て挶ㄲ㈰敡㔶搵㑡〴改挵㐰敤〸㙡て愳㔶愱㉡〲㜴㐰捤㙣敡㥦ㄸ㈳昹换搰㘹㜰愷ぢ戰ㄳ昰㔱㥤愵㑤昱㍡㑥㤰〰㥦㘶ㄲ攰ㄳ慦㈱敤㤲捦㙡㐴ㄲ〱㜶攷㤴㍦捡㈸挰ㅥ㘸搶摤㘹㝡㜰㜶摢㝦ㅢ㉣㜰慢㙡つ〲昵㈲㥤㐲㠲㝡挱愸戳㔱ㄵ〱㝡愳㘶㌶昵愶㉤挰㔹㜰愷ぢ戰ㄷ昰㔱㥤愵㑤慤㐵扦㈰〱㕥捣㈴挰ぢ㕥㐳摡ㄵ愹昳㄰㐹〴ㄸ挸㈹㍦㤷㔱㠰挱㘸搶㐳㘸㠶㜲㜶摢〵ㄸ敥㔶搵昹〸搴㡢㜴㐶㄰㌴ㄲ㐶㕤㠰慡〸㌰ち㌵戳愹挷㙣〱㝥て㜷扡〰愳㠱㡦敡㉣㙤敡㐲昴ぢㄲ攰晥㑣〲摣攷㌵愴㕤㉤扢〸㤱㐴㠰昱㥣昲㍤ㄹ〵㤸㠸㘶㍤㠹㘶㌲㘷户㕤㠰愹㙥㔵慤㐷愰㕥愴㌳㡤愰㌲ㄸ㜵〹慡㈲挰㜴搴捣愶㌶摡〲㕣っ㜷扡〰攵挰㐷㜵㤶㌶㜵㈹晡〵〹㜰㕤㈶〱慥昵ㅡ搲慥攴㕤㠱㐸㈲挰㕣㑥昹㥡㡣〲ㅣ㠵㘶㕤㐱㌳㡦戳摢㉥挰㝣户慡慥㐴愰㕥昸搱㤵〴㔵挱愸慢㔱ㄵ〱攲愸㤹㑤㕤㙣ぢ㜰ㄵ摣改〲搴〰ㅦ搵㔹摡搴㌵攸ㄷ㈴挰戹㤹〴㌸挷㙢㐸扢搰㜸ㅤ㈲㠹〰㡤㥣昲搹ㄹ〵㘸㐲戳㙥愶㔹挲搹㙤ㄷ㘰㤹㕢㔵扣〰搹㡢㜴㤶ㄳ㜴㉣㡣摡㠰慡〸㜰ㅣ㙡㘶㔳㉢㙤〱晥〴㜷扡〰㉢㠰㡦敡㉣㙤敡〶昴ぢㄲ攰搸㑣〲㉣昷ㅡ搲慥㠳摥㡣㐸㈲挰ㄹ㥣昲搲㡣〲慣㐶戳㕥㐳㜳ㄶ㘷户㕤㠰戵㙥㔵摤㠲㐰扤㐸攷ㅣ㠲捥㠵㔱ㅢ㔱ㄵ〱捥㐳捤㙣慡摥ㄶ攰㔶戸搳〵戸㄰昸愸捥搲愶㙥㐳扦㈰〱慡㌲〹㔰改㌵愴㕤愶扤〳㤱㐴㠰换㌹攵㔸㐶〱慥㐴戳扥㡡收㙡捥㙥扢〰㝦㜴慢敡㑥〴敡㐵㍡搷ㄲ㜴ㅤ㡣扡ㅢ㔵ㄱ攰㝡搴捣愶收搸〲摣〵㜷扡〰㌷〲ㅦ搵㔹摡搴㈶昴ぢㄲ愰㉣㤳〰搳扣㠶戴慢挸昷㈱㤲〸㜰〷愷㍣㈵愳〰㜷愱㔹摦㑤戳㠹戳摢㉥挰扤㙥㔵摤㡦㐰扤㐸攷㍥㠲敥㠷㔱て愰㉡〲㙣㐶捤㙣㙡慣㉤挰㘶戸搳〵㜸〸昸愸捥搲愶ㅥ㐴扦㈰〱㐶㘶ㄲ㘰㠴搷㤰㜶㠵晢㘱㐴ㄲ〱㥥攴㤴㠷㘵ㄴ攰㘹㌴敢㘷㘸㥥㠵戱〴㜸摥慤慡㉤〸搴㡢㜴㕥㈰攸㐵ㄸ昵㈸慡㈲挰㔶搴捣愶晡摢〲㍣〲㜷扡〰慦〲ㅦ搵㔹摡搴㘳攸ㄷ㈴㐰慦㑣〲ㄴ㝡つ㘹ㄷ攰㥦㐰㈴ㄱ攰㕤㑥戹㘷㐶〱摥㐷戳晥㠰收㐳捥㙥晢ㄱ昰戱㕢㔵㑦㈲㔰㉦搲昹㠴愰㑦㘱搴搳愸㡡〰㥦愱㘶㌶戵慢㉤挰㔳㜰愷ぢ昰㈵昰㔱㥤愵㑤㍤㠳㝥㐱〲戴捦㈴㐰㍢慦挱㥦ㅣ㤰晢㍣㈲敤挰㐵摤㜶㥣㜰昵散㥡昸㔲㕥㠵敡㔸㡤㉣搹㤲收㐴㔳㠳㕣㌲敢㔰㕤摡㔰搶搰㔴㕡㤳㔸㕣ㅢ㕢摥愹摡㉢ㅣ戶㈰㕥㡦ぢ摡㡤戸慥敤昳㌵㉣㕥ㅣ慦搲搵攵つ捤㡤㤵昱㐹愵晦ぢㄷ扣挱て扢㑥慥㜵㠷ㄵ戶晦散ㅡ㉥㐲㈸ㅣ㈵搸㐲戹㉦㈲愰晦㔲㥣攴敡㕡㤷捤愵攸〰㤸扦㕤搱㤹㌵㑤戵昱㜶搵㜲挹㕡捡㜹搵㔰ㄱ㔹〲㔵㙤慢㘷㉥挰㈵慡搲づ搵ㄳㅡ㙢慡㙡㙢敡攳摣ㄹ㥤㕤攸搴昸搱挸〸㌸愴㈱㔱挳戴攸づ搵㌳ㅢ㘳昵㠹挵扣戸㔹戹㝣攷㤴㥡㕣〵捤慤ㅥ㕢㔳㥦挰㌰戲ㄷ㔹捥慦㉥㕦搰戰ㄴㄹ晡捤㜵昵ㄳ㘲㡢ㄳ晦ㄳ㝢㐵㜱户挸㈶扢㐶㠵㔵㌸慣昲挲㜹晦改晥㠹晣㠰㜳慣㤳㥢昳㕢㠰攳戴愹戱㘶㝥㌳〵㤳㌱〶挳收搰挸㍥っ攵㙥㐵挹㝦ㄹ搳摡㠵扥ㅣ〴捥㌵㈵昳㍣昰㜲㜸昲戶㠷敥㠰敢ㅦ㌱㥤昶晦㠲㤹㍣㘱搶愴敤搹㌹晦愷㝢〸㜲㕦㐲攴㔶㈷㐳散〲㜰㐷昷㄰㘲㠲〴㡦㈸㥣㤹㌸ㄲ㔸昳ㅦ㤶搱㙡挱昰〸敤戸扤㌸ㅥ搷搳摢㔷㑦㡤捤㡦搷㈲つ愰㉥搶搴搱慤㌰ㅦ〳㌹收〹慦慤愴愱慥㉥挶㐳㡥㤹昲攵㤵戱摡㜸㕥昵㤸收愶㠶㘹㌵昵扡ㅡ㐶㡥㑢捦ㄵ㕢〶㔷㙣㤹㝢挱扥㝡〶搳㠳愴捣㔸つ㐷挷ㅡ㙢㥡ㄶ搴搵㔴收戱挲ㄴ㥥晦㠹㘳ㄵ㈷㝦づ挴㌴㥢㜹㉦昱㘷〰戸搷攱戱扢〷㈰㘹㠶搲㜱昷攳㠸づ慢〸晥愹晦㌰㝢〴㙦㍣昲㠱愲㝦㐲戴㕣晣挰攱㥤㍣㕦换愵㔸㜸扥㕥〱㡦扣㌹愹㔷〸挰㡦晥ㄹ㔰ㄶ昸㤳昳㉡㑣搶搴㠲戶〰㐴愷㌶挴慡挶挷㉡㜱搷㑢㕢敦㥥㤷㍣散㕡扥搵㌴㍡㑣昶㈸㐱晥㄰昲㤲㤶搴㔴挵ㅢ昳攸㈸挷㍤㍤㌹㑣ㄳ㠹戸晢㄰㤷扤摢㠴㜲㜳摢攵〵㡤㌵挹挴敡攳㕤㐲户敦ㄹ㥡㤴ㄶ晦㡢㐳㐷昲㈲ㅡ㘸挹㐷搴㉦愰愳㝦㈵愷搷攰㈴ㅦㅦ攰㌷〲戶挱攴扥㡥㐶晦扥㐹捤扢㐰㜶㠶〶㈸㐷敥ㄶ㘱㐶㐸ㅥ戲㈷㈴㤵㈴㔷㠸戴戳㔲㐰㈲㙥昶㐷㥥戹〵㈵㔲㡥愳㍣㕥ㄵ㜵摦㕦㤹㙡挲摤ㄱづ攷㘰㔷㐷晣改㜳㘹挳㈲㔸㕤㜹㕣㜲㐳㔴て㑣㈱挲㙣挱㜶㍣㔹㄰扦㠲㜷㘳扣っ㉦慥㘵㙦挳㝦戲㐵愳㍡っ㑣㈸慡摥㠲㌵挴㈳昴戸捡㐰㜲慣㝢挱愸㡦攱攴挷㍦㡡收挳㑡㝤㡡ㅡ㍦戰㐲ㄱ摥㠴搳摡㌷㐸昵ㄹ㝡昰㑤㔲㐷ㄸ昸敦㈸昱扤㈷㜹㉣收挱摢昲戱昸〵㝢攰㐷昳㥥㉥㜳㉣慡㉦攱㌱㌴㔰㌴㌴愲挰攸㜶〴晥㈳ㄸ搰㥥㠰づ〴㝣〵〰㜷㜲愴㈳㙡㔱㈳ㅥ㙥ㄲ〹搰捥〱〴摡㝤㙢挵戴戴摢㠹㌱㜷㘶捣㕦〰昰㙢昷ㅢ㝣慥㜶㥤〰㘹戵㜶摣㜵愲㕤㘷〶㈶昱ㄴ敤㜶㠵户㘵敤挲攸㈶摡敤㈶㐱摣㡡㘲㠶㐲㠰㜶㕤㠰搱㕤〹㘴昶㐲〰㘰㜷〲扡ㄱ挰㠴〶搱㙥て搴㤲〷ㅥ㙦㝥〹㄰慦〷㌰㄰㡦㐹つ㈶愸㈵㕥㑦〶㉤㘰㔰㈶㈰昸挵㘳搶㠱㉢㕥㈱㈰慤ㄶ㡦㜹ち㈲㕥㉦〶㘶挲㐲㡡㜸㝤攰㙤㔹㍣㈶㌶攰㠵扢㥡ㄸ〴〵昹㘱㜶㠳愱〱㥦㌹昰昶〴㐶敦㐵㈰㌳ㅦ〲〰㝢ㄳ戰て〱㑣㠶㄰昱晡愲㤶ㄴ㡦户昵〴㠸搷ㅦㄸ㠸搷搳ち㙡㠹户㉦㠳づ㘰㔰㈶㉦昸挵㘳挶㠲㉢摥㝥㠰戴㕡㍣收㌸㠸㜸〳ㄹ㤸挹づ㈹攲つ㠶户㘵昱㤸ㄴ㠱ㄷ㔶㐹ㄹ〴〵昹㘱㘶㐴㠰㌶㐳㠱搱挳〸㘴搶㐴〰㘰㌸〱㈳〸㘰㈲㠵㠸㌷ㄲ戵愴㜸扣㕤㈹㐰扣晤㠱㠱㜸㑣愶㌰㐱㉤昱づ㘰搰〳ㄹ㤴㠹て㝥昱㡡攱㜳挵ㅢつ㐸慢挵ㅢ㠳㙥㈲摥㐱っ㍣ㄶ戵ㄴ昱㡡攱㙤㔹㍣㈶㔴攰㠵㙣ぢ〶㌱攲㌱慢挲搰㠰捦ㅣ㜹㘳㠱搱㈵〴㌲攳㈲〰㔰㑡挰㌸〲㤸㠴㈱攲㡤㐷㉤㈹ㅥ㙦挴ち㄰㙦㈲㌰㄰㡦㠹ㄸ㈶愸㈵摥㈴〶㥤捣愰㑣㥡昰㡢挷㑣〹㔷扣㈹㠰戴㕡㍣收㔶㠸㜸㔳ㄹ㤸㐹ㄶ㈹攲㤵挱摢戲㜸㑣挶挰ぢ㜷㝤㌱〸ち昲挳㡣っ㐳〳㍥㈳摥㈱挰攸㐳〹㘴戶㐶〰㘰〶〱攵〴㌰㠱㐳挴㥢㠹㕡昲昳〲户㤸〵㘸㌷ㅢ㄰㘸ㄷ戳㘲㕡摡ㅤ挶㤸㜳ㄸ㤳昹ㄶ㝥敤㤸㘴攱㙡昷㍢㐰㕡慤ㅤ搳㌲㐴扢挳ㄹ㤸昹ㄹ㈹摡捤㠵户㘵敤㤸挷㠱ㄷ敥㌶㘳㄰ㄴ攴㠷挹ㅣ〱搲ㅣ〵㡣慥㈰㤰㠹ㅥ〱㠰㜹〴挴〸㘰敥㠷㘸㌷ㅦ戵愴㜶戸㜹㉥㐰扢㉡㐰愰ㅤ搳㍦㑣㑣㑢扢㌸㘳㔶㌳收㐹〰昸戵㍢〵㍥㔷扢愳〱㘹戵㜶捣攸㄰敤ㄶ㌰㌰㔳㍢㔲戴㕢〸㙦换摡㌱〵〴㉦摣攴挶㈰㐶㍢收㠱ㄸㅡ昰㤹攳慥ㄶㄸ㕤㐷㈰㜳㐴〲〰昵〴㌴㄰挰戴ㄱ搱㙥㌱㙡㐹敤㜰㕢㘰㠰㜶㡤㠰㐰㍢㘶㡥㤸㤸㤶㜶〹挶攴晤昴㡡㔹ㅥ㝥敤㤸摡攱㙡搷っ㐸慢戵㘳㌲㠸㘸户㠴㠱㤹ㄵ㤲愲摤㌲㜸㕢搶㡥搹㈳㜸攱㕡〱㠳愰㈰㍦㑣㈱㌱㌴攰㌳摡ㅤぢ㡣㍥㡥㐰愶㤷〴〰㡥㈷攰〴〲慥〰㐰戴㍢ㄱ戵攴ㅢㅥ㙦㜸っ㄰敦㈴㘰㈰ㅥ戳㑥㑣㔰㑢扣㤳ㄹ昴ㄴ〶㘵㠶㠸㕦㍣愶㠵戸攲㥤ち㐸慢挵㘳㈲㠹㠸户㤲㠱㤹㔱㤲㈲摥㉡㜸㕢ㄶ㡦㤹㈷㜸攱㠶㍥〶㐱㐱㝥㤸㝥㘲㘸挰㘷挴㍢〳ㄸ㝤㈶㠱㑣㑤〹〰慣㈶㘰つ〱捣㔶ㄱ昱捥㐲㉤㜹攰攱㔶捥〰敤搶〲〲敤㤸戰㘲㘲㕡摡㥤挳㤸攷㌲㈶㤳㑢晣摡㌱愳挴搵敥㍣㐰㕡慤ㅤ㜳㔰㐴扢昳ㄹ㤸挹㈸㈹摡㕤〰㙦换摡㌱㘹〵㉦摣㐵挸㈰㈸挸て㌳㔷っつ昸㡣㜶㝦〰㐶慦㈳㤰㔹㉤〱㠰㡢〸㔸㑦〰ㄳ㕤㐴扢㡢㔱㑢㙡㠷㥢㔴〳戴扢ㄴ㄰㘸挷㕣ㄷㄳ搳搲敥㌲挶扣㥣㌱㤹㤷攲搷㡥挹㈸慥㜶㔷〰搲㙡敤㤸扥㈲摡㕤挹挰捣㘳㐹搱敥㙡㜸㕢搶㡥昹㉥㜸攱搶㐵〶㐱㐱㝥摥㠱㌵㌴攰㌳摡晤ㄱㄸ㝤㉤㠱敦〶〳慥㈳攰㝡〲摥〳㐰戴晢ㄳ㙡挹㤳㤶户摦〶㠸㜷〳㌰㄰㡦㜹㌲㘶㔴㑢扣ㅢㄹ昴㈶〶㘵㑥㡢㕦㍣㈶戲戸攲摤っ㐸慢挵㘳敡㡢㠸㜷ぢ〳㌳〷㈶㐵扣㡤昰戶㉣ㅥ㜳㘵昰挲㍤㤳っ㠲㠲晣㌰㘱挶搰㠰捦㠸昷㘷㘰昴敤〴㌲㤹㈶〰㜰〷〱㜷ㄲ挰晣ㅡㄱ敦㉥搴㤲攲昱挶攲〰昱㌶〱〳昱㤸㘳㘳㠲㕡攲摤挳愰昷㌲㘸づㄶ㐴晣攲㌱〹挶ㄵ敦㍥㐰㕡㉤ㅥ搳㘶㐴扣晢ㄹ㤸昹㌳㈹攲㍤〰㙦换攲㌱捦〶㜳挶㥤㥡っ㠲㠲晣㌰搹挶搰㠰捦㠸昷ㄷ㘰昴㐳〴㌲ㄱ㈷〰昰㌰〱㕢〸㘰㙥㡥㠸昷〸㙡㐹昱㜸挳㜴㠰㜸㡦〱〳昱㤸㥦㘳㠲㕡攲㍤捥愰㝦㘵㔰收搲昸挵㘳〲㡤㉢摥ㄳ㠰戴㕡㍣愶摣㠸㜸㑦㌲㌰㜳㙦㔲挴㝢ㅡ摥㤶挵㘳㡥㡥㠸昷っ㠳ㄸ昱ち攱㌵㌴㉣昱㥥〵㐶㍦㐷㈰㤳㜸〲〰捦ㄳ昰〲〱捣敢ㄱ昱㕥㐴㉤昹㤶㠷㕢挱〳戴㝢〹㄰㘸挷搴ㅥㄳ搳搲敥㘵挶㝣㠵㌱㤹㠶攳搷㡥戹㌷慥㜶慦〲搲㙡敤㤸慤㈳摡扤挶挰㑣摢㐹搱敥つ㜸㕢搶㡥改㍤愲摤摦ㄸ挴㘸挷ㅣㅦ㐳挳搲敥㑤㘰昴㕢〴㡥っ〶扣㑤挰㍢〴㌰㈵㐸戴㝢ㄷ戵攴㠱挷㕢摣〳挴㝢ㅦㄸ㠸挷戴㈰㌳慡㈵摥〷っ晡㈱㠳㌲㠵挷㉦ㅥ昳㜶㕣昱㍥〲愴搵攲㌱搳㐷挴晢㤸㠱㤹昲㤳㈲摥愷昰戶㉣ㅥ㔳㠳㐴扣捦ㄸ挴㠸挷晣㈰㐳挳ㄲ敦敦挰攸捦〹㘴敥㔰〰攰ぢ〲扥㈴㠰改㐴㈲摥㍦㔰㑢㡡挷㕢昷〳挴晢ㅡㄸ㠸挷㤴㈲ㄳ搴ㄲ敦ㅢ〶晤㈷㠳㌲晤挷㉦ㅥ㜳㝥㕣昱扥〵愴搵攲㌱㑢㐸挴晢㡥㠱攷愱㤶㈲摥て昰戶㉣ㅥ搳㡡㐴扣ㅦㄹ挴㠸挷摣㈲㐳挳ㄲ敦㕦挰攸㝦ㄳ㔸ㄵっ昸㠹㠰㥦〹㠸〳㈰攲晤㠲㕡昲慣挵㐳〹〲戴晢つ㄰㘸挷㙣㈴㌳愸愵摤㌶挶っ攱ㄲ㠷㘲收㤰㕦㍢愶ぢ戹摡昱㉡㐸慢戵㘳㠲㤱㘸㠷㤵昱㤰㘲愶㔱㡡㜶戸〳戹ㄵ摡㉤㐳㌷搱㉥㤷㐱㡣㜶㑣㑢㌲㌴㉣敤㈲挰攸戶〴㌲㘵㈹〰㤰㐷〰ㅦ㉤愶㤸挵㈴摡㐵㔱㑢㙡㠷挷㉤〴㘸搷ㅥ㄰㘸挷㐴㈶ㄳ搳搲慥〳㘳㜶㘴㑣㈶ㅤ昹戵㘳愶㤱慢㕤㍥㈰慤搶㡥戹㐹愲㥤挳挰㑣㔲㑡搱㙥㘷㜸㕢㍥敥㤸捣㈴摡㜵㘲㄰愳ㅤ㌳㥡っつ㑢扢捥挰攸㕤〸㘴戶㔳〰㘰㔷〲㜶㈳㠰〹㔰愲㕤ㄷ搴㤲摡攱㐱ㄲ〱摡敤づ〸戴㘳づ㤴㠹㘹㘹搷㡤㌱昷㘰㑣收㉢昹戵扢ㄲ㍥㔷扢敥㠰戴㕡扢慢搰㑤戴敢挱挰捣㙦㑡搱慥〰摥㤶戵㘳ㅥ㤴㘸㔷挸㈰㐶扢㙢攱㌵㌴㉣敤㝡〱愳㝢ㄳ挸㐴愹〰㐰ㅦ〲㡡〸㘰敥㤴㘸户㈷㙡㐹敤昰㠸㡣〰敤昶〶〴摡㌱㝤捡挴戴戴摢㠷㌱晢㌲㈶㔳㥤晣摡㌱扦挹搵慥ㅦ㈰慤搶㡥ㄹ㔱愲㕤㝦〶摥㠴㕡㡡㜶〳攰㙤㔹㍢愶㔰㠹㜶晢㌱㠸搱㡥㜹㔴㠶㠶愵摤㐰㘰昴㈰〲㤹㘳ㄵ〰ㄸ㑣挰㄰〲㤸㜶㈵摡つ㐵㉤昹㘱挱㐷㝦〴㠸㌷ㅣㄸ㠸昷㤰ㄵ搴ㄲ㙦〴㠳㡥㘴㔰愶㐹昹挵㘳㙥㤴㉢摥㈸㐰㕡㉤ㅥ戳愹㐴扣晤ㄹ㤸㘹㔵㈹攲ㅤ〸㙦换攲㌱晤㑡挴ㅢ捤㈰㐶㍣收㘰〵㘸㜳㄰㌰晡㘰〲㤹㥦ㄵ〰㈸㈶㘰っ〱㑣搹ㄲ昱挶愲㤶㍣昰昰㔰㤳〰敤㑡〱㠱㜶捣摡㌲㌱㉤敤挶㌱收㜸挶㝣ㄷ〰扦㜶㑣慢㜲戵㥢〰㐸慢戵㘳㈲㤶㘸㌷㤱㠱㤹㤱㤵愲摤㘴㜸㕢搶㡥㤹㕢愲摤ㄴ〶㌱摡㌱㝤换搰㠰捦晣㙥㌱ㄵㄸ㍤㡤㐰愶㜶〵〰捡〸㤸㑥〰戳扤㐴扢㐳㔰戳づ扣挰㙦㈹㌳㠰㠱㜸捣昸㌲㐱㉤昱捡ㄹ㜴㈶㠳㌲㍦㐴㈶㍢㡢㌵昴攱㈷㜴㉥慦昱晢㉦㕤愷愵ㄵ挸〸搵㑣㌰㈸㙦㕡㕥㡢愴づㄶ㜹㈹摢㉤昱愲㝣㔴㝣戸挰摥搰㠸㉢㠲㌹晥攷㑥㈴晢㍥㠷㐱摢㜵昶㍤搳㐳扡戱㠵昹ぢ戹㌷晣㥣晥摣㡡㘴㝦㑥㝣晢つ晥散挳㉤㜲ㄸ愶搸㜹㕡㑤㘵㘳㐳愲愱扡愹愰ㅣ〹㑢〵㝣㐶㑡㜵㈸㌴㜰㑣敥㥦㄰㌱㜰㑣ㄲ换愹攷攳ㄹ㤷昰㤹〱搱㐵昵つ㑢敢㘵㌶戹〹㍥㉡㐶昴㙡摢㤶挳㐴㌹づ户摥㄰捦㘱慥〳㍢敢摦挱㜶㘸攳㌰㔹㠰㥢挳㠴〱㈹㌰㍢㐰ち捣㄰攰㤶ㅢ㠶攰慤扤㕣捦搸㙡扥慡㔴㔵㉡㥥搳戶慤㉡昲㍤㤰㈴敤㌲㝦昲㠹づ㤱〸慦昲攷㕥〷捡慤敢㤴慡㈸㍢昳挰搰㐷㘰ち㝡㉥㑣搴㘹〳〷㝤㤱㈳㔱摤愹㘴㙣㐵敡㠳㉥㈳㐷挱摤ㅥ㙥挹㘴挰ㄳ㌴ㄳ㤱ち㜸㍡挲㘳愵㌵㌹㌹㕥ㄴ㍤て㡤扡ㄷ挷㈸㠴㔱ㄱ昸㐵攷㑡昸㔹攰㔰㉡て㤶挷愶扡ㄴ㐴㜸㐴挰ㄹ㡡挴〱挹戸㥢搵挵㠰㜱㔷愷敥㉡㡤㐸攸ㄶ搲㐷挳㘲㔷㐵ㄹㅦ㥢搳捥ㄴ摡㥢㐲〷慦愰ㅣㄴ戸扢搴㐵〸㐷㈹搹愰㙢㄰㐰㉦㠴㠹㍡㍢挱㐱㕦㘴ㄱ慡〱㤲搴挲㥤㉡㐹ㅤ㍣㝥㐹㜶昶愲攸㝡㌴捡搳㈷攵㌹㤴慡㌳晣㈲挹㌱昰㈷㈵搹ㄵ㕥㤱㘴㉤㈶㘴㈴搱㍣昲㜹㤰慢戳攰㑤㘷扦ㅢ㍡ㄱ愱㥢㘱挱扥ぢ敡摣㥣慥愶戰扢㈹㜴昳ち慡〷ち挲㝥戵捤㝥㈹〲攸㘵㌰㔱愷㈷〰〴㙢ㅥ㄰㥡扢㕦㜳㡦㍢〵挶㝦㍣㕤〳㠹搸て㐶昵㠲㕦昸慣㠰㍦挹愷て扣挲攷㈴㥢て㜷戱昰㌹㌱㤰㑦ㄱ㍡ㄱ愱㑦㠵〵㥦㍤㔱攷收散㘵ち㝢㥢挲㍥㕥㐱昵㐷㐱昸ㅣ㙦昳㌹つ〱昴㉡㤸愸戳㉦〰〴㙢敥㑤捤㝤愷戹扢㥣〱挶扦㥡慥ㄱ㐴っ㠷㔱〳攱ㄷ㍥㘷挳㥦攴㌳ㄸ㕥攱搳㘸昳㐹敥㥦挵㠱㝣㠶愰ㄳ㠲㠴昴㜹戰攰㌳ㄴ㜵㙥捥㌰㔳ㄸ㙥ち㈳扣㠲摡ㅦ〵攱㔳㙦昳昹㍤攷㜸〱㑣搴㌹〰〰㠲晤晢攷㐰攳扦㠸搸㠳㠸ㄸつ愳づ㠲㕦昸㕣〲㝦㤲㑦㌱扣挲愷㉡㤰捦晣㐰㍥㘳搰〹㐱㐲晡ち㔸昰ㄹ㡢㍡㌷愷挴ㄴ㑡㑤㘱㥣㔷㔰ㄳ㔱㄰㍥昳㙣㍥㔷㜱㡥㔷挳㐴㥤㐹〰㄰散攷㌳搹昸慦㈳㜶ㅣㄱ愵㌰㙡㉡晣挲㘷〳晣㐹㍥㘵昰ち㥦搹㌶㥦攴昱㌶㌳㤰て㉦っ㈳㐸㐸摦っぢ㍥㠷愰捥捤㌹搴ㄴ㘶㤸㐲戹㔷㔰戳㔱㄰㍥㌳㙣㍥户㈲㠰摥〸ㄳ㜵づ〳㠰㘰晦昱㌶挷昸敦㈰㜶㉡ㄱ㔳㘰搴攱昰ぢ㥦扢攱㑦昲㤹ぢ慦昰㤹ㄸ挸㘷㝣㈰ㅦ㕥慣㐵㄰摣㘶〰ぢ㍥㐷愱捥捤愹㌰㠵㜹愶㄰昳ち慡ち〵攱㔳㙡昳搹捣㌹㍥〰ㄳ㜵攲〰㄰散攷㔳㙤晣てㄳ㕢㑥挴っㄸ戵〰㝥攱昳㈸晣㐹㍥ぢ攱ㄵ㍥晢〷昲ㄹㄹ挸㘷ㄱ㍡㈱㐸㐸㍦〱ぢ㍥戵愸㜳㜳敡㑣愱摥ㄴ㜸㠵㤴㥢㙡㐴㐱昸っ户昹㍣挵㌹㍥つㄳ㜵ㄲ〰㄰散攷搳㘴晣捦ㄳ换晢昷攵〹慣㙡〹晣挲㘷㉢晣㐹㍥换攰ㄵ㍥晤㙤㍥挹昷㠳扥㠱㝣㤶愳ㄳ㠲攰〱㔶戰攰㜳㉣敡摣㥣攳㑣攱㜸㔳攰㔵㑢㙥敡㈴ㄴ㠴捦摥㌶㥦搷㌹挷㌷㘰愲捥挹〰㄰散㍦㝦㑥㌱晥户㠹㡤ㄱ㌱㡦〱㔷挲㉦㝣摥㠳㍦挹㘷ㄵ扣挲愷㠷捤㈷㜹晥散ㄱ挸㠷搷ㄹㄱ㈴愴㍦㠲〵㥦㌳㔰攷收㥣㘹ち慢㑤㘱㡤㔷㔰㙢㔱㄰㍥扢摢㝣㍥攱ㅣ㍦㠵㠹㍡扣㐶㐸戰㝦晦㥣㙢晣㕦㄰换扢敢㌵敦搵㔷攷挳㉦㝣扥㠲㍦挹攷〲㜸㠵㡦ㄳ挸愷㘳㈰ㅦ㕥晢㐳㤰㤰晥ㄶㄶ㝣晥㠰㍡㌷㘷㥤㈹㕣㘴ち敢扤㠲扡ㄴ〵攱搳摥收昳㍤攷昸〳㑣搴攱㜵㍢㠲晤㝣㉥㌷晥㥦㠸㙤㈰㠲搹攵敡㑡昸㠵捦慦昰㈷昹㕣つ慦昰〹〷昲〹〵昲戹〶㥤㄰㈴愴㔵慥昰昹㈳敡摣㥣㙢㑤攱㍡㔳攰〵㌷㙥敡〶ㄴ㠴捦㙦㍦㔹摦㡥摡㈰㠰捥㠱㠹㍡㌷〲㐰戰㥦捦㑤挶㥦㐷散ㄲ㈲㥡ㄹ昰ㄶ昸㠵㑦㍢昸㤳㝣㌶挲㉢㝣扥挳㌰挹敦㍢挹攳敤㥦昰愶㝦摦戹つ㥤㠴㑦㍥㐲㘱晦晣ㄹ㜵㙥捥敤愶㜰㠷㈹昰ㅡㄸ㌷戵〹〵攱昳戵捤㘷㈷捥㜱㘷㤸愸㜳て〰〴晢昹摣㙢晣扢ㄲ㝢〲ㄱ扣㌱㕥摤て扦昰改ち㝦㤲捦〳昰ち㥦㡦㙤㍥挹昷㠳て〳昹㍣㠸㑥挲愷㍢㐲㠱捦㕦㔰攷收㍣㘴ちて㥢挲ㄶ慦愰ㅥ㐳㐱昸扣㙦昳改挹㌹ㄶ挰㐴ㅤ㕥㜰㈲搸晦㝥昰㔷攳敦㐳散㑡㈲㑥㠵㔱㑦挲㉦㝣昶㠲㍦挹攷㘹㜸㠵捦㙢㌶㥦攴晥㜹㈵㤰捦㌳攸㈴㝣晡㈱ㄴ昸㍣㡢㍡㌷㠷ㄷ㡥愴昰扣㈹扣攰ㄵ搴㑢㈸〸㥦㤷㙣㍥晢㜲㡥〳㘰愲づ㉦〲ㄱ散摦㍦慦ㄸ晦㘰㘲搷㄰戱ㅡ㐶扤〶扦昰ㄹ〶㝦㤲捦ㅢ昰ち㥦㈷㙤㍥挹晤昳搷㐰㍥㝦㐳㈷攱㌳ち愱挰攷㑤搴戹㌹扣㤸㈳㠵户㑤攱ㅤ慦愰摥㐷㐱昸㍣㘶昳㌹㠰㜳㍣㄰㈶敡㝣〰〰挱晥晤昳愱昱ㄷㄳ㝢㍥ㄱ扣ぢ㕤㝤っ扦昰㈹㠱㍦挹攷㔳㜸㠵捦晤㠱㝣敥つ攴昳ㄹ㍡〹㥦〹〸〵㍥㝦㐷㥤㥢昳戹㈹㝣㘱ち㕦㝡〵昵㌵ち挲㘷㤳捤㘷ㄲ攷㌸ㄹ㈶敡㝣〳〰挱㝥㍥晦㌴晥㌲㘲搷ㄳ挱㥢捡搵㜷昰ぢ㥦㐳攱㑦昲昹〱㕥攱㜳㡢捤㈷㜹扣摤ㄴ挸攷㐷㜴ㄲ㍥戳㄰ち㝣晥㠵㍡㌷攷摦愶昰㤳㈹晣散ㄵ搴㙦㈸〸㥦ㅢ㙣㍥㠷㜱㡥㜳㘰愲捥㌶〰〸昶ㅦ㙦ㅣ㐹晣㜳㠹扤㤲㠸㉢㘰㔴ㄸ㝥攱㔳〱㝦㤲て㉦㐸〸㥦㉢〳昹㕣ㅥ挸㈷ㄷ㥤昰挲慤攲〸〵㍥ㄱ㔶戰㌹扣っ㈱〵㕥㜳㤰㠲昶ち慡㍤ち挲攷㔲㥢㑦㥣㜳慣㠶㠹㍡ㅤ〰〸攲挳慢っ攲㕦㐸㉣㙦搲搶搷挱㈸〷㝥攱㔳〷㝦㤲て㉦ㄲ〸㥦昳〳昹㥣ㅢ挸愷ㄳ㍡攱ㄵ搲挷㈰ㄴ昸㜴㘶〵㥢挳㑢〳㔲攰㜵〰㈹散收ㄵㄴ搷昸㠵捦㕡㥢㑦㠲㜳㙣㠲㠹㍡㕣收て攲挳㤵㝦昱㉦㈳㤶昷㕣㙢摥挱慤㝡挰㉦㝣㡥㠳㍦挹愷〰㕥攱戳㌲㤰捦㈹㠱㝣戸㝣㡦㔷㐸慦㐰㈸昰改挵ち㌶㠷换昵㔲攰摡扣ㄴ㡡扣㠲攲扡扢昰㌹挹收㜳㌲攷㜸ち㑣搴搹〷㠰㈰㍥㕣㡤ㄷ晦㉡㘲敦㐴㔴㝤〷㡣敡て扦昰㌹ㄳ晥㈴ㅦ㉥愶ぢ㥦㈵㌶㥦攴晢㕢㔳㈰ㅦ㉥愹攳ㄵ搲㘷㈳ㄴ昸っ㘴〵㥢挳㈵㜴㈹㜰扤㕣ち㐳扣㠲攲㔲戸昰㘹戴昹㥣挳㌹㥥ぢㄳ㜵㐶〰㈰昳昶慤ㅦ㜰㠱㕣晣ㄷ㄰换㍢愲㌵敦慦㔶戲扥捤摡㍡昸㤳㝣戸扥㉤㝣ㄶ搸㝣㤲敦〷搵㠱㝣㐶愳ㄳ㕥㈱㝤〹㐲㠱捦㐱慣㘰㜳づ㌶㠵㘲㔳攰㌲㌶㌷挵攵㘹攱㔳㘵昳戹㡣㜳扣ㅣ㈶敡㡣〳㈰㘸晦㜰搱㕡晣㔷ㄳ扢〵戱昴挳っ㈸㙢捥慣㕤ぢ㝦㤲て搷㥣㠵捦攱㌶㥦攴晥㤹ㄳ挸㘷ち㍡攱ㄵ搲ㅢ㄰ち㝣愶戲㠲捤㤹㘶ち㕣㔶ㄶて㤷㤶戹㈹慥ㄸぢ㥦搹㌶㥦ㅢ㌹挷㥢㘰愲㑥㌹〰㌲㙦摦晥攱㍡戲昸㌷ㄲ晢㈴㘲㘹摥晤散㜰㐵ㄹ㉦攴ㅤ挹㈴㜲戹㈸㝡㠰㙦挵㌲昸㘶挷㝥晥愷㑦㡦挳搳愴㜹戵ㄵ㝦㔶㈴扥摣扤㌷㉡㈷扣晦㝦ㄶ㡢㙢愲扣㌵㤲㍦戹㔳挱昵晦㄰㠷㝢㘹晢扡㌳㈳昶挴㡦扥ㄳ㠴昳戹㔴㡡晦㜱㙢㔵捡昶昵挱㕥戵搸晤㍦捦晢摦㈹捥攷扡慡昴㌸㔲ㄵ㥥㍦㈶昷摤ㄵ㔷㝣㜳挳〱㐵㤷摤扡捤晢㝦㠵昴昸昷昷㙥㡦ぢㅥ㉡㔶昳搰愳〸㕥晤ㅥ捤晢㌴ㅦ挰愸〹愰昵〶㙥摥㑡㝢㡣敢㜸慦挱晦ㄸ㔷㠷换慣㜸攱搴挲っ㍡戴㔱㕣ㄶ攵づ㔳愵攸㐱㤵㠴搸㘶㌴收搷挰㉤搳〴摣摡戲㄰攳敡愸昴挸㑡㙣户㙦㡡㈵摣㥣晢㡡ㄵ㤷㍥㡢㔰昳ㄳ㍢搸㥢㝦ㅡ戱㠳扣〶晦攳㔹ㅤ㉥㤶攲㠵ㄳつ㌳〰㌱慥㜸ち戱〳㙤㘲㡦愲㌱㝦㈹㥡㘴㥡㌲㡤愴挹㐲㡣ぢ㥦搲㈳㉢戱㠵㜹㘳㈴搸ㄹ㕢㡢ㄵ搷㐰㡢㌸ㅤ摦ㅥㅢ㤱㠹搸㜰慦挱晦搸㔵㠷慢愶㜸㠵昴㔳㤸〱㠸㜱改㔳㠸つ戵㠹㍤㠳挶晣搳搰㈴搳㑣㜲㤲㐲ㄶ㘲㕣〱㤵ㅥ㔹㠹搹㠷㈲ㄷ㐳㡢〲㠸敤㤷㠹搸〰慦挱晦㌸㔵攷㙣㐴挲ぢ㑦ㄵ挷っ㐰㡣㙢愰㐲慣扦㑤散㘵㌴收晦ㅥ㑤㌲捤㔶ㄳ攳㔲愸昴挸㐶散愴改㘱㜷㡦㑤㝤愶㔸㜱㔵戴㈸㠰搸㕥㤹㠸敤改㌵昸ㅦ㤳敡㜰ㅤㄵ㉦㍣晢つ㌳〰㌱㉥㠶ち戱㍥㌶戱户搰㤸捦㘵㑥㤹㘶慢㠹㜱㑤㔴㝡㘴㈳ㄶ戲昷ㄸ㤷㐷㡢〲㠸昵捣㐴慣㠷搷攰㝦晣愹戳〱㤱昰挲㥢て㘶〰㘲㌷愳㈲挴昶戰㠹㝤㠴挶㝣慥㜷捡㌴㕢㑤㡣㡢愳搲㈳㉢㌱晢捤㠳敢愴㐵〱挴㜶换㐴㙣㔷慦挱晦㔸㔳攷㙥㐴挲ぢ㜹㘴㤸〱㠸㜱㜹㔴㠸㜵戶㠹㝤㠹挶晣捤㘸㤲㘹戶㥡ㄸ㔷㐹愵㐷慢㠹㜱挱戴㈸㠰㔸㝥㈶㘲ㅤ扤〶晦攳㑡㥤㐷ㄱ〹㉦㉣㔸㘱〶㈰昶〴㉡㐲慣扤㑤散㝢㌴收㜳〵㔴愶搹㙡㘲㑦㥢ㅥ㔹㠹㑤晤戲㔸㈲㉥扥扢㔸㜱攵㌴㠸㔸摢㑣挴㈲㕥㠳晦㌱愴捥㔶㐴挲ぢ戹㘹㉥戱㔷㔱ㄱ㘲㌹㌶戱㕦㐹散㜵㌴敤ㄸ㌱慥㥢㑡㡦慣挴散㜳㡣㑢愸㐵㥣㡥敦敤㝥摢扦㌳㝣㐰晦收㌵昸ㅦ㉦敡㜰搱ㄵ慦㤰㙥㠳㉦ㄴ搸㘳ㅦ愱㈲挴㝥㐱㡦攴〷㜴㉥ㅡ昳戹㈶扡㘳挴戸㠰摡㌲㌱晢ㅣ晢〲㍤㠲㠸晤㤸㠹搸て㕥㠳晦戱愱づ㔷㕦昱挲㑤搷㉥戱㙦㔱ㄱ㘲摦搹挴㍡㤰ㄸㄷ㐷㜷㡣ㄸ㔷㔲㜷㡣ㄸㄷ㔵㠳㠸㝤㤵㠹搸㍦扣〶晦攳㐰㥤㕦ㄱ〹㉦晣攵㑦㤷㤸挲㐴㠴搸ㄷ㌶戱㕤㐸慣つ㥡㘴㥡㠰㕢㕢㤶て㘸㉥愹㑡㡦㔶ㅦ㡡㕣㕤㉤㐲㜰晦愱昸㐹㈶㘲ㅦ㝢つ晥挷㝣㍡敤㄰㐹㠸㜵㜳㠹㜱㔱㔵㠸㝤㘸ㄳ敢㑥㘲㕣㉥挵㙢〷扥〴㜳㙤㔵㝡戴㥡ㄸ㤷㔹㡢〲㠸扤㤳㠹搸摢㕥㠳晦昱㥤づㄷ㘶㠵㔸㙦㤷㔸㜷搴㠵搸㥢㌶戱㈲ㄲ攳扡㈹㕥㍢㐰慣挰昴挸㐶㉣攵㥢〷搷㕢㡢〲㠸扤㥡㠹搸㉢㕥㠳晦戱㥣づ㔷㘸㠵㔸㍦㤷㔸㍦搴㠵搸㑢㌶戱㝤㐹㙣㕦㌴攱戵〳挴戸摡㉡㍤戲ㄱぢ搹㙦昷㕣㜸㉤ち㈰昶㕣㈶㘲捦㝡つ晥挷㙤㍡挳㄰㐹㠸つ㜱㠹㜱扤㔵㠸㍤㙤ㄳㅢ㐶㘲〷愰〹慦ㅤ㈰挶㘵㔷改㤱㤵㤸晤敤扥ㄸ昰愲〰㘲㡦㘷㈲昶㤸搷攰㝦㡣愶㔳㠲㐸㐲散〰㤷ㄸㄷ㕥㠵搸㈳㌶戱搱㈴挶㈵㔵扣㜶㠰ㄸ搷㕦愵㐷慢㠹㜱㈹戶㈸㠰搸㠳㤹㠸㍤攰㌵昸ㅦ㡦改㜰昱㔶㠸㤵戸挴㘶愱㉥挴敥户㠹㡤㈳㌱慥慤攲戵〳挴戸㄰㉢㍤戲ㄲ戳て㐵慥挹ㄶ〵㄰扢㍢ㄳ戱扢扣〶晦㘳㉦ㅤ慥攲ち戱㈹㉥戱㑡搴㠵搸ㅤ㌶戱㘹㈴挶㐵㔶扣㜶㠰ㄸ㔷㘴愵㐷慢㠹㜱㜱戶㈸㠰搸慤㤹㠸摤攲㌵昸ㅦ㘷改搴㈱㤲㄰㉢㜷㠹㜱㑤㔶㠸摤㘴ㄳ㥢㐵㘲㕣㙤挵㙢〷㠸㜱㘹㔶㝡戴㥡ㄸ㔷㘹㡢〲㠸㕤㥦㠹搸㜵㕥㠳晦㌱㤵捥㜱㠸㈴挴㡥㜰㠹㜱㜱㔶㠸晤搱㈶㜶㈴㠹㥤㡣㈶扣㜶㠰ㄸ搷㘸愵㐷慢㠹㜱戹戶㈸㠰搸ㄵ㤹㠸㕤敥㌵昸ㅦ㍦改㜰㠱㔷㠸㔵扡挴捥㐶㕤㠸㕤㙡ㄳ㡢㤳ㄸ搷㕦昱摡〱㘲㕣慣㤵ㅥ搹㠸愵㝣㡥㜱摤戶㈸㠰搸扡㑣挴晥攰㌵昸ㅦ㉢改㜰愵㔷㠸㉤㜲㠹㕤㠲扡㄰扢挰㈶㔶㐷㘲㤷愱〹慦ㅤ㈰挶㔵㕢改㤱㡤㔸挸晥ㄲ捣〵摣愲〰㘲攷㘴㈲戶搶㙢昰㍦㉥搲攱㤲慦㄰㑢戸挴戸㙥㉢挴捥戲㠹㌵㤳搸㡤㘸挲㙢〷㠸㜱昹㔶㝡㘴㈵㘶㝦㡥㜱㈵户㈸㠰搸改㤹㠸慤昲ㅡ搲ㅥ〳挹戵摦㤶ㅥ〳㘹晤㌹挵㝣っ㥡㕢捤㈴攲㜶搵慥㥢换戵㐸㈳慥愹慤㤵っ摣昶㜸㙡㕢㈳晥愰攱㔴㍣㥣㄰捦㙡挳ㅦ㉦昷搲㑥昱搰㐲㍥〴换㍣ㄷ㑣㑢㡤㥤㈳搵搳ㅢ昱愰戰戶搵㤳ㄲ㜸愸㘴㔵ㅥ晥㈰㕢㔳ㄳ晥攰昹晦挲㈳摤㤰ㄳ捤㍢㘳戱戹て㜳ぢ㑣㐷㝥づ捤㔹㥥戶户㕤て昳㜷ち挳㝣搸摢㝦昶㝣挹挸㜱㌸挴㑣扡㝣㤵昵昸挲ㅣ戵ㄲ扢搸捤慣㌸㈹戴㑤收ㅣち㈳扤〱昸挸㠹㌰晣㐳㘳㜲搵〲㈶慡㔷挰㈳㌹晤㘲㐲戹㜷攲㌰昰㤳㘳㠲㌸敦㌰っ昹晥摡㘰扢㜶㘴㙣㌶㜵ㅦ扡昲㈸㡡㥣㥣㜱㙡㈷〶㑥敤㔴㑥㙤㘵摡搴㑥㑢㥤㥡摡㡣搸㥣㥥搹搴ㄶ㌳攰改ㄹ〷㕣ㄶ㌸攰㤹㡣㑣㉤戶敢戰挶㌷ㄸ搷㤹㔳〶㝢捡っ㜶㜶挶挱ㅡ〳〷㍢㠷㤱挹㙥晢㘰攷昹〶㝢挶㍦搸㔶㌳搸敦㌳づ㔶ㅢ㌸搸㠵㡣㥣捡㙣㥤㙦戰㤷晤㠳晤捤っ戶㍥攳㘰搵㠱㠳㕤㤲㍥搸㘵扥挱摥昲て昶㠱ㄹ散㡡㡣㠳捤ぢㅣ散㉡㐶㑥㤵昱ㅡ摦㘰㕣户㑣搹㘷㥦㥢挱慥捤㌸搸攱㠱㠳㕤㥦㍥搸〶摦㘰㕦晡〷晢搶っ㜶㘳挶挱㘶〶づ㜶㜳晡㘰户晡〶晢摥㍦搸捦㘶戰摢㌲づ㔶ㄶ㌸搸敤㡣㥣㝡㠰摣改ㅢ散㔷晦㘰㙤〰㤰ㄳ晢敥㡣㠳㑤っㅣ散ㅥ㐶㑥摤㘷昷昹〶换㐵㍤㘵㥦戵㠳㐳〶摢㡣㐲昰ㅢ摣搸挰挱ㅥ㘴攴搴挱ㅥ愲㡢㌷㉣戹㙦㙥慡〳敡㈹㠳㜵㠲㐳〶摢㠲㐲昰㘰〷〶づ昶㈸㈳愷づ昶㌸㕤搶㘰扢愰㥥㌲㔸㌷㌸㘴戰㈷㔰〸ㅥ㙣㜸攰㘰㑦㌱㜲敡㘰捦搰㘵つ搶ㅤ昵㤴挱㝡挳㈱㠳㍤㠷㐲昰㘰〳〳〷㝢㠱㤱㔳て㤰慤㜴㔹㠳ㄵ愱㥥㌲㔸㍦㌸㘴戰㤷㔱〸ㅥ慣㙦攰㘰慦㌲㜲㉡戳搷改戲〶摢ㄷ昵㤴挱㠶挰㈱㠳晤つ㠵攰挱晡〴づ昶ㄶ㈳愷㌲㝢㠷㉥㙢戰㘱愸愷っ㜶〰ㅣ㌲搸㝢㈸〴て搶㈳㜰戰てㄸ㌹㜵戰㡦攸戲〶ㅢ㡤㝡捡㘰㈵㜰挸㘰㥦愰㄰㍣㔸㤷挰挱㍥㘳攴㔴ㄹ㍦愷换ㅡ㙣ㅣ敡㈹㠳㑤㠱㐳〶晢ㄲ㠵攰挱㜶づㅣ散㉢㐶㑥ㅤ散ㅢ扡慣挱愶愱㥥㌲㔸㌹ㅣ㌲搸户㈸〴て搶㍥㜰戰敦ㄹ㌹㜵戰ㅦ改戲〶㥢㠵㝡捡㘰㐷挰㈱㠳晤ㅢ㠵攰挱㈲㠱㠳晤捣挸愹㠳晤㑡㤷㌵搸㤱愸愷っ㔶〹㠷っ戶つ㠵攰挱㐲㠱㠳㈹㍣㐱搷㜷㠰戴愱换ㅡ㉣敥ㅦ㙣㤱ㄹ㉣ㄷ挸攰挱㝥晡㔷搰㤷扦戶㡣㥣捡㑣晢〶慢昳て㤶㌰㠳戵换㌸搸㜷㠱㠳㜵㘰攴搴㐳㍦摦㌷㔸戳㙦戰摣ㄳ攰㘸昵㔷㘷㠵㜷昴㑥昸㈵㠳㝦㈹ㅤて散收㘳㥦晢搵攲㉢㜰㉢㥥戲扤ㄳ㈶愲㔶㘰㌰挶搰㍢戳收㝤㌱㔳愷挲换㘹攸㑥昴㥥㘶㌰㥤㙤っ扦㌸ち㘶ㄷ㝡搷ㄸ捣慥㌶㠶摦昷〴戳ㅢ扤晣慡㈷㘳㜵戱㌱ㄷㅡ㑣㔷㝡昹つ㑤㌰扢摢㤸㑢っ愶ㅢ扤㤷ㄹ捣ㅥ㌶㠶㕦㡡㘴慣敥昴㕥㘳㌰㍤㙣っ扦换〸愶㈷扤晣ㅡ㈳㘳ㄵ搸㤸㥢つ愶㤰㕥㝥晢㄰㑣㉦ㅢ㜳扢挱昴愶昷㑥㠳改㘳㘳昸㠱㉦㘳ㄵ搱㝢㥦挱散㘹㘳昸㌹㉤㤸扤攸攵㐷戴㡣戵户㡤㜹搴㘰昶愱㤷㥦慣㠲改㙢㘳㥥㌲㤸㝥昴㍥㘳㌰晤㙤っ㍦捣㘴慣㝤改摤㙡㌰〳㙣っ㍦㠳〴戳ㅦ扤晣昸㤱戱〶摡㤸户っ㘶㄰扤晣搴㄰捣㘰ㅢ昳㠱挱っ愱昷㈳㠳ㄹ㙡㘳昸㐶㉤㘳つ愳昷㜳㠳ㄹ㙥㘳昸晥㉡㤸ㄱ昴昲慤㔵挶ㅡ㘹㘳扥㌷㤸㔱昴昲ㅤ㔱㌰晢摢ㄸ扥㥢㐹㥣〳攸晤搵㘰づ戴㌱㝣ㄳㄲ捣㘸㝡昹晥㈳㜱づ戲㌱㝣敦㄰捣挱昴昲㙤㐳㌰挵㌶㠶愷扣㘰挶搰换戳㕤㌰㘳㙤㡣㥣㝡㍣敢㑡攰㌵㥢挳㔳㔰搶㔳㑡㔱挰搵㔲㌹昹㠸ㅡ㘷愳㜸ㄲち㙡扣㡢㤲搳㡦愸㤴㔸㍣つ〵㌵搱㐵挹〹㤸ㄶ㡢㈷愲愰㈶扢㈸㌹〵搳㘲昱㔴ㄴ搴㔴ㄷ㈵㈷㘱ㅡ㡡㈷愳愰捡㕣㤴㥣㠶㘹㈳昲㜴ㄴ搴㈱㉥㑡㑥挴㌴ㄴ㑦㐸㐱捤㜰㔱㜲㉡愶愱㜸㑡ち㙡愶㡢㤲㤳㌱㙤㕥㍣㈹〵㌵摢㐵挹改㤸ㄶ㡢愷愵愰收戸㈸㌹㈱搳㔰㍣㌱〵㜵戸㡢㤲㔳㌲つ挵㔳㔳㔰㜳㕤㤴㥣㤴㘹㈸㥥㥣㠲㍡捡㐵挹㘹㐹㔴捡㝥攴改㈹愸㜹㉥㑡㑥捣戴㔸㍣㐱〵㌵摦㐵挹愹㤹ㄶ㡢愷愸愰慡㕣㤴㥣㥣㘹㈸㥥愴㠲慡㜶㔱㜲㝡愶㡤挸搳㔴㔰ぢ㕣㤴㥣愰㘹㈸㥥愸㠲㕡攸愲攴ㄴ㑤㐳昱㔴ㄵ㔴慤㡢㤲㤳㌴つ挵㤳㔵㔰昵㉥㑡㑥㔳愲㔲昴攲改㉡愸挵㉥㑡㑥搴戴㔸㍣㘱〵搵攸愲攴㔴㑤㡢挵㔳㔶㔰㑤㠲㜲捣㐰㡡攷愷㉣㜴慥挱㠷㍥搳ㄸ挶愲㙦ㅥ敥愵㌷㈷慡攲戹㈹㠸搵愹〸挵搳㔱ㅡ捥昴㌵昰っ㤴㠶㌳㝣つ㍣改愴攱㜴㕦〳捦㌳㘹㔸攵㙢攰愹㈵つ愷昹ㅡ㜸㌶㐹挳㑡㕦〳㑦㈰㘹㌸搵搷挰㜳㐶ㅡ㑥昱㌵昰㌴㤱㠶㤳㝤つ㍣㌳愴攱㈴㕦〳㑦〶㘹㔸攱㙢攰昱㉦つ㈷晡ㅡ㜸挸㑢挳〹扥〶ㅥ攵搲㜰扣慦㠱〷戶㌴ㅣ攷㙢攰戱㉣つ挷晡ㅡ㜸昸㑡挳㜲㕦〳㡦㔸㘹㔸收㙢攰㐱㉡つ㑢㝤つ㍣㉥愵㘱㠹慦㠱㠷愲㌴㌴晢ㅡ㜸昴㐹㐳㤳慦㠱〷㥣㌴㈴㔲ㅢ摡晤㍦慤愲㘶㔹</t>
  </si>
  <si>
    <t>㜸〱捤㝤〷㤸ㄴ㐵晡晥搴㠶㘱㙢㤶搰㉡㈸㑡㕡㔶搶〰㠸〴㐹㉡戸换㉥㌹㠸㉣㈰挶㘵搹㥤㠵㠵つ戸戳㑢㌰㠱㠲〹㐵㌱㥤㌹攷㡣㈷收㉣敡ㄹ㑦捦㥣㌳㠶㍢搳ㄹ捥㌳昲㝦摦慦扢㠶敡㥥㥥搹攵㝥昷㝦㥥㙢㘷㍥慡扥㝡敢慢㝡摦敥㥥㥤愹晥扡㡤愸㐸㈴戲ㄹㅢ晦攵㤶挳㐲昷昲攵㠹收㜸晤㠰搲挶扡扡㜸㔵㜳㙤㘳㐳㘲㐰㐹㔳㔳攵昲㈹戵㠹收㙣〰愲ㄵ戵㘸㑦攴㔶㈴㙡㡦㡣攷㔵㉣㠹㌷㈵〰捡㡤㐴昲昲㜴ㄶ摡㜷昴摥㡥愹㘸昶搲㌹㌴㐰㐵㜴㤴愶ㅤ㑤ㅥ㡤愶㠹搱攴搳戴愷改㐰搳㤱愶ㄳ㡤㐳戳つ捤戶㌴摢搱㜴愶改㐲戳㍤捤づ㌴㕤㘹㌸扥摥㠹愶ㅢ㑣晢敥㌰㌳㑢挷散㍦㙦㈱搸㤴㌷㌷㌶挵晢ㄷ捣㜶攷㍣㙡搰愰〱㠳〶っㅥ㌲㜲搰㠰㠱晤ぢ㑡㕢敡㥡㕢㥡攲愳ㅡ攲㉤捤㑤㤵㜵晤ぢ愶户捣慢慢慤㥡ㅣ㕦㍥戳㜱㔱扣㘱㔴㝣摥挰㈱昳㉡昷ㅡ㌱㘸慦愱㐳㙢㐶㡥ㅣ搱扥〷㈲㑦㉢ㅤ㌳扤㈹㕥㤳昸㙦挵散挹㤸晢㤷㡥ㄹ㌰㉤摥晣摦㡡搹ぢ㌱ㄱ戲慣戱扥戲戶攱扦ㄴ㌴㤷晢㜴㘸㔹扣慡㤶㍢㍦ㅥ㙦慡㙤㤸㍦〰搳昶〹㡤摡昰〱㈵㠹㐴㑢晤㘲ㅥ㐷愵昱扡扡ㄹ昱ㅡ搹改昵㘵㠹收改㤵㑤昵㠹昶昵搴㉦摥ㄴ㙦愸㡡㈷㍡搶㡦㕤㔶ㄵ慦昳㠰㠹扣晡搹㤵㑤搳㉡敢攳㌹㉣㜴慡㜷昷攱挴敡㜸㐳㜳㙤昳昲づ昵戳ㄲ昱ㄹ㤵つ昳攳㠴攴搶㡦㙦愹慤㔶㌹㌹㜸㐵戲㜷つ㥢㤹散㈸捣愷扥㜴㐱㘵㔳戳搴戸ぢ〷㠵㘱慤挳㐵㔸昸收挵㐳慡㈰搰㡢晢慣扣戶㝥㜲扣愹㈱㕥挷㐱戸㈷晢〵㐰㈲㤰扢ㅦ㤲㑡ㄹ㍡摣㑢㉡摦㍢昹挸㠵愳㐴ぢ㘰㝡㑣㙢㙣慡挷〱㌹㌵㕥搹㌰㙡攴搰㠱〳〷昶㉦㙦慥㉥㡢㉦㤱㡡敥つ㠸㉥㈴㜸㘷㤸散愹㠳㐶敡㍥㜴ㄵ挱愸㥣户㜰㝥摢㔱㜹㡥㘵㔵㔴㘶㔵捣换慡愸捡慡愸捥慡㠸㘷㔵搴㘴㔵捣捦慡㔸㤰㔵㔱㥢㔵戱㌰慢㘲ㄱ㌰㘶换㙢搷㉥换摢敥㌹晤摥慦㝥晤㜱㐴挹摡㡥摢㑥ㅣ昰挵昵㔷㈸㥥搲昲㠹戰㉢ち扤散㔹づ挶㈴户㑣㔳㙡㝡㌷㠰昴敥㌰搱扥散㌷㝥搰㄰摤㡦慥晥㌰㑡扤㡣㜹㜲慥㥤㙢昷㥥㍤㙥攵㡡戱户㜴晤㌶㔶搶昳慥㝤ㄵ㍦㌲㘴㤰〱㈸昸〶ㄹ㐴㈹㤲㕡㐸㑤敦挹㠸〳㘱愲㠳搸㙦摣愰㘱㝡㌰㕤㐳㘰㤴㝡捥ㅢ㘴敥攲㡦扥㕦搰㝤摡愴摢㝥晢攲愷㐷㔶扦㔹愲昸㤱㈴㠳っ㐵愱搵㐱㠶㌱攲㜰㤸攸〸昶㥢㠸㐱㐶搲戵㌷㡣㔲㑦㜸㠳㔴扦扦捤㤱慢㡦㕢㌷㜹捤㤸愵扢ㅤ昶挷㑤㠵㡡ㅦ㜹㌲挸扥㈸戴戲㔳㐷㌱摥㘸㤸攸㝥散㌵ㄹ㍢戵㤸慥ㄲㄸ愵ㅥ昲㠶攸㜲搳挳㕤㌷㡥昸搳搴㔵㔷㕣㕦㜴㔷攴摢〵㡡攷㤶っ㔱㡡㠲㝦〸㕢慢㤱愸攸㌲挶ㅢぢㄳㅤ挷㕥㔳〷つ搴攳改㥡〰愳搴摤摥㄰愵て慦㉢慢㌸改搲㤲㕢㕡扥㝥晢㠱㐷收昴㔷晣戸㤶㈱㈶愱攰ㅦ㈲攵搰㥣捣㜸㔳㘰愲㔳搹㙢ち㔸㑣愳㙢㝦ㄸ愵搶㝢㐳ㅣ㕢昴㝣挹㈳戵摢ㄶ慦摡昸搲㡦攷收㝤㌵㐹昱㡦㠱っ㜱〰ち慤敥㡤ㄹ㡣㔸づㄳ㥤挹㝥ㄳ戰㌷㘶搱㌵ㅢ㐶愹ㅢ扣㐱挶㤷㡥摣㝢晣づ㙢㡢ㅦ扣昸㉦㈵㝤昶㜹㕦慢㝣㠲昱㡥捥㠱㘹㠵挷㐱㠰攸㠳〹㍥〴〶㠷敥㐸㝤㈸㕤㠷挱㈸㜵愵㌷挴㥣㌱敤愷㉦㍥㍥㙦散㕤㍦散扦㜸攱戸㜷㥥㔶晣㔳㈶㐳㔴愰搰㉡㡦戹〰改㑡㤸攸㍣ㄸ㠸㌵㑣㔷搱㔵つ愳搴㐵摥㈰戳㍥㝣晢扤愷㡥慤㤸㝣昷捤挷㍥㝥昸㡢ㄳ㡥㔳晣㔳㈹㠳搴愰搰ち㡦昹㡣户〰㈶㕡换㕥攳挰㘳㈱㕤㡢㘰㤴㍡挷ㅢ㘲扦扢㝢っ㍣㈴㔶㌴昶晥㑥㈷ㅣ戸昳慢㔷っ㔶晣㐳㉣㐳搴愳攰ㅦ㈲攵愸㙡㘰扣㐶㤸攸㘲昶㥡㠴愳敡〸扡㥡㘰㤴㕡敢つ戱㘱捣昴㔱昷㤵摣㍥攵攴㙥ㅦ㜷晦攵挱㑦㝦㔳晣㌳㉦㐳㌴愳攰㤳㉡散愳愴㠵ㄱ㤷挰㐴㤷戲摦㐴㝣㤴㉣愳㙢㌹㡣㔲㈷㝡㠳㕣昵昱捥㥦㥤晥攱㑢㈵户扥㜰㜵㌴㝢㘱㡦㉢ㄵ扦㐶挸㈰㐷愱攰ㅢ㈴散愳攴㘸㐶㍣〶㈶㝡㉣晢㡤挷晥㔸㐱搷㑡ㄸ愵㔶㜸㠳㉣㥣户㜸晥㙥扢㡦㈸扢㘸昳愵户挵戲㥡敦㔷晣㥡㈲㠳ㅣ㡦㐲慢㠳慣〲㐸慦㠶㠹㥥挰㝥㤳㌰挸㠹㜴㥤〴愳搴㌲㙦㤰㡡㤷㈶㈵㕥㍤㜵㕤挹㜱㥢㉥摦㜰㤹敥㌲㐶昱㙢㤰っ㜲ちち晥㍤㤲㜲ㄲ慥㘱扣㔳㘱愲愷戱搷〴散昴戵㜴㥤づ愳搴ㄱ摥㄰晢㡣散昹摥攸㉦㍥㤹㜶敥㈳㔷ㄷ㝥扥改敥戸攲㤷㉣ㄹ㘲ㅤち慤昲㌸㤳ㄱ捦㠲㠹㥥捤㝥㘳挱攳ㅣ扡捥㠵㔱㙡愱㌷挸㠵㥤昷㕡昷慡ㅡ㌶㘹捤扥ㄳ㜷ㅦ㝤㜶㔵㕦挵㉦㜱㌲挸㜹㈸昸〶〹摢敤攷㌳攲〵㌰搱ぢ搹㙦〲㜶晢㐵㜴㕤っ愳㔴㤵㌷挸㥣攱愳㌷㕣㜲搱㤴搲㜳㔷㜵㥦昸㑡挷㍥㈷慢㉥〴攳ㅤ扤ㄴ愶ㄵ戱㉥〳㐴㕦㑥昰ㄵ㌰搹搳㈰搶㤵㜴㕤〵愳搴愱摥㄰㉦ㄴ搴昷㕡扥戲敦戸㍦㑦㍣戶攷㍢て㝤㜳㠹攲㔷㔰ㄹ攲ㅡㄴ㕡攵㜱㉤㈳㕥〷ㄳ扤㥥晤愶㠲挷つ㜴摤〸愳搴㉣㙦㤰㡤㥢戶扦昲攵扦ㅦ㍦收愲㕢㉦敥晡昳㔳㍦㙦㔰晣㡡㉢㠳摣㡣㐲㉢㍣㙥㘱扣㕢㘱愲户戱搷㈴昰㔸㑦搷敤㌰㑡㑤昳㠶㤸㔵戰㜹晣㘱㉢敦㈹㌹㉦㝥敢㤴㌹㍦ㅤ搴愲扡ㄲ㡣㜷昴づ㤸㔶㠶搸〰㠸扥㤳攰扢㘰戰换㐷敡扢改扡〷㐶愹昱摥㄰㌷㔴ㄴㄷㅦ㜳昲愰㈹ㅢ戲㉦攸㜲挶ㅢ㜷攵慢ㅤ〹挶㍢㝡ㅦ㑣慢㔲摤て㤰㝥㠰昰〷㘱昰愱㌸㐴㍦㐴搷挳㌰㑡ㄵ㝢㠳慣慦昸㘳敥戴户捥㤸㜶㑢摤㐳ぢ㙦㝢扡摢㑤㙡㈷㠲昱㡥㍥ち搳ち㡦挷〰搱ㅢ〹㝥ㅣ〶ㅦ㈶㈳昵ㄳ㜴㍤〹愳搴㐸㙦㠸敦敥摢戵挷㌹敡㤴㐹㜷散搸慢摢㝥昳捦㍣㑤㜵㈳ㄸ敦攸㔳㌰慤昲㜸ㅡ㈰晤っ攱捦挲攰敦昹㄰晤ㅣ㕤捦挳㈸㌵搸ㅢ㘴搳㡤㌷㌵搷㙤攸㌲㜱搵晡㌳㔶㡦㕡㜲敦昴昶㉦愰昹〰敦㍢㘱㔹㔳攵㔲㝣换摥昲〵㝥昰㠰㠱晣慦昵㕦㉥昸攱㔲㌳戴㘶㜸捤愰㐱搵㐳〷㔶づ愹捣敤㡤戰㙤晤㡡捣て捤昶㌵〷搶㌶㔴㌷㉥㤵敦捣摤挷㔴㈶攲㕢扥㐲昷昳摡挶㌴戶㌴㔴㈷扡㠵㌷㤶㌷㔷㌶挷㜷ち戶㙤〹㤲搲慤ㅣ扦㈸攲〹ㄹ慦㘷戰摢散捡扡㤶㜸挹戲㕡户戹㐷愰ㄹ扦㈷ㅡ攷愵㙦ㅤ搷ㄴ㍦㈲搹㥡㌲愳ㄲ晣攰㕤㈲戱㔳㔸扡㑤敥扣ち㑡ㄷ㌴㈶攲つ㌲扤㝥昵搳㙢慢ㄶ挵㥢捡攳晣戹ㅣ慦ㄶ慡㕤搸攴晤愸改户㝦〳㠸攲㘷㑡㜵愱敤慤ㄹ扢慣㌹摥㔰ㅤ慦挶㝣ㄷ挷㥢㥡㤷捦慣㥣㔷ㄷ摦摥〷㜱挷㐴挳㡥㍥昷戸挶慡㤶㐴㘹㘳㐳㜳㔳㘳㥤扦愵愴㝡㐹㈵㝥㐸㔵㑦㙤慣㡥攳㜷㔰づ户㠸㡡㘴㘷㉢ㄵ改ㅢ昶㘳㠴㜱ㄳ〳㘴㐷㔸扢戸〷昶㜹㔷晦㘱㌷㘰〶搸㠱㐵㕤㥣挷㘴㔶㥦㔶㠲㐹㕣㠶搹㍤㍤搰攲挴戵〵愲㜷㑢㡦㤶㌹㈶昷摣晦㕦㜰㔶搶㜶ㅥ晢戱㑢昰㘳㜳㐲㘵㐳㜵㕤扣㈹攳捡㠸攲㡣昴㡢㌰戹㝢攲㙣㑥慢㕥づ㄰㙡㤹㕡㥥扢戴戶扡㜹㐱㜴㐱扣㜶晥〲㝥攷挱敡㐹㕥ㅥ愵㑤搹昴㑢㜰改㤷㘹㕥㠱㠹挵㈲搱㔷〹㡡挶昴㙢㙥㍤户㄰晦㙥晤捦搸㉣昴搲昲戳ㄹ㙢ㅣ㠹摣晡㜱㡤㑤㠹散散㌰㤶ㄳ㉡ㄳぢ㥡㜹㜸㘶㙥㘴扣搷㘹摥㠰挹敤〳搳敡慦攴㑥〰攵㜰㌱愰㐳㝤㔹扣愶ㄲ㑢㌰㜲㜶慢捡摣㝡昷㔷㝤㔹㍣㔱愵昹昳㝦㈲捥㤵㘵㔱㤴㜰昲户慦攷搱ㅦ㕦搶㕣㔶搹㕣搹慥ㅥぢ〹搸㑢ㅡ愰㝥搲换㉤戱㘷〷昱㤹摥㌱慦㠶〸㡥ㄴ慤㈸昹攲㜰㈳攱挴挱昹ㄲ挹昶㙣㘶ㄲ㤸㝢㑦㤰㠸〶て㜴晦㠲〰搶㈹慡挷挷ㅢ㘶㉥㕦ㅣ㑦㄰㥥ㄷ捤㈸㘵昰昴㘲戰晤慢收捤㙡慥慤㑢っ挰㑣挷㌷㌵戶㉣晥㙦挶㘱㉣晤㈶㡣搹㜲㜷挱㔱摣㜶㑥㤰㉢搲㙥〹昷㑤㐵㐵㈴㡦搱攸搱㍢搳昰㘸㐵戰捤昸㐷㌶晤㉥晥㠹㘵㙡换㉤〲㘲㙢ㄶ㑦㜲㠱㙦㕦て㠵㘶㌶挵㘵㌹㈸㑦㉡㔰扢㐳晤㠱㡤㑤㡢收㌵㌶㉥攲昱搴㔱㙡㠹〵昱㜸㌳㤷㔸昲扤㈵㈵㔹㍡㔲㉡㍢摢户㔲㘲慤挵昴㐲晣攸㠷㌰ㅤ㑡敡敡ち㑣挴㐴昴㈳戸戲戱搸ㄳ晤ㄸ㠵㍥㜳㌶摥搰㕣㔰晤攱晤户ㄷ㙣扣愲愱攰昱㌳㍦扣敦扡㤶㠲收㈷搷ㄷ散㔱㔰摡戸㜸昹㠰㘵㜵㠹㘵慡㍢㤴攰㐲挷㥢ㄷ㙣搳㘱攰㜹慦㑣㕡昷㕣敤㥡捥挳㜶昹㕣㜵昳ㅡ㔲㤶㔹㜶㐳散摥㜸敢㑦㘱搴㡥㠰昱ㄳ〶㘵晦愶㍦㐷㕤㝦㐱昳㜷ㄸ㝣㑥㠸昲昸㤸昸搲慤慡摤昱㉦㍦㉡昴㔷㌴㕦挳愸㝥㌰㍣㔱昵㌷㌰㘶㔳づ攲㜳晦换㍥散ぢ㜷敡㍥晣ㅥ摥㤸捥搰愶晡〳挱晤愸愹㥢愶㔲㥡㉡愹㈸〲㠷ち㤰敢㌵愴㉣〱敤㠹㙥㈲挰㙦散㥦つ㔸戸〰㝦㜰っち愳㜹昴㔹〲㘴戹㔵㌵㄰㙤㈲㐰㌶ㅣ㥡换摤㙡㌰㕣㈲㐰㉥㙡㘶㔳扦晣㘱〹㌰〸敥㔴〱㌴㘳敡っ㙤㙡〸晡㠵〹昰㉤㠲㠷ち昰㡤搷㤰戲㍣㌵っ㤱㝡㜳ㄶ摢㜲捡㕦〱ㄶ㉥㐰㘷㌴敢㉥㌴摢挳㔸〲㜴㜵慢㙡㌸㠲㠸〰㍢ㄲ戴ㄳ㡣ㅡ〹㤷〸搰つ㌵戳愹㑦㙣〱㐶挰㥤㉡㐰㉦挶搴ㄹ摡搴摥攸ㄷ㈶挰㕢改〴㜸搳㙢㐸㔹㍡ㅢ㠵㐸扤㌹㡢摤㌸攵搷搳ち搰ㄷ捤扡ㅦ㑤㝦ㄸ㑢㠰〱㙥㔵㡤㐶㄰ㄱ㘰㑦㠲〶挲愸㘲戸㐴㠰㐱愸㤹㑤晤搵ㄶ㘰㍦戸㔳〵ㄸ捡㤸㍡㐳㥢㉡㐱扦㌰〱ㅥ㑦㈷挰㐶慦㈱㘵㘱慦っ㤱㝡㜳ㄶ愳㌱愸㝡㌴慤〰挵㘸搶㈵㌴㘳㘰㉣〱捡摣慡ㅡ㡢㈰㈲挰㔸㠲挶挱㈸慥晡㠹〰攳㔱㌳㥢扡挷ㄶ㘰ㅣ摣愹〲㑣㘶㑣㥤愱㑤㑤㐰扦㌰〱㙥㑤㈷挰㉤㕥㐳捡戲攳㘴㐴敡捤㔹捣攴㤴㙦㑡㉢挰㙣㌴敢〳㘹收挰㔸〲ㅣ散㔶搵ㄴ〴ㄱ〱づ㈱攸㔰ㄸ㌵つ㉥ㄱ攰㌰搴捣愶慥戴〵㤸ち㜷慡〰㤵㡣愹㌳戴愹晤搱㉦㑣㠰昳搳〹㜰㥥搷㤰戲㈸㍡〳㤱㝡㜳ㄶぢ㌹攵㜳搳ち㔰㠷㘶㕤㑦搳〰㘳〹戰搸慤慡㜲〴ㄱ〱㡥㈰愸〹㐶捤㠲㑢〴㐸愰㘶㌶㜵㥡㉤挰㑣戸㔳〵㔸捡㤸㍡㐳㥢㥡㡤㝥㘱〲ㅣ㥦㑥㠰攳扣㠶㤴〵摢㠳㄰愹㌷㘷戱㤲㔳㕥㤱㔶㠰攳搱慣㔷搱慣㠶戱〴㌸搱慤慡㠳ㄱ㐴〴㌸㠹愰㤳㘱搴愱㜰㠹〰愷愰㘶㌶戵挴ㄶ攰㄰戸㔳〵㔸换㤸㍡㐳㥢㍡っ晤挲〴愸㑢㈷挰㈲慦㈱㘵㌹㜹㉥㈲昵收㉣晥挴㈹搷愶ㄵ攰㝣㌴敢ぢ㘸㉥㠴戱〴戸搸慤慡㑡〴ㄱ〱㉥㈱攸㔲ㄸ㔵〵㤷〸㜰ㄹ㙡㘶㔳㜳㙤〱收挱㥤㉡挰㔵挰挷㜴㠶㌶㔵㡤㝥㘱〲捣㑥㈷挰㉣慦㈱㘵愹㥢换搷扤㌹㡢㥢㌹攵昲戴〲摣㡡㘶㝤ㅢ捤㝡ㄸ㑢㠰㍦扢㔵戵〰㐱㐴㠰㍢〸摡〰愳ㄶ挲㈵〲摣㠹㥡搹搴㈴㕢㠰㕡戸㔳〵戸㤷㌱㜵㠶㌶戵〸晤挲〴㈸㑥㈷挰㝥㕥㐳捡㐲㝣〳㈲昵收㉣ㅥ攳㤴㐷愵ㄵ攰㜱㌴敢㈷㘸㥥㠴戱〴㜸捡慤慡㐶〴ㄱ〱㥥㈶攸ㄹㄸ㜵〴㕣㈲挰戳愸㤹㑤敤㘵ぢ戰ㄸ敥㔴〱㕥㘰㑣㥤愱㑤㌵愱㕦㤸〰㝤搳〹戰扢搷㤰㜲㤹愰〵㤱㝡㜳ㄶ㙦㜰捡扢愶ㄵ攰㉤㌴敢户㘹摥㠱戱〴㜸捦慤慡㈵〸㈲〲扣㑦搰〷㌰㙡ㄹ㕣㈲挰㠷愸㤹㑤昵戴〵㔸ち㜷慡〰㥢ㄸ㔳㘷㘸㔳换搱㉦㑣㠰捥改〴搸捥㙢㐸戹㠴㜱㌴㈲昵收㉣扥收㤴户㐹㉢挰户㘸搶晦愴昹づ挶ㄲ攰〷户慡㡥㐱㄰ㄱ攰㐷㠲晥〵愳㔶挰㈵〲晣㠴㥡搹㔴㥥㉤挰戱㜰愷ち昰㉢㘳敡っ㙤㙡㈵晡㠵〹昰挷敦㘹扥ち晦敥㌵愴㕣㕥㔹㠵㐸扤㌹㡢㥣㉣㑣昹㔷挰挲扦ち㐷搱慣摢搱攴挱㔸〲挴摣慡㕡㡤㈰㠵っ㤴㑦㔰㝢ㄸ㜵㈲慡㈲㐰〷搴捣愶扥挳ㄸ挹ㅦ㐳㈷挰㥤㉡挰㌶挰挷㜴㠶㌶挵敢㌹㘱〲㝣㥥㑥㠰捦扣㠶㤴㑢㍦㙢㄰㐹〴搸㠹㔳摥㤴㔶㠰敥㘸搶㍤㘸㝡㜲㜶㕢㝥つㄶ戸㔵㜵㉡〲ㄵ㤲㑥㙦㠲ち㘱搴㕡㔴㐵㠰㥤㔱㌳㥢㝡挷ㄶ攰㌴戸㔳〵搸ㄵ昸㤸捥搰愶㑥㐷扦㌰〱㕥㑡㈷挰摦扣㠶㤴ぢ㔳㘷㈲㤲〸㌰㤰㔳㝥㈱慤〰㠳搱慣㠷搰散挵搹㙤ㄱ㘰㤸㕢㔵㘷㈱㔰㈱改っ㈷㘸〴㡣㍡〷㔵ㄱ㘰㈴㙡㘶㔳㑦摡〲㥣つ㜷慡〰愳㠰㡦改っ㙤敡㕣昴ぢㄳ攰㠱㜴〲摣敦㌵愴㕣㌴㍢ㅦ㤱㐴㠰㜱㥣昲扤㘹〵㤸㠰㘶㍤㤱㘶ㄲ㘷户㐵㠰㈹㙥㔵㕤㠰㐰㠵愴㌳㤵愰㘹㌰敡㈲㔴㐵㠰晤㔱㌳㥢㕡㙦ぢ㜰㈱摣愹〲㤴〳ㅦ搳ㄹ摡搴挵攸ㄷ㈶挰戵改〴戸挶㙢㐸戹愰㜷ㄹ㈲㠹〰㠷㜲捡㔷愵ㄵ攰㜰㌴敢ち㥡戹㥣摤ㄶ〱收戹㔵㜵㌹〲ㄵ攲慤慢〸慡㠶㔱㔷愲㉡〲挴㔱㌳㥢扡搰ㄶ攰ち戸㔳〵愸〵㍥愶㌳戴愹慢搰㉦㑣㠰㜵改〴㌸挳㙢㐸戹摣㜸㉤㈲㠹〰㑤㥣昲摡戴〲㌴愳㔹户搰㉣攱散戶〸戰捣慤㉡㕥㠴㉣㈴㥤攵〴ㅤ〹愳㙥㐰㔵〴㌸ち㌵戳愹搵戶〰搷挳㥤㉡挰ち攰㘳㍡㐳㥢扡ㄱ晤挲〴㌸㌲㥤〰换扤㠶㤴㑢愱户㈰㤲〸㜰㌲愷扣㌴慤〰㙢搰慣㑦愵㌹㡤戳摢㈲挰改㙥㔵摤㡡㐰㠵愴㜳〶㐱敢㘰搴㝡㔴㐵㠰㌳㔱㌳㥢㙡戰〵戸つ敥㔴〱捥〵㍥愶㌳戴愹摢搱㉦㑣㠰敡㜴〲㔴㜹つ㈹ㄷ㙡㌷㈰㤲〸㜰㈹愷㕣㤹㔶㠰换搱慣慦愰戹㤲戳摢㈲挰搵㙥㔵摤㠹㐰㠵愴㜳つ㐱搷挲愸扢㔱ㄵ〱慥㐳捤㙣㙡㡥㉤挰㕤㜰愷ち㜰ㄳ昰㌱㥤愱㑤摤㠳㝥㘱〲㑣㑢㈷挰㔴慦㈱攵㌲昲晤㠸㈴〲㙣攰㤴㈷愷ㄵ攰㉥㌴敢扢㘹敥攱散戶〸㜰㥦㕢㔵て㈰㔰㈱改摣㑦搰〳㌰敡㈱㔴㐵㠰〷㔱㌳㥢ㅡ㘳ぢ昰㈰摣愹〲㍣ち㝣㑣㘷㘸㔳て愳㕦㤸〰㈳搲〹㌰摣㙢㐸戹挴晤ㄸ㈲㠹〰捦㜰捡㐳搳ち昰ㅣ㥡昵昳㌴㝦㠵戱〴㜸搱慤慡㡤〸㔴㐸㍡㝦㈳攸㈵ㄸ昵〴慡㈲挰换愸㤹㑤昵户〵㜸ㅣ敥㔴〱㕥〷㍥愶㌳戴愹㈷搱㉦㑣㠰挲㜴〲昴昶ㅡ㔲㉥挰㍦㡤㐸㈲挰〷㥣㜲慦戴〲㝣㠴㘶晤㌱捤㈷㥣摤㤶㈳攰㔳户慡㥥㐱愰㐲搲昹㡣愰捦㘱搴㜳愸㡡〰㕦愰㘶㌶戵扤㉤挰戳㜰愷ち昰ㄵ昰㌱㥤愱㑤㍤㡦㝥㘱〲戴㑦㈷㐰扥搷㄰㑣づ挸㝤ㄱ㤱戶攲愲㙥㍥㈷㕣㌳扢㌶扥㤴㔷愱㍡搶㈰㝢戶戴㈵搱摣㈸㤷捣㍡搴㤴㌵㑥㙢㙣㉥慢㑤㉣慥慢㕣扥㕤㡤㔷㌸㜰㐱扣〱ㄷ戴㥢㜰㕤㍢攰㙢㕣扣㌸㕥慤㙢捡ㅢ㕢㥡慡攲ㄳ换晥ㄷ㉥㜸㠳ㅦ㜶㥤㕣敢捥㔲搸晥戳㙢戸〸愱㜰㤴㘰㡢攴扥㠴㠰挱㑢㜱㤲挳㙢㕤㌶㤷愲〳㘰愷㉤㡡捥慣㙤慥㡢攷搷挸㈵㙢㈹攷搵㐰㐵㘴〹㔴户慢㤹戹〰㤷愸捡㍡搴㡣㙦慡慤慥慢㙤㠸㜳㘷㜴㜶愱㔳攲昳㤱ㄱ㌰扤㌱㔱换㜴改づ㌵㌳㥢㉡ㅢㄲ㡢㜹㜱戳㙡昹戶扥㥡㕣〵捤慤ㄹ㔳摢㤰挰㌰戲ㄷ㔹敥㔴㔳扥愰㜱㈹㌲昷㕢敡ㅢ挶㔷㉥㑥晣㑦散ㄵ挵摤㈲㥢散ㅡ㤵愵戲戲㔴㕥㔶摥㝦扡㝦愲晦挲㌹戶㥤㥢㙤㕣㠰攳戴戹愹㜶㕥ぢ〵㤳㌱〶挳收搰挸㍥㡣攴扥㡣㔲昰㌲愶戵ぢ〳㌹〸㥣慢㉦㈳㍤昴㜲㜸昲㜶㠸ㅥ㠰敢㥦㌰㥤昶晦㠶㤹㌴㝥搶挴㉤搹㌹晦愷㝢ぢ㜲㕦㐱攴㌶㈷㐳㜴〱戸愳㝢〸㌱㐱㠲㐷ㄴ捥㑣ㅣ〹慣〵て换㔸㡤㘰㜸㠴㜶摣㔲ㅣ㠷敢改敤㙢愶㔴捥㡢搷㈱つ愰扥戲戹愳㕢㘱㍥〶㜲捦ㄳ㕥㕢㘹㘳㝤㝤㈵て㌹㘶搰㤷㔷㔵搶挵昳㙡㑡㕡㥡ㅢ愷搶㌶攸ㅡㄸ㌹㉥㍤㔷攵㌲戸㉡㤷戹ㄷ散㙢㘶㌰㍤㐸捡㡣搵㌸扦戲愹戶㜹㐱㝤㙤㔵ㅥ㉢㑣攱昹㥦㌸㔶㜱昲攷㐰㑣戳㤹捦㤲㘰〶㠰㝢ㅤㅥ扢㝢〰㤲㘶㈸ㅤ㜷㍦㡥攸㉣ㄵ挵㝦敡㍦捣ㅥ挱〷㡦晣㐱搱扦㈰㕡㉥摥㜰㜸㈷捦户㜲㈹ㄶ㥥㙦㔷挰㈳ㅦ㑥敡㌵〲昰搶扦〲捡〲摦㌹慦挳㘴㑣㉤㘸〷㐰㙣㑡㘳㘵昵戸捡㉡摣つ搳捥扢ㄷ㈶て扢㤶ㅦ㌵㑤づ㤳㍤㑡㤱㍦㠴扣愴㈵戵搵昱愶㍣㍡捡㜱慦㑦づ搳㐴愲敥㍥挴㘵敦散㐸㙥㙥㝥㕥搸㔸ㄳ㑤慣㍥摥㈵㜴晢㕥愲㠹㈹昱扦㍣㘰〴㉦愲㠱㤶晣㠹晡つ㜴昴敦攴昴〶㥣攴ㄳ〰晣㐱挰㘶㤸摣㌷搱ㄸ摣㌷晥扣ぢ㘴㘷㘸㠰㜲攴㉥ㄲ㘶㠴攴㈱㝢㐲㔲㐹㜲㠵㐸扥㤵〲ㄲ㜵戳㍦昲捣慤㈹搱㜲ㅣ攵昱敡㤸晢昹捡㔴ㄳ敥㡥慣慣ㅣ散敡㘸㌰㝤㉥㘵㔸〴慢㉦㡦㑢㙥㠸敡㠹㈹㐴㤹㉤㤸捦㤳〵昱㉢㜸㤷挶慢昰攲㕡昶㘶晣㈳㕢㉣愶戳㠰㠹挴搴扢戰㠶㜸㤴ㅥ㔷ㄹ㐸㡥㜵㉦ㄸ昵㈹㥣晣昳㡦愲昹㘳愵㍥㐷㡤㝦戰㈲㔱摥㥣搳搶て㐸昵〵㝡昰㐳㔲㐷ㄹ昸敦㈸昱戳㈷㜹㉣收挱摢晡戱昸㈵㝢攰慤㜹慦㤷㌹ㄶ搵㔷昰ㄸㅡ㈸ㅡㅡ㌱㘰㜴㍥㠱㕦㠷〳摡ㄳ搰㠱㠰㙦〰攰㑥㡥㜶㐴㉤㈹ㅥ㙦ㅤ〹ㄱ捦〱〶攲㝤㙦〵戵挴摢㠶㐱户㘵搰摦〰〸㡡昷〷㝣慥㜸摢〱搲㘶昱戸敦㐴扣捥っ㑣收㍥昱戶㠷户㜵昱戲搰㑤挴摢㐱㠲戸ㄵ挵ㄴ㠵㄰昱扡〲愳㜷㈴㤰改ぢ㈱㠰㥤〸攸㐶〰㌳ㅡ㐴扣敥愸㈵挵攳㉤㌱㈱攲昵〴〶攲㌱慢挱〴戵挴敢挵愰〵っ捡っ㠴愰㜸㑣㍢㜰挵敢つ㐸㥢挵㘳愲㠲㠸㔷挸挰捣㔸昰㠹搷〷摥搶挵㘳㘶〳㕥戸摤㠹㐱㔰㤰㌷搳ㅢっつ昸捣㤱户ぢ㌰㝡㔷〲㤹晡㄰〲搸㡤㠰摤〹㘰㌶㠴㠸搷ㄷ戵愴㜸扣搵㈷㐴扣晥挰㐰扣㕥㔶㔰㑢扣㍤ㄸ㜴〰㠳㌲㝢㈱㈸ㅥ㔳ㄶ㕣昱昶〴愴捤攲㌱挹㐱挴ㅢ挸挰捣㜶昰㠹㌷ㄸ摥搶挵㘳㔶〴㕥㔸㈶㘵㄰ㄴ攴捤搴㠸㄰㙤昶〲㐶て㈵㤰㘹ㄳ㈱㠰㘱〴っ㈷㠰㤹ㄴ㈲摥〸搴㤲攲昱㈶愶㄰昱昶〶〶攲㌱㥢挲〴戵挴摢㠷㐱昷㘵㔰㘶㍥〴挵㉢㠶捦ㄵ㙦ㄴ㈰㙤ㄶ慦〴摤㐴扣搱っ㍣〶㌵㥦㜸挵昰戶㉥ㅥ㌳㉡昰㐲扡〵㠳ㄸ昱㤸㔶㘱㘸挰㘷㡥扣㌱挰攸㔲〲㤹㜲ㄱ〲㈸㈳㘰㉣〱捣挲㄰昱挶愱㤶ㄴ㡦户㘷㠵㠸㌷〱ㄸ㠸挷㑣っㄳ搴ㄲ㙦㈲㠳㑥㘲㔰㘶㑤〴挵㘳慡㠴㉢摥㘴㐰摡㉣ㅥ㤳㉢㐴扣㈹っ捣㉣ぢ㥦㜸搳攰㙤㕤㍣㘶㘳攰㠵㕢挱ㄸ〴〵㜹㌳㈵挳搰㠰捦㠸㌷ㅤㄸ㝤〰㠱㑣搷〸〱捣㈰愰㥣〰㘶㜰㠸㜸㌳㔱㑢㡡挷ㅢ捦㐲挴㥢つっ挴慢戴㠲㕡攲ㅤ挸愰㜳ㄸ㤴ㄹㄷ㐱昱㤸㘶攱㡡㜷㄰㈰㙤ㄶ㡦㠹ㄹ㈲摥挱っ捣っつ㥦㜸㠷挲摢扡㜸捣攴挰ぢ昷㥦㌱〸ち昲㘶㍡㐷㠸㌶㠷〳愳㉢〸㘴慡㐷〸㘰㉥〱㤵〴㌰晢㐳挴㥢㠷㕡㔲㍣摥㔰ㄷ㈲㕥㌵㌰㄰㡦ㄹ㈰㈶愸㈵㕥㥣㐱㙢ㄸ㜴㈵〰㐱昱㡥㠷捦ㄵ㙦㍥㈰㙤ㄶ㡦㐹ㅤ㈲摥〲〶㘶㜶㠷㑦扣㠵昰戶㉥ㅥ戳㐰昰挲㑤㙦っ㘲挴㘳㉡㠸愱〱㥦㌹昲敡㠰搱昵〴㌲㑤㈴〴搰㐰㐰㈳〱捣ㅣㄱ昱ㄶ愳㤶ㄴ㡦户ち㠶㠸搷〴っ挴㘳昶㠸〹㙡㠹㤷㘰㔰摥㙢慦㤸改ㄱㄴ㡦改ㅤ慥㜸㉤㠰戴㔹㍣㈶㠴㠸㜸㑢ㄸ㤸㤹㈱㍥昱㤶挱摢扡㜸捣㈰挱ぢ搷ぢㄸ〴〵㜹㌳㡤挴搰㠰捦㠸㜷㈴㌰晡㈸〲㤹㘲ㄲ〲㌸㥡㠰㘳〸戸っ〰ㄱ敦㔸搴㤲攲昱ㄶ挸㄰昱㔶〲〳昱㤸㜹㘲㠲㕡攲ㅤ挷愰挷㌳㈸戳㐴㠲攲㌱㌵挴ㄵ㙦ㄵ㈰㙤ㄶ㡦挹㈴㈲摥㙡〶㘶㔶㠹㑦扣ㄳ攱㙤㕤㍣㘶㥦攰㠵㥢晢ㄸ〴〵㜹㌳〵挵搰㠰捦㠸㜷㌲㌰晡ㄴ〲㤹㥥ㄲ〲㔸㐳挰愹〴㌰㘳㐵挴㍢つ戵愴㜸扣戹㌳㐴扣搳㠱㠱㜸捣㕡㌱㐱攵ㄷ愱晢ぢ攳っ〶㕤挷愰捣㌰〹㡡挷戴ㄲ㔷扣㌳〱㘹戳㜸㑣㐴ㄱ昱捥㘲㘰㘶愴昸挴㍢〷摥搶挵㘳收ち㕥戸愳㤰㐱㔰㤰㌷搳㔷っつ昸㡣㜸㝦〲㐶㥦㐷㈰㔳㕢㐲〰攷ㄳ㜰〱〱捣㜶ㄱ昱㉥㐴㉤㈹ㅥ㙦㕢つㄱ敦㘲㘰㈰ㅥ㌳㕥㑣㔰敢挸扢㠴㐱㉦㘵㔰㘶愷〴挵㘳㑡㡡㉢摥㘵㠰戴㔹㍣㈶戱㠸㜸㤷㌳㌰戳㔹㝣攲㕤〹㙦敢攲㌱敢〵㉦摣挶挸㈰㈸挸晢㝤㔸㐳〳㍥㈳摥搵挰攸㙢〸晣㈰ㅣ㜰㉤〱搷ㄱ昰㈱〰㈲摥昵愸㈵挵攳敤戸㈱攲摤〸っ挴㘳戶㡣ㄹ搵ㄲ敦㈶〶扤㤹㐱㤹搹ㄲㄴ㡦改㉣慥㜸户〰搲㘶昱㤸〰㈳攲摤捡挰捣㠴昱㠹户ㅥ摥搶挵㘳挶っ㕥戸㜷㤲㐱㔰㤰㌷搳㘶っつ昸㡣㜸㝦〶㐶摦㐱㈰㔳㙡㐲〰ㅢ〸戸㤳〰㘶搹㠸㜸㜷愱㤶ㄴ㡦户ㄹ㠷㠸㜷て㌰㄰㡦㤹㌶㈶愸㈵摥扤っ㝡ㅦ㠳收㘰㔹㈴㈸ㅥ㔳㘱㕣昱敥〷愴捤攲㌱㜹㐶挴㝢㠰㠱㤹㐵攳ㄳ敦㈱㜸㕢ㄷ㡦搹㌶㤸㌳㙥搸㘴㄰ㄴ攴捤㤴ㅢ㐳〳㍥㈳摥㈳挰攸㐷〹㘴㍡㑥〸攰㌱〲㌶ㄲ挰っㅤㄱ敦㜱搴㤲攲昱昶改㄰昱㥥〴〶攲㌱㑢挷〴戵挴晢ぢ㠳㍥挵愰捣愸〹㡡挷㌴ㅡ㔷扣愷〱㘹戳㜸㑣扣ㄱ昱㥥㘱㘰㘶攰昸挴㝢づ摥搶挵㘳愶㡥㠸昷㍣㠳ㄸ昱㝡挳㙢㘸㔸攲晤ㄵㄸ晤〲㠱㑣攵〹〱扣㐸挰摦〸㘰㜶㡦㠸昷ㄲ㙡㐹昱㜸㘳㜸㠸㜸慦〰〳昱㤸攱㘳㠲㕡攲扤捡愰慦㌱㈸戳㜱㠲攲㌱〵挷ㄵ敦㜵㐰摡㉣ㅥ㤳㜶㐴扣㌷ㄸ㤸搹㍢㍥昱摥㠲户㜵昱㤸攵㈳攲扤捤㈰㐶㍣愶晡ㄸㅡ㤶㜸敦〰愳摦㈵㜰㐴㌸攰㍤〲摥㈷㠰㤹㐱㈲摥〷愸㈵挵攳つ敦㈱攲㝤〴っ挴㘳㜶㤰ㄹ搵ㄲ敦㘳〶晤㠴㐱㤹挹ㄳㄴ㡦改㍢慥㜸㥢〰㘹戳㜸㑣昸ㄱ昱㍥㘵㘰㘶晥昸挴晢ㅣ摥搶挵㘳㠶㤰㠸昷〵㠳ㄸ昱㤸㈶㘴㘸㔸攲晤ㅤㄸ晤て〲㤹㐲ㄴ〲昸㤲㠰慦〸㘰㔶㤱㠸昷㌵㙡㐹昱㜸㈳㝦㠸㜸摦〲〳昱㤸㔹㘴㠲㕡攲晤㤳㐱扦㘳㔰㘶〱〵挵㘳敡㡦㉢摥昷㠰戴㔹㍣㈶ぢ㠹㜸㍦㌰昰㕣搴㝣攲晤ぢ摥搶挵㘳㜶㤱㠸昷ㄳ㠳ㄸ昱㤸㘲㘴㘸㔸攲晤ㅢㄸ晤㌳㠱搵攱㠰㕦〸昸㤵㠰㌸〰㈲摥㙦愸㈵挵攳㈳ち㐲挴晢〳ㄸ㠸挷慣㈴㌳慡㈵摥㘶〶㡤攰㔲㠷㘲〶㔱㔰㍣愶つ戹攲昱㙡㐸㥢挵㘳愲㤱㠸㠷ㄵ昲㠸㘲挶㤱㑦㍣摣㠹摣〶昱㤶愱㥢㠸㤷换㈰㐶㍣愶㈷ㄹㅡ㤶㜸㔱㘰㜴㍢〲㤹扡ㄴ〲挸㈳㠰㡦ㅥ㔳捣㘶ㄲ昱㘲愸㈵挵攳愳ㄷ㐲挴㙢てっ挴㘳㐶㤳〹㙡㠹搷㠱㐱㍢㌲㈸戳㡦㠲攲㌱攵挸ㄵ慦ㄳ㈰㙤ㄶ㡦㐹㑡㈲㥥挳挰捣㔶昲㠹户㉤扣慤ㅦ㜹捣㙡ㄲ昱戶㘳㄰㈳ㅥ㔳㥢っつ㑢扣捥挰攸㉥〴㌲敤㈹〴戰㍤〱㍢㄰挰㑣㈸ㄱ慦㉢㙡㐹昱昸㔰㠹㄰昱㜶〲〶攲㌱ㅢ捡〴戵挴敢挶愰摤ㄹ㤴㤹㑢㐱昱㉥㠷捦ㄵ慦〷㈰㙤ㄶ敦ち㜴ㄳ昱㝡㌲㌰㌳㥤㝣攲ㄵ挰摢扡㜸捣㠸ㄲ昱㝡㌳㠸ㄱ敦ㅡ㜸つつ㑢扣㐲㘰昴捥〴㌲㘵㉡〴搰㠷㠰㈲〲㤸㐵㈵攲敤㠲㕡㔲㍣㍥㉥㈳㐴扣摤㠰㠱㜸捣愴㌲㐱㉤昱㜶㘷搰扥っ捡慣愷愰㜸㑣㜵㜲挵敢〷㐸㥢挵㘳㜲㤴㠸搷㥦㠱敦㐱捤㈷摥〰㜸㕢ㄷ㡦搹㔴㈲摥㥥っ㘲挴㘳㑡㤵愱㘱㠹㌷㄰ㄸ㍤㠸㐰愶㕢㠵〰〶ㄳ㌰㠴〰㘶㘰㠹㜸㝢愱㤶ㄴ㡦㡦〱〹ㄱ㙦ㄸ㌰㄰敦㔱㉢愸㈵摥㜰〶ㅤ挱愰捣㤸ち㡡挷㌴㈹㔷扣㤱㠰戴㔹㍣㈶㔶㠹㜸㝢㌳㌰㌳慣㝣攲敤ぢ㙦敢攲㌱ㄳ㑢挴ㅢ挵㈰㐶㍣愶㘳㠵㘸㌳ㅡㄸ扤ㅦ㠱㑣搵ち〱ㄴㄳ㔰㐲〰戳户㐴扣㌱愸㈵挵攳〳㑥㐲挴㉢〳〶攲㌱㠳换〴戵挴ㅢ换愰攳ㄸ昴〳〰㠲攲㌱挵捡ㄵ㙦㍣㈰㙤ㄶ㡦㐹㔹㈲摥〴〶㘶㜶㤶㑦扣㐹昰戶㉥ㅥ戳戸㐴扣挹っ㘲挴㘳㉡㤷愱〱㥦昹㠵㌱〵ㄸ㍤㤵㐰愶㜹㠵〰愶ㄱ戰㍦〱捣晣ㄲ昱愶愳㤶ㄴ㡦て㙥〹ㄱ㙦〶㌰㄰㡦搹㕦㈶愸㈵㕥㌹㠳捥㘴㔰收㡡挸㘴㘷戱㠶㍥晣㉢㥤换敢晤挱换搸㈹㈹〶㌲㐲つ㤳つ捡㥢㤷搷㈱挱㠳㐵㕥搶㜶㑢扣㐰ㅦㄳㅦ㉥戶㌷㌶攱攲㘰㑥昰ㄹㄴ挹扥㉦㘰搰晣捥㠱攷㝢㐸㌷戶㌰㤷㈱昷挶㕦㔳㥦㘱㤱散捦㠹㙦戹搹㥦㝤戸㐵て挴ㄴ㍢㑦慤慤㙡㙡㑣㌴搶㌴ㄷ㤴㈳㜹愹㠰捦㑢愹㠹㐴〶㤶攴㕥㡦㠸愱㘳㤲㔸㑥〳ㅦ攱戸㠴捦て㠸㉤㙡㘸㕣摡㈰戳挹㑤昰戱㌱愲㔷扢㜶ㅣ㈶挶㜱戸敤っ昱ㅣ收㍤戰戳㍥〸戶㐳戶挳挴〱㙥づ㤳〷愴挰㑣〱㈹㌰㕢㠰㕢㙥ㄶ〴㙦敢愵㝢挶㔶昳㔴㤵慡㔶昱㥣㜶敤㔴㔱攰攱㈴㈹㤷晣㤳㑦㜷㠸㐶㜹挵㍦昷㕡㔰㙥㕢㈷扦愲散捣〳㐳ㅦ㠲㈹攸㐳㘱㘲㑥㌶ㅣ昴㐵て㐳㜵㥢搲㌱ㄵ晥㠷㘱㐶て㠷扢㍤摣㤲搵㠰愷㙣㈶愲ㄵ昰㜴㠴挷㑡㜱㜲㜲扣㈸㝡㉥ㅡ㜵㈱挷攸つ愳愲昰㡢捥㔵昰戳挰愱㔴ㅥ㉣㡦㑤㜵㌱㠸昰㠸㠰㌳ㄲ㡤〳㤲㜶㌷慢ぢ〱攳慥昶敦㉡㡤㐸攸ㄶ搱昳㘱戱慢㘲㡣㡦捤挹㌷㠵昶愶搰挱㉢㈸〷〵敥㉥㜵㍥挲㔱㑡㌶攸㕡〴搰ぢ㘱㘲捥㌶㜰搰ㄷ㕤㠴㙡㠸㈴㜵㜰晢㈵愹㠷㈷㈸挹戶㕥ㄴ摤㠰㐶㜹㍥愵㍣愹㔲㜵㠶㕦㈴㌹〲晥愴㈴摢挳㉢㤲㥣㡥〹ㄹ㐹㌴㈵攱㐱慥㑥㠳㌷㤵晤づ攸㐴㠴㙥㠱〵晢慥愸㜳㜳㜶㌴㠵㥤㑣愱㥢㔷㔰㍤㔱㄰昶㙢㙣昶㑢ㄱ㐰㉦㠳㠹㌹扤〰㈰㔸㤳扤㈶㔷㑤㝡㑥㠱昱ㅦ㑤搷㐰㈲昶㠴㔱㠵昰ぢ㥦ㄵ昰㈷昹昴㠱㔷昸慣っ攵㜳㙣㈸㥦㈲㜴㐲㄰摣㘵ぢぢ㍥扢愰捥捤搹搵ㄴ㜶㌳㠵摤扤㠲敡㡦㠲昰㌹摡收㜳〲攷㜸㈲㑣捣搹〳〰㠲㠳㝣〶ㄸ晦ㅡ㘲㠷ㄳ㌱っ㐶つ㠴㕦昸慣㠵㍦挹㘷㌰扣挲愷挹收挳㑦㈶搹㍦㡢㐳昹っ㐱㈷㈲昴㤹戰攰戳ㄷ敡摣㥣愱愶㌰捣ㄴ㠶㝢〵戵㌷ち挲愷挱收㜳㌶〲攸㜳㘰㘲捥㍥〰㄰慣㜹挲㙡㥥㥥㥡㘷愴戳慦昱㥦㑦搷㘸㈲㐶挱愸搱昰ぢ㥦㡢攰㑦昲㈹㠶㔷昸㔴摢㝣㤲挷摢扣㔰㍥㈵攸㠴㈰ㄱ㝤ㄹ㉣昸㡣㐱㥤㥢㔳㙡ち㘵愶㌰搶㉢愸〹㈸〸㥦戹㌶㥦㉢㌸挷㉢㘱㘲捥㐴〰〸づ敥㥦㐹挶㝦㉤戱㘳㠹㈸㠳㔱㔳攰ㄷ㍥㌷挰㥦攴㌳つ㕥攱㌳摢收㤳摣㍦㌳㐳昹昰ㅡ㌱㠲㐴昴㉤戰攰㌳ㅤ㜵㙥捥〱愶㌰挳ㄴ捡扤㠲㥡㡤㠲昰㤹㘱昳戹つ〱昴㝡㤸㤸㜳㈰〰〴〷昷捦ㅣ攳摦㐰散ㄴ㈲㈶挳愸㠳攱ㄷ㍥㜷挳㥦攴㜳㈸扣挲㘷㠲捤㈷戹㝦挶㠵昲攱㘵㕢〴挱㉤〷戰攰㜳㌸敡摣㥣ち㔳㤸㙢ち㤵㕥㐱㔵愳㈰㝣捡㙣㍥て㜲㡥て挱挴㥣㌸〰〴〷昷㑦㡤昱㍦㐶㙣㌹ㄱ㌳㘰搴〲昸㠵捦ㄳ昰㈷昹㉣㠴㔷昸散㙤昳㐹敥㥦ㄱ愱㝣ㄶ愱ㄳ㠲㐴昴搳戰攰㔳㠷㍡㌷愷摥ㄴㅡ㑣㠱㤷㑡戹愹㈶ㄴ㠴捦㌰㥢捦戳㥣攳㜳㌰㌱㈷〱〰挱挱晤搳㙣晣㉦ㄲ换㝢昹昵㐱っ戸〴㝥攱昳㌲晣㐹㍥换攰ㄵ㍥晤㙤㍥挹晤搳㌷㤴捦㜲㜴㐲㄰㍣捣ちㄶ㝣㡥㐴㥤㥢㜳㤴㈹ㅣ㙤ち扣㝡挹㑤慤㐴㐱昸散㘶昳㜹㤳㜳㝣ぢ㈶收ㅣ〷〰挱挱晤㜳扣昱扦㐷㙣㈵ㄱ㜳ㄹ㜰㌵晣挲攷㐳昸㤳㝣㑥㠴㔷昸昴戴昹㈴昷㑦昷㔰㍥扣摥㠸㈰ㄱ扤〹ㄶ㝣㑥㐶㥤㥢㜳㡡㈹慣㌱㠵㔳扤㠲㍡ㅤ〵攱戳㤳捤攷㌳捥昱㜳㤸㤸挳㑢㠵〴〷昷捦㍡攳晦㤲㔸摥㘹慦攷挳愸戳攰ㄷ㍥摦挰㥦攴㜳づ扣挲挷戱昹㈴昷㑦挷㔰㍥扣〴㠸㈰ㄱ晤㍤㉣昸晣〹㜵㙥捥㜹愶㜰扥㈹㕣攰ㄵ搴挵㈸〸㥦昶㌶㥦ㅦ㌹挷㝦挱挴ㅣ㕥扤㈳㌸戸㝦㉥㌵晥㕦㠸㙤㈴㠲㤹收敡㜲昸㠵捦敦昰㈷昹㕣〹慦昰挹ち攵ㄳ〹攵㜳ㄵ㍡㈱㐸㐴慢㕣攱㜳㌵敡摣㥣㙢㑣攱㕡㔳攰㘵㌷㙥敡㐶ㄴ㠴捦ㅦ扦㔸摦㡥戲ㄱ㐰攷挰挴㥣㥢〰㈰㌸挸攷㘶攳捦㈳㜶〹ㄱ㉤っ㜸㉢晣挲㈷ㅦ晥㈴㥦昵昰ち㥦ㅦ㌰㑣敡昷㥤敦攰㑤晤扥㜳㍢㍡〹㥦㑥〸㠵晤昳㘷搴戹㌹㜷㤸挲〶㔳攰㤵㌰㙥敡ㅥㄴ㠴捦户㌶㥦㙤㌸挷㙤㘱㘲捥扤〰㄰ㅣ攴㜳㥦昱㙦㑦散㌱㐴昰㈶㜹昵〰晣挲㘷㐷昸㤳㝣ㅥ㠲㔷昸㝣ㅡ捡攷㤳㔰㍥て愳㤳昰改㠱㔰攰昳〸敡摣㥣㐷㑤攱㌱㔳搸攸ㄵ搴㤳㈸〸㥦㡦㙣㍥扤㌸挷〲㤸㤸挳换㑥〴〷昹㍣㘵晣㝤㠸㕤㑤挴㉡ㄸ昵っ晣挲㘷㔷昸㤳㝣㥥㠳㔷昸扣㘱昳㐹㝥ㅥ扣ㄶ捡攷㜹㜴ㄲ㍥晤㄰ち㝣晥㡡㍡㌷㠷㤷㡦愴昰愲㈹晣捤㉢愸㔷㔰㄰㍥慦搸㝣昶攰ㅣ〷挰挴ㅣ㕥〹㈲㌸昸㜹昰㥡昱て㈶昶㔴㈲搶挰愸㌷攰ㄷ㍥㐳攱㑦昲㜹ぢ㕥攱昳㡣捤㈷昹㜹昰㔴㈸㥦户搱㐹昸㡣㐴㈸昰㜹〷㜵㙥づ慦攸㐸攱㍤㔳㜸摦㉢愸㡦㔰㄰㍥㑦摡㝣昶攱ㅣ昷㠵㠹㌹ㅦ〳㐰㜰㜰晦㝣㘲晣挵挴㥥㐵〴敦㐸㔷㥦挲㉦㝣㑡攱㑦昲昹ㅣ㕥攱昳㐰㈸㥦晢㐲昹㝣㠱㑥挲㘷㍣㐲㠱捦摦㔱攷收晣挳ㄴ扥㌴㠵慦扣㠲晡ㄶ〵攱㜳㡦捤㘷㈲攷㌸〹㈶收晣ㄳ〰㠲㠳㝣扥㌳晥㘹挴㕥㐰〴㙦㌰㔷㍦挰㉦㝣づ㠰㍦挹攷㕦昰ち㥦㕢㙤㍥挹攳敤收㔰㍥㍦愱㤳昰㤹㠵㔰攰昳㙦搴戹㌹㍦㥢挲㉦愶昰慢㔷㔰㝦愰㈰㝣㙥戴昹ㅣ挸㌹捥㠱㠹㌹㥢〱㈰㌸㜸扣㜱㈴昱ㅦ㑡散攵㐴㕣〶愳戲攰ㄷ㍥ㄵ昰㈷昹昰愲㠴昰戹摣收㤳㍣摥㉥つ攵㤳㡢㑥㜸攱戶㜱㠴〲㥦㈸㉢搸ㅣ㕥㡡㤰〲慦㍢㐸㐱㝢〵搵ㅥ〵攱㜳戱捤㈷捥㌹搶挰挴㥣づ〰挸扣〳扦攷㜸愱㐱晣ぢ㠹攵つ摢晡㕡ㄸ攵挰㉦㝣敡攱㑦昲攱㜵〲攱㜳㤶捤㈷戹㝦搶㠵昲搹づ㥤昰㡡攸㈳㄰ち㝣㍡戳㠲捤攱搵〱㈹昰㔲㠰ㄴ㜶昰ち㡡慢晣挲攷㜴㥢㑦㠲㜳㙣㠶㠹㌹㕣攸て摢㍦㕣晢ㄷ晦㌲㘲㜹晦戵收摤摣慡㈷晣挲攷㈸昸㤳㝣ち攰ㄵ㍥慢㐳昹ㅣㅦ捡㠷ぢ昸㜸㐵昴ち㠴〲㥦㐲㔶戰㌹㕣戰㤷〲㔷攷愵㔰攴ㄵㄴㄷ摥㠵捦㑡㥢捦㜱㥣攳昱㌰㌱㘷㜷〰挲昸㜰㌹㕥晣㈷ㄲ㝢㈷愲敡つ㌰慡㍦晣挲攷ㄴ昸㤳㝣戸㥡㉥㝣㤶搸㝣㤲挷㕢㜳㈸ㅦ慥愹攳ㄵ搱㙢ㄱち㝣〶戲㠲捤攱ㅡ扡ㄴ戸㘰㉥㠵㈱㕥㐱㜱㉤㕣昸㌴搹㝣捥攰ㅣ搷挱挴㥣攱〰挸扣〳挷ㅢ㔷挸挵㝦づ戱扣㍢㕡昳㕥㙢㈵ぢ摣慣㥤〷㝦㤲てㄷ戸㠵捦〲㥢㑦昲㜸慢〹攵㌳ち㥤昰㡡攸㡢㄰ち㝣㐶戳㠲捤搹捦ㄴ㡡㑤㠱敢搸摣ㄴ㤷愷㠵㑦戵捤攷ㄲ捥昱㔲㤸㤸㌳ㄶ㠰戰晤挳㐵㙢昱㕦㐹散㐶挴搲㡦㌱愰慣㌹戳㜶つ晣㐹㍥㕣㜳ㄶ㍥〷摢㝣㤲晢㘷㑥㈸㥦挹攸㠴㔷㐴摦㠰㔰攰㌳㠵ㄵ㙣捥㔴㔳攰戲戲㜸戸戴捣㑤㜱挵㔸昸捣戶昹摣挴㌹摥っㄳ㜳捡〱㤰㜹〷昶て搷㤱挵扦㥥搸㘷㄰㑢昳㑥㘸㠷㉢捡㜸㈱晢㐸㈶㤱换㐵搱㝤〲㉢㤶攱㌷㍥昶ぢ㍥㠹㝡㉣㥥㉣捤㉢慥㜸㑥㜹㝣戹㝢㥦㔴㑥搶摥晦㔹㉣慥㠹昲㌶㐹扥㜳愷㠰敢晦㈱づ昷搲㤶㜵㘷㐶散㠵户扥ㄳ㠴㍢㜱愹ㄴ晦攲㌶㉢摦昶敤㝥㕥戵搸晤㌷捦晢搷㈹敥挴㜵㔵改㜱㤸敡㝤㔶㐹敥〷㉢㉥晢攷㡤晢ㄴ㕤㜲摢㘶敦摦ㄵ散戱㜲搰㑦㙥㡦搳ㅦ㉢㔶㜳搱愳〸㑥晤㈱捤㐷㌴ㅦ挳愸昱愰昵ㄶ㙥攴㑡㜹愴敢㌸慦㈱昸㐸㔷㠷换慣㜸攱搴挲っ㍡㘴㉢㉥㡢㜲㠷愹㌲昴愰㑡㐲散㐱㌴㜶慡㠵㕢愶〹戸戵㘵㈰挶搵㔱改㤱㠹㔸㘴㘱㕥㠹㠴㍢昹攵㘲挵愵捦㈲搴㠲挴昶昳收㥦㐲㙣戴搷㄰㝣㔴慢挳挵㔲扣㜰愲㘱〶㈰挶ㄵ㑦㈱戶慦㑤散〹㌴㜶㕡㡡㈶㤹愶挵ち挵っ挴戸昰㈹㍤㌲ㄱ㕢戹㝦㤶㑢㙣捡昳挵㡡㙢愰㐵㈱挴㠶愷㈳㌶捣㙢〸㍥㠲搵攱慡㈹㕥ㄱ晤㉣㘶〰㘲㕣晡ㄴ㘲㝢搹挴㥥㐷㘳愷ㄳ搰㈴搳㙣㌳㌱慥㠰㑡㡦㌶ㄳ攳㘲㘸㔱〸戱㍤搳ㄱㅢ攰㌵〴ㅦ慤敡慣㐵㈴扣昰㠴㜱捣〰挴戸〶㉡挴晡摢挴㕥㐵㘳愷戳搱㈴搳㙣㌳㌱㉥㠵㑡㡦㡣挴散㜳㡣慢愲㐵㈱挴㜶㑤㐷㙣ㄷ慦㈱昸挸㔴㠷敢愸㜸攱㌹㜰㤸〱㠸㜱㌱㔴㠸昵戱㠹扤㡢挶㑥㕣收㤴㘹戶㤹ㄸ搷㐴愵㐷㈶㘲㤱㥦㝦㉣㤶㠸攷㍣㕡慣戸㍣㕡挴改〴㍥㍣㝡愵㈳搶搳㙢〸㍥ち搵戹〱㤱昰挲㠷て㘶〰㘲户愰㈲挴扡摢挴㌶愱戱ㄳ搷㍢㘵㥡㌲㡤愴挹㜰㡥㜱㜱㔴㝡㘴㈲收晢㔴攴㍡㘹㔱〸戱ㅤ搲ㄱ摢摥㙢〸㍥攲搴戹ㅢ㤱昰㐲㌲ㄹ㘶〰㘲㕣ㅥㄵ㘲㥤㙤㘲㕦愱戱ㄳㄷ㍥㘵㥡㐹㑥㔲挸㐰㡣慢愴搲㈳㈳㌱晢挳㠳ぢ愶㐵㈱挴㍡愵㈳搶搱㙢〸㍥扡搴㜹〲㤱昰挲㠲ㄵ㘶〰㘲㑦愳㈲挴摡摢挴㝥㐴㘳愷㘷搱㈴搳㙣㌳戱攷㑣㡦㡣挴散㜳㡣㉢愷㘱挴摡愵㈳ㄶ昵ㅡ㠲㡦㈴㜵㕥㐶㈴扣㤰愰收ㄲ㝢ㅤㄵ㈱㤶㘳ㄳ晢㥤挴摥㐴搳搶ㄱ攳扡愹昴挸㐸捣摥㘳㕣㐲㉤ち搹㘳㥢㝦㑥昳〷晡て慦㈱昸愸㔱㠷㡢慥㜸㐵㜴㌶扥㔰㘰㡦㙤㐲㐵㠸晤㠶ㅥ挹㍦搰戹㘸散挴㌵搱慤㈳挶〵搴搶㠹搹㝢散㑢昴〸㈳昶㔳㍡㘲晦昲ㅡ㠲㡦㄰㜵戸晡㡡ㄷ㙥挰㜶㠹㝤㡦㡡㄰晢挱㈶搶㠱挴戸㌸扡㜵挴戸㤲摡㉡㌱摦愷㈲ㄷ㔵挳㠸㝤㤳㡥搸搷㕥㐳昰搱愰づ㤷㘱昱挲晦ㅤ搴㈵愶㌰ㄱ㈱昶愵㑤慣ぢ㠹㘵愳㐹愶〹戸戵㘵昸昰攰㤲慡昴挸㜴㈸晡扥㔲㜱㜵戵〸挱㠳ㅦ昷㥦愵㈳昶愹搷㄰㝣攴愷㤳㡦㐸㐲慣㥢㑢㡣㡢慡㐲散ㄳ㥢㔸てㄲ攳㜲㈹㕥㕢昱㈵㤸㙢慢搲㈳ㄳ㌱摦㔷㉡㉥戳ㄶ㠵㄰㝢㍦ㅤ戱昷扣㠶攰愳㍣ㅤ㉥捣ち戱㥤㕤㘲㍤㔰ㄷ㘲敦搸挴㡡㐸㡣敢愶㜸㙤〵戱〲搳愳捤挴戸摥㕡ㄴ㐲散昵㜴挴㕥昳ㅡ㠲㡦攸㜴戸㐲㉢挴晡戹挴晡愱㉥挴㕥戱㠹敤㐱㘲㝢愰〹慦慤㈰挶搵㔶改㤱㤱㤸晤攱挱㠵搷愲㄰㘲㉦愴㈳昶㔷慦㈱昸攸㑤㘷㈸㈲〹戱㈱㉥㌱慥户ち戱攷㙣㘲㐳㐹㙣ㅦ㌴攱戵ㄵ挴戸散㉡㍤㌲ㄲ戳㍦敥㡢〱㉦ち㈱昶㤷㜴挴㥥昴ㅡ㠲㡦搴㜴㑡ㄱ㐹㠸敤攳ㄲ攳挲慢㄰㝢摣㈶㌶㡡挴戸愴㡡搷㔶㄰攳晡慢昴挸㐴捣昷攱挱愵搸愲㄰㘲て愷㈳昶㤰搷㄰㝣㔴愶挳挵㕢㈱㔶敡ㄲ㥢㠵扡㄰㝢挰㈶㌶㤶挴戸戶㡡搷㔶㄰攳㐲慣昴挸㐴捣昷㕤㤱㙢戲㐵㈱挴敥㑥㐷散㉥慦㈱昸〸㑣㠷慢戸㐲㙣戲㑢慣ち㜵㈱戶挱㈶㌶㤵挴戸挸㡡搷㔶㄰攳㡡慣昴挸㐴捣户挷戸㌸㕢ㄴ㐲散戶㜴挴㙥昵ㅡ㠲㡦戶㜴敡ㄱ㐹㠸㤵扢挴戸㈶㉢挴㙥戶㠹捤㈲㌱慥戶攲戵ㄵ挴戸㌴㉢㍤㌲ㄱ昳敤㌱慥搲ㄶ㠵㄰扢㉥ㅤ戱㙢扤㠶攰㈳㉢㥤愳㄰㐹㠸ㅤ攲ㄲ攳攲慣㄰扢摡㈶㜶ㄸ㠹ㅤ㠷㈶扣戶㠲ㄸ搷㘸愵㐷㥢㠹㜱戹戶㈸㠴搸㘵改㠸㕤敡㌵〴ㅦ㐵改㜰㠱㔷㠸㔵戹挴搶愲㉥挴㉥戶㠹挵㐹㡣敢慦㜸㙤〵㌱㉥搶㑡㡦㑣挴㝣㠷㈲搷㙤㡢㐲㠸㥤㤷㡥搸㥦扣㠶攰㈳㈶ㅤ慥昴ち戱㐵㉥戱㡢㔰ㄷ㘲攷搸挴敡㐹散ㄲ㌴攱戵ㄵ挴戸㙡㉢㍤㌲ㄱ昳ㅤ㡡㕣挰㉤ち㈱㜶㐶㍡㘲愷㝢つ挱㐷㐷㍡㕣昲ㄵ㘲〹㤷ㄸ搷㙤㠵搸㘹㌶戱ㄶㄲ扢〹㑤㜸㙤〵㌱㉥摦㑡㡦㑣挴㝣㝢㡣㉢戹㐵㈱挴㑥㑡㐷散㐴慦㈱攵㤱㤰㕣晢㙤敤㤱㤰搶晦㕡戱ㄳ〶捤慤㘱ㄲ㜱㝥㡤敢收㜲㉤搲㠸㙢敢敡㈴〳户㍤㥥攰搶㠴晦戹攱ㄴ㍣愸㄰捦㙤挳晦攰摣㑢㍢挵〳っ昹㐰㉣昳㡣㌰㉤㌵㜶㡥搶散摦㠴㠷㠶戵慢㤹㤸挰〳㈶慢昳昰㍦㘷㙢㙥挶晦ㄴ晤㝦攱昱㙥挸㠹收晤戱搸摣〷扢㠵愶㈳㌳捦㌸挳㤳昷戶攸㘱晥㥦㠵㔹㝣昰摢㝦昶慣挹攸㔱㌸挴㑣扡㝣戵昵㈸挳ㅣ戵ㅡ扢搸捤慣㔸ㄹ搹㉣㜳㡥㘴㈱扤〱昸攸戱㌰晣㥦㡥挹㔵ぢ㤸㤸㕥〱㡦愴愵㡢㠹攴摥㠹挳㈰㐸㡥〹攲扣捤㌰ㄲ昸㍦て收攷㤳戱搹搴晤攸捡愳㈸㝡㕣摡愹ㅤㅢ㍡戵㔵㥣摡敡㤴愹㥤攰㥦㥡㝡㄰戱㌹㍤戳愹㡤㘶挰㤳搲づ戸㉣㜴挰㔳ㄸ㤹〳㙥搱攱搴挰㘰㕣㘷昶つ昶慣ㄹ㙣㙤摡挱㥡㐲〷㍢㈳㜵戰㌳〳㠳㍤ㅦㅣ散㘵㌳搸搹㘹〷慢ぢㅤ散㕣㐶收㕥摥挲散扣挰㘰慦〶〷㝢摢っ㜶㐱摡挱㙡㐲〷扢㠸㤱晤㌲㕥ㄲㄸ散摤攰㘰ㅦ㥢挱㉥㑢㍢搸摣搰挱慥㘰㘴㍦戳慢〲㠳㜱摤搲户捦晥㘱〶扢㈶敤㘰〷㠷づ㜶ㅤ㈳晢㤹摤㄰ㄸ散慢攰㘰摦㥢挱㙥㑡㍢搸捣搰挱㙥㘱㘴㍦戳摢〲㠳晤ㄸㅣ散㔷㌳搸敤㘹〷㥢ㄶ㍡搸ㅤ㡣散㘷㜶㘷㘰戰摦㠳㠳㘵〳㈰㈷昶摤㘹〷㥢㄰㍡搸扤㡣散㘷㜶㝦㘰戰㕣搴㝤晢㉣ㅦづㄹ散㐱ㄴ挲㍦攰挶㠴づ昶㌰㈳晢㤹㍤㑡ㄷ敦戹㜱㍦摣㔴〷搴㝤㠳㙤〷㠷っ戶ㄱ㠵昰挱昶つㅤ散〹㐶昶て昶ㄷ扡慣挱扡愰敥ㅢ慣ㅢㅣ㌲搸搳㈸㠴て㌶㉣㜴戰㘷ㄹ搹㍦搸昳㜴㔹㠳昵㐰摤㌷搸捥㜰挸㘰㉦愰㄰㍥搸挰搰挱晥挶挸晥挱㕥愶换ㅡ慣〸㜵摦㘰晤攰㤰挱㕥㐵㈱㝣戰扥愱㠳扤捥挸晥〳攴㑤扡慣挱昶㐰摤㌷搸㄰㌸㘴戰户㔱〸ㅦ慣㑦攸㘰敦㌲戲㥦搹晢㜴㔹㠳つ㐵摤㌷搸㍥㜰挸㘰ㅦ愲㄰㍥㔸捦搰挱㍥㘶㘴晦㘰㥢攸戲〶ㅢ㠵扡㙦戰㔲㌸㘴戰捦㔰〸ㅦ慣㙢攸㘰㕦㌰戲㕦挶㝦搰㘵つ㌶ㄶ㜵摦㘰㤳攱㤰挱扥㐲㈱㝣戰㙤㐳〷晢㠶㤱晤捣晥㐹㤷㌵搸㔴搴㝤㠳㤵挳㈱㠳㝤㡦㐲昸㘰敤㐳〷晢㤱㤱晤捣㝥愲换ㅡ㙣ㄶ敡扥挱づ㠱㐳〶晢ㄹ㠵昰挱愲愱㠳晤捡挸晥挱㝥愷换ㅡ散㌰搴㝤㠳㔵挱㈱㠳㙤㐶㈱㝣戰㐸攸㘰ち捦㑥ち挸㤸㑤㤷㌵㔸㍣㌸搸㈲㌳㔸㉥㤰攱㠳晤昲敦戰㉦㝦敤ㄸ搹捦㑣〷〶慢てづ㤶㌰㠳攵愷ㅤ散㠷搰挱㍡㌰戲晦〰改ㄴㄸ慣㈵㌰㔸敥㌱㜰戴昹慢戳挲㈷晡㜶昸㤱挱晦㙢㍡ㅥ摥捤㐷㐰昷慢挳㔷攰㌶㍣㜱㝢ㅢ㑣㐴慤挰㘰㡣愱户㘵捤晢慥愴㔶挱换㘹攸敤攸㍤挱㘰㍡摢ㄸ㝥㜱ㄴ㑣ㄷ㝡㑦㌵㤸敤㙤っ扦敦〹㘶〷㝡昹㔵㑦挶敡㙡㘳捥㌵㤸ㅤ改攵㌷㌴挱散㘴㘳㉥㌲㤸㙥昴㕥㘲㌰摤㙤っ扦ㄴ挹㔸㍤攸扤捡㘰㝡摡ㄸ㝥㤷ㄱ㑣㉦㝡昹㌵㐶挶㉡戰㌱户ㄸ㑣㙦㝡昹敤㐳㌰㠵㌶收づ㠳搹㤹摥㍢つ愶㡦㡤攱ㅦ㝣ㄹ慢㠸摥晢つ㘶ㄷㅢ挳扦搳㠲搹㤵㕥晥㠹㤶戱㜶戳㌱㑦ㄸ捣敥昴昲㉦慢㘰晡摡㤸㘷つ愶ㅦ扤捦ㅢ㑣㝦ㅢ挳㍦㘶㌲搶ㅥ昴扥㙣㌰〳㙣っ晦〶〹㘶㑦㝡昹攷㐷挶ㅡ㘸㘳摥㌵㤸㐱昴昲慦㠶㘰〶摢㤸㡦つ㘶〸扤㥢っ㘶㉦ㅢ挳て㙡ㄹ㙢㈸扤晦㌰㤸㘱㌶㠶㥦慦㠲ㄹ㑥㉦㍦㕡㘵慣ㄱ㌶收㐷㠳ㄹ㐹㉦㍦ㄱ〵戳户㡤攱愷㤹挴搹㠷摥摦つ㘶㕦ㅢ挳て㈱挱㡣愲㤷㥦㍦ㄲ㘷戴㡤攱㘷㠷㘰昶愳㤷ㅦㅢ㠲㈹戶㌱㍣攵〵㔳㐲㉦捦㜶挱㡣戱㌱㜲敡昱慣㉢㠵搷㙣づ㑦㐱㔹㑦㈹㐳〱㔷㑢攵攴㈳㙡慣㡤攲㐹㈸愸㜱㉥㑡㑥扦ㄴㄴ㑦㐳㐱㑤㜰㔱㜲〲愶愰㜸㈲ち㙡㤲㡢㤲㔳㤰㈸摦扣㜸㉡ち㙡㡡㡢㤲㤳㌰㈵ㄶ㑦㐶㐱㑤㜳㔱㜲ㅡ愶挴攲改㈸愸改㉥㑡㑥挴㤴㔸㍣㈱〵㌵挳㐵挹愹㤸ㄲ㡢愷愴愰㘶扡㈸㌹ㄹ㔳㘲昱愴ㄴ搴㙣ㄷ㈵愷㘳㑡㉣㥥㤶㠲㥡攳愲攴㠴㑣㠹挵ㄳ㔳㔰〷扢㈸㌹㈵㔳㔰㍣㌵〵㜵愸㡢㤲㤳㌲〵挵㤳㔳㔰㠷扢㈸㌹㉤㔳㔰㍣㍤〵㌵搷㐵挹㠹㐹㤴㙦て昱〴ㄵ搴㍣ㄷ㈵愷㘶㑡㉣㥥愲㠲慡㜶㔱㜲㜲愶愰㜸㤲ち慡挶㐵挹改㤹㌲㈲㑦㔳㐱㉤㜰㔱㜲㠲愶挴攲㠹㉡愸㠵㉥㑡㑥搱㤴㔸㍣㔵〵㔵攷愲攴㈴㑤㐱昱㘴ㄵ㔴㠳㡢㤲搳㌴㘵㐴㥥慥㠲㕡散愲攴㐴㑤㠹挵ㄳ㔶㔰㑤㉥㑡㑥搵㤴㔸㍣㘵〵搵㉣㈸挷㐸慥㜸㝥捡㐲攷愹昸愳捦㌴㠶㌱攸㥢㠷㝢改捤㠹慡㜸㙥ち㘲㡤ㅦ愱㜸㍡㑡挳㈹㠱〶㥥㠱搲㜰㜲愰㠱㈷㥤㌴㥣ㄴ㘸攰㜹㈶つ㈷〶ㅡ㜸㙡㐹挳〹㠱〶㥥㑤搲戰㍡搰挰ㄳ㐸ㅡ㔶〵ㅡ㜸捥㐸挳昱㠱〶㥥㈶搲㜰㕣愰㠱㘷㠶㌴慣っ㌴昰㘴㤰㠶ㄵ㠱〶ㅥ晦搲㜰㙣愰㠱㠷扣㌴ㅣㄳ㘸攰㔱㉥つ㐷〷ㅡ㜸㘰㑢挳㔱㠱〶ㅥ换搲㜰㘴愰㠱㠷慦㌴㉣て㌴昰㠸㤵㠶㘵㠱〶ㅥ愴搲戰㌴搰挰攳㔲ㅡ㤶〴ㅡ㜸㈸㑡㐳㑢愰㠱㐷㥦㌴㌴〷ㅡ㜸挰㐹㐳挲摦㤰晦晦〰敢㜵㑥㔱</t>
  </si>
  <si>
    <t>㜸〱捤㔹㙤㙣ㅢ㘷ㅤ昷㥤㝤㡥捦戱ㄳ昷㘵㕢摢扤㜹搰慥㘳改慣愶㕤㔹扢㔱戵㠹搳戴搹搲㈴㑤搲㜶㘳㉢摥挵㝥慥扥昵㝣㤷摥㥤摢ㄸ㑤っ㠹㉦㝣搸ㄷ昶〵つ㙤㜴㑣㐸㘸㐳㘲㈰㈴㠴挶扥挰㈶㐰愸㝣㘲搲㐰攲〳㥢㈶㈱挱㠴㠶昸㌲搰搰昸晤㥥㍢㍢戶攳愴㕤㔶愴㍣㔱晥㝥摥敦㜹晥敦晦晦ㄳ㔳㘲戱搸㈷㈸晣㘵㐹戰㜲摢㕣挳て㐴慤㔰㜴㙤㕢㤴〳换㜵晣挲㠸攷ㄹ㡤㐹换て攲㤸㤰㉣㔹ㄸ昷戵㤲㙦㝤㔵愴㑡㤷㠴攷㘳㤲ㄶ㡢愵㔲扡㡡㜱㙥挲晦㕣戳愱㜳㔵㈶〱㌰㕦ㅣ㥤㕥㜸ち扢捥〵慥㈷昶攴捦㠴㙢てててㄷ㠶ぢ晢昶ㅦㅡ㉥散摤㤳㉦搶敤愰敥㠹挳㡥愸〷㥥㘱敦挹捦搴ㄷ㙣慢晣㠸㘸捣扢ㄷ㠴㜳㔸㉣散摤扦㘰摣㝦㜰昸晥〳〷捣㐳㠷づ㘶昰改搸㔴㜱㜴挶ㄳ愶㝦愳昶㑣㜲捦改攲㘸㘱㑡〴㌷㙡捦㍥散㠹㉤挷摣㥡㘱㌹㌷㘸㔳㡤戸摤㍦㈶捡ㄶ㠹㈰㠴㘷㌹攷ぢ㌸㜶〷愲搱㝡愰㌰づ㡣㤷つ㍦㈸ち摢㥥ㄵ㈶て㤳愹ㄱ㘷挲ㄳ㑥㔹昸〳戵㘳㑢㘵㘱㐷挳㝥慡㜶挶昰愶㡣㥡㐸戰㌲㔸ぢ改㌶㔱ㄱ㑥㘰〵㡤㙣敤戴㉦㘶つ攷扣攰ㄴ慤㜶扣㙥㔵ㄲ〹㈵㤱㠸挵㜷昷㍡㡣愴㑤㘱摣㉢ㄷ慢㠶ㄷ挸ㄶ愹㌶摣㙢㙥ㅢ㠷挸㠳㜷ㅣ㡢㕣㤴敦㕡㐵㌲捤㔹戵㐷㠴攷〸㥢ㅦ㈱昱㠶扡㈶㐹㥣㠴愸㙦㈱愷㜹ㅢ攲㐲改㡦昸㕥㕥〵ㅤ㝡㡡㐰〷㐸愶〱攲㔳㌳㘷昴㝥㜶㘵〰㤴挴扦㈰㌷敤㑢㌸愴㤶っ戵戴愰㤶捡㙡愹愲㤶㠴㕡㌲搵搲㜹戵㔴㔵㑢㤶㕡㝡㑡㉤㕤挰㥣㘶㐹昵昵愹㔱㈹扣昱攷㐳㍦㝤昶㍦搳㔷扥㜱慥晡敦昲㡦扥㤲ㄹ挰愴㔳搱㜱挶㍣攳㌲㘸扡捣㉥晢ち㝢昹㜷㙤㌹㠱㤸㤸〷捣〷捣攱攱捡㠱扤挶㝥㐳攳㠵慥㤷㍡㕢㌱㌷㘳㥥戵㥣㡡㝢㔹㤲㉢㘳㡥㕢㜶㈰㍣搹ㄸ㌴昱ㄳ戲㥣㙣㘷捤㘳㑢㤰搵㜲㐸搹慤㘶㔱㜸〱㜸㍣㘸㉣㤳晢戶㔱挳ㄷ换捤愱㘸敦㔱户敥㔴晣㕢㝢て捥〵㐶㈰㜶㜴㡦㉤㙦戲㘲搹ㅣ昸㕦昸昲㐸㜷㜴㉦㍢㘳搸㜵㌱戲㘴㠵挳户㜷つ㐳ㄲ摣㠵搵㐷挷㍤㜱戱㌵扡攲㐴㈳㔰㤳㤷攴摥㉢㙥ㄹづ㠵攷捡ㄷ慢慥㉦ㅣ㜹扣愱摡㡣㔵扥㈰扣㌹㐱㈵㉢㉡昲慡㌷㜱㈸ㄲ挷愱㘹〷ㄷ㠵㠰㔵㍥搷摥㑢㐴ぢ愷㈲㉡㌸敦㈲戰摣㤸㌷ㄶ㙣㜱㜳挷㤴昰㥢ㄸ搸摥搱㍤敥㤶敢㝥搱㜵〲捦戵㍢㐷㐶㉡㤷っ愸㠰捡㐹户㈲ㄲ戲挴㐲愸挴攲㜱㐵㠹摤搳㑢㤶戸户㑦㘹㙢㘳ㄲ捡昴摡㤳摢㤸㠸㤳㝢㑡㘹㙢㘷㔴摡㤸㡣昳扦戰收㐹摡㤹㤰戳昷慥㌹扢〷㤳㜲搱戶㑥挱㉢捣㠲㍥愰㠳㉤㈸㤵敡捥搵户㕣收换㙢㥣戴㡤㉡戴愹㥣扤〶搲攴戶㉤摥晢晦㑥㔶搵㉤搱敤㡦㕤㠲愲㍦㘱㌸ㄵ㕢㜸㙢㝡〴ち㑦愴てㄲ攴〸㌶ㄱ㙣㈶搸〲愰㝤〰㌵戹㉡㐶愹捣㤵㈵愵愱㕤戶㉡㐱㌵㔹ㄵ搶昹㙡㠰㍥㜸ㄲ愹ㄴ搱晤㌵晣扦㡡晦户攰㑡扣㑦㥦㐲扦㠹攰㘶㠲㕢〰搲改㔸㜲ㅢ㝥愱愲昵敤晣搹〱㌰搸戴㜴昹㤰㌳搳㌱㡤㕡晣搳摢ㅡ晡㉦扡㌴㙤昰㍤㝣慤㠶㝤晤㜸扣ㄷ㌶㑥ㄸ㝥㌵愰㈰慥㌹挸敢敡户ㄲ摣〶㤰戹ㅤ㘰敡㠴戰㈱挶㌷捡㙤搱㘸㠵慥㘹ㅥ㐹㥤㥢㙢㜳つ愷㕣昵㕣〷㑥摣㤸ㄱㄸ㈳㘵昸〰扥㘲㈴㙢㤳㙥戱ㅥ㈴㙢㈷㉣晣㘴㙡戳㘲㔱ㄸ㐱ㄱ㙡㍡挸搶㈶攱㍦㐸㍤㍡㔱㔹搲㙡愱改ㅦㄳ㝥㔹愷㡦㌰〱戵戴㤴㐴つ㝡㌶㔳愳愲ㄱ㑢〱户敥慢捤ㄸ昰㌱〲ㅤ㤳㠶攴慡戰挶㤵㔹搹搷㕣㥤㡥㕡搸㈱㈷慢㙤扢昴换㡥㜰愷ㄸ㔱ㄹ㠳㘶㡡挵ㄳㄱ散㤶愰搳㠱㘵晢㠵〸扤㠵㌱ㄷ㍥愴㤰㙥㉣搱㥥㑣㠲挱㤲㙢ㄲ慢㕢搰改㘴㑣㤷ㄷ挲㙤㜱㤴攳㥥㕢㕦愴愳㜱愳昶攱㕥㌱晤づ㠰㉢晦㝣昵愱㕤㉦扥昶㐹昴晢っ㐴㐸ㄶ㥤㝥㠸㑥㝥㘷ㄳ㍦戲攸㜷攱㈷扤搶㤸㐶㡦愵愷愶㕤挵ㅦ愲㐸㘷㙡戸敤扣㈷愴㠳㤷㤲㡤挶愲挸搶捥扡摥㠵〵搷扤㐰攲て挸㤶㕦ㄵ㈲愰搷搴ㅦ㌹㠹慣㉢㡡ㄲ㡦㜷昸㐷㙤敥ㄵ晤慤攴㉥㠰散㠸㙤攷㥢㍢晡挹扢搱ㄵ愷晦戶ㅢ㤵㥤㡦扥昹㑡㤰慦扣晢㡢㥦攴摦晣㥥㤳㝦敢㕢敦扥晥㠳㝡㍥昸昵㡦昳昷攵㡢敥㘲愳戰㘴晢㑢捡ㅦ㠱〹扡㘲摢摥搱㘷㡥散ㅥ㥢晡收挴散ㅦㄶ慦㌴㑥㉡敦㐴〳摤捥㤵㐶㔵搵捤㉣搲㌹㙣㤹㥤㌶㠳㐶㈵㤴㌴㑦㍢㔶攰昷㥢㈳昵挰ㅤ户㠲㌱㍦挸㤸〰愸捡㈵㍢愴㠶㙥㕢㌴㘴㥥戱挴攵㜹愰敢捥㤵㐳昰㥢㡢㜵㍦㜰愵ㅣ摣戱㜲㝣捣㥤㜲㠳㌱换㕦戴㡤挶捥ㅥ挳攱挸搹慡㜰攰㌲㜸昰ㅣ慥㌵挹㕤㕣ㄴ㤵ㅥ㘷㥣㜳敢㕥㔹㑣㡣㙤〴愷㐳〹〵㍡〶㥥㠱㌸㉢扢㔶㌷戲㙤㜸㈷㤷慡攰㌳㘵㥤㌶㑢ㅡづ㝤〸扢㈰㕣㔵㘰㑢昴㍤愸挲愴㘸㌴㘴㙢戳㐸㥢ㅢ㐳㤵㥢㌶㐱搶戰㉦ㅢ昹挹ㄳ㡥㙦㔵㐴㍡㙡㥤戴㥣㠱愸㍡㕤て㍡㐶㡣愵㉤搱〸㠴㘱摡〱改换㠶㔷搹〸㔴挱挵㔰㐲㤲㈸㐹晣慤て搱攱㌶戱搸㠷捤㍣挳㠷捦㐰㕦摤㠷㙥攲㥡晥㐲㑦摤搴ㄲ㐷㔴摡扣㐰㡡㙦㤶攸㙥㜵愷搸㍡㈹っ㐷㔲㘱㉥愸㡣㠹㑢〳㜲㠶〰㠳㈳㕣戵挵㤶捥愶㌴㔱扡㌹戲攰扢㜶㍤㄰〳慤㥡ㄴ㜴摤㥣ㄵ戶㐱㡦㍥搳慡捤㤴〳挴㍣慤晤攸慤㙦ㅣち〱㈳㠹㠸㑡㡡愴㔳㜲つ收敤扣〴㘵㘸㥤㔴㠵昱㌵㘵昹挷ㄱ攵㍢捦戳扣㜲㈴搶慣愴㔹㘲ㅡ㍤㡤敢㜷搹㈹㐹㕢㥡㤱㘴愸攱愴昲捡㌴晢攸㉤㘷㑤愹昷㄰ㄲ㌳㔳㌱㐸搱戱㤱㐶ち慣戲㘱摢㡤〱㜳挲㈹摢昵㡡㤸㌴ㄶ㠴摤搴搹慥㔷摢㈰昴㤲ㄹ戶㤰㔶㙢攰㈵㡡㘳㈶㤰㘶㙢〶〸敢㔶㜳㌱扤〰戴㑡慦〱㝢愴昵扤㘸㤱㌴昴捥㍦㜵㝣㐴〷㘴昳㜲㜴㉦ㄳ㐰㔰㙤㉢扡愸搳攸㉢戶㐲㉣㈹㜱㙤搳㈶摤㐹ㄷ攱㙦愵慤敢㠴ㄵ㜶㙤ㄸ戹㤲㘴㑡㈶㤳敢㌵㌰挰㔵㕢昹昰㤹㈷㠶户㕦㜴㝥昸户㈳㌴㌵愴〰㐳㤹㙥㉦戳捤ㄱ㤱戶㕦㉡㐱㥡愳㐱㙡戰搰㜱㤸户〲㕢昴㥢㜲㕣搶㔳ㄴ〹㘲戳捦㥣慦挲㘳ㅢ换㥡挷㍤慢㘲㕢㡥愰ㄳ㠲㜴っ㤳㙥㤳攲㍣ㄲ〷㌳慥㙦㌱愷㥢㌵攷㍤挳昱ㄷ改㤸㤷ㅢ㥢㍢㕡㤲㔸㥡㌹㙡㌹㄰愰昰㥢慣て㥡㜳㔵昷㌲搲挲昵㥡㜳摣㔸昴㌷〴愱ㄸㄴ㠶㈵㤴㉡㔵㔱㔵㈵愵愶搶㙢慢愴ㅦ㑤㠷㈰戶て摢慡〴ㄱ戹ㄸ㜴慥㈱戳愴㔴㤴扡愱捣昲㕣ㅤ改搵㥥㜱㘳㉢慦㑥㍤慣昳㘳㤹晤〰てㅦ㍦㍤戱㥣昰晢㑣挹㜱㡤㘱昲ㅡ收㐰戲㐶㉢扢㐰㤶ㅣ〸搹㠵㝤攴ㅥ㕤㔲㥤慤㙥ㄶ㑣㥢㜲づ戹ㄱㄶ㤴搳㔹ㅤ㐷摣㤷㠱昰㐳晤㈲㕥㠶摥ㅤ〸ㅢ㜴改㙡㠶敤㐷㘳㐵户㔶㌳挸㕥㘴捤㌹攸㙥㤱㤲晥㌵戴㠹㙥〲㐸ㅥ㡣扡㡣㈵㜴ㄹ㑢戲ぢ㈶㤹ㄹ㐳㔹攷㕥敥㜹挳戳㠲㙡捤㉡愷搸㘰㔶㙦㐳昰㈵㔸㐸挶愸㐰㈸㡢㘴㑥㌸慢摤戱㜹ㄸ㑥㠲摣〵挴て㐴ㅤ挹て敥㔵愵ㅤ㔷搶㤹㡥〱晢㑡㠵慦ㅦ挰㙥㥡㝣㠶㘱㤴捣搲收㠴愱㐷㉡㈲㠵㤹ㄳづ敢㕦㡣㉡㙣㈴㤸愸㔸㌳㐲㘶ㄴ㤷㥥㜴㡤捡㌸ㄲ扦慥搷ㄷ㍤收愴㐰㕡慡ㄵ㉦挷慣㐸ㄱ㈹㐵愴㉡㉦挱ㄷ昶㔲散㤸㐳扥㈱挱㝣㑡㌲愴㈱㜱ㄳ搳戴晥㔴慦㙦㑤㌴昷摡ㄹ㐵㡦敤㡦㔲ㄳ㉢昶晦攰搴挱㈳㌸ㄴ慥㐵㔷㐲㝦㠰攰㈰㠰挲㝣ぢ敦搳㌵攱㄰㈷㍣〸愰㌱散敥㤶㤲㔵㌳〸㝣㜲搱㙡捣㙣愴㙡扣づ㕣㡥㈴昲ㅤ挸㤰〰㈵挹晥ㄴ㌳っ晡㐳〰扦扦㝡昵㌰㝥㘲捡㕤〰捤敦㘷㔱㡦づ昸㈵㔴㜵捥搰ㄸ㠵㕣㕦搴㐳慣攷摡㐲㔱捡愸扦挹㍣㔵㌷㙣扣换㑣挳ㅦち搸戵ㄱ㠴㈰ㄱ㝡愵摤㑦づ㥤捦㌵〸攸攴ㄵㅥ㍦挷〴㐸㌷づ㍡攷㐶㜷昳㌹㜳㝤㕥㙢㕡晢ㄵ昲〲搷昷ㄵ㑡㐱摦㈵㘶戳㑡㈵㘴㜹搰㈲攱搳㍡㔹っ昶㕢㘱戴㈸挵收㈸㉡捤愲㌰慥㔹搱慢搱〷㕢挳㜸㜴㌹㝣㕣扦㘵㤹搵愹搴㠶㙣扥扥昶㤲㤱㑥ㅢ㌲挲捦搳挷㕢㜱〶㠵收㐵昶ㄶ愳㡡攴㘳慡㠸㙢㙡㈵慡㌲㠴戲搰㑦㜳㐱挳㠶㑤㘰㤵ㄹ愰戰㐶㈱〸㠷㜱㘸搷㠳㤳㥢攸捥昹戶搶㌲愳搲扦戵㉢挷㉥㤷㜱㠴敡㑦㝢㠳昹㥣慥ㄹ慤昵扣挱㌲㔵戸㠶㈵㜹っ㘰敢㐹慢散戹扥㙢〶昹㌹昸㌶㜹扥扡㤸昰㜲㐷戴搷戱㘳捦㙦昲㘲〹㠷㑦㤸㤲搰改ぢ㡥㝢搹㤱愷搱㝣㍥㍥㐹㝣昵昵昱㌳昴㝤㘵昹㍣戰㤸愳慡攴㘲晤㌸㐰㌶㥥愳慥㘱挹㔱摦戰攴愸㕣㔸㜲㔴㌰㉣㠳㔴〹摣㠵慣㜴㐳㑢㡥㡡㠴搴㑣㥥〰搸㔴ㅣ㉤㜵扥搶㈶㈷搰㥤㐱户㔴戹戳㜸户㐹㍥㡣㥥〱昴戴戹㉤㌹㙡㈲敥愲㍦㐲挰㥣戹㝣〳㔵挸昰ㄲㄱ㔳愸㜰〲晦㜳㐷〱㔸㤴ㄱ〲晣敢㐷〱㔸攴㜰ㄱㄵ㠹愰ㄹ㔴戲㜱㡤㜸㝡㘸昵扣㑥摢㌹㠶㈰つㅤ㑦㕣挷昰㘴搵愰ㄵ㡢挳㙥㘸昲づ〹昵挱昵敤㐵㕤㐳㘷㑢晥扦〶戶昸っ晢昰搲换慣挸ㅤ敦挴扦㍥ぢ愰㄰㠵㑣扢敡扢〸敥㈶搸つ愰扣㡡㑦昶捣㔷扥ㄲつ㜴攷㉢㜳㐴扡㐴攴愳摣攴㌱㠲㉦〳愴㌵㈲昶摥搵戱㄰㝡㔶换て愲㑣㥣㘸㈶㠵戶摦っ摦㈳㠹ぢ㤹愰戲㈵挷㘷攰㘴㜹㜸㤲㥣㐴摣〰搷ち㉦敡ㄱㄷ㈱㥥愰戱㙢㥡㜱㕤戶戸㌸㘹㑥㝢戰敢㝤收㠴㡦攸愴㤲㐲㥥㍦挰ㄳ戱戳ㄱ㡣て㜴㔰㠲㍣〳慥㘱㑥㔱敤㈹晥㤴敢㙥戳摦ㄶ㠲㉤攳愳ㄹ㠶慢昴捤搶㘷㝡㤲㡦攳㘳换㙦㔳㔲摦昸慡昲㝤搰㥤敡㈹晤昷㝤摢㍦攱㜱攱晦挵昴㜳昸㤱㕣愳挸㍢㈰㘴搴㑢散㘲捥㔲㠲㤸㐶㌶敢扥ㄴㄵ昱㌸㔷㜴扤愸昵昷昳愶昳捦扦㝥昴扦晢捦㡤㈸攴㈴捡愳㜲〵ㅦ愶㄰㔰㝦愴搴愴㐲敥㤲〳摦㡤〶愸ㄲ㔲昰㕢挹㜱㜲攰挵㘸㠰㍡㐱慦〰㘸㍣敡㜵攳㤰㈲戳㑥换㈶戰㔴㈱ㄲ愴慥㠱㕥㤷ㄵ㌶〶㜹㡥戳昸㔷㤷㤴昲㤳㤵㈷㥦晣㘸㌰㤱摦㤱㜸昴㘸收昹扦晣敥扤攷摥㝥攲昰㕦㍦㝥攱㠵户摦㝦敥敡挷㙦㉣ㅣ晥捤换㉦扦昵昰㤵慢敦㙤㌶㕦㔲㝦昶搱攴㑢㑦て㕦㜸晡愲㜹晡摥攳㑦㍦昶搴愹攱㤹㑤㐳昱㜸㕦摦敥㉤扦摤㜶㑦敥敢ㄷ㝦慥晣昲㑦户㌸㡡晣㌶㍥愰㥦〷㘰㈱㡥㜳㍣㠳㤴捣㉡㉡戰〱ㅣ㘴㍢㥢㔰搸㈳昱昵敤〸㕦愳攸㐸㈹戱晥晦〱戸㍢㜳㐶</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</si>
</sst>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name val="Times New Roman"/>
      <family val="1"/>
    </font>
    <font>
      <sz val="11"/>
      <color theme="1"/>
      <name val="Times New Roman"/>
      <family val="1"/>
    </font>
  </fonts>
  <fills count="8">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0">
    <xf numFmtId="0" fontId="0" fillId="0" borderId="0" xfId="0"/>
    <xf numFmtId="0" fontId="0" fillId="0" borderId="0" xfId="0" applyAlignment="1">
      <alignment horizontal="center"/>
    </xf>
    <xf numFmtId="0" fontId="0" fillId="0" borderId="1" xfId="0" applyBorder="1"/>
    <xf numFmtId="9" fontId="0" fillId="0" borderId="0" xfId="0" applyNumberFormat="1"/>
    <xf numFmtId="0" fontId="2" fillId="0" borderId="0" xfId="0" applyFont="1"/>
    <xf numFmtId="0" fontId="0" fillId="0" borderId="0" xfId="0" quotePrefix="1"/>
    <xf numFmtId="0" fontId="0" fillId="2" borderId="0" xfId="0" applyFill="1"/>
    <xf numFmtId="0" fontId="0" fillId="0" borderId="0" xfId="0" applyAlignment="1">
      <alignment horizontal="right"/>
    </xf>
    <xf numFmtId="43" fontId="0" fillId="0" borderId="0" xfId="1" applyFont="1"/>
    <xf numFmtId="43" fontId="0" fillId="0" borderId="0" xfId="0" applyNumberFormat="1"/>
    <xf numFmtId="41" fontId="0" fillId="0" borderId="0" xfId="0" applyNumberFormat="1"/>
    <xf numFmtId="3" fontId="0" fillId="0" borderId="0" xfId="0" applyNumberFormat="1"/>
    <xf numFmtId="41" fontId="0" fillId="0" borderId="1" xfId="1" applyNumberFormat="1" applyFont="1" applyBorder="1"/>
    <xf numFmtId="41" fontId="0" fillId="2" borderId="1" xfId="1" applyNumberFormat="1" applyFont="1" applyFill="1" applyBorder="1"/>
    <xf numFmtId="41" fontId="0" fillId="0" borderId="1" xfId="0" applyNumberFormat="1" applyBorder="1"/>
    <xf numFmtId="43" fontId="0" fillId="0" borderId="1" xfId="1" applyNumberFormat="1" applyFont="1" applyBorder="1"/>
    <xf numFmtId="0" fontId="0" fillId="0" borderId="1" xfId="0" applyBorder="1" applyAlignment="1">
      <alignment horizontal="center"/>
    </xf>
    <xf numFmtId="0" fontId="0" fillId="0" borderId="0" xfId="0" applyAlignment="1">
      <alignment horizontal="center"/>
    </xf>
    <xf numFmtId="0" fontId="0" fillId="0" borderId="0" xfId="0" applyBorder="1"/>
    <xf numFmtId="43" fontId="0" fillId="0" borderId="6" xfId="1" applyNumberFormat="1" applyFont="1" applyFill="1" applyBorder="1"/>
    <xf numFmtId="0" fontId="4" fillId="0" borderId="1" xfId="0" applyFont="1" applyBorder="1" applyAlignment="1">
      <alignment horizontal="left"/>
    </xf>
    <xf numFmtId="9" fontId="4" fillId="0" borderId="1" xfId="0" applyNumberFormat="1" applyFont="1" applyBorder="1" applyAlignment="1">
      <alignment horizontal="left"/>
    </xf>
    <xf numFmtId="1" fontId="4" fillId="0" borderId="1" xfId="0" applyNumberFormat="1" applyFont="1" applyBorder="1" applyAlignment="1">
      <alignment horizontal="left"/>
    </xf>
    <xf numFmtId="0" fontId="4" fillId="2" borderId="1" xfId="0" applyFont="1" applyFill="1" applyBorder="1" applyAlignment="1">
      <alignment horizontal="left"/>
    </xf>
    <xf numFmtId="2" fontId="0" fillId="0" borderId="1" xfId="1" applyNumberFormat="1" applyFont="1" applyBorder="1"/>
    <xf numFmtId="3" fontId="0" fillId="0" borderId="1" xfId="0" applyNumberFormat="1" applyBorder="1" applyAlignment="1"/>
    <xf numFmtId="3" fontId="0" fillId="0" borderId="1" xfId="0" applyNumberFormat="1" applyBorder="1"/>
    <xf numFmtId="0" fontId="0" fillId="4" borderId="0" xfId="0" applyFill="1"/>
    <xf numFmtId="0" fontId="0" fillId="5" borderId="1" xfId="0" applyFill="1" applyBorder="1"/>
    <xf numFmtId="0" fontId="0" fillId="5" borderId="1" xfId="0" applyFill="1" applyBorder="1" applyAlignment="1">
      <alignment horizontal="center"/>
    </xf>
    <xf numFmtId="0" fontId="0" fillId="5" borderId="1" xfId="0" applyFill="1" applyBorder="1" applyAlignment="1">
      <alignment horizontal="left"/>
    </xf>
    <xf numFmtId="0" fontId="3" fillId="5" borderId="1" xfId="0" applyFont="1" applyFill="1" applyBorder="1" applyAlignment="1">
      <alignment horizontal="left"/>
    </xf>
    <xf numFmtId="0" fontId="4" fillId="5" borderId="1" xfId="0" applyFont="1" applyFill="1" applyBorder="1" applyAlignment="1">
      <alignment horizontal="left"/>
    </xf>
    <xf numFmtId="0" fontId="0" fillId="5" borderId="1" xfId="0" applyFill="1" applyBorder="1" applyAlignment="1"/>
    <xf numFmtId="0" fontId="0" fillId="4" borderId="1" xfId="0" applyFill="1" applyBorder="1"/>
    <xf numFmtId="0" fontId="0" fillId="6" borderId="1" xfId="0" applyFill="1" applyBorder="1"/>
    <xf numFmtId="0" fontId="0" fillId="6" borderId="0" xfId="0" applyFill="1"/>
    <xf numFmtId="41" fontId="0" fillId="3" borderId="1" xfId="0" applyNumberFormat="1" applyFill="1" applyBorder="1"/>
    <xf numFmtId="9" fontId="0" fillId="0" borderId="1" xfId="0" applyNumberFormat="1" applyBorder="1"/>
    <xf numFmtId="164" fontId="0" fillId="0" borderId="1" xfId="2" applyNumberFormat="1" applyFont="1" applyBorder="1"/>
    <xf numFmtId="164" fontId="0" fillId="4" borderId="1" xfId="2" applyNumberFormat="1" applyFont="1" applyFill="1" applyBorder="1"/>
    <xf numFmtId="9" fontId="0" fillId="4" borderId="1" xfId="0" applyNumberFormat="1" applyFill="1" applyBorder="1"/>
    <xf numFmtId="2" fontId="0" fillId="4" borderId="1" xfId="0" applyNumberFormat="1"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5" borderId="1" xfId="0" applyFill="1" applyBorder="1" applyAlignment="1">
      <alignment horizontal="center"/>
    </xf>
    <xf numFmtId="0" fontId="0" fillId="4" borderId="7"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7" borderId="1"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6"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7" borderId="0" xfId="0" applyFill="1" applyAlignment="1">
      <alignment horizontal="center"/>
    </xf>
    <xf numFmtId="0" fontId="0" fillId="0" borderId="5" xfId="0" applyBorder="1" applyAlignment="1">
      <alignment horizontal="center"/>
    </xf>
    <xf numFmtId="0" fontId="0" fillId="6" borderId="0" xfId="0" applyFill="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xf>
    <xf numFmtId="0" fontId="0" fillId="0" borderId="0" xfId="0"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heetViews>
  <sheetFormatPr defaultRowHeight="15" x14ac:dyDescent="0.25"/>
  <cols>
    <col min="1" max="5" width="36.7109375" customWidth="1"/>
  </cols>
  <sheetData>
    <row r="1" spans="1:16" x14ac:dyDescent="0.25">
      <c r="A1" s="4" t="s">
        <v>21</v>
      </c>
    </row>
    <row r="2" spans="1:16" x14ac:dyDescent="0.25">
      <c r="P2" t="e">
        <f ca="1">_xll.CB.RecalcCounterFN()</f>
        <v>#NAME?</v>
      </c>
    </row>
    <row r="3" spans="1:16" x14ac:dyDescent="0.25">
      <c r="A3" t="s">
        <v>22</v>
      </c>
      <c r="B3" t="s">
        <v>23</v>
      </c>
      <c r="C3">
        <v>0</v>
      </c>
    </row>
    <row r="4" spans="1:16" x14ac:dyDescent="0.25">
      <c r="A4" t="s">
        <v>24</v>
      </c>
    </row>
    <row r="5" spans="1:16" x14ac:dyDescent="0.25">
      <c r="A5" t="s">
        <v>25</v>
      </c>
    </row>
    <row r="7" spans="1:16" x14ac:dyDescent="0.25">
      <c r="A7" s="4" t="s">
        <v>26</v>
      </c>
      <c r="B7" t="s">
        <v>27</v>
      </c>
    </row>
    <row r="8" spans="1:16" x14ac:dyDescent="0.25">
      <c r="B8">
        <v>5</v>
      </c>
    </row>
    <row r="10" spans="1:16" x14ac:dyDescent="0.25">
      <c r="A10" t="s">
        <v>28</v>
      </c>
    </row>
    <row r="11" spans="1:16" x14ac:dyDescent="0.25">
      <c r="A11" t="e">
        <f>CB_DATA_!#REF!</f>
        <v>#REF!</v>
      </c>
      <c r="B11" t="e">
        <f>'Doanh thu '!#REF!</f>
        <v>#REF!</v>
      </c>
      <c r="C11" t="e">
        <f>'NVP - IRR'!#REF!</f>
        <v>#REF!</v>
      </c>
      <c r="D11" t="e">
        <f>'Chi phí'!#REF!</f>
        <v>#REF!</v>
      </c>
      <c r="E11" t="e">
        <f>'Đầu vào'!#REF!</f>
        <v>#REF!</v>
      </c>
    </row>
    <row r="13" spans="1:16" x14ac:dyDescent="0.25">
      <c r="A13" t="s">
        <v>29</v>
      </c>
    </row>
    <row r="14" spans="1:16" x14ac:dyDescent="0.25">
      <c r="A14" t="s">
        <v>33</v>
      </c>
      <c r="B14" t="s">
        <v>37</v>
      </c>
      <c r="C14" t="s">
        <v>40</v>
      </c>
      <c r="D14" t="s">
        <v>118</v>
      </c>
      <c r="E14" t="s">
        <v>120</v>
      </c>
    </row>
    <row r="16" spans="1:16" x14ac:dyDescent="0.25">
      <c r="A16" t="s">
        <v>30</v>
      </c>
    </row>
    <row r="19" spans="1:5" x14ac:dyDescent="0.25">
      <c r="A19" t="s">
        <v>31</v>
      </c>
    </row>
    <row r="20" spans="1:5" x14ac:dyDescent="0.25">
      <c r="A20">
        <v>28</v>
      </c>
      <c r="B20">
        <v>37</v>
      </c>
      <c r="C20">
        <v>31</v>
      </c>
      <c r="D20">
        <v>37</v>
      </c>
      <c r="E20">
        <v>31</v>
      </c>
    </row>
    <row r="25" spans="1:5" x14ac:dyDescent="0.25">
      <c r="A25" s="4" t="s">
        <v>32</v>
      </c>
    </row>
    <row r="26" spans="1:5" x14ac:dyDescent="0.25">
      <c r="A26" s="5" t="s">
        <v>34</v>
      </c>
      <c r="B26" s="5" t="s">
        <v>157</v>
      </c>
      <c r="C26" s="5" t="s">
        <v>38</v>
      </c>
      <c r="D26" s="5" t="s">
        <v>157</v>
      </c>
      <c r="E26" s="5" t="s">
        <v>38</v>
      </c>
    </row>
    <row r="27" spans="1:5" x14ac:dyDescent="0.25">
      <c r="A27" t="s">
        <v>35</v>
      </c>
      <c r="B27" t="s">
        <v>174</v>
      </c>
      <c r="C27" t="s">
        <v>180</v>
      </c>
      <c r="D27" t="s">
        <v>177</v>
      </c>
      <c r="E27" t="s">
        <v>173</v>
      </c>
    </row>
    <row r="28" spans="1:5" x14ac:dyDescent="0.25">
      <c r="A28" s="5" t="s">
        <v>36</v>
      </c>
      <c r="B28" s="5" t="s">
        <v>36</v>
      </c>
      <c r="C28" s="5" t="s">
        <v>36</v>
      </c>
      <c r="D28" s="5" t="s">
        <v>36</v>
      </c>
      <c r="E28" s="5" t="s">
        <v>36</v>
      </c>
    </row>
    <row r="29" spans="1:5" x14ac:dyDescent="0.25">
      <c r="B29" s="5" t="s">
        <v>34</v>
      </c>
      <c r="C29" s="5" t="s">
        <v>34</v>
      </c>
      <c r="D29" s="5" t="s">
        <v>34</v>
      </c>
      <c r="E29" s="5" t="s">
        <v>34</v>
      </c>
    </row>
    <row r="30" spans="1:5" x14ac:dyDescent="0.25">
      <c r="B30" t="s">
        <v>39</v>
      </c>
      <c r="C30" t="s">
        <v>41</v>
      </c>
      <c r="D30" t="s">
        <v>119</v>
      </c>
      <c r="E30" t="s">
        <v>121</v>
      </c>
    </row>
    <row r="31" spans="1:5" x14ac:dyDescent="0.25">
      <c r="B31" s="5" t="s">
        <v>36</v>
      </c>
      <c r="C31" s="5" t="s">
        <v>36</v>
      </c>
      <c r="D31" s="5" t="s">
        <v>36</v>
      </c>
      <c r="E31" s="5" t="s">
        <v>36</v>
      </c>
    </row>
    <row r="32" spans="1:5" x14ac:dyDescent="0.25">
      <c r="B32" s="5" t="s">
        <v>156</v>
      </c>
      <c r="D32" s="5" t="s">
        <v>156</v>
      </c>
    </row>
    <row r="33" spans="2:4" x14ac:dyDescent="0.25">
      <c r="B33" t="s">
        <v>175</v>
      </c>
      <c r="D33" t="s">
        <v>178</v>
      </c>
    </row>
    <row r="34" spans="2:4" x14ac:dyDescent="0.25">
      <c r="B34" s="5" t="s">
        <v>36</v>
      </c>
      <c r="D34" s="5" t="s">
        <v>36</v>
      </c>
    </row>
    <row r="35" spans="2:4" x14ac:dyDescent="0.25">
      <c r="B35" s="5" t="s">
        <v>38</v>
      </c>
      <c r="D35" s="5" t="s">
        <v>38</v>
      </c>
    </row>
    <row r="36" spans="2:4" x14ac:dyDescent="0.25">
      <c r="B36" t="s">
        <v>176</v>
      </c>
      <c r="D36" t="s">
        <v>179</v>
      </c>
    </row>
    <row r="37" spans="2:4" x14ac:dyDescent="0.25">
      <c r="B37" s="5" t="s">
        <v>36</v>
      </c>
      <c r="D37" s="5" t="s">
        <v>36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5" x14ac:dyDescent="0.25"/>
  <cols>
    <col min="1" max="1" width="27.5703125"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9" sqref="L19"/>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G9" sqref="G9"/>
    </sheetView>
  </sheetViews>
  <sheetFormatPr defaultRowHeight="15" x14ac:dyDescent="0.25"/>
  <cols>
    <col min="1" max="1" width="52.28515625" customWidth="1"/>
    <col min="4" max="4" width="15.5703125" customWidth="1"/>
  </cols>
  <sheetData>
    <row r="2" spans="1:4" x14ac:dyDescent="0.25">
      <c r="B2" s="68" t="s">
        <v>94</v>
      </c>
      <c r="C2" s="68"/>
      <c r="D2" s="69" t="s">
        <v>93</v>
      </c>
    </row>
    <row r="3" spans="1:4" x14ac:dyDescent="0.25">
      <c r="B3" s="68"/>
      <c r="C3" s="68"/>
      <c r="D3" s="69"/>
    </row>
    <row r="4" spans="1:4" x14ac:dyDescent="0.25">
      <c r="A4" t="s">
        <v>169</v>
      </c>
      <c r="B4" s="68" t="s">
        <v>170</v>
      </c>
      <c r="C4" s="68"/>
      <c r="D4" s="17" t="s">
        <v>171</v>
      </c>
    </row>
    <row r="5" spans="1:4" x14ac:dyDescent="0.25">
      <c r="A5" t="s">
        <v>168</v>
      </c>
      <c r="B5" s="68" t="s">
        <v>159</v>
      </c>
      <c r="C5" s="68"/>
      <c r="D5" s="17" t="s">
        <v>158</v>
      </c>
    </row>
    <row r="6" spans="1:4" x14ac:dyDescent="0.25">
      <c r="A6" t="s">
        <v>167</v>
      </c>
      <c r="B6" s="68" t="s">
        <v>158</v>
      </c>
      <c r="C6" s="68"/>
      <c r="D6" s="17" t="s">
        <v>159</v>
      </c>
    </row>
    <row r="7" spans="1:4" x14ac:dyDescent="0.25">
      <c r="A7" t="s">
        <v>166</v>
      </c>
      <c r="B7" s="68" t="s">
        <v>158</v>
      </c>
      <c r="C7" s="68"/>
      <c r="D7" s="17" t="s">
        <v>159</v>
      </c>
    </row>
    <row r="8" spans="1:4" x14ac:dyDescent="0.25">
      <c r="A8" t="s">
        <v>160</v>
      </c>
      <c r="B8" s="68" t="s">
        <v>162</v>
      </c>
      <c r="C8" s="68"/>
      <c r="D8" s="17" t="s">
        <v>161</v>
      </c>
    </row>
    <row r="9" spans="1:4" x14ac:dyDescent="0.25">
      <c r="A9" t="s">
        <v>165</v>
      </c>
      <c r="B9" s="68" t="s">
        <v>164</v>
      </c>
      <c r="C9" s="68"/>
      <c r="D9" s="17" t="s">
        <v>163</v>
      </c>
    </row>
    <row r="11" spans="1:4" x14ac:dyDescent="0.25">
      <c r="A11" t="s">
        <v>98</v>
      </c>
    </row>
  </sheetData>
  <mergeCells count="8">
    <mergeCell ref="B7:C7"/>
    <mergeCell ref="B8:C8"/>
    <mergeCell ref="B9:C9"/>
    <mergeCell ref="D2:D3"/>
    <mergeCell ref="B2:C3"/>
    <mergeCell ref="B4:C4"/>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topLeftCell="A25" workbookViewId="0">
      <pane xSplit="1" topLeftCell="B1" activePane="topRight" state="frozen"/>
      <selection activeCell="A21" sqref="A21"/>
      <selection pane="topRight" activeCell="A47" sqref="A47"/>
    </sheetView>
  </sheetViews>
  <sheetFormatPr defaultRowHeight="15" x14ac:dyDescent="0.25"/>
  <cols>
    <col min="1" max="1" width="45.85546875" customWidth="1"/>
    <col min="2" max="2" width="18" bestFit="1" customWidth="1"/>
    <col min="3" max="3" width="9.28515625" customWidth="1"/>
    <col min="6" max="6" width="9.140625" customWidth="1"/>
  </cols>
  <sheetData>
    <row r="1" spans="1:3" x14ac:dyDescent="0.25">
      <c r="A1" s="43" t="s">
        <v>123</v>
      </c>
      <c r="B1" s="44"/>
      <c r="C1" s="45"/>
    </row>
    <row r="2" spans="1:3" x14ac:dyDescent="0.25">
      <c r="A2" s="30"/>
      <c r="B2" s="30"/>
      <c r="C2" s="30" t="s">
        <v>73</v>
      </c>
    </row>
    <row r="3" spans="1:3" ht="15.75" x14ac:dyDescent="0.25">
      <c r="A3" s="31" t="s">
        <v>51</v>
      </c>
      <c r="B3" s="20"/>
      <c r="C3" s="20"/>
    </row>
    <row r="4" spans="1:3" ht="15.75" x14ac:dyDescent="0.25">
      <c r="A4" s="31" t="s">
        <v>52</v>
      </c>
      <c r="B4" s="21">
        <v>1</v>
      </c>
      <c r="C4" s="20"/>
    </row>
    <row r="5" spans="1:3" ht="15.75" x14ac:dyDescent="0.25">
      <c r="A5" s="31" t="s">
        <v>109</v>
      </c>
      <c r="B5" s="21">
        <v>0.12</v>
      </c>
      <c r="C5" s="20"/>
    </row>
    <row r="6" spans="1:3" ht="15.75" x14ac:dyDescent="0.25">
      <c r="A6" s="31" t="s">
        <v>53</v>
      </c>
      <c r="B6" s="21">
        <v>0</v>
      </c>
      <c r="C6" s="20"/>
    </row>
    <row r="7" spans="1:3" ht="15.75" x14ac:dyDescent="0.25">
      <c r="A7" s="31" t="s">
        <v>54</v>
      </c>
      <c r="B7" s="21">
        <v>0.05</v>
      </c>
      <c r="C7" s="20" t="s">
        <v>74</v>
      </c>
    </row>
    <row r="8" spans="1:3" ht="15.75" x14ac:dyDescent="0.25">
      <c r="A8" s="31" t="s">
        <v>55</v>
      </c>
      <c r="B8" s="22">
        <v>0</v>
      </c>
      <c r="C8" s="20" t="s">
        <v>74</v>
      </c>
    </row>
    <row r="9" spans="1:3" ht="15.75" x14ac:dyDescent="0.25">
      <c r="A9" s="31" t="s">
        <v>72</v>
      </c>
      <c r="B9" s="20">
        <v>10</v>
      </c>
      <c r="C9" s="20" t="s">
        <v>74</v>
      </c>
    </row>
    <row r="10" spans="1:3" ht="15.75" x14ac:dyDescent="0.25">
      <c r="A10" s="31" t="s">
        <v>56</v>
      </c>
      <c r="B10" s="21">
        <v>0.1</v>
      </c>
      <c r="C10" s="20" t="s">
        <v>74</v>
      </c>
    </row>
    <row r="11" spans="1:3" ht="15.75" x14ac:dyDescent="0.25">
      <c r="A11" s="31" t="s">
        <v>14</v>
      </c>
      <c r="B11" s="21">
        <v>0.15</v>
      </c>
      <c r="C11" s="20" t="s">
        <v>74</v>
      </c>
    </row>
    <row r="12" spans="1:3" ht="15.75" x14ac:dyDescent="0.25">
      <c r="A12" s="31" t="s">
        <v>71</v>
      </c>
      <c r="B12" s="20">
        <v>20</v>
      </c>
      <c r="C12" s="20" t="s">
        <v>75</v>
      </c>
    </row>
    <row r="13" spans="1:3" ht="15.75" x14ac:dyDescent="0.25">
      <c r="A13" s="31" t="s">
        <v>96</v>
      </c>
      <c r="B13" s="23">
        <v>4500</v>
      </c>
      <c r="C13" s="20" t="s">
        <v>122</v>
      </c>
    </row>
    <row r="14" spans="1:3" ht="15.75" x14ac:dyDescent="0.25">
      <c r="A14" s="31"/>
      <c r="B14" s="20"/>
      <c r="C14" s="20"/>
    </row>
    <row r="15" spans="1:3" ht="15.75" x14ac:dyDescent="0.25">
      <c r="A15" s="31" t="s">
        <v>85</v>
      </c>
      <c r="B15" s="20"/>
      <c r="C15" s="20"/>
    </row>
    <row r="16" spans="1:3" x14ac:dyDescent="0.25">
      <c r="A16" s="32" t="s">
        <v>42</v>
      </c>
      <c r="B16" s="20">
        <v>150000000</v>
      </c>
      <c r="C16" s="20" t="s">
        <v>76</v>
      </c>
    </row>
    <row r="17" spans="1:3" x14ac:dyDescent="0.25">
      <c r="A17" s="32" t="s">
        <v>44</v>
      </c>
      <c r="B17" s="20">
        <v>17000000</v>
      </c>
      <c r="C17" s="20" t="s">
        <v>77</v>
      </c>
    </row>
    <row r="18" spans="1:3" ht="15.75" x14ac:dyDescent="0.25">
      <c r="A18" s="31" t="s">
        <v>45</v>
      </c>
      <c r="B18" s="20">
        <v>0</v>
      </c>
      <c r="C18" s="20" t="s">
        <v>77</v>
      </c>
    </row>
    <row r="19" spans="1:3" ht="15.75" customHeight="1" x14ac:dyDescent="0.25">
      <c r="A19" s="32" t="s">
        <v>46</v>
      </c>
      <c r="B19" s="20">
        <v>12000000</v>
      </c>
      <c r="C19" s="20" t="s">
        <v>77</v>
      </c>
    </row>
    <row r="20" spans="1:3" x14ac:dyDescent="0.25">
      <c r="A20" s="32"/>
      <c r="B20" s="20"/>
      <c r="C20" s="20"/>
    </row>
    <row r="21" spans="1:3" x14ac:dyDescent="0.25">
      <c r="A21" s="32" t="s">
        <v>82</v>
      </c>
      <c r="B21" s="20"/>
      <c r="C21" s="20"/>
    </row>
    <row r="22" spans="1:3" x14ac:dyDescent="0.25">
      <c r="A22" s="32" t="s">
        <v>78</v>
      </c>
      <c r="B22" s="21">
        <v>0.03</v>
      </c>
      <c r="C22" s="20" t="s">
        <v>87</v>
      </c>
    </row>
    <row r="23" spans="1:3" x14ac:dyDescent="0.25">
      <c r="A23" s="32" t="s">
        <v>80</v>
      </c>
      <c r="B23" s="21">
        <v>0.03</v>
      </c>
      <c r="C23" s="20" t="s">
        <v>87</v>
      </c>
    </row>
    <row r="24" spans="1:3" x14ac:dyDescent="0.25">
      <c r="A24" s="32" t="s">
        <v>81</v>
      </c>
      <c r="B24" s="21">
        <v>5.0000000000000001E-3</v>
      </c>
      <c r="C24" s="20" t="s">
        <v>87</v>
      </c>
    </row>
    <row r="25" spans="1:3" x14ac:dyDescent="0.25">
      <c r="A25" s="32" t="s">
        <v>95</v>
      </c>
      <c r="B25" s="21">
        <v>0.01</v>
      </c>
      <c r="C25" s="20" t="s">
        <v>87</v>
      </c>
    </row>
    <row r="26" spans="1:3" x14ac:dyDescent="0.25">
      <c r="A26" s="32" t="s">
        <v>127</v>
      </c>
      <c r="B26" s="21">
        <v>0.03</v>
      </c>
      <c r="C26" s="20" t="s">
        <v>128</v>
      </c>
    </row>
    <row r="27" spans="1:3" x14ac:dyDescent="0.25">
      <c r="A27" s="32"/>
      <c r="B27" s="20"/>
      <c r="C27" s="20"/>
    </row>
    <row r="28" spans="1:3" x14ac:dyDescent="0.25">
      <c r="A28" s="32" t="s">
        <v>83</v>
      </c>
      <c r="B28" s="20"/>
      <c r="C28" s="20"/>
    </row>
    <row r="29" spans="1:3" x14ac:dyDescent="0.25">
      <c r="A29" s="32" t="s">
        <v>54</v>
      </c>
      <c r="B29" s="20"/>
      <c r="C29" s="20"/>
    </row>
    <row r="30" spans="1:3" x14ac:dyDescent="0.25">
      <c r="A30" s="32" t="s">
        <v>84</v>
      </c>
      <c r="B30" s="21">
        <v>0.02</v>
      </c>
      <c r="C30" s="20" t="s">
        <v>87</v>
      </c>
    </row>
    <row r="31" spans="1:3" x14ac:dyDescent="0.25">
      <c r="A31" s="32" t="s">
        <v>86</v>
      </c>
      <c r="B31" s="21">
        <v>0.01</v>
      </c>
      <c r="C31" s="20" t="s">
        <v>87</v>
      </c>
    </row>
    <row r="32" spans="1:3" x14ac:dyDescent="0.25">
      <c r="A32" s="32" t="s">
        <v>131</v>
      </c>
      <c r="B32" s="21">
        <v>0.01</v>
      </c>
      <c r="C32" s="20" t="s">
        <v>128</v>
      </c>
    </row>
    <row r="34" spans="2:2" x14ac:dyDescent="0.25">
      <c r="B34" s="3"/>
    </row>
    <row r="35" spans="2:2" x14ac:dyDescent="0.25">
      <c r="B35" s="3"/>
    </row>
    <row r="36" spans="2:2" x14ac:dyDescent="0.25">
      <c r="B36" s="3"/>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98" zoomScaleNormal="98" workbookViewId="0">
      <pane xSplit="3" ySplit="1" topLeftCell="D2" activePane="bottomRight" state="frozen"/>
      <selection pane="topRight" activeCell="D1" sqref="D1"/>
      <selection pane="bottomLeft" activeCell="A2" sqref="A2"/>
      <selection pane="bottomRight" activeCell="H32" sqref="H32"/>
    </sheetView>
  </sheetViews>
  <sheetFormatPr defaultRowHeight="15" x14ac:dyDescent="0.25"/>
  <cols>
    <col min="3" max="3" width="26.85546875" customWidth="1"/>
    <col min="4" max="4" width="24.5703125" customWidth="1"/>
    <col min="5" max="5" width="18.5703125" customWidth="1"/>
    <col min="6" max="6" width="18.42578125" customWidth="1"/>
    <col min="7" max="7" width="18.28515625" customWidth="1"/>
  </cols>
  <sheetData>
    <row r="1" spans="1:7" x14ac:dyDescent="0.25">
      <c r="A1" s="47" t="s">
        <v>152</v>
      </c>
      <c r="B1" s="47"/>
      <c r="C1" s="47"/>
      <c r="D1" s="47"/>
      <c r="E1" s="47"/>
      <c r="F1" s="47"/>
      <c r="G1" s="47"/>
    </row>
    <row r="2" spans="1:7" x14ac:dyDescent="0.25">
      <c r="A2" s="48"/>
      <c r="B2" s="49"/>
      <c r="C2" s="50"/>
      <c r="D2" s="28" t="s">
        <v>58</v>
      </c>
      <c r="E2" s="28" t="s">
        <v>48</v>
      </c>
      <c r="F2" s="29" t="s">
        <v>49</v>
      </c>
      <c r="G2" s="28" t="s">
        <v>50</v>
      </c>
    </row>
    <row r="3" spans="1:7" ht="30" customHeight="1" x14ac:dyDescent="0.25">
      <c r="A3" s="46" t="s">
        <v>42</v>
      </c>
      <c r="B3" s="46"/>
      <c r="C3" s="46"/>
      <c r="D3" s="16" t="s">
        <v>124</v>
      </c>
      <c r="E3" s="12">
        <f>'Đầu vào'!B16*'Đầu vào'!B12</f>
        <v>3000000000</v>
      </c>
      <c r="F3" s="14">
        <f>E3*'Đầu vào'!$B$10</f>
        <v>300000000</v>
      </c>
      <c r="G3" s="14">
        <f>E3+F3</f>
        <v>3300000000</v>
      </c>
    </row>
    <row r="4" spans="1:7" ht="30.75" customHeight="1" x14ac:dyDescent="0.25">
      <c r="A4" s="46" t="s">
        <v>43</v>
      </c>
      <c r="B4" s="46"/>
      <c r="C4" s="46"/>
      <c r="D4" s="16" t="s">
        <v>79</v>
      </c>
      <c r="E4" s="12">
        <f>SUM(E5:E15)</f>
        <v>2268000000</v>
      </c>
      <c r="F4" s="14">
        <f>E4*'Đầu vào'!$B$10</f>
        <v>226800000</v>
      </c>
      <c r="G4" s="14">
        <f t="shared" ref="G4:G19" si="0">E4+F4</f>
        <v>2494800000</v>
      </c>
    </row>
    <row r="5" spans="1:7" ht="16.5" customHeight="1" x14ac:dyDescent="0.25">
      <c r="A5" s="46" t="s">
        <v>59</v>
      </c>
      <c r="B5" s="46"/>
      <c r="C5" s="46"/>
      <c r="D5" s="16" t="s">
        <v>70</v>
      </c>
      <c r="E5" s="12">
        <f>10000000*8*'Đầu vào'!B12</f>
        <v>1600000000</v>
      </c>
      <c r="F5" s="14">
        <f>E5*'Đầu vào'!$B$10</f>
        <v>160000000</v>
      </c>
      <c r="G5" s="14">
        <f t="shared" si="0"/>
        <v>1760000000</v>
      </c>
    </row>
    <row r="6" spans="1:7" ht="16.5" customHeight="1" x14ac:dyDescent="0.25">
      <c r="A6" s="46" t="s">
        <v>60</v>
      </c>
      <c r="B6" s="46"/>
      <c r="C6" s="46"/>
      <c r="D6" s="16" t="s">
        <v>69</v>
      </c>
      <c r="E6" s="12">
        <f>1700000*'Đầu vào'!B12</f>
        <v>34000000</v>
      </c>
      <c r="F6" s="14">
        <f>E6*'Đầu vào'!$B$10</f>
        <v>3400000</v>
      </c>
      <c r="G6" s="14">
        <f t="shared" si="0"/>
        <v>37400000</v>
      </c>
    </row>
    <row r="7" spans="1:7" ht="16.5" customHeight="1" x14ac:dyDescent="0.25">
      <c r="A7" s="46" t="s">
        <v>61</v>
      </c>
      <c r="B7" s="46"/>
      <c r="C7" s="46"/>
      <c r="D7" s="16" t="s">
        <v>69</v>
      </c>
      <c r="E7" s="12">
        <f>1000000*'Đầu vào'!B12</f>
        <v>20000000</v>
      </c>
      <c r="F7" s="14">
        <f>E7*'Đầu vào'!$B$10</f>
        <v>2000000</v>
      </c>
      <c r="G7" s="14">
        <f t="shared" si="0"/>
        <v>22000000</v>
      </c>
    </row>
    <row r="8" spans="1:7" ht="16.5" customHeight="1" x14ac:dyDescent="0.25">
      <c r="A8" s="46" t="s">
        <v>62</v>
      </c>
      <c r="B8" s="46"/>
      <c r="C8" s="46"/>
      <c r="D8" s="16" t="s">
        <v>69</v>
      </c>
      <c r="E8" s="12">
        <f>1000000*'Đầu vào'!B12</f>
        <v>20000000</v>
      </c>
      <c r="F8" s="14">
        <f>E8*'Đầu vào'!$B$10</f>
        <v>2000000</v>
      </c>
      <c r="G8" s="14">
        <f t="shared" si="0"/>
        <v>22000000</v>
      </c>
    </row>
    <row r="9" spans="1:7" ht="16.5" customHeight="1" x14ac:dyDescent="0.25">
      <c r="A9" s="46" t="s">
        <v>63</v>
      </c>
      <c r="B9" s="46"/>
      <c r="C9" s="46"/>
      <c r="D9" s="16" t="s">
        <v>69</v>
      </c>
      <c r="E9" s="12">
        <f>5000000*'Đầu vào'!B12</f>
        <v>100000000</v>
      </c>
      <c r="F9" s="14">
        <f>E9*'Đầu vào'!$B$10</f>
        <v>10000000</v>
      </c>
      <c r="G9" s="14">
        <f t="shared" si="0"/>
        <v>110000000</v>
      </c>
    </row>
    <row r="10" spans="1:7" ht="16.5" customHeight="1" x14ac:dyDescent="0.25">
      <c r="A10" s="46" t="s">
        <v>64</v>
      </c>
      <c r="B10" s="46"/>
      <c r="C10" s="46"/>
      <c r="D10" s="16" t="s">
        <v>69</v>
      </c>
      <c r="E10" s="12">
        <f>2000000*'Đầu vào'!B12</f>
        <v>40000000</v>
      </c>
      <c r="F10" s="14">
        <f>E10*'Đầu vào'!$B$10</f>
        <v>4000000</v>
      </c>
      <c r="G10" s="14">
        <f t="shared" si="0"/>
        <v>44000000</v>
      </c>
    </row>
    <row r="11" spans="1:7" ht="16.5" customHeight="1" x14ac:dyDescent="0.25">
      <c r="A11" s="46" t="s">
        <v>65</v>
      </c>
      <c r="B11" s="46"/>
      <c r="C11" s="46"/>
      <c r="D11" s="16" t="s">
        <v>69</v>
      </c>
      <c r="E11" s="12">
        <f>3500000*'Đầu vào'!B12</f>
        <v>70000000</v>
      </c>
      <c r="F11" s="14">
        <f>E11*'Đầu vào'!$B$10</f>
        <v>7000000</v>
      </c>
      <c r="G11" s="14">
        <f t="shared" si="0"/>
        <v>77000000</v>
      </c>
    </row>
    <row r="12" spans="1:7" ht="16.5" customHeight="1" x14ac:dyDescent="0.25">
      <c r="A12" s="46" t="s">
        <v>126</v>
      </c>
      <c r="B12" s="46"/>
      <c r="C12" s="46"/>
      <c r="D12" s="16" t="s">
        <v>129</v>
      </c>
      <c r="E12" s="12">
        <f>5000000*'Đầu vào'!B12*2</f>
        <v>200000000</v>
      </c>
      <c r="F12" s="14">
        <f>E12*10%</f>
        <v>20000000</v>
      </c>
      <c r="G12" s="14">
        <f>E12+F12</f>
        <v>220000000</v>
      </c>
    </row>
    <row r="13" spans="1:7" ht="16.5" customHeight="1" x14ac:dyDescent="0.25">
      <c r="A13" s="46" t="s">
        <v>66</v>
      </c>
      <c r="B13" s="46"/>
      <c r="C13" s="46"/>
      <c r="D13" s="16" t="s">
        <v>69</v>
      </c>
      <c r="E13" s="12">
        <f>200000*'Đầu vào'!B12</f>
        <v>4000000</v>
      </c>
      <c r="F13" s="14">
        <f>E13*'Đầu vào'!$B$10</f>
        <v>400000</v>
      </c>
      <c r="G13" s="14">
        <f t="shared" si="0"/>
        <v>4400000</v>
      </c>
    </row>
    <row r="14" spans="1:7" ht="16.5" customHeight="1" x14ac:dyDescent="0.25">
      <c r="A14" s="46" t="s">
        <v>67</v>
      </c>
      <c r="B14" s="46"/>
      <c r="C14" s="46"/>
      <c r="D14" s="16" t="s">
        <v>69</v>
      </c>
      <c r="E14" s="12">
        <f>'Đầu vào'!B12*5000000</f>
        <v>100000000</v>
      </c>
      <c r="F14" s="14">
        <f>E14*'Đầu vào'!$B$10</f>
        <v>10000000</v>
      </c>
      <c r="G14" s="14">
        <f t="shared" si="0"/>
        <v>110000000</v>
      </c>
    </row>
    <row r="15" spans="1:7" ht="16.5" customHeight="1" x14ac:dyDescent="0.25">
      <c r="A15" s="46" t="s">
        <v>68</v>
      </c>
      <c r="B15" s="46"/>
      <c r="C15" s="46"/>
      <c r="D15" s="16" t="s">
        <v>69</v>
      </c>
      <c r="E15" s="12">
        <f>4000000*'Đầu vào'!B12</f>
        <v>80000000</v>
      </c>
      <c r="F15" s="14">
        <f>E15*'Đầu vào'!$B$10</f>
        <v>8000000</v>
      </c>
      <c r="G15" s="14">
        <f t="shared" si="0"/>
        <v>88000000</v>
      </c>
    </row>
    <row r="16" spans="1:7" ht="29.25" customHeight="1" x14ac:dyDescent="0.25">
      <c r="A16" s="46" t="s">
        <v>45</v>
      </c>
      <c r="B16" s="46"/>
      <c r="C16" s="46"/>
      <c r="D16" s="16" t="s">
        <v>124</v>
      </c>
      <c r="E16" s="12">
        <f>'Đầu vào'!B18</f>
        <v>0</v>
      </c>
      <c r="F16" s="14">
        <f>E16*'Đầu vào'!$B$10</f>
        <v>0</v>
      </c>
      <c r="G16" s="14">
        <f t="shared" si="0"/>
        <v>0</v>
      </c>
    </row>
    <row r="17" spans="1:7" ht="30" customHeight="1" x14ac:dyDescent="0.25">
      <c r="A17" s="46" t="s">
        <v>44</v>
      </c>
      <c r="B17" s="46"/>
      <c r="C17" s="46"/>
      <c r="D17" s="16" t="s">
        <v>124</v>
      </c>
      <c r="E17" s="12">
        <f>'Đầu vào'!B17*'Đầu vào'!B12</f>
        <v>340000000</v>
      </c>
      <c r="F17" s="14">
        <f>E17*'Đầu vào'!$B$10</f>
        <v>34000000</v>
      </c>
      <c r="G17" s="14">
        <f t="shared" si="0"/>
        <v>374000000</v>
      </c>
    </row>
    <row r="18" spans="1:7" ht="30" customHeight="1" x14ac:dyDescent="0.25">
      <c r="A18" s="46" t="s">
        <v>46</v>
      </c>
      <c r="B18" s="46"/>
      <c r="C18" s="46"/>
      <c r="D18" s="16" t="s">
        <v>124</v>
      </c>
      <c r="E18" s="12">
        <f>'Đầu vào'!B19*'Đầu vào'!B12</f>
        <v>240000000</v>
      </c>
      <c r="F18" s="14">
        <f>E18*'Đầu vào'!$B$10</f>
        <v>24000000</v>
      </c>
      <c r="G18" s="14">
        <f t="shared" si="0"/>
        <v>264000000</v>
      </c>
    </row>
    <row r="19" spans="1:7" ht="30" customHeight="1" x14ac:dyDescent="0.25">
      <c r="A19" s="46" t="s">
        <v>47</v>
      </c>
      <c r="B19" s="46"/>
      <c r="C19" s="46"/>
      <c r="D19" s="16" t="s">
        <v>124</v>
      </c>
      <c r="E19" s="12">
        <v>400000000</v>
      </c>
      <c r="F19" s="14">
        <f>E19*'Đầu vào'!$B$10</f>
        <v>40000000</v>
      </c>
      <c r="G19" s="14">
        <f t="shared" si="0"/>
        <v>440000000</v>
      </c>
    </row>
    <row r="20" spans="1:7" ht="30" customHeight="1" x14ac:dyDescent="0.25">
      <c r="A20" s="46" t="s">
        <v>51</v>
      </c>
      <c r="B20" s="46"/>
      <c r="C20" s="46"/>
      <c r="D20" s="16" t="s">
        <v>124</v>
      </c>
      <c r="E20" s="12">
        <f>E19+E18+E17+E16+E4+E3</f>
        <v>6248000000</v>
      </c>
      <c r="F20" s="12">
        <f>F19+F18+F17+F16+F4+F3</f>
        <v>624800000</v>
      </c>
      <c r="G20" s="12">
        <f>G19+G18+G17+G16+G4+G3</f>
        <v>6872800000</v>
      </c>
    </row>
    <row r="21" spans="1:7" ht="30" customHeight="1" x14ac:dyDescent="0.25">
      <c r="A21" s="46" t="s">
        <v>125</v>
      </c>
      <c r="B21" s="46"/>
      <c r="C21" s="46"/>
      <c r="D21" s="16" t="s">
        <v>124</v>
      </c>
      <c r="E21" s="12">
        <f>E20*'Đầu vào'!$B4</f>
        <v>6248000000</v>
      </c>
      <c r="F21" s="12">
        <f>F20*'Đầu vào'!$B4</f>
        <v>624800000</v>
      </c>
      <c r="G21" s="12">
        <f>G20*'Đầu vào'!$B4</f>
        <v>6872800000</v>
      </c>
    </row>
    <row r="22" spans="1:7" ht="30" customHeight="1" x14ac:dyDescent="0.25">
      <c r="A22" s="46" t="s">
        <v>57</v>
      </c>
      <c r="B22" s="46"/>
      <c r="C22" s="46"/>
      <c r="D22" s="16" t="s">
        <v>124</v>
      </c>
      <c r="E22" s="24">
        <f>E20-E21</f>
        <v>0</v>
      </c>
      <c r="F22" s="24">
        <f t="shared" ref="F22:G22" si="1">F20-F21</f>
        <v>0</v>
      </c>
      <c r="G22" s="24">
        <f t="shared" si="1"/>
        <v>0</v>
      </c>
    </row>
  </sheetData>
  <mergeCells count="22">
    <mergeCell ref="A1:G1"/>
    <mergeCell ref="A2:C2"/>
    <mergeCell ref="A10:C10"/>
    <mergeCell ref="A3:C3"/>
    <mergeCell ref="A4:C4"/>
    <mergeCell ref="A5:C5"/>
    <mergeCell ref="A7:C7"/>
    <mergeCell ref="A8:C8"/>
    <mergeCell ref="A6:C6"/>
    <mergeCell ref="A9:C9"/>
    <mergeCell ref="A16:C16"/>
    <mergeCell ref="A17:C17"/>
    <mergeCell ref="A11:C11"/>
    <mergeCell ref="A13:C13"/>
    <mergeCell ref="A14:C14"/>
    <mergeCell ref="A15:C15"/>
    <mergeCell ref="A12:C12"/>
    <mergeCell ref="A19:C19"/>
    <mergeCell ref="A20:C20"/>
    <mergeCell ref="A21:C21"/>
    <mergeCell ref="A22:C22"/>
    <mergeCell ref="A18:C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xSplit="1" ySplit="1" topLeftCell="B2" activePane="bottomRight" state="frozen"/>
      <selection pane="topRight" activeCell="B1" sqref="B1"/>
      <selection pane="bottomLeft" activeCell="A2" sqref="A2"/>
      <selection pane="bottomRight" activeCell="A11" sqref="A11"/>
    </sheetView>
  </sheetViews>
  <sheetFormatPr defaultRowHeight="15" x14ac:dyDescent="0.25"/>
  <cols>
    <col min="1" max="1" width="35.140625" customWidth="1"/>
    <col min="2" max="6" width="15.28515625" bestFit="1" customWidth="1"/>
    <col min="7" max="11" width="11.140625" bestFit="1" customWidth="1"/>
  </cols>
  <sheetData>
    <row r="1" spans="1:11" x14ac:dyDescent="0.25">
      <c r="A1" s="47" t="s">
        <v>153</v>
      </c>
      <c r="B1" s="47"/>
      <c r="C1" s="47"/>
      <c r="D1" s="47"/>
      <c r="E1" s="47"/>
      <c r="F1" s="47"/>
      <c r="G1" s="47"/>
      <c r="H1" s="47"/>
      <c r="I1" s="47"/>
      <c r="J1" s="47"/>
      <c r="K1" s="47"/>
    </row>
    <row r="2" spans="1:11" x14ac:dyDescent="0.25">
      <c r="A2" s="28"/>
      <c r="B2" s="28">
        <v>2019</v>
      </c>
      <c r="C2" s="28">
        <f>B2+1</f>
        <v>2020</v>
      </c>
      <c r="D2" s="28">
        <f t="shared" ref="D2:F2" si="0">C2+1</f>
        <v>2021</v>
      </c>
      <c r="E2" s="28">
        <f t="shared" si="0"/>
        <v>2022</v>
      </c>
      <c r="F2" s="28">
        <f t="shared" si="0"/>
        <v>2023</v>
      </c>
      <c r="G2" s="28">
        <f t="shared" ref="G2" si="1">F2+1</f>
        <v>2024</v>
      </c>
      <c r="H2" s="28">
        <f t="shared" ref="H2" si="2">G2+1</f>
        <v>2025</v>
      </c>
      <c r="I2" s="28">
        <f t="shared" ref="I2" si="3">H2+1</f>
        <v>2026</v>
      </c>
      <c r="J2" s="28">
        <f t="shared" ref="J2" si="4">I2+1</f>
        <v>2027</v>
      </c>
      <c r="K2" s="28">
        <f t="shared" ref="K2" si="5">J2+1</f>
        <v>2028</v>
      </c>
    </row>
    <row r="3" spans="1:11" x14ac:dyDescent="0.25">
      <c r="A3" s="28" t="s">
        <v>88</v>
      </c>
      <c r="B3" s="2"/>
      <c r="C3" s="2"/>
      <c r="D3" s="2"/>
      <c r="E3" s="2"/>
      <c r="F3" s="2"/>
      <c r="G3" s="2"/>
      <c r="H3" s="2"/>
      <c r="I3" s="2"/>
      <c r="J3" s="2"/>
      <c r="K3" s="2"/>
    </row>
    <row r="4" spans="1:11" x14ac:dyDescent="0.25">
      <c r="A4" s="33" t="s">
        <v>144</v>
      </c>
      <c r="B4" s="25">
        <f>'Vốn đầu tư'!$E$5/10</f>
        <v>160000000</v>
      </c>
      <c r="C4" s="25">
        <f>'Vốn đầu tư'!$E$5/10</f>
        <v>160000000</v>
      </c>
      <c r="D4" s="25">
        <f>'Vốn đầu tư'!$E$5/10</f>
        <v>160000000</v>
      </c>
      <c r="E4" s="25">
        <f>'Vốn đầu tư'!$E$5/10</f>
        <v>160000000</v>
      </c>
      <c r="F4" s="25">
        <f>'Vốn đầu tư'!$E$5/10</f>
        <v>160000000</v>
      </c>
      <c r="G4" s="25">
        <f>'Vốn đầu tư'!$E$5/10</f>
        <v>160000000</v>
      </c>
      <c r="H4" s="25">
        <f>'Vốn đầu tư'!$E$5/10</f>
        <v>160000000</v>
      </c>
      <c r="I4" s="25">
        <f>'Vốn đầu tư'!$E$5/10</f>
        <v>160000000</v>
      </c>
      <c r="J4" s="25">
        <f>'Vốn đầu tư'!$E$5/10</f>
        <v>160000000</v>
      </c>
      <c r="K4" s="25">
        <f>'Vốn đầu tư'!$E$5/10</f>
        <v>160000000</v>
      </c>
    </row>
    <row r="5" spans="1:11" x14ac:dyDescent="0.25">
      <c r="A5" s="33" t="s">
        <v>147</v>
      </c>
      <c r="B5" s="25">
        <f>'Vốn đầu tư'!$E$6/8</f>
        <v>4250000</v>
      </c>
      <c r="C5" s="25">
        <f>'Vốn đầu tư'!$E$6/8</f>
        <v>4250000</v>
      </c>
      <c r="D5" s="25">
        <f>'Vốn đầu tư'!$E$6/8</f>
        <v>4250000</v>
      </c>
      <c r="E5" s="25">
        <f>'Vốn đầu tư'!$E$6/8</f>
        <v>4250000</v>
      </c>
      <c r="F5" s="25">
        <f>'Vốn đầu tư'!$E$6/8</f>
        <v>4250000</v>
      </c>
      <c r="G5" s="25">
        <f>'Vốn đầu tư'!$E$6/8</f>
        <v>4250000</v>
      </c>
      <c r="H5" s="25">
        <f>'Vốn đầu tư'!$E$6/8</f>
        <v>4250000</v>
      </c>
      <c r="I5" s="25">
        <f>'Vốn đầu tư'!$E$6/8</f>
        <v>4250000</v>
      </c>
      <c r="J5" s="2"/>
      <c r="K5" s="2"/>
    </row>
    <row r="6" spans="1:11" x14ac:dyDescent="0.25">
      <c r="A6" s="33" t="s">
        <v>146</v>
      </c>
      <c r="B6" s="25">
        <f>'Vốn đầu tư'!$E$7/6</f>
        <v>3333333.3333333335</v>
      </c>
      <c r="C6" s="25">
        <f>'Vốn đầu tư'!$E$7/6</f>
        <v>3333333.3333333335</v>
      </c>
      <c r="D6" s="25">
        <f>'Vốn đầu tư'!$E$7/6</f>
        <v>3333333.3333333335</v>
      </c>
      <c r="E6" s="25">
        <f>'Vốn đầu tư'!$E$7/6</f>
        <v>3333333.3333333335</v>
      </c>
      <c r="F6" s="25">
        <f>'Vốn đầu tư'!$E$7/6</f>
        <v>3333333.3333333335</v>
      </c>
      <c r="G6" s="25">
        <f>'Vốn đầu tư'!$E$7/6</f>
        <v>3333333.3333333335</v>
      </c>
      <c r="H6" s="2"/>
      <c r="I6" s="2"/>
      <c r="J6" s="2"/>
      <c r="K6" s="2"/>
    </row>
    <row r="7" spans="1:11" x14ac:dyDescent="0.25">
      <c r="A7" s="33" t="s">
        <v>145</v>
      </c>
      <c r="B7" s="25">
        <f>'Vốn đầu tư'!$E$8/5</f>
        <v>4000000</v>
      </c>
      <c r="C7" s="25">
        <f>'Vốn đầu tư'!$E$8/5</f>
        <v>4000000</v>
      </c>
      <c r="D7" s="25">
        <f>'Vốn đầu tư'!$E$8/5</f>
        <v>4000000</v>
      </c>
      <c r="E7" s="25">
        <f>'Vốn đầu tư'!$E$8/5</f>
        <v>4000000</v>
      </c>
      <c r="F7" s="25">
        <f>'Vốn đầu tư'!$E$8/5</f>
        <v>4000000</v>
      </c>
      <c r="G7" s="2"/>
      <c r="H7" s="2"/>
      <c r="I7" s="2"/>
      <c r="J7" s="2"/>
      <c r="K7" s="2"/>
    </row>
    <row r="8" spans="1:11" x14ac:dyDescent="0.25">
      <c r="A8" s="33" t="s">
        <v>89</v>
      </c>
      <c r="B8" s="25">
        <f>'Vốn đầu tư'!$E$9/6</f>
        <v>16666666.666666666</v>
      </c>
      <c r="C8" s="25">
        <f>'Vốn đầu tư'!$E$9/6</f>
        <v>16666666.666666666</v>
      </c>
      <c r="D8" s="25">
        <f>'Vốn đầu tư'!$E$9/6</f>
        <v>16666666.666666666</v>
      </c>
      <c r="E8" s="25">
        <f>'Vốn đầu tư'!$E$9/6</f>
        <v>16666666.666666666</v>
      </c>
      <c r="F8" s="25">
        <f>'Vốn đầu tư'!$E$9/6</f>
        <v>16666666.666666666</v>
      </c>
      <c r="G8" s="25">
        <f>'Vốn đầu tư'!$E$9/6</f>
        <v>16666666.666666666</v>
      </c>
      <c r="H8" s="2"/>
      <c r="I8" s="2"/>
      <c r="J8" s="2"/>
      <c r="K8" s="2"/>
    </row>
    <row r="9" spans="1:11" x14ac:dyDescent="0.25">
      <c r="A9" s="33" t="s">
        <v>150</v>
      </c>
      <c r="B9" s="25">
        <f>'Vốn đầu tư'!$E$10/7</f>
        <v>5714285.7142857146</v>
      </c>
      <c r="C9" s="25">
        <f>'Vốn đầu tư'!$E$10/7</f>
        <v>5714285.7142857146</v>
      </c>
      <c r="D9" s="25">
        <f>'Vốn đầu tư'!$E$10/7</f>
        <v>5714285.7142857146</v>
      </c>
      <c r="E9" s="25">
        <f>'Vốn đầu tư'!$E$10/7</f>
        <v>5714285.7142857146</v>
      </c>
      <c r="F9" s="25">
        <f>'Vốn đầu tư'!$E$10/7</f>
        <v>5714285.7142857146</v>
      </c>
      <c r="G9" s="25">
        <f>'Vốn đầu tư'!$E$10/7</f>
        <v>5714285.7142857146</v>
      </c>
      <c r="H9" s="25">
        <f>'Vốn đầu tư'!$E$10/7</f>
        <v>5714285.7142857146</v>
      </c>
      <c r="I9" s="2"/>
      <c r="J9" s="2"/>
      <c r="K9" s="2"/>
    </row>
    <row r="10" spans="1:11" x14ac:dyDescent="0.25">
      <c r="A10" s="33" t="s">
        <v>149</v>
      </c>
      <c r="B10" s="25">
        <f>'Vốn đầu tư'!$E$11/7</f>
        <v>10000000</v>
      </c>
      <c r="C10" s="25">
        <f>'Vốn đầu tư'!$E$11/7</f>
        <v>10000000</v>
      </c>
      <c r="D10" s="25">
        <f>'Vốn đầu tư'!$E$11/7</f>
        <v>10000000</v>
      </c>
      <c r="E10" s="25">
        <f>'Vốn đầu tư'!$E$11/7</f>
        <v>10000000</v>
      </c>
      <c r="F10" s="25">
        <f>'Vốn đầu tư'!$E$11/7</f>
        <v>10000000</v>
      </c>
      <c r="G10" s="25">
        <f>'Vốn đầu tư'!$E$11/7</f>
        <v>10000000</v>
      </c>
      <c r="H10" s="25">
        <f>'Vốn đầu tư'!$E$11/7</f>
        <v>10000000</v>
      </c>
      <c r="I10" s="2"/>
      <c r="J10" s="2"/>
      <c r="K10" s="2"/>
    </row>
    <row r="11" spans="1:11" x14ac:dyDescent="0.25">
      <c r="A11" s="33" t="s">
        <v>148</v>
      </c>
      <c r="B11" s="25">
        <f>'Vốn đầu tư'!$E12/8</f>
        <v>25000000</v>
      </c>
      <c r="C11" s="25">
        <f>'Vốn đầu tư'!$E12/8</f>
        <v>25000000</v>
      </c>
      <c r="D11" s="25">
        <f>'Vốn đầu tư'!$E12/8</f>
        <v>25000000</v>
      </c>
      <c r="E11" s="25">
        <f>'Vốn đầu tư'!$E12/8</f>
        <v>25000000</v>
      </c>
      <c r="F11" s="25">
        <f>'Vốn đầu tư'!$E12/8</f>
        <v>25000000</v>
      </c>
      <c r="G11" s="25">
        <f>'Vốn đầu tư'!$E12/8</f>
        <v>25000000</v>
      </c>
      <c r="H11" s="25">
        <f>'Vốn đầu tư'!$E12/8</f>
        <v>25000000</v>
      </c>
      <c r="I11" s="25">
        <f>'Vốn đầu tư'!$E12/8</f>
        <v>25000000</v>
      </c>
      <c r="J11" s="2"/>
      <c r="K11" s="2"/>
    </row>
    <row r="12" spans="1:11" x14ac:dyDescent="0.25">
      <c r="A12" s="33" t="s">
        <v>90</v>
      </c>
      <c r="B12" s="25">
        <f>'Vốn đầu tư'!$E$13/5</f>
        <v>800000</v>
      </c>
      <c r="C12" s="25">
        <f>'Vốn đầu tư'!$E$13/5</f>
        <v>800000</v>
      </c>
      <c r="D12" s="25">
        <f>'Vốn đầu tư'!$E$13/5</f>
        <v>800000</v>
      </c>
      <c r="E12" s="25">
        <f>'Vốn đầu tư'!$E$13/5</f>
        <v>800000</v>
      </c>
      <c r="F12" s="25">
        <f>'Vốn đầu tư'!$E$13/5</f>
        <v>800000</v>
      </c>
      <c r="G12" s="2"/>
      <c r="H12" s="2"/>
      <c r="I12" s="2"/>
      <c r="J12" s="2"/>
      <c r="K12" s="2"/>
    </row>
    <row r="13" spans="1:11" x14ac:dyDescent="0.25">
      <c r="A13" s="33" t="s">
        <v>143</v>
      </c>
      <c r="B13" s="25">
        <f>'Vốn đầu tư'!$E$14/6</f>
        <v>16666666.666666666</v>
      </c>
      <c r="C13" s="25">
        <f>'Vốn đầu tư'!$E$14/6</f>
        <v>16666666.666666666</v>
      </c>
      <c r="D13" s="25">
        <f>'Vốn đầu tư'!$E$14/6</f>
        <v>16666666.666666666</v>
      </c>
      <c r="E13" s="25">
        <f>'Vốn đầu tư'!$E$14/6</f>
        <v>16666666.666666666</v>
      </c>
      <c r="F13" s="25">
        <f>'Vốn đầu tư'!$E$14/6</f>
        <v>16666666.666666666</v>
      </c>
      <c r="G13" s="25">
        <f>'Vốn đầu tư'!$E$14/6</f>
        <v>16666666.666666666</v>
      </c>
      <c r="H13" s="2"/>
      <c r="I13" s="2"/>
      <c r="J13" s="2"/>
      <c r="K13" s="2"/>
    </row>
    <row r="14" spans="1:11" x14ac:dyDescent="0.25">
      <c r="A14" s="33" t="s">
        <v>151</v>
      </c>
      <c r="B14" s="25">
        <f>'Vốn đầu tư'!$E$15/5</f>
        <v>16000000</v>
      </c>
      <c r="C14" s="25">
        <f>'Vốn đầu tư'!$E$15/5</f>
        <v>16000000</v>
      </c>
      <c r="D14" s="25">
        <f>'Vốn đầu tư'!$E$15/5</f>
        <v>16000000</v>
      </c>
      <c r="E14" s="25">
        <f>'Vốn đầu tư'!$E$15/5</f>
        <v>16000000</v>
      </c>
      <c r="F14" s="25">
        <f>'Vốn đầu tư'!$E$15/5</f>
        <v>16000000</v>
      </c>
      <c r="G14" s="2"/>
      <c r="H14" s="2"/>
      <c r="I14" s="2"/>
      <c r="J14" s="2"/>
      <c r="K14" s="2"/>
    </row>
    <row r="15" spans="1:11" x14ac:dyDescent="0.25">
      <c r="A15" s="28"/>
      <c r="B15" s="26"/>
      <c r="C15" s="26"/>
      <c r="D15" s="26"/>
      <c r="E15" s="26"/>
      <c r="F15" s="26"/>
      <c r="G15" s="2"/>
      <c r="H15" s="2"/>
      <c r="I15" s="2"/>
      <c r="J15" s="2"/>
      <c r="K15" s="2"/>
    </row>
    <row r="16" spans="1:11" x14ac:dyDescent="0.25">
      <c r="A16" s="28" t="s">
        <v>91</v>
      </c>
      <c r="B16" s="26">
        <f>'Vốn đầu tư'!$E$19/10</f>
        <v>40000000</v>
      </c>
      <c r="C16" s="26">
        <f>'Vốn đầu tư'!$E$19/10</f>
        <v>40000000</v>
      </c>
      <c r="D16" s="26">
        <f>'Vốn đầu tư'!$E$19/10</f>
        <v>40000000</v>
      </c>
      <c r="E16" s="26">
        <f>'Vốn đầu tư'!$E$19/10</f>
        <v>40000000</v>
      </c>
      <c r="F16" s="26">
        <f>'Vốn đầu tư'!$E$19/10</f>
        <v>40000000</v>
      </c>
      <c r="G16" s="26">
        <f>'Vốn đầu tư'!$E$19/10</f>
        <v>40000000</v>
      </c>
      <c r="H16" s="26">
        <f>'Vốn đầu tư'!$E$19/10</f>
        <v>40000000</v>
      </c>
      <c r="I16" s="26">
        <f>'Vốn đầu tư'!$E$19/10</f>
        <v>40000000</v>
      </c>
      <c r="J16" s="26">
        <f>'Vốn đầu tư'!$E$19/10</f>
        <v>40000000</v>
      </c>
      <c r="K16" s="26">
        <f>'Vốn đầu tư'!$E$19/10</f>
        <v>40000000</v>
      </c>
    </row>
    <row r="17" spans="1:11" x14ac:dyDescent="0.25">
      <c r="A17" s="28"/>
      <c r="B17" s="26"/>
      <c r="C17" s="26"/>
      <c r="D17" s="26"/>
      <c r="E17" s="26"/>
      <c r="F17" s="26"/>
      <c r="G17" s="2"/>
      <c r="H17" s="2"/>
      <c r="I17" s="2"/>
      <c r="J17" s="2"/>
      <c r="K17" s="2"/>
    </row>
    <row r="18" spans="1:11" x14ac:dyDescent="0.25">
      <c r="A18" s="28" t="s">
        <v>92</v>
      </c>
      <c r="B18" s="26">
        <f>SUM(B4:B16)</f>
        <v>302430952.38095236</v>
      </c>
      <c r="C18" s="26">
        <f t="shared" ref="C18:K18" si="6">SUM(C4:C16)</f>
        <v>302430952.38095236</v>
      </c>
      <c r="D18" s="26">
        <f t="shared" si="6"/>
        <v>302430952.38095236</v>
      </c>
      <c r="E18" s="26">
        <f t="shared" si="6"/>
        <v>302430952.38095236</v>
      </c>
      <c r="F18" s="26">
        <f t="shared" si="6"/>
        <v>302430952.38095236</v>
      </c>
      <c r="G18" s="26">
        <f t="shared" si="6"/>
        <v>281630952.38095236</v>
      </c>
      <c r="H18" s="26">
        <f t="shared" si="6"/>
        <v>244964285.7142857</v>
      </c>
      <c r="I18" s="26">
        <f t="shared" si="6"/>
        <v>229250000</v>
      </c>
      <c r="J18" s="26">
        <f t="shared" si="6"/>
        <v>200000000</v>
      </c>
      <c r="K18" s="26">
        <f t="shared" si="6"/>
        <v>200000000</v>
      </c>
    </row>
  </sheetData>
  <mergeCells count="1">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84" zoomScaleNormal="84" workbookViewId="0">
      <pane xSplit="4" ySplit="4" topLeftCell="H5" activePane="bottomRight" state="frozen"/>
      <selection pane="topRight" activeCell="E1" sqref="E1"/>
      <selection pane="bottomLeft" activeCell="A6" sqref="A6"/>
      <selection pane="bottomRight" activeCell="E24" sqref="E24:N24"/>
    </sheetView>
  </sheetViews>
  <sheetFormatPr defaultRowHeight="15" x14ac:dyDescent="0.25"/>
  <cols>
    <col min="1" max="1" width="42.7109375" customWidth="1"/>
    <col min="4" max="4" width="14.7109375" customWidth="1"/>
    <col min="5" max="5" width="23.42578125" customWidth="1"/>
    <col min="6" max="6" width="24.28515625" customWidth="1"/>
    <col min="7" max="7" width="26.5703125" customWidth="1"/>
    <col min="8" max="8" width="27" customWidth="1"/>
    <col min="9" max="9" width="24.85546875" customWidth="1"/>
    <col min="10" max="14" width="15.42578125" bestFit="1" customWidth="1"/>
  </cols>
  <sheetData>
    <row r="1" spans="1:14" x14ac:dyDescent="0.25">
      <c r="A1" s="1"/>
      <c r="B1" s="1"/>
      <c r="C1" s="1"/>
      <c r="D1" s="1"/>
      <c r="E1" s="1"/>
      <c r="F1" s="1"/>
    </row>
    <row r="2" spans="1:14" x14ac:dyDescent="0.25">
      <c r="A2" s="54" t="s">
        <v>97</v>
      </c>
      <c r="B2" s="54"/>
      <c r="C2" s="16">
        <f>'Đầu vào'!B13*'Đầu vào'!B12</f>
        <v>90000</v>
      </c>
      <c r="D2" s="1"/>
      <c r="E2" s="1" t="s">
        <v>130</v>
      </c>
      <c r="F2" s="1"/>
    </row>
    <row r="3" spans="1:14" x14ac:dyDescent="0.25">
      <c r="N3" s="7" t="s">
        <v>99</v>
      </c>
    </row>
    <row r="4" spans="1:14" x14ac:dyDescent="0.25">
      <c r="A4" s="28"/>
      <c r="B4" s="46"/>
      <c r="C4" s="46"/>
      <c r="D4" s="46"/>
      <c r="E4" s="33">
        <v>2019</v>
      </c>
      <c r="F4" s="28">
        <f>E4+1</f>
        <v>2020</v>
      </c>
      <c r="G4" s="28">
        <f>F4+1</f>
        <v>2021</v>
      </c>
      <c r="H4" s="28">
        <f>G4+1</f>
        <v>2022</v>
      </c>
      <c r="I4" s="28">
        <f>H4+1</f>
        <v>2023</v>
      </c>
      <c r="J4" s="28">
        <f t="shared" ref="J4:N4" si="0">I4+1</f>
        <v>2024</v>
      </c>
      <c r="K4" s="28">
        <f t="shared" si="0"/>
        <v>2025</v>
      </c>
      <c r="L4" s="28">
        <f t="shared" si="0"/>
        <v>2026</v>
      </c>
      <c r="M4" s="28">
        <f t="shared" si="0"/>
        <v>2027</v>
      </c>
      <c r="N4" s="28">
        <f t="shared" si="0"/>
        <v>2028</v>
      </c>
    </row>
    <row r="5" spans="1:14" x14ac:dyDescent="0.25">
      <c r="A5" s="28" t="s">
        <v>134</v>
      </c>
      <c r="B5" s="55"/>
      <c r="C5" s="56"/>
      <c r="D5" s="56"/>
      <c r="E5" s="56"/>
      <c r="F5" s="56"/>
      <c r="G5" s="56"/>
      <c r="H5" s="56"/>
      <c r="I5" s="56"/>
      <c r="J5" s="56"/>
      <c r="K5" s="56"/>
      <c r="L5" s="56"/>
      <c r="M5" s="56"/>
      <c r="N5" s="56"/>
    </row>
    <row r="6" spans="1:14" x14ac:dyDescent="0.25">
      <c r="A6" s="34" t="s">
        <v>140</v>
      </c>
      <c r="B6" s="51" t="s">
        <v>1</v>
      </c>
      <c r="C6" s="51"/>
      <c r="D6" s="51"/>
      <c r="E6" s="12">
        <f>E7*$C2*20%</f>
        <v>10800</v>
      </c>
      <c r="F6" s="12">
        <f t="shared" ref="F6:I6" si="1">F7*$C2*20%</f>
        <v>12600</v>
      </c>
      <c r="G6" s="12">
        <f t="shared" si="1"/>
        <v>14400</v>
      </c>
      <c r="H6" s="12">
        <f t="shared" si="1"/>
        <v>15300</v>
      </c>
      <c r="I6" s="12">
        <f t="shared" si="1"/>
        <v>16200</v>
      </c>
      <c r="J6" s="12">
        <f t="shared" ref="J6" si="2">J7*$C2*20%</f>
        <v>16200</v>
      </c>
      <c r="K6" s="12">
        <f t="shared" ref="K6" si="3">K7*$C2*20%</f>
        <v>17100</v>
      </c>
      <c r="L6" s="12">
        <f t="shared" ref="L6" si="4">L7*$C2*20%</f>
        <v>17100</v>
      </c>
      <c r="M6" s="12">
        <f t="shared" ref="M6" si="5">M7*$C2*20%</f>
        <v>18000</v>
      </c>
      <c r="N6" s="12">
        <f t="shared" ref="N6" si="6">N7*$C2*20%</f>
        <v>18000</v>
      </c>
    </row>
    <row r="7" spans="1:14" x14ac:dyDescent="0.25">
      <c r="A7" s="52"/>
      <c r="B7" s="51" t="s">
        <v>11</v>
      </c>
      <c r="C7" s="51"/>
      <c r="D7" s="51"/>
      <c r="E7" s="15">
        <v>0.6</v>
      </c>
      <c r="F7" s="15">
        <v>0.7</v>
      </c>
      <c r="G7" s="15">
        <v>0.8</v>
      </c>
      <c r="H7" s="15">
        <v>0.85</v>
      </c>
      <c r="I7" s="15">
        <v>0.9</v>
      </c>
      <c r="J7" s="19">
        <v>0.9</v>
      </c>
      <c r="K7" s="19">
        <v>0.95</v>
      </c>
      <c r="L7" s="19">
        <v>0.95</v>
      </c>
      <c r="M7" s="19">
        <v>1</v>
      </c>
      <c r="N7" s="19">
        <v>1</v>
      </c>
    </row>
    <row r="8" spans="1:14" x14ac:dyDescent="0.25">
      <c r="A8" s="58"/>
      <c r="B8" s="51" t="s">
        <v>2</v>
      </c>
      <c r="C8" s="51"/>
      <c r="D8" s="51"/>
      <c r="E8" s="13">
        <v>95000</v>
      </c>
      <c r="F8" s="13">
        <v>95000</v>
      </c>
      <c r="G8" s="13">
        <v>95000</v>
      </c>
      <c r="H8" s="13">
        <v>95000</v>
      </c>
      <c r="I8" s="13">
        <v>95000</v>
      </c>
      <c r="J8" s="13">
        <v>95000</v>
      </c>
      <c r="K8" s="13">
        <v>95000</v>
      </c>
      <c r="L8" s="13">
        <v>95000</v>
      </c>
      <c r="M8" s="13">
        <v>95000</v>
      </c>
      <c r="N8" s="13">
        <v>95000</v>
      </c>
    </row>
    <row r="9" spans="1:14" x14ac:dyDescent="0.25">
      <c r="A9" s="53"/>
      <c r="B9" s="51" t="s">
        <v>3</v>
      </c>
      <c r="C9" s="51"/>
      <c r="D9" s="51"/>
      <c r="E9" s="12">
        <f>E8*E6</f>
        <v>1026000000</v>
      </c>
      <c r="F9" s="12">
        <f t="shared" ref="F9:N9" si="7">F8*F6</f>
        <v>1197000000</v>
      </c>
      <c r="G9" s="12">
        <f t="shared" si="7"/>
        <v>1368000000</v>
      </c>
      <c r="H9" s="12">
        <f t="shared" si="7"/>
        <v>1453500000</v>
      </c>
      <c r="I9" s="12">
        <f t="shared" si="7"/>
        <v>1539000000</v>
      </c>
      <c r="J9" s="12">
        <f t="shared" si="7"/>
        <v>1539000000</v>
      </c>
      <c r="K9" s="12">
        <f t="shared" si="7"/>
        <v>1624500000</v>
      </c>
      <c r="L9" s="12">
        <f t="shared" si="7"/>
        <v>1624500000</v>
      </c>
      <c r="M9" s="12">
        <f t="shared" si="7"/>
        <v>1710000000</v>
      </c>
      <c r="N9" s="12">
        <f t="shared" si="7"/>
        <v>1710000000</v>
      </c>
    </row>
    <row r="10" spans="1:14" x14ac:dyDescent="0.25">
      <c r="A10" s="34" t="s">
        <v>132</v>
      </c>
      <c r="B10" s="51" t="s">
        <v>1</v>
      </c>
      <c r="C10" s="51"/>
      <c r="D10" s="51"/>
      <c r="E10" s="12">
        <f>$C2*E7*30%</f>
        <v>16200</v>
      </c>
      <c r="F10" s="12">
        <f t="shared" ref="F10:N10" si="8">$C2*F7*30%</f>
        <v>18899.999999999996</v>
      </c>
      <c r="G10" s="12">
        <f t="shared" si="8"/>
        <v>21600</v>
      </c>
      <c r="H10" s="12">
        <f t="shared" si="8"/>
        <v>22950</v>
      </c>
      <c r="I10" s="12">
        <f t="shared" si="8"/>
        <v>24300</v>
      </c>
      <c r="J10" s="12">
        <f t="shared" si="8"/>
        <v>24300</v>
      </c>
      <c r="K10" s="12">
        <f t="shared" si="8"/>
        <v>25650</v>
      </c>
      <c r="L10" s="12">
        <f t="shared" si="8"/>
        <v>25650</v>
      </c>
      <c r="M10" s="12">
        <f t="shared" si="8"/>
        <v>27000</v>
      </c>
      <c r="N10" s="12">
        <f t="shared" si="8"/>
        <v>27000</v>
      </c>
    </row>
    <row r="11" spans="1:14" x14ac:dyDescent="0.25">
      <c r="A11" s="52"/>
      <c r="B11" s="51" t="s">
        <v>2</v>
      </c>
      <c r="C11" s="51"/>
      <c r="D11" s="51"/>
      <c r="E11" s="13">
        <v>110000</v>
      </c>
      <c r="F11" s="13">
        <v>110000</v>
      </c>
      <c r="G11" s="13">
        <v>110000</v>
      </c>
      <c r="H11" s="13">
        <v>110000</v>
      </c>
      <c r="I11" s="13">
        <v>110000</v>
      </c>
      <c r="J11" s="13">
        <v>110000</v>
      </c>
      <c r="K11" s="13">
        <v>110000</v>
      </c>
      <c r="L11" s="13">
        <v>110000</v>
      </c>
      <c r="M11" s="13">
        <v>110000</v>
      </c>
      <c r="N11" s="13">
        <v>110000</v>
      </c>
    </row>
    <row r="12" spans="1:14" x14ac:dyDescent="0.25">
      <c r="A12" s="53"/>
      <c r="B12" s="51" t="s">
        <v>3</v>
      </c>
      <c r="C12" s="51"/>
      <c r="D12" s="51"/>
      <c r="E12" s="12">
        <f>E11*E10</f>
        <v>1782000000</v>
      </c>
      <c r="F12" s="12">
        <f t="shared" ref="F12:N12" si="9">F11*F10</f>
        <v>2078999999.9999995</v>
      </c>
      <c r="G12" s="12">
        <f t="shared" si="9"/>
        <v>2376000000</v>
      </c>
      <c r="H12" s="12">
        <f t="shared" si="9"/>
        <v>2524500000</v>
      </c>
      <c r="I12" s="12">
        <f t="shared" si="9"/>
        <v>2673000000</v>
      </c>
      <c r="J12" s="12">
        <f t="shared" si="9"/>
        <v>2673000000</v>
      </c>
      <c r="K12" s="12">
        <f t="shared" si="9"/>
        <v>2821500000</v>
      </c>
      <c r="L12" s="12">
        <f t="shared" si="9"/>
        <v>2821500000</v>
      </c>
      <c r="M12" s="12">
        <f t="shared" si="9"/>
        <v>2970000000</v>
      </c>
      <c r="N12" s="12">
        <f t="shared" si="9"/>
        <v>2970000000</v>
      </c>
    </row>
    <row r="13" spans="1:14" x14ac:dyDescent="0.25">
      <c r="A13" s="34" t="s">
        <v>133</v>
      </c>
      <c r="B13" s="51" t="s">
        <v>1</v>
      </c>
      <c r="C13" s="51"/>
      <c r="D13" s="51"/>
      <c r="E13" s="12">
        <f>$C2*E7*20%</f>
        <v>10800</v>
      </c>
      <c r="F13" s="12">
        <f t="shared" ref="F13:N13" si="10">$C2*F7*20%</f>
        <v>12600</v>
      </c>
      <c r="G13" s="12">
        <f t="shared" si="10"/>
        <v>14400</v>
      </c>
      <c r="H13" s="12">
        <f t="shared" si="10"/>
        <v>15300</v>
      </c>
      <c r="I13" s="12">
        <f t="shared" si="10"/>
        <v>16200</v>
      </c>
      <c r="J13" s="12">
        <f t="shared" si="10"/>
        <v>16200</v>
      </c>
      <c r="K13" s="12">
        <f t="shared" si="10"/>
        <v>17100</v>
      </c>
      <c r="L13" s="12">
        <f t="shared" si="10"/>
        <v>17100</v>
      </c>
      <c r="M13" s="12">
        <f t="shared" si="10"/>
        <v>18000</v>
      </c>
      <c r="N13" s="12">
        <f t="shared" si="10"/>
        <v>18000</v>
      </c>
    </row>
    <row r="14" spans="1:14" x14ac:dyDescent="0.25">
      <c r="A14" s="52"/>
      <c r="B14" s="51" t="s">
        <v>2</v>
      </c>
      <c r="C14" s="51"/>
      <c r="D14" s="51"/>
      <c r="E14" s="13">
        <v>125000</v>
      </c>
      <c r="F14" s="13">
        <v>125000</v>
      </c>
      <c r="G14" s="13">
        <v>125000</v>
      </c>
      <c r="H14" s="13">
        <v>125000</v>
      </c>
      <c r="I14" s="13">
        <v>125000</v>
      </c>
      <c r="J14" s="13">
        <v>125000</v>
      </c>
      <c r="K14" s="13">
        <v>125000</v>
      </c>
      <c r="L14" s="13">
        <v>125000</v>
      </c>
      <c r="M14" s="13">
        <v>125000</v>
      </c>
      <c r="N14" s="13">
        <v>125000</v>
      </c>
    </row>
    <row r="15" spans="1:14" x14ac:dyDescent="0.25">
      <c r="A15" s="53"/>
      <c r="B15" s="51" t="s">
        <v>3</v>
      </c>
      <c r="C15" s="51"/>
      <c r="D15" s="51"/>
      <c r="E15" s="12">
        <f>E14*E13</f>
        <v>1350000000</v>
      </c>
      <c r="F15" s="12">
        <f t="shared" ref="F15:N15" si="11">F14*F13</f>
        <v>1575000000</v>
      </c>
      <c r="G15" s="12">
        <f t="shared" si="11"/>
        <v>1800000000</v>
      </c>
      <c r="H15" s="12">
        <f t="shared" si="11"/>
        <v>1912500000</v>
      </c>
      <c r="I15" s="12">
        <f t="shared" si="11"/>
        <v>2025000000</v>
      </c>
      <c r="J15" s="12">
        <f t="shared" si="11"/>
        <v>2025000000</v>
      </c>
      <c r="K15" s="12">
        <f t="shared" si="11"/>
        <v>2137500000</v>
      </c>
      <c r="L15" s="12">
        <f t="shared" si="11"/>
        <v>2137500000</v>
      </c>
      <c r="M15" s="12">
        <f t="shared" si="11"/>
        <v>2250000000</v>
      </c>
      <c r="N15" s="12">
        <f t="shared" si="11"/>
        <v>2250000000</v>
      </c>
    </row>
    <row r="16" spans="1:14" x14ac:dyDescent="0.25">
      <c r="A16" s="28" t="s">
        <v>135</v>
      </c>
      <c r="B16" s="55"/>
      <c r="C16" s="56"/>
      <c r="D16" s="56"/>
      <c r="E16" s="56"/>
      <c r="F16" s="56"/>
      <c r="G16" s="56"/>
      <c r="H16" s="56"/>
      <c r="I16" s="56"/>
      <c r="J16" s="56"/>
      <c r="K16" s="56"/>
      <c r="L16" s="56"/>
      <c r="M16" s="56"/>
      <c r="N16" s="57"/>
    </row>
    <row r="17" spans="1:14" x14ac:dyDescent="0.25">
      <c r="A17" s="34" t="s">
        <v>136</v>
      </c>
      <c r="B17" s="51" t="s">
        <v>1</v>
      </c>
      <c r="C17" s="51"/>
      <c r="D17" s="51"/>
      <c r="E17" s="12">
        <f>$C2*E7*10%</f>
        <v>5400</v>
      </c>
      <c r="F17" s="12">
        <f t="shared" ref="F17:N17" si="12">$C2*F7*10%</f>
        <v>6300</v>
      </c>
      <c r="G17" s="12">
        <f t="shared" si="12"/>
        <v>7200</v>
      </c>
      <c r="H17" s="12">
        <f t="shared" si="12"/>
        <v>7650</v>
      </c>
      <c r="I17" s="12">
        <f t="shared" si="12"/>
        <v>8100</v>
      </c>
      <c r="J17" s="12">
        <f t="shared" si="12"/>
        <v>8100</v>
      </c>
      <c r="K17" s="12">
        <f t="shared" si="12"/>
        <v>8550</v>
      </c>
      <c r="L17" s="12">
        <f t="shared" si="12"/>
        <v>8550</v>
      </c>
      <c r="M17" s="12">
        <f t="shared" si="12"/>
        <v>9000</v>
      </c>
      <c r="N17" s="12">
        <f t="shared" si="12"/>
        <v>9000</v>
      </c>
    </row>
    <row r="18" spans="1:14" x14ac:dyDescent="0.25">
      <c r="A18" s="52"/>
      <c r="B18" s="51" t="s">
        <v>2</v>
      </c>
      <c r="C18" s="51"/>
      <c r="D18" s="51"/>
      <c r="E18" s="13">
        <v>250000</v>
      </c>
      <c r="F18" s="13">
        <v>250000</v>
      </c>
      <c r="G18" s="13">
        <v>250000</v>
      </c>
      <c r="H18" s="13">
        <v>250000</v>
      </c>
      <c r="I18" s="13">
        <v>250000</v>
      </c>
      <c r="J18" s="13">
        <v>250000</v>
      </c>
      <c r="K18" s="13">
        <v>250000</v>
      </c>
      <c r="L18" s="13">
        <v>250000</v>
      </c>
      <c r="M18" s="13">
        <v>250000</v>
      </c>
      <c r="N18" s="13">
        <v>250000</v>
      </c>
    </row>
    <row r="19" spans="1:14" x14ac:dyDescent="0.25">
      <c r="A19" s="53"/>
      <c r="B19" s="51" t="s">
        <v>3</v>
      </c>
      <c r="C19" s="51"/>
      <c r="D19" s="51"/>
      <c r="E19" s="12">
        <f>E17*E18</f>
        <v>1350000000</v>
      </c>
      <c r="F19" s="12">
        <f t="shared" ref="F19:I19" si="13">F17*F18</f>
        <v>1575000000</v>
      </c>
      <c r="G19" s="12">
        <f t="shared" si="13"/>
        <v>1800000000</v>
      </c>
      <c r="H19" s="12">
        <f t="shared" si="13"/>
        <v>1912500000</v>
      </c>
      <c r="I19" s="12">
        <f t="shared" si="13"/>
        <v>2025000000</v>
      </c>
      <c r="J19" s="12">
        <f t="shared" ref="J19" si="14">J17*J18</f>
        <v>2025000000</v>
      </c>
      <c r="K19" s="12">
        <f t="shared" ref="K19" si="15">K17*K18</f>
        <v>2137500000</v>
      </c>
      <c r="L19" s="12">
        <f t="shared" ref="L19" si="16">L17*L18</f>
        <v>2137500000</v>
      </c>
      <c r="M19" s="12">
        <f t="shared" ref="M19" si="17">M17*M18</f>
        <v>2250000000</v>
      </c>
      <c r="N19" s="12">
        <f t="shared" ref="N19" si="18">N17*N18</f>
        <v>2250000000</v>
      </c>
    </row>
    <row r="20" spans="1:14" x14ac:dyDescent="0.25">
      <c r="A20" s="34" t="s">
        <v>137</v>
      </c>
      <c r="B20" s="51" t="s">
        <v>1</v>
      </c>
      <c r="C20" s="51"/>
      <c r="D20" s="51"/>
      <c r="E20" s="12">
        <f>$C2*E7*10%</f>
        <v>5400</v>
      </c>
      <c r="F20" s="12">
        <f t="shared" ref="F20:N20" si="19">$C2*F7*10%</f>
        <v>6300</v>
      </c>
      <c r="G20" s="12">
        <f t="shared" si="19"/>
        <v>7200</v>
      </c>
      <c r="H20" s="12">
        <f t="shared" si="19"/>
        <v>7650</v>
      </c>
      <c r="I20" s="12">
        <f t="shared" si="19"/>
        <v>8100</v>
      </c>
      <c r="J20" s="12">
        <f t="shared" si="19"/>
        <v>8100</v>
      </c>
      <c r="K20" s="12">
        <f t="shared" si="19"/>
        <v>8550</v>
      </c>
      <c r="L20" s="12">
        <f t="shared" si="19"/>
        <v>8550</v>
      </c>
      <c r="M20" s="12">
        <f t="shared" si="19"/>
        <v>9000</v>
      </c>
      <c r="N20" s="12">
        <f t="shared" si="19"/>
        <v>9000</v>
      </c>
    </row>
    <row r="21" spans="1:14" x14ac:dyDescent="0.25">
      <c r="A21" s="52"/>
      <c r="B21" s="51" t="s">
        <v>2</v>
      </c>
      <c r="C21" s="51"/>
      <c r="D21" s="51"/>
      <c r="E21" s="13">
        <v>200000</v>
      </c>
      <c r="F21" s="13">
        <v>200000</v>
      </c>
      <c r="G21" s="13">
        <v>200000</v>
      </c>
      <c r="H21" s="13">
        <v>200000</v>
      </c>
      <c r="I21" s="13">
        <v>200000</v>
      </c>
      <c r="J21" s="13">
        <v>200000</v>
      </c>
      <c r="K21" s="13">
        <v>200000</v>
      </c>
      <c r="L21" s="13">
        <v>200000</v>
      </c>
      <c r="M21" s="13">
        <v>200000</v>
      </c>
      <c r="N21" s="13">
        <v>200000</v>
      </c>
    </row>
    <row r="22" spans="1:14" x14ac:dyDescent="0.25">
      <c r="A22" s="53"/>
      <c r="B22" s="51" t="s">
        <v>3</v>
      </c>
      <c r="C22" s="51"/>
      <c r="D22" s="51"/>
      <c r="E22" s="12">
        <f>E20*E21</f>
        <v>1080000000</v>
      </c>
      <c r="F22" s="12">
        <f t="shared" ref="F22:I22" si="20">F20*F21</f>
        <v>1260000000</v>
      </c>
      <c r="G22" s="12">
        <f t="shared" si="20"/>
        <v>1440000000</v>
      </c>
      <c r="H22" s="12">
        <f t="shared" si="20"/>
        <v>1530000000</v>
      </c>
      <c r="I22" s="12">
        <f t="shared" si="20"/>
        <v>1620000000</v>
      </c>
      <c r="J22" s="12">
        <f t="shared" ref="J22" si="21">J20*J21</f>
        <v>1620000000</v>
      </c>
      <c r="K22" s="12">
        <f t="shared" ref="K22" si="22">K20*K21</f>
        <v>1710000000</v>
      </c>
      <c r="L22" s="12">
        <f t="shared" ref="L22" si="23">L20*L21</f>
        <v>1710000000</v>
      </c>
      <c r="M22" s="12">
        <f t="shared" ref="M22" si="24">M20*M21</f>
        <v>1800000000</v>
      </c>
      <c r="N22" s="12">
        <f t="shared" ref="N22" si="25">N20*N21</f>
        <v>1800000000</v>
      </c>
    </row>
    <row r="23" spans="1:14" x14ac:dyDescent="0.25">
      <c r="A23" s="34" t="s">
        <v>138</v>
      </c>
      <c r="B23" s="51" t="s">
        <v>1</v>
      </c>
      <c r="C23" s="51"/>
      <c r="D23" s="51"/>
      <c r="E23" s="12">
        <f>$C2*E7*10%</f>
        <v>5400</v>
      </c>
      <c r="F23" s="12">
        <f t="shared" ref="F23:N23" si="26">$C2*F7*10%</f>
        <v>6300</v>
      </c>
      <c r="G23" s="12">
        <f t="shared" si="26"/>
        <v>7200</v>
      </c>
      <c r="H23" s="12">
        <f t="shared" si="26"/>
        <v>7650</v>
      </c>
      <c r="I23" s="12">
        <f t="shared" si="26"/>
        <v>8100</v>
      </c>
      <c r="J23" s="12">
        <f t="shared" si="26"/>
        <v>8100</v>
      </c>
      <c r="K23" s="12">
        <f t="shared" si="26"/>
        <v>8550</v>
      </c>
      <c r="L23" s="12">
        <f t="shared" si="26"/>
        <v>8550</v>
      </c>
      <c r="M23" s="12">
        <f t="shared" si="26"/>
        <v>9000</v>
      </c>
      <c r="N23" s="12">
        <f t="shared" si="26"/>
        <v>9000</v>
      </c>
    </row>
    <row r="24" spans="1:14" x14ac:dyDescent="0.25">
      <c r="A24" s="52"/>
      <c r="B24" s="51" t="s">
        <v>2</v>
      </c>
      <c r="C24" s="51"/>
      <c r="D24" s="51"/>
      <c r="E24" s="13">
        <v>150000</v>
      </c>
      <c r="F24" s="13">
        <v>150000</v>
      </c>
      <c r="G24" s="13">
        <v>150000</v>
      </c>
      <c r="H24" s="13">
        <v>150000</v>
      </c>
      <c r="I24" s="13">
        <v>150000</v>
      </c>
      <c r="J24" s="13">
        <v>150000</v>
      </c>
      <c r="K24" s="13">
        <v>150000</v>
      </c>
      <c r="L24" s="13">
        <v>150000</v>
      </c>
      <c r="M24" s="13">
        <v>150000</v>
      </c>
      <c r="N24" s="13">
        <v>150000</v>
      </c>
    </row>
    <row r="25" spans="1:14" x14ac:dyDescent="0.25">
      <c r="A25" s="53"/>
      <c r="B25" s="51" t="s">
        <v>3</v>
      </c>
      <c r="C25" s="51"/>
      <c r="D25" s="51"/>
      <c r="E25" s="12">
        <f>E23*E24</f>
        <v>810000000</v>
      </c>
      <c r="F25" s="12">
        <f t="shared" ref="F25:I25" si="27">F23*F24</f>
        <v>945000000</v>
      </c>
      <c r="G25" s="12">
        <f t="shared" si="27"/>
        <v>1080000000</v>
      </c>
      <c r="H25" s="12">
        <f t="shared" si="27"/>
        <v>1147500000</v>
      </c>
      <c r="I25" s="12">
        <f t="shared" si="27"/>
        <v>1215000000</v>
      </c>
      <c r="J25" s="12">
        <f t="shared" ref="J25" si="28">J23*J24</f>
        <v>1215000000</v>
      </c>
      <c r="K25" s="12">
        <f t="shared" ref="K25" si="29">K23*K24</f>
        <v>1282500000</v>
      </c>
      <c r="L25" s="12">
        <f t="shared" ref="L25" si="30">L23*L24</f>
        <v>1282500000</v>
      </c>
      <c r="M25" s="12">
        <f t="shared" ref="M25" si="31">M23*M24</f>
        <v>1350000000</v>
      </c>
      <c r="N25" s="12">
        <f t="shared" ref="N25" si="32">N23*N24</f>
        <v>1350000000</v>
      </c>
    </row>
    <row r="26" spans="1:14" x14ac:dyDescent="0.25">
      <c r="A26" s="46" t="s">
        <v>10</v>
      </c>
      <c r="B26" s="46"/>
      <c r="C26" s="46"/>
      <c r="D26" s="46"/>
      <c r="E26" s="14">
        <f>E9+E12+E15+E19+E22+E25</f>
        <v>7398000000</v>
      </c>
      <c r="F26" s="14">
        <f t="shared" ref="F26:I26" si="33">F9+F12+F15+F19+F22+F25</f>
        <v>8631000000</v>
      </c>
      <c r="G26" s="14">
        <f t="shared" si="33"/>
        <v>9864000000</v>
      </c>
      <c r="H26" s="14">
        <f t="shared" si="33"/>
        <v>10480500000</v>
      </c>
      <c r="I26" s="14">
        <f t="shared" si="33"/>
        <v>11097000000</v>
      </c>
      <c r="J26" s="14">
        <f t="shared" ref="J26" si="34">J9+J12+J15+J19+J22+J25</f>
        <v>11097000000</v>
      </c>
      <c r="K26" s="14">
        <f t="shared" ref="K26" si="35">K9+K12+K15+K19+K22+K25</f>
        <v>11713500000</v>
      </c>
      <c r="L26" s="14">
        <f t="shared" ref="L26" si="36">L9+L12+L15+L19+L22+L25</f>
        <v>11713500000</v>
      </c>
      <c r="M26" s="14">
        <f t="shared" ref="M26" si="37">M9+M12+M15+M19+M22+M25</f>
        <v>12330000000</v>
      </c>
      <c r="N26" s="14">
        <f t="shared" ref="N26" si="38">N9+N12+N15+N19+N22+N25</f>
        <v>12330000000</v>
      </c>
    </row>
  </sheetData>
  <mergeCells count="30">
    <mergeCell ref="A18:A19"/>
    <mergeCell ref="A21:A22"/>
    <mergeCell ref="A24:A25"/>
    <mergeCell ref="A2:B2"/>
    <mergeCell ref="B5:N5"/>
    <mergeCell ref="B16:N16"/>
    <mergeCell ref="A7:A9"/>
    <mergeCell ref="A11:A12"/>
    <mergeCell ref="A14:A15"/>
    <mergeCell ref="B21:D21"/>
    <mergeCell ref="B22:D22"/>
    <mergeCell ref="B23:D23"/>
    <mergeCell ref="B24:D24"/>
    <mergeCell ref="B25:D25"/>
    <mergeCell ref="A26:D26"/>
    <mergeCell ref="B6:D6"/>
    <mergeCell ref="B4:D4"/>
    <mergeCell ref="B8:D8"/>
    <mergeCell ref="B7:D7"/>
    <mergeCell ref="B11:D11"/>
    <mergeCell ref="B13:D13"/>
    <mergeCell ref="B12:D12"/>
    <mergeCell ref="B14:D14"/>
    <mergeCell ref="B15:D15"/>
    <mergeCell ref="B9:D9"/>
    <mergeCell ref="B10:D10"/>
    <mergeCell ref="B17:D17"/>
    <mergeCell ref="B18:D18"/>
    <mergeCell ref="B19:D19"/>
    <mergeCell ref="B20:D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0"/>
  <sheetViews>
    <sheetView topLeftCell="A17" workbookViewId="0">
      <selection activeCell="A29" sqref="A29"/>
    </sheetView>
  </sheetViews>
  <sheetFormatPr defaultRowHeight="15" x14ac:dyDescent="0.25"/>
  <cols>
    <col min="1" max="1" width="31.140625" customWidth="1"/>
    <col min="5" max="9" width="18" bestFit="1" customWidth="1"/>
    <col min="10" max="14" width="16.85546875" bestFit="1" customWidth="1"/>
  </cols>
  <sheetData>
    <row r="2" spans="1:14" x14ac:dyDescent="0.25">
      <c r="A2" s="35"/>
      <c r="B2" s="59"/>
      <c r="C2" s="59"/>
      <c r="D2" s="59"/>
      <c r="E2" s="36">
        <v>2019</v>
      </c>
      <c r="F2" s="36">
        <f>E2+1</f>
        <v>2020</v>
      </c>
      <c r="G2" s="36">
        <f t="shared" ref="G2:N2" si="0">F2+1</f>
        <v>2021</v>
      </c>
      <c r="H2" s="36">
        <f t="shared" si="0"/>
        <v>2022</v>
      </c>
      <c r="I2" s="36">
        <f t="shared" si="0"/>
        <v>2023</v>
      </c>
      <c r="J2" s="36">
        <f t="shared" si="0"/>
        <v>2024</v>
      </c>
      <c r="K2" s="36">
        <f t="shared" si="0"/>
        <v>2025</v>
      </c>
      <c r="L2" s="36">
        <f t="shared" si="0"/>
        <v>2026</v>
      </c>
      <c r="M2" s="36">
        <f t="shared" si="0"/>
        <v>2027</v>
      </c>
      <c r="N2" s="36">
        <f t="shared" si="0"/>
        <v>2028</v>
      </c>
    </row>
    <row r="3" spans="1:14" x14ac:dyDescent="0.25">
      <c r="A3" s="34" t="s">
        <v>100</v>
      </c>
      <c r="B3" s="51" t="s">
        <v>1</v>
      </c>
      <c r="C3" s="51"/>
      <c r="D3" s="51"/>
      <c r="E3" s="10">
        <f>'Doanh thu '!E6</f>
        <v>10800</v>
      </c>
      <c r="F3" s="10">
        <f>'Doanh thu '!F6</f>
        <v>12600</v>
      </c>
      <c r="G3" s="10">
        <f>'Doanh thu '!G6</f>
        <v>14400</v>
      </c>
      <c r="H3" s="10">
        <f>'Doanh thu '!H6</f>
        <v>15300</v>
      </c>
      <c r="I3" s="10">
        <f>'Doanh thu '!I6</f>
        <v>16200</v>
      </c>
      <c r="J3" s="10">
        <f>'Doanh thu '!J6</f>
        <v>16200</v>
      </c>
      <c r="K3" s="10">
        <f>'Doanh thu '!K6</f>
        <v>17100</v>
      </c>
      <c r="L3" s="10">
        <f>'Doanh thu '!L6</f>
        <v>17100</v>
      </c>
      <c r="M3" s="10">
        <f>'Doanh thu '!M6</f>
        <v>18000</v>
      </c>
      <c r="N3" s="10">
        <f>'Doanh thu '!N6</f>
        <v>18000</v>
      </c>
    </row>
    <row r="4" spans="1:14" x14ac:dyDescent="0.25">
      <c r="A4" s="52"/>
      <c r="B4" s="51" t="s">
        <v>7</v>
      </c>
      <c r="C4" s="51"/>
      <c r="D4" s="51"/>
      <c r="E4" s="6">
        <v>60000</v>
      </c>
      <c r="F4" s="6">
        <v>60000</v>
      </c>
      <c r="G4" s="6">
        <v>60000</v>
      </c>
      <c r="H4" s="6">
        <v>60000</v>
      </c>
      <c r="I4" s="6">
        <v>60000</v>
      </c>
      <c r="J4" s="6">
        <v>60000</v>
      </c>
      <c r="K4" s="6">
        <v>60000</v>
      </c>
      <c r="L4" s="6">
        <v>60000</v>
      </c>
      <c r="M4" s="6">
        <v>60000</v>
      </c>
      <c r="N4" s="6">
        <v>60000</v>
      </c>
    </row>
    <row r="5" spans="1:14" x14ac:dyDescent="0.25">
      <c r="A5" s="53"/>
      <c r="B5" s="51" t="s">
        <v>5</v>
      </c>
      <c r="C5" s="51"/>
      <c r="D5" s="51"/>
      <c r="E5" s="8">
        <f>E3*E4</f>
        <v>648000000</v>
      </c>
      <c r="F5" s="8">
        <f>F3*F4</f>
        <v>756000000</v>
      </c>
      <c r="G5" s="8">
        <f>G3*G4</f>
        <v>864000000</v>
      </c>
      <c r="H5" s="8">
        <f>H3*H4</f>
        <v>918000000</v>
      </c>
      <c r="I5" s="8">
        <f>I3*I4</f>
        <v>972000000</v>
      </c>
      <c r="J5" s="8">
        <f t="shared" ref="J5:N5" si="1">J3*J4</f>
        <v>972000000</v>
      </c>
      <c r="K5" s="8">
        <f t="shared" si="1"/>
        <v>1026000000</v>
      </c>
      <c r="L5" s="8">
        <f t="shared" si="1"/>
        <v>1026000000</v>
      </c>
      <c r="M5" s="8">
        <f t="shared" si="1"/>
        <v>1080000000</v>
      </c>
      <c r="N5" s="8">
        <f t="shared" si="1"/>
        <v>1080000000</v>
      </c>
    </row>
    <row r="6" spans="1:14" x14ac:dyDescent="0.25">
      <c r="A6" s="34" t="s">
        <v>102</v>
      </c>
      <c r="B6" s="51" t="s">
        <v>1</v>
      </c>
      <c r="C6" s="51"/>
      <c r="D6" s="51"/>
      <c r="E6" s="10">
        <f>'Doanh thu '!E10</f>
        <v>16200</v>
      </c>
      <c r="F6" s="10">
        <f>'Doanh thu '!F10</f>
        <v>18899.999999999996</v>
      </c>
      <c r="G6" s="10">
        <f>'Doanh thu '!G10</f>
        <v>21600</v>
      </c>
      <c r="H6" s="10">
        <f>'Doanh thu '!H10</f>
        <v>22950</v>
      </c>
      <c r="I6" s="10">
        <f>'Doanh thu '!I10</f>
        <v>24300</v>
      </c>
      <c r="J6" s="10">
        <f>'Doanh thu '!J10</f>
        <v>24300</v>
      </c>
      <c r="K6" s="10">
        <f>'Doanh thu '!K10</f>
        <v>25650</v>
      </c>
      <c r="L6" s="10">
        <f>'Doanh thu '!L10</f>
        <v>25650</v>
      </c>
      <c r="M6" s="10">
        <f>'Doanh thu '!M10</f>
        <v>27000</v>
      </c>
      <c r="N6" s="10">
        <f>'Doanh thu '!N10</f>
        <v>27000</v>
      </c>
    </row>
    <row r="7" spans="1:14" x14ac:dyDescent="0.25">
      <c r="A7" s="52"/>
      <c r="B7" s="60" t="s">
        <v>7</v>
      </c>
      <c r="C7" s="61"/>
      <c r="D7" s="62"/>
      <c r="E7" s="6">
        <v>70000</v>
      </c>
      <c r="F7" s="6">
        <v>70000</v>
      </c>
      <c r="G7" s="6">
        <v>70000</v>
      </c>
      <c r="H7" s="6">
        <v>70000</v>
      </c>
      <c r="I7" s="6">
        <v>70000</v>
      </c>
      <c r="J7" s="6">
        <v>70000</v>
      </c>
      <c r="K7" s="6">
        <v>70000</v>
      </c>
      <c r="L7" s="6">
        <v>70000</v>
      </c>
      <c r="M7" s="6">
        <v>70000</v>
      </c>
      <c r="N7" s="6">
        <v>70000</v>
      </c>
    </row>
    <row r="8" spans="1:14" x14ac:dyDescent="0.25">
      <c r="A8" s="53"/>
      <c r="B8" s="60" t="s">
        <v>5</v>
      </c>
      <c r="C8" s="61"/>
      <c r="D8" s="62"/>
      <c r="E8" s="10">
        <f>E6*E7</f>
        <v>1134000000</v>
      </c>
      <c r="F8" s="10">
        <f t="shared" ref="F8:N8" si="2">F6*F7</f>
        <v>1322999999.9999998</v>
      </c>
      <c r="G8" s="10">
        <f t="shared" si="2"/>
        <v>1512000000</v>
      </c>
      <c r="H8" s="10">
        <f t="shared" si="2"/>
        <v>1606500000</v>
      </c>
      <c r="I8" s="10">
        <f t="shared" si="2"/>
        <v>1701000000</v>
      </c>
      <c r="J8" s="10">
        <f t="shared" si="2"/>
        <v>1701000000</v>
      </c>
      <c r="K8" s="10">
        <f t="shared" si="2"/>
        <v>1795500000</v>
      </c>
      <c r="L8" s="10">
        <f t="shared" si="2"/>
        <v>1795500000</v>
      </c>
      <c r="M8" s="10">
        <f t="shared" si="2"/>
        <v>1890000000</v>
      </c>
      <c r="N8" s="10">
        <f t="shared" si="2"/>
        <v>1890000000</v>
      </c>
    </row>
    <row r="9" spans="1:14" x14ac:dyDescent="0.25">
      <c r="A9" s="34" t="s">
        <v>101</v>
      </c>
      <c r="B9" s="51" t="s">
        <v>1</v>
      </c>
      <c r="C9" s="51"/>
      <c r="D9" s="51"/>
      <c r="E9" s="10">
        <f>'Doanh thu '!E13</f>
        <v>10800</v>
      </c>
      <c r="F9" s="10">
        <f>'Doanh thu '!F13</f>
        <v>12600</v>
      </c>
      <c r="G9" s="10">
        <f>'Doanh thu '!G13</f>
        <v>14400</v>
      </c>
      <c r="H9" s="10">
        <f>'Doanh thu '!H13</f>
        <v>15300</v>
      </c>
      <c r="I9" s="10">
        <f>'Doanh thu '!I13</f>
        <v>16200</v>
      </c>
      <c r="J9" s="10">
        <f>'Doanh thu '!J13</f>
        <v>16200</v>
      </c>
      <c r="K9" s="10">
        <f>'Doanh thu '!K13</f>
        <v>17100</v>
      </c>
      <c r="L9" s="10">
        <f>'Doanh thu '!L13</f>
        <v>17100</v>
      </c>
      <c r="M9" s="10">
        <f>'Doanh thu '!M13</f>
        <v>18000</v>
      </c>
      <c r="N9" s="10">
        <f>'Doanh thu '!N13</f>
        <v>18000</v>
      </c>
    </row>
    <row r="10" spans="1:14" x14ac:dyDescent="0.25">
      <c r="A10" s="52"/>
      <c r="B10" s="60" t="s">
        <v>7</v>
      </c>
      <c r="C10" s="61"/>
      <c r="D10" s="62"/>
      <c r="E10" s="6">
        <v>90000</v>
      </c>
      <c r="F10" s="6">
        <v>90000</v>
      </c>
      <c r="G10" s="6">
        <v>90000</v>
      </c>
      <c r="H10" s="6">
        <v>90000</v>
      </c>
      <c r="I10" s="6">
        <v>90000</v>
      </c>
      <c r="J10" s="6">
        <v>90000</v>
      </c>
      <c r="K10" s="6">
        <v>90000</v>
      </c>
      <c r="L10" s="6">
        <v>90000</v>
      </c>
      <c r="M10" s="6">
        <v>90000</v>
      </c>
      <c r="N10" s="6">
        <v>90000</v>
      </c>
    </row>
    <row r="11" spans="1:14" x14ac:dyDescent="0.25">
      <c r="A11" s="53"/>
      <c r="B11" s="60" t="s">
        <v>5</v>
      </c>
      <c r="C11" s="61"/>
      <c r="D11" s="62"/>
      <c r="E11" s="10">
        <f>E9*E10</f>
        <v>972000000</v>
      </c>
      <c r="F11" s="10">
        <f t="shared" ref="F11:N11" si="3">F9*F10</f>
        <v>1134000000</v>
      </c>
      <c r="G11" s="10">
        <f t="shared" si="3"/>
        <v>1296000000</v>
      </c>
      <c r="H11" s="10">
        <f t="shared" si="3"/>
        <v>1377000000</v>
      </c>
      <c r="I11" s="10">
        <f t="shared" si="3"/>
        <v>1458000000</v>
      </c>
      <c r="J11" s="10">
        <f t="shared" si="3"/>
        <v>1458000000</v>
      </c>
      <c r="K11" s="10">
        <f t="shared" si="3"/>
        <v>1539000000</v>
      </c>
      <c r="L11" s="10">
        <f t="shared" si="3"/>
        <v>1539000000</v>
      </c>
      <c r="M11" s="10">
        <f t="shared" si="3"/>
        <v>1620000000</v>
      </c>
      <c r="N11" s="10">
        <f t="shared" si="3"/>
        <v>1620000000</v>
      </c>
    </row>
    <row r="12" spans="1:14" x14ac:dyDescent="0.25">
      <c r="A12" s="27" t="s">
        <v>139</v>
      </c>
      <c r="B12" s="51" t="s">
        <v>1</v>
      </c>
      <c r="C12" s="51"/>
      <c r="D12" s="51"/>
      <c r="E12" s="10">
        <f>'Doanh thu '!E17</f>
        <v>5400</v>
      </c>
      <c r="F12" s="10">
        <f>'Doanh thu '!F17</f>
        <v>6300</v>
      </c>
      <c r="G12" s="10">
        <f>'Doanh thu '!G17</f>
        <v>7200</v>
      </c>
      <c r="H12" s="10">
        <f>'Doanh thu '!H17</f>
        <v>7650</v>
      </c>
      <c r="I12" s="10">
        <f>'Doanh thu '!I17</f>
        <v>8100</v>
      </c>
      <c r="J12" s="10">
        <f>'Doanh thu '!J17</f>
        <v>8100</v>
      </c>
      <c r="K12" s="10">
        <f>'Doanh thu '!K17</f>
        <v>8550</v>
      </c>
      <c r="L12" s="10">
        <f>'Doanh thu '!L17</f>
        <v>8550</v>
      </c>
      <c r="M12" s="10">
        <f>'Doanh thu '!M17</f>
        <v>9000</v>
      </c>
      <c r="N12" s="10">
        <f>'Doanh thu '!N17</f>
        <v>9000</v>
      </c>
    </row>
    <row r="13" spans="1:14" x14ac:dyDescent="0.25">
      <c r="A13" s="66"/>
      <c r="B13" s="60" t="s">
        <v>7</v>
      </c>
      <c r="C13" s="61"/>
      <c r="D13" s="62"/>
      <c r="E13" s="6">
        <v>200000</v>
      </c>
      <c r="F13" s="6">
        <v>200000</v>
      </c>
      <c r="G13" s="6">
        <v>200000</v>
      </c>
      <c r="H13" s="6">
        <v>200000</v>
      </c>
      <c r="I13" s="6">
        <v>200000</v>
      </c>
      <c r="J13" s="6">
        <v>200000</v>
      </c>
      <c r="K13" s="6">
        <v>200000</v>
      </c>
      <c r="L13" s="6">
        <v>200000</v>
      </c>
      <c r="M13" s="6">
        <v>200000</v>
      </c>
      <c r="N13" s="6">
        <v>200000</v>
      </c>
    </row>
    <row r="14" spans="1:14" x14ac:dyDescent="0.25">
      <c r="A14" s="66"/>
      <c r="B14" s="60" t="s">
        <v>5</v>
      </c>
      <c r="C14" s="61"/>
      <c r="D14" s="62"/>
      <c r="E14" s="10">
        <f>E12*E13</f>
        <v>1080000000</v>
      </c>
      <c r="F14" s="10">
        <f t="shared" ref="F14:I14" si="4">F12*F13</f>
        <v>1260000000</v>
      </c>
      <c r="G14" s="10">
        <f t="shared" si="4"/>
        <v>1440000000</v>
      </c>
      <c r="H14" s="10">
        <f t="shared" si="4"/>
        <v>1530000000</v>
      </c>
      <c r="I14" s="10">
        <f t="shared" si="4"/>
        <v>1620000000</v>
      </c>
      <c r="J14" s="10">
        <f t="shared" ref="J14" si="5">J12*J13</f>
        <v>1620000000</v>
      </c>
      <c r="K14" s="10">
        <f t="shared" ref="K14" si="6">K12*K13</f>
        <v>1710000000</v>
      </c>
      <c r="L14" s="10">
        <f t="shared" ref="L14" si="7">L12*L13</f>
        <v>1710000000</v>
      </c>
      <c r="M14" s="10">
        <f t="shared" ref="M14" si="8">M12*M13</f>
        <v>1800000000</v>
      </c>
      <c r="N14" s="10">
        <f t="shared" ref="N14" si="9">N12*N13</f>
        <v>1800000000</v>
      </c>
    </row>
    <row r="15" spans="1:14" x14ac:dyDescent="0.25">
      <c r="A15" s="27" t="s">
        <v>141</v>
      </c>
      <c r="B15" s="51" t="s">
        <v>1</v>
      </c>
      <c r="C15" s="51"/>
      <c r="D15" s="51"/>
      <c r="E15" s="10">
        <f>'Doanh thu '!E20</f>
        <v>5400</v>
      </c>
      <c r="F15" s="10">
        <f>'Doanh thu '!F20</f>
        <v>6300</v>
      </c>
      <c r="G15" s="10">
        <f>'Doanh thu '!G20</f>
        <v>7200</v>
      </c>
      <c r="H15" s="10">
        <f>'Doanh thu '!H20</f>
        <v>7650</v>
      </c>
      <c r="I15" s="10">
        <f>'Doanh thu '!I20</f>
        <v>8100</v>
      </c>
      <c r="J15" s="10">
        <f>'Doanh thu '!J20</f>
        <v>8100</v>
      </c>
      <c r="K15" s="10">
        <f>'Doanh thu '!K20</f>
        <v>8550</v>
      </c>
      <c r="L15" s="10">
        <f>'Doanh thu '!L20</f>
        <v>8550</v>
      </c>
      <c r="M15" s="10">
        <f>'Doanh thu '!M20</f>
        <v>9000</v>
      </c>
      <c r="N15" s="10">
        <f>'Doanh thu '!N20</f>
        <v>9000</v>
      </c>
    </row>
    <row r="16" spans="1:14" x14ac:dyDescent="0.25">
      <c r="A16" s="66"/>
      <c r="B16" s="60" t="s">
        <v>7</v>
      </c>
      <c r="C16" s="61"/>
      <c r="D16" s="62"/>
      <c r="E16" s="6">
        <v>150000</v>
      </c>
      <c r="F16" s="6">
        <v>150000</v>
      </c>
      <c r="G16" s="6">
        <v>150000</v>
      </c>
      <c r="H16" s="6">
        <v>150000</v>
      </c>
      <c r="I16" s="6">
        <v>150000</v>
      </c>
      <c r="J16" s="6">
        <v>150000</v>
      </c>
      <c r="K16" s="6">
        <v>150000</v>
      </c>
      <c r="L16" s="6">
        <v>150000</v>
      </c>
      <c r="M16" s="6">
        <v>150000</v>
      </c>
      <c r="N16" s="6">
        <v>150000</v>
      </c>
    </row>
    <row r="17" spans="1:14" x14ac:dyDescent="0.25">
      <c r="A17" s="66"/>
      <c r="B17" s="60" t="s">
        <v>5</v>
      </c>
      <c r="C17" s="61"/>
      <c r="D17" s="62"/>
      <c r="E17" s="10">
        <f>E15*E16</f>
        <v>810000000</v>
      </c>
      <c r="F17" s="10">
        <f t="shared" ref="F17:I17" si="10">F15*F16</f>
        <v>945000000</v>
      </c>
      <c r="G17" s="10">
        <f t="shared" si="10"/>
        <v>1080000000</v>
      </c>
      <c r="H17" s="10">
        <f t="shared" si="10"/>
        <v>1147500000</v>
      </c>
      <c r="I17" s="10">
        <f t="shared" si="10"/>
        <v>1215000000</v>
      </c>
      <c r="J17" s="10">
        <f t="shared" ref="J17" si="11">J15*J16</f>
        <v>1215000000</v>
      </c>
      <c r="K17" s="10">
        <f t="shared" ref="K17" si="12">K15*K16</f>
        <v>1282500000</v>
      </c>
      <c r="L17" s="10">
        <f t="shared" ref="L17" si="13">L15*L16</f>
        <v>1282500000</v>
      </c>
      <c r="M17" s="10">
        <f t="shared" ref="M17" si="14">M15*M16</f>
        <v>1350000000</v>
      </c>
      <c r="N17" s="10">
        <f t="shared" ref="N17" si="15">N15*N16</f>
        <v>1350000000</v>
      </c>
    </row>
    <row r="18" spans="1:14" x14ac:dyDescent="0.25">
      <c r="A18" s="27" t="s">
        <v>142</v>
      </c>
      <c r="B18" s="51" t="s">
        <v>1</v>
      </c>
      <c r="C18" s="51"/>
      <c r="D18" s="51"/>
      <c r="E18" s="10">
        <f>'Doanh thu '!E23</f>
        <v>5400</v>
      </c>
      <c r="F18" s="10">
        <f>'Doanh thu '!F23</f>
        <v>6300</v>
      </c>
      <c r="G18" s="10">
        <f>'Doanh thu '!G23</f>
        <v>7200</v>
      </c>
      <c r="H18" s="10">
        <f>'Doanh thu '!H23</f>
        <v>7650</v>
      </c>
      <c r="I18" s="10">
        <f>'Doanh thu '!I23</f>
        <v>8100</v>
      </c>
      <c r="J18" s="10">
        <f>'Doanh thu '!J23</f>
        <v>8100</v>
      </c>
      <c r="K18" s="10">
        <f>'Doanh thu '!K23</f>
        <v>8550</v>
      </c>
      <c r="L18" s="10">
        <f>'Doanh thu '!L23</f>
        <v>8550</v>
      </c>
      <c r="M18" s="10">
        <f>'Doanh thu '!M23</f>
        <v>9000</v>
      </c>
      <c r="N18" s="10">
        <f>'Doanh thu '!N23</f>
        <v>9000</v>
      </c>
    </row>
    <row r="19" spans="1:14" x14ac:dyDescent="0.25">
      <c r="A19" s="66"/>
      <c r="B19" s="60" t="s">
        <v>7</v>
      </c>
      <c r="C19" s="61"/>
      <c r="D19" s="62"/>
      <c r="E19" s="6">
        <v>95000</v>
      </c>
      <c r="F19" s="6">
        <v>95000</v>
      </c>
      <c r="G19" s="6">
        <v>95000</v>
      </c>
      <c r="H19" s="6">
        <v>95000</v>
      </c>
      <c r="I19" s="6">
        <v>95000</v>
      </c>
      <c r="J19" s="6">
        <v>95000</v>
      </c>
      <c r="K19" s="6">
        <v>95000</v>
      </c>
      <c r="L19" s="6">
        <v>95000</v>
      </c>
      <c r="M19" s="6">
        <v>95000</v>
      </c>
      <c r="N19" s="6">
        <v>95000</v>
      </c>
    </row>
    <row r="20" spans="1:14" x14ac:dyDescent="0.25">
      <c r="A20" s="66"/>
      <c r="B20" s="60" t="s">
        <v>5</v>
      </c>
      <c r="C20" s="61"/>
      <c r="D20" s="62"/>
      <c r="E20" s="10">
        <f>E18*E19</f>
        <v>513000000</v>
      </c>
      <c r="F20" s="10">
        <f t="shared" ref="F20:I20" si="16">F18*F19</f>
        <v>598500000</v>
      </c>
      <c r="G20" s="10">
        <f t="shared" si="16"/>
        <v>684000000</v>
      </c>
      <c r="H20" s="10">
        <f t="shared" si="16"/>
        <v>726750000</v>
      </c>
      <c r="I20" s="10">
        <f t="shared" si="16"/>
        <v>769500000</v>
      </c>
      <c r="J20" s="10">
        <f t="shared" ref="J20" si="17">J18*J19</f>
        <v>769500000</v>
      </c>
      <c r="K20" s="10">
        <f t="shared" ref="K20" si="18">K18*K19</f>
        <v>812250000</v>
      </c>
      <c r="L20" s="10">
        <f t="shared" ref="L20" si="19">L18*L19</f>
        <v>812250000</v>
      </c>
      <c r="M20" s="10">
        <f t="shared" ref="M20" si="20">M18*M19</f>
        <v>855000000</v>
      </c>
      <c r="N20" s="10">
        <f t="shared" ref="N20" si="21">N18*N19</f>
        <v>855000000</v>
      </c>
    </row>
    <row r="21" spans="1:14" x14ac:dyDescent="0.25">
      <c r="A21" s="67"/>
      <c r="B21" s="51" t="s">
        <v>9</v>
      </c>
      <c r="C21" s="51"/>
      <c r="D21" s="51"/>
      <c r="E21" s="9">
        <f>E11+E8+E5+E14+E17+E20</f>
        <v>5157000000</v>
      </c>
      <c r="F21" s="9">
        <f t="shared" ref="F21:I21" si="22">F11+F8+F5+F14+F17+F20</f>
        <v>6016500000</v>
      </c>
      <c r="G21" s="9">
        <f t="shared" si="22"/>
        <v>6876000000</v>
      </c>
      <c r="H21" s="9">
        <f t="shared" si="22"/>
        <v>7305750000</v>
      </c>
      <c r="I21" s="9">
        <f t="shared" si="22"/>
        <v>7735500000</v>
      </c>
      <c r="J21" s="9">
        <f t="shared" ref="J21" si="23">J11+J8+J5+J14+J17+J20</f>
        <v>7735500000</v>
      </c>
      <c r="K21" s="9">
        <f t="shared" ref="K21" si="24">K11+K8+K5+K14+K17+K20</f>
        <v>8165250000</v>
      </c>
      <c r="L21" s="9">
        <f t="shared" ref="L21" si="25">L11+L8+L5+L14+L17+L20</f>
        <v>8165250000</v>
      </c>
      <c r="M21" s="9">
        <f t="shared" ref="M21" si="26">M11+M8+M5+M14+M17+M20</f>
        <v>8595000000</v>
      </c>
      <c r="N21" s="9">
        <f t="shared" ref="N21" si="27">N11+N8+N5+N14+N17+N20</f>
        <v>8595000000</v>
      </c>
    </row>
    <row r="22" spans="1:14" x14ac:dyDescent="0.25">
      <c r="A22" s="18"/>
      <c r="B22" s="64"/>
      <c r="C22" s="64"/>
      <c r="D22" s="64"/>
      <c r="E22" s="9"/>
      <c r="F22" s="9"/>
      <c r="G22" s="9"/>
      <c r="H22" s="9"/>
      <c r="I22" s="9"/>
    </row>
    <row r="23" spans="1:14" x14ac:dyDescent="0.25">
      <c r="B23" s="65" t="s">
        <v>82</v>
      </c>
      <c r="C23" s="65"/>
      <c r="D23" s="65"/>
      <c r="E23" s="36">
        <v>2019</v>
      </c>
      <c r="F23" s="36">
        <f>E23+1</f>
        <v>2020</v>
      </c>
      <c r="G23" s="36">
        <f t="shared" ref="G23:N23" si="28">F23+1</f>
        <v>2021</v>
      </c>
      <c r="H23" s="36">
        <f t="shared" si="28"/>
        <v>2022</v>
      </c>
      <c r="I23" s="36">
        <f t="shared" si="28"/>
        <v>2023</v>
      </c>
      <c r="J23" s="36">
        <f t="shared" si="28"/>
        <v>2024</v>
      </c>
      <c r="K23" s="36">
        <f t="shared" si="28"/>
        <v>2025</v>
      </c>
      <c r="L23" s="36">
        <f t="shared" si="28"/>
        <v>2026</v>
      </c>
      <c r="M23" s="36">
        <f t="shared" si="28"/>
        <v>2027</v>
      </c>
      <c r="N23" s="36">
        <f t="shared" si="28"/>
        <v>2028</v>
      </c>
    </row>
    <row r="24" spans="1:14" x14ac:dyDescent="0.25">
      <c r="B24" s="63" t="s">
        <v>6</v>
      </c>
      <c r="C24" s="63"/>
      <c r="D24" s="63"/>
      <c r="E24" s="9">
        <f>E21</f>
        <v>5157000000</v>
      </c>
      <c r="F24" s="9">
        <f>F21</f>
        <v>6016500000</v>
      </c>
      <c r="G24" s="9">
        <f>G21</f>
        <v>6876000000</v>
      </c>
      <c r="H24" s="9">
        <f>H21</f>
        <v>7305750000</v>
      </c>
      <c r="I24" s="9">
        <f>I21</f>
        <v>7735500000</v>
      </c>
      <c r="J24" s="9">
        <f t="shared" ref="J24:N24" si="29">J21</f>
        <v>7735500000</v>
      </c>
      <c r="K24" s="9">
        <f t="shared" si="29"/>
        <v>8165250000</v>
      </c>
      <c r="L24" s="9">
        <f t="shared" si="29"/>
        <v>8165250000</v>
      </c>
      <c r="M24" s="9">
        <f t="shared" si="29"/>
        <v>8595000000</v>
      </c>
      <c r="N24" s="9">
        <f t="shared" si="29"/>
        <v>8595000000</v>
      </c>
    </row>
    <row r="25" spans="1:14" x14ac:dyDescent="0.25">
      <c r="B25" s="63" t="s">
        <v>104</v>
      </c>
      <c r="C25" s="63"/>
      <c r="D25" s="63"/>
      <c r="E25" s="10">
        <f>'Doanh thu '!E26*'Đầu vào'!$B22</f>
        <v>221940000</v>
      </c>
      <c r="F25" s="10">
        <f>'Doanh thu '!F26*'Đầu vào'!$B22</f>
        <v>258930000</v>
      </c>
      <c r="G25" s="10">
        <f>'Doanh thu '!G26*'Đầu vào'!$B22</f>
        <v>295920000</v>
      </c>
      <c r="H25" s="10">
        <f>'Doanh thu '!H26*'Đầu vào'!$B22</f>
        <v>314415000</v>
      </c>
      <c r="I25" s="10">
        <f>'Doanh thu '!I26*'Đầu vào'!$B22</f>
        <v>332910000</v>
      </c>
      <c r="J25" s="10">
        <f>'Doanh thu '!J26*'Đầu vào'!$B22</f>
        <v>332910000</v>
      </c>
      <c r="K25" s="10">
        <f>'Doanh thu '!K26*'Đầu vào'!$B22</f>
        <v>351405000</v>
      </c>
      <c r="L25" s="10">
        <f>'Doanh thu '!L26*'Đầu vào'!$B22</f>
        <v>351405000</v>
      </c>
      <c r="M25" s="10">
        <f>'Doanh thu '!M26*'Đầu vào'!$B22</f>
        <v>369900000</v>
      </c>
      <c r="N25" s="10">
        <f>'Doanh thu '!N26*'Đầu vào'!$B22</f>
        <v>369900000</v>
      </c>
    </row>
    <row r="26" spans="1:14" x14ac:dyDescent="0.25">
      <c r="B26" s="63" t="s">
        <v>103</v>
      </c>
      <c r="C26" s="63"/>
      <c r="D26" s="63"/>
      <c r="E26" s="10">
        <f>'Đầu vào'!$B23*'Doanh thu '!E26</f>
        <v>221940000</v>
      </c>
      <c r="F26" s="10">
        <f>'Đầu vào'!$B23*'Doanh thu '!F26</f>
        <v>258930000</v>
      </c>
      <c r="G26" s="10">
        <f>'Đầu vào'!$B23*'Doanh thu '!G26</f>
        <v>295920000</v>
      </c>
      <c r="H26" s="10">
        <f>'Đầu vào'!$B23*'Doanh thu '!H26</f>
        <v>314415000</v>
      </c>
      <c r="I26" s="10">
        <f>'Đầu vào'!$B23*'Doanh thu '!I26</f>
        <v>332910000</v>
      </c>
      <c r="J26" s="10">
        <f>'Đầu vào'!$B23*'Doanh thu '!J26</f>
        <v>332910000</v>
      </c>
      <c r="K26" s="10">
        <f>'Đầu vào'!$B23*'Doanh thu '!K26</f>
        <v>351405000</v>
      </c>
      <c r="L26" s="10">
        <f>'Đầu vào'!$B23*'Doanh thu '!L26</f>
        <v>351405000</v>
      </c>
      <c r="M26" s="10">
        <f>'Đầu vào'!$B23*'Doanh thu '!M26</f>
        <v>369900000</v>
      </c>
      <c r="N26" s="10">
        <f>'Đầu vào'!$B23*'Doanh thu '!N26</f>
        <v>369900000</v>
      </c>
    </row>
    <row r="27" spans="1:14" x14ac:dyDescent="0.25">
      <c r="B27" s="63" t="s">
        <v>81</v>
      </c>
      <c r="C27" s="63"/>
      <c r="D27" s="63"/>
      <c r="E27" s="10">
        <f>'Đầu vào'!$B24*'Doanh thu '!E26</f>
        <v>36990000</v>
      </c>
      <c r="F27" s="10">
        <f>'Đầu vào'!$B24*'Doanh thu '!F26</f>
        <v>43155000</v>
      </c>
      <c r="G27" s="10">
        <f>'Đầu vào'!$B24*'Doanh thu '!G26</f>
        <v>49320000</v>
      </c>
      <c r="H27" s="10">
        <f>'Đầu vào'!$B24*'Doanh thu '!H26</f>
        <v>52402500</v>
      </c>
      <c r="I27" s="10">
        <f>'Đầu vào'!$B24*'Doanh thu '!I26</f>
        <v>55485000</v>
      </c>
      <c r="J27" s="10">
        <f>'Đầu vào'!$B24*'Doanh thu '!J26</f>
        <v>55485000</v>
      </c>
      <c r="K27" s="10">
        <f>'Đầu vào'!$B24*'Doanh thu '!K26</f>
        <v>58567500</v>
      </c>
      <c r="L27" s="10">
        <f>'Đầu vào'!$B24*'Doanh thu '!L26</f>
        <v>58567500</v>
      </c>
      <c r="M27" s="10">
        <f>'Đầu vào'!$B24*'Doanh thu '!M26</f>
        <v>61650000</v>
      </c>
      <c r="N27" s="10">
        <f>'Đầu vào'!$B24*'Doanh thu '!N26</f>
        <v>61650000</v>
      </c>
    </row>
    <row r="28" spans="1:14" x14ac:dyDescent="0.25">
      <c r="B28" s="63" t="s">
        <v>95</v>
      </c>
      <c r="C28" s="63"/>
      <c r="D28" s="63"/>
      <c r="E28" s="10">
        <f>'Đầu vào'!$B25*'Doanh thu '!E26</f>
        <v>73980000</v>
      </c>
      <c r="F28" s="10">
        <f>'Đầu vào'!$B25*'Doanh thu '!F26</f>
        <v>86310000</v>
      </c>
      <c r="G28" s="10">
        <f>'Đầu vào'!$B25*'Doanh thu '!G26</f>
        <v>98640000</v>
      </c>
      <c r="H28" s="10">
        <f>'Đầu vào'!$B25*'Doanh thu '!H26</f>
        <v>104805000</v>
      </c>
      <c r="I28" s="10">
        <f>'Đầu vào'!$B25*'Doanh thu '!I26</f>
        <v>110970000</v>
      </c>
      <c r="J28" s="10">
        <f>'Đầu vào'!$B25*'Doanh thu '!J26</f>
        <v>110970000</v>
      </c>
      <c r="K28" s="10">
        <f>'Đầu vào'!$B25*'Doanh thu '!K26</f>
        <v>117135000</v>
      </c>
      <c r="L28" s="10">
        <f>'Đầu vào'!$B25*'Doanh thu '!L26</f>
        <v>117135000</v>
      </c>
      <c r="M28" s="10">
        <f>'Đầu vào'!$B25*'Doanh thu '!M26</f>
        <v>123300000</v>
      </c>
      <c r="N28" s="10">
        <f>'Đầu vào'!$B25*'Doanh thu '!N26</f>
        <v>123300000</v>
      </c>
    </row>
    <row r="29" spans="1:14" x14ac:dyDescent="0.25">
      <c r="A29" s="10">
        <f>E25+E26+E27+E28+E29+E35+E36+E37</f>
        <v>1072710000</v>
      </c>
      <c r="B29" s="63" t="s">
        <v>127</v>
      </c>
      <c r="C29" s="63"/>
      <c r="D29" s="63"/>
      <c r="E29" s="10">
        <f>'Đầu vào'!$B26*'Doanh thu '!E26</f>
        <v>221940000</v>
      </c>
      <c r="F29" s="10">
        <f>'Đầu vào'!$B26*'Doanh thu '!F26</f>
        <v>258930000</v>
      </c>
      <c r="G29" s="10">
        <f>'Đầu vào'!$B26*'Doanh thu '!G26</f>
        <v>295920000</v>
      </c>
      <c r="H29" s="10">
        <f>'Đầu vào'!$B26*'Doanh thu '!H26</f>
        <v>314415000</v>
      </c>
      <c r="I29" s="10">
        <f>'Đầu vào'!$B26*'Doanh thu '!I26</f>
        <v>332910000</v>
      </c>
      <c r="J29" s="10">
        <f>'Đầu vào'!$B26*'Doanh thu '!J26</f>
        <v>332910000</v>
      </c>
      <c r="K29" s="10">
        <f>'Đầu vào'!$B26*'Doanh thu '!K26</f>
        <v>351405000</v>
      </c>
      <c r="L29" s="10">
        <f>'Đầu vào'!$B26*'Doanh thu '!L26</f>
        <v>351405000</v>
      </c>
      <c r="M29" s="10">
        <f>'Đầu vào'!$B26*'Doanh thu '!M26</f>
        <v>369900000</v>
      </c>
      <c r="N29" s="10">
        <f>'Đầu vào'!$B26*'Doanh thu '!N26</f>
        <v>369900000</v>
      </c>
    </row>
    <row r="30" spans="1:14" x14ac:dyDescent="0.25">
      <c r="B30" s="63" t="s">
        <v>105</v>
      </c>
      <c r="C30" s="63"/>
      <c r="D30" s="63"/>
      <c r="E30" s="10">
        <f>SUM(E24:E29)</f>
        <v>5933790000</v>
      </c>
      <c r="F30" s="10">
        <f t="shared" ref="F30:I30" si="30">SUM(F24:F29)</f>
        <v>6922755000</v>
      </c>
      <c r="G30" s="10">
        <f t="shared" si="30"/>
        <v>7911720000</v>
      </c>
      <c r="H30" s="10">
        <f t="shared" si="30"/>
        <v>8406202500</v>
      </c>
      <c r="I30" s="10">
        <f t="shared" si="30"/>
        <v>8900685000</v>
      </c>
      <c r="J30" s="10">
        <f t="shared" ref="J30" si="31">SUM(J24:J29)</f>
        <v>8900685000</v>
      </c>
      <c r="K30" s="10">
        <f t="shared" ref="K30" si="32">SUM(K24:K29)</f>
        <v>9395167500</v>
      </c>
      <c r="L30" s="10">
        <f t="shared" ref="L30" si="33">SUM(L24:L29)</f>
        <v>9395167500</v>
      </c>
      <c r="M30" s="10">
        <f t="shared" ref="M30" si="34">SUM(M24:M29)</f>
        <v>9889650000</v>
      </c>
      <c r="N30" s="10">
        <f t="shared" ref="N30" si="35">SUM(N24:N29)</f>
        <v>9889650000</v>
      </c>
    </row>
    <row r="31" spans="1:14" x14ac:dyDescent="0.25">
      <c r="B31" s="68"/>
      <c r="C31" s="68"/>
      <c r="D31" s="68"/>
    </row>
    <row r="32" spans="1:14" x14ac:dyDescent="0.25">
      <c r="B32" s="65" t="s">
        <v>83</v>
      </c>
      <c r="C32" s="65"/>
      <c r="D32" s="65"/>
      <c r="E32" s="36"/>
      <c r="F32" s="36"/>
      <c r="G32" s="36"/>
      <c r="H32" s="36"/>
      <c r="I32" s="36"/>
      <c r="J32" s="36"/>
      <c r="K32" s="36"/>
      <c r="L32" s="36"/>
      <c r="M32" s="36"/>
      <c r="N32" s="36"/>
    </row>
    <row r="33" spans="2:14" x14ac:dyDescent="0.25">
      <c r="B33" s="63" t="s">
        <v>108</v>
      </c>
      <c r="C33" s="63"/>
      <c r="D33" s="63"/>
      <c r="E33" s="11">
        <f>'Khấu hao'!B18</f>
        <v>302430952.38095236</v>
      </c>
      <c r="F33" s="11">
        <f>'Khấu hao'!C18</f>
        <v>302430952.38095236</v>
      </c>
      <c r="G33" s="11">
        <f>'Khấu hao'!D18</f>
        <v>302430952.38095236</v>
      </c>
      <c r="H33" s="11">
        <f>'Khấu hao'!E18</f>
        <v>302430952.38095236</v>
      </c>
      <c r="I33" s="11">
        <f>'Khấu hao'!F18</f>
        <v>302430952.38095236</v>
      </c>
      <c r="J33" s="11">
        <f>'Khấu hao'!G18</f>
        <v>281630952.38095236</v>
      </c>
      <c r="K33" s="11">
        <f>'Khấu hao'!H18</f>
        <v>244964285.7142857</v>
      </c>
      <c r="L33" s="11">
        <f>'Khấu hao'!I18</f>
        <v>229250000</v>
      </c>
      <c r="M33" s="11">
        <f>'Khấu hao'!J18</f>
        <v>200000000</v>
      </c>
      <c r="N33" s="11">
        <f>'Khấu hao'!K18</f>
        <v>200000000</v>
      </c>
    </row>
    <row r="34" spans="2:14" x14ac:dyDescent="0.25">
      <c r="B34" s="63" t="s">
        <v>107</v>
      </c>
      <c r="C34" s="63"/>
      <c r="D34" s="63"/>
      <c r="E34">
        <f>'Đầu vào'!$B7*'Vốn đầu tư'!$G22</f>
        <v>0</v>
      </c>
      <c r="F34">
        <f>'Đầu vào'!$B7*'Vốn đầu tư'!$G22</f>
        <v>0</v>
      </c>
      <c r="G34">
        <f>'Đầu vào'!$B7*'Vốn đầu tư'!$G22</f>
        <v>0</v>
      </c>
      <c r="H34">
        <f>'Đầu vào'!$B7*'Vốn đầu tư'!$G22</f>
        <v>0</v>
      </c>
      <c r="I34">
        <f>'Đầu vào'!$B7*'Vốn đầu tư'!$G22</f>
        <v>0</v>
      </c>
      <c r="J34">
        <f>'Đầu vào'!$B7*'Vốn đầu tư'!$G22</f>
        <v>0</v>
      </c>
      <c r="K34">
        <f>'Đầu vào'!$B7*'Vốn đầu tư'!$G22</f>
        <v>0</v>
      </c>
      <c r="L34">
        <f>'Đầu vào'!$B7*'Vốn đầu tư'!$G22</f>
        <v>0</v>
      </c>
      <c r="M34">
        <f>'Đầu vào'!$B7*'Vốn đầu tư'!$G22</f>
        <v>0</v>
      </c>
      <c r="N34">
        <f>'Đầu vào'!$B7*'Vốn đầu tư'!$G22</f>
        <v>0</v>
      </c>
    </row>
    <row r="35" spans="2:14" x14ac:dyDescent="0.25">
      <c r="B35" s="63" t="s">
        <v>84</v>
      </c>
      <c r="C35" s="63"/>
      <c r="D35" s="63"/>
      <c r="E35" s="10">
        <f>'Đầu vào'!$B30*'Doanh thu '!E26</f>
        <v>147960000</v>
      </c>
      <c r="F35" s="10">
        <f>'Đầu vào'!$B30*'Doanh thu '!F26</f>
        <v>172620000</v>
      </c>
      <c r="G35" s="10">
        <f>'Đầu vào'!$B30*'Doanh thu '!G26</f>
        <v>197280000</v>
      </c>
      <c r="H35" s="10">
        <f>'Đầu vào'!$B30*'Doanh thu '!H26</f>
        <v>209610000</v>
      </c>
      <c r="I35" s="10">
        <f>'Đầu vào'!$B30*'Doanh thu '!I26</f>
        <v>221940000</v>
      </c>
      <c r="J35" s="10">
        <f>'Đầu vào'!$B30*'Doanh thu '!J26</f>
        <v>221940000</v>
      </c>
      <c r="K35" s="10">
        <f>'Đầu vào'!$B30*'Doanh thu '!K26</f>
        <v>234270000</v>
      </c>
      <c r="L35" s="10">
        <f>'Đầu vào'!$B30*'Doanh thu '!L26</f>
        <v>234270000</v>
      </c>
      <c r="M35" s="10">
        <f>'Đầu vào'!$B30*'Doanh thu '!M26</f>
        <v>246600000</v>
      </c>
      <c r="N35" s="10">
        <f>'Đầu vào'!$B30*'Doanh thu '!N26</f>
        <v>246600000</v>
      </c>
    </row>
    <row r="36" spans="2:14" x14ac:dyDescent="0.25">
      <c r="B36" s="63" t="s">
        <v>86</v>
      </c>
      <c r="C36" s="63"/>
      <c r="D36" s="63"/>
      <c r="E36" s="10">
        <f>'Đầu vào'!$B31*'Doanh thu '!E26</f>
        <v>73980000</v>
      </c>
      <c r="F36" s="10">
        <f>'Đầu vào'!$B31*'Doanh thu '!F26</f>
        <v>86310000</v>
      </c>
      <c r="G36" s="10">
        <f>'Đầu vào'!$B31*'Doanh thu '!G26</f>
        <v>98640000</v>
      </c>
      <c r="H36" s="10">
        <f>'Đầu vào'!$B31*'Doanh thu '!H26</f>
        <v>104805000</v>
      </c>
      <c r="I36" s="10">
        <f>'Đầu vào'!$B31*'Doanh thu '!I26</f>
        <v>110970000</v>
      </c>
      <c r="J36" s="10">
        <f>'Đầu vào'!$B31*'Doanh thu '!J26</f>
        <v>110970000</v>
      </c>
      <c r="K36" s="10">
        <f>'Đầu vào'!$B31*'Doanh thu '!K26</f>
        <v>117135000</v>
      </c>
      <c r="L36" s="10">
        <f>'Đầu vào'!$B31*'Doanh thu '!L26</f>
        <v>117135000</v>
      </c>
      <c r="M36" s="10">
        <f>'Đầu vào'!$B31*'Doanh thu '!M26</f>
        <v>123300000</v>
      </c>
      <c r="N36" s="10">
        <f>'Đầu vào'!$B31*'Doanh thu '!N26</f>
        <v>123300000</v>
      </c>
    </row>
    <row r="37" spans="2:14" x14ac:dyDescent="0.25">
      <c r="B37" s="63" t="s">
        <v>131</v>
      </c>
      <c r="C37" s="63"/>
      <c r="D37" s="63"/>
      <c r="E37" s="10">
        <f>'Đầu vào'!$B32*'Doanh thu '!E26</f>
        <v>73980000</v>
      </c>
      <c r="F37" s="10">
        <f>'Đầu vào'!$B32*'Doanh thu '!F26</f>
        <v>86310000</v>
      </c>
      <c r="G37" s="10">
        <f>'Đầu vào'!$B32*'Doanh thu '!G26</f>
        <v>98640000</v>
      </c>
      <c r="H37" s="10">
        <f>'Đầu vào'!$B32*'Doanh thu '!H26</f>
        <v>104805000</v>
      </c>
      <c r="I37" s="10">
        <f>'Đầu vào'!$B32*'Doanh thu '!I26</f>
        <v>110970000</v>
      </c>
      <c r="J37" s="10">
        <f>'Đầu vào'!$B32*'Doanh thu '!J26</f>
        <v>110970000</v>
      </c>
      <c r="K37" s="10">
        <f>'Đầu vào'!$B32*'Doanh thu '!K26</f>
        <v>117135000</v>
      </c>
      <c r="L37" s="10">
        <f>'Đầu vào'!$B32*'Doanh thu '!L26</f>
        <v>117135000</v>
      </c>
      <c r="M37" s="10">
        <f>'Đầu vào'!$B32*'Doanh thu '!M26</f>
        <v>123300000</v>
      </c>
      <c r="N37" s="10">
        <f>'Đầu vào'!$B32*'Doanh thu '!N26</f>
        <v>123300000</v>
      </c>
    </row>
    <row r="38" spans="2:14" x14ac:dyDescent="0.25">
      <c r="B38" s="63" t="s">
        <v>106</v>
      </c>
      <c r="C38" s="63"/>
      <c r="D38" s="63"/>
      <c r="E38" s="10">
        <f>SUM(E33:E37)</f>
        <v>598350952.38095236</v>
      </c>
      <c r="F38" s="10">
        <f t="shared" ref="F38:I38" si="36">SUM(F33:F37)</f>
        <v>647670952.38095236</v>
      </c>
      <c r="G38" s="10">
        <f t="shared" si="36"/>
        <v>696990952.38095236</v>
      </c>
      <c r="H38" s="10">
        <f t="shared" si="36"/>
        <v>721650952.38095236</v>
      </c>
      <c r="I38" s="10">
        <f t="shared" si="36"/>
        <v>746310952.38095236</v>
      </c>
      <c r="J38" s="10">
        <f t="shared" ref="J38" si="37">SUM(J33:J37)</f>
        <v>725510952.38095236</v>
      </c>
      <c r="K38" s="10">
        <f t="shared" ref="K38" si="38">SUM(K33:K37)</f>
        <v>713504285.71428573</v>
      </c>
      <c r="L38" s="10">
        <f t="shared" ref="L38" si="39">SUM(L33:L37)</f>
        <v>697790000</v>
      </c>
      <c r="M38" s="10">
        <f t="shared" ref="M38" si="40">SUM(M33:M37)</f>
        <v>693200000</v>
      </c>
      <c r="N38" s="10">
        <f t="shared" ref="N38" si="41">SUM(N33:N37)</f>
        <v>693200000</v>
      </c>
    </row>
    <row r="39" spans="2:14" x14ac:dyDescent="0.25">
      <c r="B39" s="68"/>
      <c r="C39" s="68"/>
      <c r="D39" s="68"/>
    </row>
    <row r="40" spans="2:14" x14ac:dyDescent="0.25">
      <c r="B40" s="65" t="s">
        <v>15</v>
      </c>
      <c r="C40" s="65"/>
      <c r="D40" s="65"/>
      <c r="E40" s="10">
        <f>E30+E38</f>
        <v>6532140952.3809528</v>
      </c>
      <c r="F40" s="10">
        <f t="shared" ref="F40:N40" si="42">F30+F38</f>
        <v>7570425952.3809528</v>
      </c>
      <c r="G40" s="10">
        <f t="shared" si="42"/>
        <v>8608710952.3809528</v>
      </c>
      <c r="H40" s="10">
        <f t="shared" si="42"/>
        <v>9127853452.3809528</v>
      </c>
      <c r="I40" s="10">
        <f t="shared" si="42"/>
        <v>9646995952.3809528</v>
      </c>
      <c r="J40" s="10">
        <f t="shared" si="42"/>
        <v>9626195952.3809528</v>
      </c>
      <c r="K40" s="10">
        <f t="shared" si="42"/>
        <v>10108671785.714285</v>
      </c>
      <c r="L40" s="10">
        <f t="shared" si="42"/>
        <v>10092957500</v>
      </c>
      <c r="M40" s="10">
        <f t="shared" si="42"/>
        <v>10582850000</v>
      </c>
      <c r="N40" s="10">
        <f t="shared" si="42"/>
        <v>10582850000</v>
      </c>
    </row>
  </sheetData>
  <mergeCells count="45">
    <mergeCell ref="B36:D36"/>
    <mergeCell ref="B37:D37"/>
    <mergeCell ref="B38:D38"/>
    <mergeCell ref="B40:D40"/>
    <mergeCell ref="B39:D39"/>
    <mergeCell ref="B30:D30"/>
    <mergeCell ref="B32:D32"/>
    <mergeCell ref="B33:D33"/>
    <mergeCell ref="B34:D34"/>
    <mergeCell ref="B35:D35"/>
    <mergeCell ref="B31:D31"/>
    <mergeCell ref="A19:A21"/>
    <mergeCell ref="B24:D24"/>
    <mergeCell ref="B25:D25"/>
    <mergeCell ref="B26:D26"/>
    <mergeCell ref="A4:A5"/>
    <mergeCell ref="A7:A8"/>
    <mergeCell ref="A10:A11"/>
    <mergeCell ref="A13:A14"/>
    <mergeCell ref="A16:A17"/>
    <mergeCell ref="B10:D10"/>
    <mergeCell ref="B11:D11"/>
    <mergeCell ref="B29:D29"/>
    <mergeCell ref="B12:D12"/>
    <mergeCell ref="B13:D13"/>
    <mergeCell ref="B14:D14"/>
    <mergeCell ref="B15:D15"/>
    <mergeCell ref="B16:D16"/>
    <mergeCell ref="B17:D17"/>
    <mergeCell ref="B18:D18"/>
    <mergeCell ref="B19:D19"/>
    <mergeCell ref="B20:D20"/>
    <mergeCell ref="B22:D22"/>
    <mergeCell ref="B27:D27"/>
    <mergeCell ref="B28:D28"/>
    <mergeCell ref="B23:D23"/>
    <mergeCell ref="B21:D21"/>
    <mergeCell ref="B2:D2"/>
    <mergeCell ref="B3:D3"/>
    <mergeCell ref="B7:D7"/>
    <mergeCell ref="B8:D8"/>
    <mergeCell ref="B9:D9"/>
    <mergeCell ref="B4:D4"/>
    <mergeCell ref="B5:D5"/>
    <mergeCell ref="B6: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
  <sheetViews>
    <sheetView zoomScale="77" zoomScaleNormal="77" workbookViewId="0">
      <selection activeCell="I21" sqref="I21"/>
    </sheetView>
  </sheetViews>
  <sheetFormatPr defaultRowHeight="15" x14ac:dyDescent="0.25"/>
  <cols>
    <col min="2" max="2" width="24.85546875" customWidth="1"/>
    <col min="3" max="3" width="11.85546875" customWidth="1"/>
    <col min="4" max="8" width="16.85546875" bestFit="1" customWidth="1"/>
    <col min="9" max="13" width="16" bestFit="1" customWidth="1"/>
  </cols>
  <sheetData>
    <row r="2" spans="2:13" x14ac:dyDescent="0.25">
      <c r="B2" s="65" t="s">
        <v>154</v>
      </c>
      <c r="C2" s="65"/>
      <c r="D2" s="65"/>
      <c r="E2" s="65"/>
      <c r="F2" s="65"/>
      <c r="G2" s="65"/>
      <c r="H2" s="65"/>
      <c r="I2" s="65"/>
      <c r="J2" s="65"/>
      <c r="K2" s="65"/>
      <c r="L2" s="65"/>
      <c r="M2" s="65"/>
    </row>
    <row r="4" spans="2:13" x14ac:dyDescent="0.25">
      <c r="B4" s="35"/>
      <c r="C4" s="35"/>
      <c r="D4" s="35">
        <v>2019</v>
      </c>
      <c r="E4" s="35">
        <f>D4+1</f>
        <v>2020</v>
      </c>
      <c r="F4" s="35">
        <f t="shared" ref="F4:H4" si="0">E4+1</f>
        <v>2021</v>
      </c>
      <c r="G4" s="35">
        <f t="shared" si="0"/>
        <v>2022</v>
      </c>
      <c r="H4" s="35">
        <f t="shared" si="0"/>
        <v>2023</v>
      </c>
      <c r="I4" s="35">
        <f t="shared" ref="I4" si="1">H4+1</f>
        <v>2024</v>
      </c>
      <c r="J4" s="35">
        <f t="shared" ref="J4" si="2">I4+1</f>
        <v>2025</v>
      </c>
      <c r="K4" s="35">
        <f t="shared" ref="K4" si="3">J4+1</f>
        <v>2026</v>
      </c>
      <c r="L4" s="35">
        <f t="shared" ref="L4" si="4">K4+1</f>
        <v>2027</v>
      </c>
      <c r="M4" s="35">
        <f t="shared" ref="M4" si="5">L4+1</f>
        <v>2028</v>
      </c>
    </row>
    <row r="5" spans="2:13" x14ac:dyDescent="0.25">
      <c r="B5" s="35" t="s">
        <v>16</v>
      </c>
      <c r="C5" s="2">
        <f>200000</f>
        <v>200000</v>
      </c>
      <c r="D5" s="2"/>
      <c r="E5" s="2"/>
      <c r="F5" s="2"/>
      <c r="G5" s="2"/>
      <c r="H5" s="2"/>
      <c r="I5" s="2"/>
      <c r="J5" s="2"/>
      <c r="K5" s="2"/>
      <c r="L5" s="2"/>
      <c r="M5" s="2"/>
    </row>
    <row r="6" spans="2:13" x14ac:dyDescent="0.25">
      <c r="B6" s="35" t="s">
        <v>0</v>
      </c>
      <c r="C6" s="2"/>
      <c r="D6" s="14">
        <f>'Doanh thu '!E26</f>
        <v>7398000000</v>
      </c>
      <c r="E6" s="14">
        <f>'Doanh thu '!F26</f>
        <v>8631000000</v>
      </c>
      <c r="F6" s="14">
        <f>'Doanh thu '!G26</f>
        <v>9864000000</v>
      </c>
      <c r="G6" s="14">
        <f>'Doanh thu '!H26</f>
        <v>10480500000</v>
      </c>
      <c r="H6" s="14">
        <f>'Doanh thu '!I26</f>
        <v>11097000000</v>
      </c>
      <c r="I6" s="14">
        <f>'Doanh thu '!J26</f>
        <v>11097000000</v>
      </c>
      <c r="J6" s="14">
        <f>'Doanh thu '!K26</f>
        <v>11713500000</v>
      </c>
      <c r="K6" s="14">
        <f>'Doanh thu '!L26</f>
        <v>11713500000</v>
      </c>
      <c r="L6" s="14">
        <f>'Doanh thu '!M26</f>
        <v>12330000000</v>
      </c>
      <c r="M6" s="14">
        <f>'Doanh thu '!N26</f>
        <v>12330000000</v>
      </c>
    </row>
    <row r="7" spans="2:13" x14ac:dyDescent="0.25">
      <c r="B7" s="35" t="s">
        <v>4</v>
      </c>
      <c r="C7" s="2"/>
      <c r="D7" s="14">
        <f>'Chi phí'!E40</f>
        <v>6532140952.3809528</v>
      </c>
      <c r="E7" s="14">
        <f>'Chi phí'!F40</f>
        <v>7570425952.3809528</v>
      </c>
      <c r="F7" s="14">
        <f>'Chi phí'!G40</f>
        <v>8608710952.3809528</v>
      </c>
      <c r="G7" s="14">
        <f>'Chi phí'!H40</f>
        <v>9127853452.3809528</v>
      </c>
      <c r="H7" s="14">
        <f>'Chi phí'!I40</f>
        <v>9646995952.3809528</v>
      </c>
      <c r="I7" s="14">
        <f>'Chi phí'!J40</f>
        <v>9626195952.3809528</v>
      </c>
      <c r="J7" s="14">
        <f>'Chi phí'!K40</f>
        <v>10108671785.714285</v>
      </c>
      <c r="K7" s="14">
        <f>'Chi phí'!L40</f>
        <v>10092957500</v>
      </c>
      <c r="L7" s="14">
        <f>'Chi phí'!M40</f>
        <v>10582850000</v>
      </c>
      <c r="M7" s="14">
        <f>'Chi phí'!N40</f>
        <v>10582850000</v>
      </c>
    </row>
    <row r="8" spans="2:13" x14ac:dyDescent="0.25">
      <c r="B8" s="35" t="s">
        <v>12</v>
      </c>
      <c r="C8" s="2"/>
      <c r="D8" s="2"/>
      <c r="E8" s="2"/>
      <c r="F8" s="2"/>
      <c r="G8" s="2"/>
      <c r="H8" s="2"/>
      <c r="I8" s="2"/>
      <c r="J8" s="2"/>
      <c r="K8" s="2"/>
      <c r="L8" s="2"/>
      <c r="M8" s="2"/>
    </row>
    <row r="9" spans="2:13" x14ac:dyDescent="0.25">
      <c r="B9" s="35" t="s">
        <v>13</v>
      </c>
      <c r="C9" s="2"/>
      <c r="D9" s="12">
        <f>D6-D7</f>
        <v>865859047.61904716</v>
      </c>
      <c r="E9" s="12">
        <f t="shared" ref="E9:M9" si="6">E6-E7</f>
        <v>1060574047.6190472</v>
      </c>
      <c r="F9" s="12">
        <f t="shared" si="6"/>
        <v>1255289047.6190472</v>
      </c>
      <c r="G9" s="12">
        <f t="shared" si="6"/>
        <v>1352646547.6190472</v>
      </c>
      <c r="H9" s="12">
        <f t="shared" si="6"/>
        <v>1450004047.6190472</v>
      </c>
      <c r="I9" s="12">
        <f t="shared" si="6"/>
        <v>1470804047.6190472</v>
      </c>
      <c r="J9" s="12">
        <f t="shared" si="6"/>
        <v>1604828214.2857151</v>
      </c>
      <c r="K9" s="12">
        <f t="shared" si="6"/>
        <v>1620542500</v>
      </c>
      <c r="L9" s="12">
        <f t="shared" si="6"/>
        <v>1747150000</v>
      </c>
      <c r="M9" s="12">
        <f t="shared" si="6"/>
        <v>1747150000</v>
      </c>
    </row>
    <row r="10" spans="2:13" x14ac:dyDescent="0.25">
      <c r="B10" s="35" t="s">
        <v>172</v>
      </c>
      <c r="C10" s="2"/>
      <c r="D10" s="12"/>
      <c r="E10" s="12"/>
      <c r="F10" s="12"/>
      <c r="G10" s="12"/>
      <c r="H10" s="12"/>
      <c r="I10" s="2"/>
      <c r="J10" s="2"/>
      <c r="K10" s="2"/>
      <c r="L10" s="2"/>
      <c r="M10" s="2"/>
    </row>
    <row r="11" spans="2:13" x14ac:dyDescent="0.25">
      <c r="B11" s="35" t="s">
        <v>110</v>
      </c>
      <c r="C11" s="2"/>
      <c r="D11" s="12">
        <f>D9*(1-'Đầu vào'!$B11)</f>
        <v>735980190.47619009</v>
      </c>
      <c r="E11" s="12">
        <f>E9*(1-'Đầu vào'!$B11)</f>
        <v>901487940.47619009</v>
      </c>
      <c r="F11" s="12">
        <f>F9*(1-'Đầu vào'!$B11)</f>
        <v>1066995690.4761901</v>
      </c>
      <c r="G11" s="12">
        <f>G9*(1-'Đầu vào'!$B11)</f>
        <v>1149749565.4761901</v>
      </c>
      <c r="H11" s="12">
        <f>H9*(1-'Đầu vào'!$B11)</f>
        <v>1232503440.4761901</v>
      </c>
      <c r="I11" s="12">
        <f>I9*(1-'Đầu vào'!$B11)</f>
        <v>1250183440.4761901</v>
      </c>
      <c r="J11" s="12">
        <f>J9*(1-'Đầu vào'!$B11)</f>
        <v>1364103982.1428578</v>
      </c>
      <c r="K11" s="12">
        <f>K9*(1-'Đầu vào'!$B11)</f>
        <v>1377461125</v>
      </c>
      <c r="L11" s="12">
        <f>L9*(1-'Đầu vào'!$B11)</f>
        <v>1485077500</v>
      </c>
      <c r="M11" s="12">
        <f>M9*(1-'Đầu vào'!$B11)</f>
        <v>1485077500</v>
      </c>
    </row>
    <row r="12" spans="2:13" x14ac:dyDescent="0.25">
      <c r="B12" s="35"/>
      <c r="C12" s="2"/>
      <c r="D12" s="2"/>
      <c r="E12" s="2"/>
      <c r="F12" s="2"/>
      <c r="G12" s="2"/>
      <c r="H12" s="2"/>
      <c r="I12" s="2"/>
      <c r="J12" s="2"/>
      <c r="K12" s="2"/>
      <c r="L12" s="2"/>
      <c r="M12" s="2"/>
    </row>
    <row r="13" spans="2:13" x14ac:dyDescent="0.25">
      <c r="B13" s="35" t="s">
        <v>8</v>
      </c>
      <c r="C13" s="2"/>
      <c r="D13" s="26">
        <f>'Khấu hao'!B18</f>
        <v>302430952.38095236</v>
      </c>
      <c r="E13" s="26">
        <f>'Khấu hao'!C18</f>
        <v>302430952.38095236</v>
      </c>
      <c r="F13" s="26">
        <f>'Khấu hao'!D18</f>
        <v>302430952.38095236</v>
      </c>
      <c r="G13" s="26">
        <f>'Khấu hao'!E18</f>
        <v>302430952.38095236</v>
      </c>
      <c r="H13" s="26">
        <f>'Khấu hao'!F18</f>
        <v>302430952.38095236</v>
      </c>
      <c r="I13" s="26">
        <f>'Khấu hao'!G18</f>
        <v>281630952.38095236</v>
      </c>
      <c r="J13" s="26">
        <f>'Khấu hao'!H18</f>
        <v>244964285.7142857</v>
      </c>
      <c r="K13" s="26">
        <f>'Khấu hao'!I18</f>
        <v>229250000</v>
      </c>
      <c r="L13" s="26">
        <f>'Khấu hao'!J18</f>
        <v>200000000</v>
      </c>
      <c r="M13" s="26">
        <f>'Khấu hao'!K18</f>
        <v>200000000</v>
      </c>
    </row>
    <row r="14" spans="2:13" x14ac:dyDescent="0.25">
      <c r="B14" s="35" t="s">
        <v>17</v>
      </c>
      <c r="C14" s="2"/>
      <c r="D14" s="2"/>
      <c r="E14" s="2"/>
      <c r="F14" s="2"/>
      <c r="G14" s="2"/>
      <c r="H14" s="26"/>
      <c r="I14" s="2"/>
      <c r="J14" s="2"/>
      <c r="K14" s="2"/>
      <c r="L14" s="2"/>
      <c r="M14" s="2"/>
    </row>
    <row r="15" spans="2:13" x14ac:dyDescent="0.25">
      <c r="B15" s="35"/>
      <c r="C15" s="2"/>
      <c r="D15" s="2"/>
      <c r="E15" s="2"/>
      <c r="F15" s="2"/>
      <c r="G15" s="2"/>
      <c r="H15" s="2"/>
      <c r="I15" s="2"/>
      <c r="J15" s="2"/>
      <c r="K15" s="2"/>
      <c r="L15" s="2"/>
      <c r="M15" s="2"/>
    </row>
    <row r="16" spans="2:13" hidden="1" x14ac:dyDescent="0.25">
      <c r="B16" s="35"/>
      <c r="C16" s="2"/>
      <c r="D16" s="2"/>
      <c r="E16" s="2"/>
      <c r="F16" s="2"/>
      <c r="G16" s="2"/>
      <c r="H16" s="2"/>
      <c r="I16" s="2"/>
      <c r="J16" s="2"/>
      <c r="K16" s="2"/>
      <c r="L16" s="2"/>
      <c r="M16" s="2"/>
    </row>
    <row r="17" spans="2:13" x14ac:dyDescent="0.25">
      <c r="B17" s="35" t="s">
        <v>113</v>
      </c>
      <c r="C17" s="2"/>
      <c r="D17" s="14">
        <f>D11+D13+D14</f>
        <v>1038411142.8571424</v>
      </c>
      <c r="E17" s="14">
        <f t="shared" ref="E17:L17" si="7">E11+E13+E14</f>
        <v>1203918892.8571424</v>
      </c>
      <c r="F17" s="14">
        <f t="shared" si="7"/>
        <v>1369426642.8571424</v>
      </c>
      <c r="G17" s="14">
        <f t="shared" si="7"/>
        <v>1452180517.8571424</v>
      </c>
      <c r="H17" s="14">
        <f t="shared" si="7"/>
        <v>1534934392.8571424</v>
      </c>
      <c r="I17" s="14">
        <f t="shared" si="7"/>
        <v>1531814392.8571424</v>
      </c>
      <c r="J17" s="14">
        <f t="shared" si="7"/>
        <v>1609068267.8571434</v>
      </c>
      <c r="K17" s="14">
        <f t="shared" si="7"/>
        <v>1606711125</v>
      </c>
      <c r="L17" s="14">
        <f t="shared" si="7"/>
        <v>1685077500</v>
      </c>
      <c r="M17" s="14">
        <f>M11+M13+M14</f>
        <v>1685077500</v>
      </c>
    </row>
    <row r="18" spans="2:13" x14ac:dyDescent="0.25">
      <c r="B18" s="2"/>
      <c r="C18" s="2"/>
      <c r="D18" s="2"/>
      <c r="E18" s="2"/>
      <c r="F18" s="2"/>
      <c r="G18" s="2"/>
      <c r="H18" s="2"/>
      <c r="I18" s="2"/>
      <c r="J18" s="2"/>
      <c r="K18" s="2"/>
      <c r="L18" s="2"/>
      <c r="M18" s="2"/>
    </row>
  </sheetData>
  <mergeCells count="1">
    <mergeCell ref="B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
  <sheetViews>
    <sheetView zoomScale="82" zoomScaleNormal="82" workbookViewId="0">
      <selection activeCell="H23" sqref="H23"/>
    </sheetView>
  </sheetViews>
  <sheetFormatPr defaultRowHeight="15" x14ac:dyDescent="0.25"/>
  <cols>
    <col min="2" max="2" width="23.140625" customWidth="1"/>
    <col min="3" max="3" width="17.7109375" bestFit="1" customWidth="1"/>
    <col min="4" max="8" width="16.85546875" bestFit="1" customWidth="1"/>
    <col min="9" max="13" width="14.28515625" bestFit="1" customWidth="1"/>
  </cols>
  <sheetData>
    <row r="2" spans="2:13" x14ac:dyDescent="0.25">
      <c r="B2" s="35" t="s">
        <v>117</v>
      </c>
      <c r="C2" s="40">
        <f>('Đầu vào'!B7*'Vốn đầu tư'!G22+'Vốn đầu tư'!G21*'Đầu vào'!B5)/'Vốn đầu tư'!G20</f>
        <v>0.12</v>
      </c>
    </row>
    <row r="3" spans="2:13" x14ac:dyDescent="0.25">
      <c r="B3" s="35"/>
      <c r="C3" s="35"/>
      <c r="D3" s="35">
        <v>2019</v>
      </c>
      <c r="E3" s="35">
        <f>D3+1</f>
        <v>2020</v>
      </c>
      <c r="F3" s="35">
        <f t="shared" ref="F3:M3" si="0">E3+1</f>
        <v>2021</v>
      </c>
      <c r="G3" s="35">
        <f t="shared" si="0"/>
        <v>2022</v>
      </c>
      <c r="H3" s="35">
        <f t="shared" si="0"/>
        <v>2023</v>
      </c>
      <c r="I3" s="35">
        <f t="shared" si="0"/>
        <v>2024</v>
      </c>
      <c r="J3" s="35">
        <f t="shared" si="0"/>
        <v>2025</v>
      </c>
      <c r="K3" s="35">
        <f t="shared" si="0"/>
        <v>2026</v>
      </c>
      <c r="L3" s="35">
        <f t="shared" si="0"/>
        <v>2027</v>
      </c>
      <c r="M3" s="35">
        <f t="shared" si="0"/>
        <v>2028</v>
      </c>
    </row>
    <row r="4" spans="2:13" x14ac:dyDescent="0.25">
      <c r="B4" s="35" t="s">
        <v>155</v>
      </c>
      <c r="C4" s="35">
        <v>0</v>
      </c>
      <c r="D4" s="35">
        <v>1</v>
      </c>
      <c r="E4" s="35">
        <f>D4+1</f>
        <v>2</v>
      </c>
      <c r="F4" s="35">
        <f t="shared" ref="F4:H4" si="1">E4+1</f>
        <v>3</v>
      </c>
      <c r="G4" s="35">
        <f t="shared" si="1"/>
        <v>4</v>
      </c>
      <c r="H4" s="35">
        <f t="shared" si="1"/>
        <v>5</v>
      </c>
      <c r="I4" s="35">
        <f t="shared" ref="I4" si="2">H4+1</f>
        <v>6</v>
      </c>
      <c r="J4" s="35">
        <f t="shared" ref="J4" si="3">I4+1</f>
        <v>7</v>
      </c>
      <c r="K4" s="35">
        <f t="shared" ref="K4" si="4">J4+1</f>
        <v>8</v>
      </c>
      <c r="L4" s="35">
        <f t="shared" ref="L4" si="5">K4+1</f>
        <v>9</v>
      </c>
      <c r="M4" s="35">
        <f t="shared" ref="M4" si="6">L4+1</f>
        <v>10</v>
      </c>
    </row>
    <row r="5" spans="2:13" x14ac:dyDescent="0.25">
      <c r="B5" s="35" t="s">
        <v>20</v>
      </c>
      <c r="C5" s="14">
        <f>'Vốn đầu tư'!G20</f>
        <v>6872800000</v>
      </c>
      <c r="D5" s="38"/>
      <c r="E5" s="38"/>
      <c r="F5" s="38"/>
      <c r="G5" s="38"/>
      <c r="H5" s="38"/>
      <c r="I5" s="2"/>
      <c r="J5" s="2"/>
      <c r="K5" s="2"/>
      <c r="L5" s="2"/>
      <c r="M5" s="2"/>
    </row>
    <row r="6" spans="2:13" x14ac:dyDescent="0.25">
      <c r="B6" s="35" t="s">
        <v>111</v>
      </c>
      <c r="C6" s="12">
        <f>-C5</f>
        <v>-6872800000</v>
      </c>
      <c r="D6" s="14">
        <f>CF!D17</f>
        <v>1038411142.8571424</v>
      </c>
      <c r="E6" s="14">
        <f>CF!E17</f>
        <v>1203918892.8571424</v>
      </c>
      <c r="F6" s="14">
        <f>CF!F17</f>
        <v>1369426642.8571424</v>
      </c>
      <c r="G6" s="14">
        <f>CF!G17</f>
        <v>1452180517.8571424</v>
      </c>
      <c r="H6" s="14">
        <f>CF!H17</f>
        <v>1534934392.8571424</v>
      </c>
      <c r="I6" s="14">
        <f>CF!I17</f>
        <v>1531814392.8571424</v>
      </c>
      <c r="J6" s="14">
        <f>CF!J17</f>
        <v>1609068267.8571434</v>
      </c>
      <c r="K6" s="14">
        <f>CF!K17</f>
        <v>1606711125</v>
      </c>
      <c r="L6" s="14">
        <f>CF!L17</f>
        <v>1685077500</v>
      </c>
      <c r="M6" s="14">
        <f>CF!M17</f>
        <v>1685077500</v>
      </c>
    </row>
    <row r="7" spans="2:13" x14ac:dyDescent="0.25">
      <c r="B7" s="35" t="s">
        <v>115</v>
      </c>
      <c r="C7" s="12">
        <f>C6</f>
        <v>-6872800000</v>
      </c>
      <c r="D7" s="14">
        <f>C7+D6</f>
        <v>-5834388857.1428576</v>
      </c>
      <c r="E7" s="14">
        <f t="shared" ref="E7:H7" si="7">D7+E6</f>
        <v>-4630469964.2857151</v>
      </c>
      <c r="F7" s="14">
        <f t="shared" si="7"/>
        <v>-3261043321.4285727</v>
      </c>
      <c r="G7" s="14">
        <f t="shared" si="7"/>
        <v>-1808862803.5714302</v>
      </c>
      <c r="H7" s="14">
        <f t="shared" si="7"/>
        <v>-273928410.71428776</v>
      </c>
      <c r="I7" s="14">
        <f t="shared" ref="I7" si="8">H7+I6</f>
        <v>1257885982.1428547</v>
      </c>
      <c r="J7" s="14">
        <f t="shared" ref="J7" si="9">I7+J6</f>
        <v>2866954249.9999981</v>
      </c>
      <c r="K7" s="14">
        <f t="shared" ref="K7" si="10">J7+K6</f>
        <v>4473665374.9999981</v>
      </c>
      <c r="L7" s="14">
        <f t="shared" ref="L7" si="11">K7+L6</f>
        <v>6158742874.9999981</v>
      </c>
      <c r="M7" s="14">
        <f t="shared" ref="M7" si="12">L7+M6</f>
        <v>7843820374.9999981</v>
      </c>
    </row>
    <row r="8" spans="2:13" x14ac:dyDescent="0.25">
      <c r="B8" s="35" t="s">
        <v>112</v>
      </c>
      <c r="C8" s="2"/>
      <c r="D8" s="39">
        <f>$C2</f>
        <v>0.12</v>
      </c>
      <c r="E8" s="39">
        <f t="shared" ref="E8:M8" si="13">$C2</f>
        <v>0.12</v>
      </c>
      <c r="F8" s="39">
        <f t="shared" si="13"/>
        <v>0.12</v>
      </c>
      <c r="G8" s="39">
        <f t="shared" si="13"/>
        <v>0.12</v>
      </c>
      <c r="H8" s="39">
        <f t="shared" si="13"/>
        <v>0.12</v>
      </c>
      <c r="I8" s="39">
        <f t="shared" si="13"/>
        <v>0.12</v>
      </c>
      <c r="J8" s="39">
        <f t="shared" si="13"/>
        <v>0.12</v>
      </c>
      <c r="K8" s="39">
        <f t="shared" si="13"/>
        <v>0.12</v>
      </c>
      <c r="L8" s="39">
        <f t="shared" si="13"/>
        <v>0.12</v>
      </c>
      <c r="M8" s="39">
        <f t="shared" si="13"/>
        <v>0.12</v>
      </c>
    </row>
    <row r="9" spans="2:13" x14ac:dyDescent="0.25">
      <c r="B9" s="35" t="s">
        <v>114</v>
      </c>
      <c r="C9" s="14">
        <f>C6</f>
        <v>-6872800000</v>
      </c>
      <c r="D9" s="12">
        <f>D6/(1+D8)^D4</f>
        <v>927152806.12244856</v>
      </c>
      <c r="E9" s="12">
        <f t="shared" ref="E9:F9" si="14">E6/(1+E8)^E4</f>
        <v>959756770.45371675</v>
      </c>
      <c r="F9" s="12">
        <f t="shared" si="14"/>
        <v>974730835.21514416</v>
      </c>
      <c r="G9" s="12">
        <f>G6/(1+G8)^G4</f>
        <v>922886972.20550382</v>
      </c>
      <c r="H9" s="12">
        <f t="shared" ref="H9" si="15">H6/(1+H8)^H4</f>
        <v>870962996.27326548</v>
      </c>
      <c r="I9" s="12">
        <f t="shared" ref="I9" si="16">I6/(1+I8)^I4</f>
        <v>776064843.28877079</v>
      </c>
      <c r="J9" s="12">
        <f t="shared" ref="J9" si="17">J6/(1+J8)^J4</f>
        <v>727860768.38867307</v>
      </c>
      <c r="K9" s="12">
        <f t="shared" ref="K9" si="18">K6/(1+K8)^K4</f>
        <v>648923675.59536362</v>
      </c>
      <c r="L9" s="12">
        <f t="shared" ref="L9" si="19">L6/(1+L8)^L4</f>
        <v>607655839.37089765</v>
      </c>
      <c r="M9" s="12">
        <f t="shared" ref="M9" si="20">M6/(1+M8)^M4</f>
        <v>542549856.58115852</v>
      </c>
    </row>
    <row r="10" spans="2:13" x14ac:dyDescent="0.25">
      <c r="B10" s="35" t="s">
        <v>18</v>
      </c>
      <c r="C10" s="37">
        <f>SUM(C9:M9)</f>
        <v>1085745363.4949431</v>
      </c>
    </row>
    <row r="11" spans="2:13" x14ac:dyDescent="0.25">
      <c r="B11" s="35" t="s">
        <v>19</v>
      </c>
      <c r="C11" s="41">
        <f>IRR(C6:M6)</f>
        <v>0.15426112208366272</v>
      </c>
    </row>
    <row r="12" spans="2:13" x14ac:dyDescent="0.25">
      <c r="B12" s="35" t="s">
        <v>116</v>
      </c>
      <c r="C12" s="42">
        <f>H4+(-H7/I6)</f>
        <v>5.1788261110429676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Đầu vào</vt:lpstr>
      <vt:lpstr>Vốn đầu tư</vt:lpstr>
      <vt:lpstr>Khấu hao</vt:lpstr>
      <vt:lpstr>Doanh thu </vt:lpstr>
      <vt:lpstr>Chi phí</vt:lpstr>
      <vt:lpstr>CF</vt:lpstr>
      <vt:lpstr>NVP - IRR</vt:lpstr>
      <vt:lpstr>Sheet1</vt:lpstr>
      <vt:lpstr>Chi phí hoạt động</vt:lpstr>
      <vt:lpstr>Quy trình thực hiện</vt:lpstr>
      <vt:lpstr>các giống tôm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2019-05-10T14:00:13Z</dcterms:modified>
</cp:coreProperties>
</file>