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FS_Sources\trmcnealy\MultiPorosityModel\"/>
    </mc:Choice>
  </mc:AlternateContent>
  <xr:revisionPtr revIDLastSave="0" documentId="13_ncr:1_{C91B6D2B-4149-4B07-9C0F-4284D581D2B4}" xr6:coauthVersionLast="45" xr6:coauthVersionMax="45" xr10:uidLastSave="{00000000-0000-0000-0000-000000000000}"/>
  <bookViews>
    <workbookView xWindow="-38510" yWindow="-110" windowWidth="38620" windowHeight="21220" activeTab="1" xr2:uid="{1A06F46B-C699-43CA-BDE2-FBCF7CCF30F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0" i="2" l="1"/>
  <c r="N183" i="3" l="1"/>
  <c r="M183" i="3"/>
  <c r="AD10" i="3"/>
  <c r="AE10" i="3"/>
  <c r="AD11" i="3"/>
  <c r="AE11" i="3"/>
  <c r="AD12" i="3"/>
  <c r="AE12" i="3"/>
  <c r="AD13" i="3"/>
  <c r="AE13" i="3"/>
  <c r="AD14" i="3"/>
  <c r="AE14" i="3"/>
  <c r="AE9" i="3"/>
  <c r="AD9" i="3"/>
  <c r="AB19" i="3"/>
  <c r="AA17" i="3"/>
  <c r="AA18" i="3"/>
  <c r="AA19" i="3"/>
  <c r="AA20" i="3"/>
  <c r="AA21" i="3"/>
  <c r="AA16" i="3"/>
  <c r="AD3" i="3"/>
  <c r="AE3" i="3"/>
  <c r="AD4" i="3"/>
  <c r="AE4" i="3"/>
  <c r="AD5" i="3"/>
  <c r="AE5" i="3"/>
  <c r="AD6" i="3"/>
  <c r="AE6" i="3"/>
  <c r="AD7" i="3"/>
  <c r="AE7" i="3"/>
  <c r="AE2" i="3"/>
  <c r="AD2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AC2" i="3"/>
  <c r="AC3" i="3" s="1"/>
  <c r="AC4" i="3" s="1"/>
  <c r="AC5" i="3" s="1"/>
  <c r="AC6" i="3" s="1"/>
  <c r="AC7" i="3" s="1"/>
  <c r="J184" i="3" s="1"/>
  <c r="AB2" i="3"/>
  <c r="AB3" i="3" s="1"/>
  <c r="AB4" i="3" s="1"/>
  <c r="AB5" i="3" s="1"/>
  <c r="AB6" i="3" s="1"/>
  <c r="AB7" i="3" s="1"/>
  <c r="I184" i="3" s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4" i="2"/>
  <c r="I183" i="3" l="1"/>
  <c r="M32" i="3"/>
  <c r="J183" i="3"/>
  <c r="M152" i="3"/>
  <c r="N152" i="3"/>
  <c r="M124" i="3"/>
  <c r="N32" i="3"/>
  <c r="N124" i="3"/>
  <c r="M93" i="3"/>
  <c r="N93" i="3"/>
  <c r="M62" i="3"/>
  <c r="N62" i="3"/>
  <c r="K5" i="1" l="1"/>
  <c r="H64" i="1"/>
  <c r="I64" i="1"/>
  <c r="H65" i="1"/>
  <c r="I65" i="1"/>
  <c r="H66" i="1"/>
  <c r="H67" i="1" s="1"/>
  <c r="I66" i="1"/>
  <c r="I4" i="1"/>
  <c r="K4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H48" i="1"/>
  <c r="H49" i="1"/>
  <c r="G6" i="1"/>
  <c r="F6" i="1"/>
  <c r="F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G5" i="1"/>
  <c r="H31" i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5" i="1"/>
  <c r="D5" i="1"/>
  <c r="D6" i="1"/>
  <c r="I67" i="1" l="1"/>
  <c r="H68" i="1"/>
  <c r="H50" i="1"/>
  <c r="I68" i="1" l="1"/>
  <c r="H69" i="1"/>
  <c r="H51" i="1"/>
  <c r="I69" i="1" l="1"/>
  <c r="H70" i="1"/>
  <c r="H52" i="1"/>
  <c r="H71" i="1" l="1"/>
  <c r="I70" i="1"/>
  <c r="H53" i="1"/>
  <c r="H72" i="1" l="1"/>
  <c r="I71" i="1"/>
  <c r="H54" i="1"/>
  <c r="I72" i="1" l="1"/>
  <c r="H73" i="1"/>
  <c r="H55" i="1"/>
  <c r="H74" i="1" l="1"/>
  <c r="I73" i="1"/>
  <c r="H56" i="1"/>
  <c r="H75" i="1" l="1"/>
  <c r="I74" i="1"/>
  <c r="H57" i="1"/>
  <c r="I75" i="1" l="1"/>
  <c r="H76" i="1"/>
  <c r="H58" i="1"/>
  <c r="I76" i="1" l="1"/>
  <c r="H77" i="1"/>
  <c r="H59" i="1"/>
  <c r="H78" i="1" l="1"/>
  <c r="I77" i="1"/>
  <c r="H60" i="1"/>
  <c r="I78" i="1" l="1"/>
  <c r="H61" i="1"/>
  <c r="H62" i="1" l="1"/>
  <c r="H63" i="1" l="1"/>
</calcChain>
</file>

<file path=xl/sharedStrings.xml><?xml version="1.0" encoding="utf-8"?>
<sst xmlns="http://schemas.openxmlformats.org/spreadsheetml/2006/main" count="15" uniqueCount="14">
  <si>
    <t>Date</t>
  </si>
  <si>
    <t>Days</t>
  </si>
  <si>
    <t>Column1</t>
  </si>
  <si>
    <t>Oil (BBL)</t>
  </si>
  <si>
    <t>Gas(MCF)</t>
  </si>
  <si>
    <t>Index</t>
  </si>
  <si>
    <t>DateTime</t>
  </si>
  <si>
    <t>Gas</t>
  </si>
  <si>
    <t>Oil</t>
  </si>
  <si>
    <t>Water</t>
  </si>
  <si>
    <t>WellheadPressure</t>
  </si>
  <si>
    <t>Weight</t>
  </si>
  <si>
    <t>GasSum</t>
  </si>
  <si>
    <t>OilSum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</si>
</sst>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1" fillId="2" borderId="1" xfId="0" applyFont="1" applyFill="1" applyBorder="1"/>
    <xf numFmtId="14" fontId="0" fillId="3" borderId="0" xfId="0" applyNumberFormat="1" applyFill="1"/>
    <xf numFmtId="1" fontId="0" fillId="3" borderId="0" xfId="0" applyNumberFormat="1" applyFill="1"/>
    <xf numFmtId="14" fontId="0" fillId="0" borderId="0" xfId="0" applyNumberFormat="1"/>
    <xf numFmtId="1" fontId="0" fillId="0" borderId="0" xfId="0" applyNumberFormat="1"/>
    <xf numFmtId="3" fontId="0" fillId="0" borderId="0" xfId="0" applyNumberFormat="1"/>
    <xf numFmtId="3" fontId="0" fillId="3" borderId="0" xfId="0" applyNumberFormat="1" applyFill="1"/>
    <xf numFmtId="14" fontId="0" fillId="3" borderId="2" xfId="0" applyNumberFormat="1" applyFill="1" applyBorder="1"/>
    <xf numFmtId="1" fontId="0" fillId="3" borderId="2" xfId="0" applyNumberFormat="1" applyFill="1" applyBorder="1"/>
    <xf numFmtId="3" fontId="0" fillId="3" borderId="2" xfId="0" applyNumberFormat="1" applyFill="1" applyBorder="1"/>
  </cellXfs>
  <cellStyles count="1">
    <cellStyle name="Normal" xfId="0" builtinId="0"/>
  </cellStyles>
  <dxfs count="1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Sheet1!$H$4:$H$78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Sheet1!$I$4:$I$78</c:f>
              <c:numCache>
                <c:formatCode>0.00</c:formatCode>
                <c:ptCount val="75"/>
                <c:pt idx="0">
                  <c:v>1116.6666666666667</c:v>
                </c:pt>
                <c:pt idx="1">
                  <c:v>1108.3333333333333</c:v>
                </c:pt>
                <c:pt idx="2">
                  <c:v>1100</c:v>
                </c:pt>
                <c:pt idx="3">
                  <c:v>1091.6666666666667</c:v>
                </c:pt>
                <c:pt idx="4">
                  <c:v>1083.3333333333333</c:v>
                </c:pt>
                <c:pt idx="5">
                  <c:v>1075</c:v>
                </c:pt>
                <c:pt idx="6">
                  <c:v>1066.6666666666667</c:v>
                </c:pt>
                <c:pt idx="7">
                  <c:v>1058.3333333333333</c:v>
                </c:pt>
                <c:pt idx="8">
                  <c:v>1050</c:v>
                </c:pt>
                <c:pt idx="9">
                  <c:v>1041.6666666666667</c:v>
                </c:pt>
                <c:pt idx="10">
                  <c:v>1033.3333333333333</c:v>
                </c:pt>
                <c:pt idx="11">
                  <c:v>1025</c:v>
                </c:pt>
                <c:pt idx="12">
                  <c:v>1016.6666666666666</c:v>
                </c:pt>
                <c:pt idx="13">
                  <c:v>1008.3333333333334</c:v>
                </c:pt>
                <c:pt idx="14">
                  <c:v>1000</c:v>
                </c:pt>
                <c:pt idx="15">
                  <c:v>991.66666666666663</c:v>
                </c:pt>
                <c:pt idx="16">
                  <c:v>983.33333333333326</c:v>
                </c:pt>
                <c:pt idx="17">
                  <c:v>975</c:v>
                </c:pt>
                <c:pt idx="18">
                  <c:v>966.66666666666663</c:v>
                </c:pt>
                <c:pt idx="19">
                  <c:v>958.33333333333326</c:v>
                </c:pt>
                <c:pt idx="20">
                  <c:v>950</c:v>
                </c:pt>
                <c:pt idx="21">
                  <c:v>941.66666666666663</c:v>
                </c:pt>
                <c:pt idx="22">
                  <c:v>933.33333333333326</c:v>
                </c:pt>
                <c:pt idx="23">
                  <c:v>925</c:v>
                </c:pt>
                <c:pt idx="24">
                  <c:v>916.66666666666663</c:v>
                </c:pt>
                <c:pt idx="25">
                  <c:v>908.33333333333326</c:v>
                </c:pt>
                <c:pt idx="26">
                  <c:v>900</c:v>
                </c:pt>
                <c:pt idx="27">
                  <c:v>891.66666666666663</c:v>
                </c:pt>
                <c:pt idx="28">
                  <c:v>883.33333333333326</c:v>
                </c:pt>
                <c:pt idx="29">
                  <c:v>875</c:v>
                </c:pt>
                <c:pt idx="30">
                  <c:v>866.66666666666663</c:v>
                </c:pt>
                <c:pt idx="31">
                  <c:v>858.33333333333326</c:v>
                </c:pt>
                <c:pt idx="32">
                  <c:v>850</c:v>
                </c:pt>
                <c:pt idx="33">
                  <c:v>841.66666666666663</c:v>
                </c:pt>
                <c:pt idx="34">
                  <c:v>833.33333333333326</c:v>
                </c:pt>
                <c:pt idx="35">
                  <c:v>825</c:v>
                </c:pt>
                <c:pt idx="36">
                  <c:v>816.66666666666663</c:v>
                </c:pt>
                <c:pt idx="37">
                  <c:v>808.33333333333326</c:v>
                </c:pt>
                <c:pt idx="38">
                  <c:v>800</c:v>
                </c:pt>
                <c:pt idx="39">
                  <c:v>791.66666666666663</c:v>
                </c:pt>
                <c:pt idx="40">
                  <c:v>783.33333333333326</c:v>
                </c:pt>
                <c:pt idx="41">
                  <c:v>775</c:v>
                </c:pt>
                <c:pt idx="42">
                  <c:v>766.66666666666663</c:v>
                </c:pt>
                <c:pt idx="43">
                  <c:v>758.33333333333326</c:v>
                </c:pt>
                <c:pt idx="44">
                  <c:v>750</c:v>
                </c:pt>
                <c:pt idx="45">
                  <c:v>740</c:v>
                </c:pt>
                <c:pt idx="46">
                  <c:v>730</c:v>
                </c:pt>
                <c:pt idx="47">
                  <c:v>720</c:v>
                </c:pt>
                <c:pt idx="48">
                  <c:v>710</c:v>
                </c:pt>
                <c:pt idx="49">
                  <c:v>700</c:v>
                </c:pt>
                <c:pt idx="50">
                  <c:v>690</c:v>
                </c:pt>
                <c:pt idx="51">
                  <c:v>680</c:v>
                </c:pt>
                <c:pt idx="52">
                  <c:v>670</c:v>
                </c:pt>
                <c:pt idx="53">
                  <c:v>660</c:v>
                </c:pt>
                <c:pt idx="54">
                  <c:v>650</c:v>
                </c:pt>
                <c:pt idx="55">
                  <c:v>640</c:v>
                </c:pt>
                <c:pt idx="56">
                  <c:v>630</c:v>
                </c:pt>
                <c:pt idx="57">
                  <c:v>620</c:v>
                </c:pt>
                <c:pt idx="58">
                  <c:v>610</c:v>
                </c:pt>
                <c:pt idx="59">
                  <c:v>600</c:v>
                </c:pt>
                <c:pt idx="60">
                  <c:v>590</c:v>
                </c:pt>
                <c:pt idx="61">
                  <c:v>580</c:v>
                </c:pt>
                <c:pt idx="62">
                  <c:v>570</c:v>
                </c:pt>
                <c:pt idx="63">
                  <c:v>560</c:v>
                </c:pt>
                <c:pt idx="64">
                  <c:v>550</c:v>
                </c:pt>
                <c:pt idx="65">
                  <c:v>540</c:v>
                </c:pt>
                <c:pt idx="66">
                  <c:v>530</c:v>
                </c:pt>
                <c:pt idx="67">
                  <c:v>520</c:v>
                </c:pt>
                <c:pt idx="68">
                  <c:v>510</c:v>
                </c:pt>
                <c:pt idx="69">
                  <c:v>500</c:v>
                </c:pt>
                <c:pt idx="70">
                  <c:v>490</c:v>
                </c:pt>
                <c:pt idx="71">
                  <c:v>480</c:v>
                </c:pt>
                <c:pt idx="72">
                  <c:v>470</c:v>
                </c:pt>
                <c:pt idx="73">
                  <c:v>460</c:v>
                </c:pt>
                <c:pt idx="74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3-4957-9217-E2FB7F857CD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Sheet1!$D$4:$D$6</c:f>
              <c:numCache>
                <c:formatCode>General</c:formatCode>
                <c:ptCount val="3"/>
                <c:pt idx="0">
                  <c:v>15</c:v>
                </c:pt>
                <c:pt idx="1">
                  <c:v>45</c:v>
                </c:pt>
                <c:pt idx="2">
                  <c:v>75</c:v>
                </c:pt>
              </c:numCache>
            </c:numRef>
          </c:xVal>
          <c:yVal>
            <c:numRef>
              <c:f>Sheet1!$E$4:$E$6</c:f>
              <c:numCache>
                <c:formatCode>General</c:formatCode>
                <c:ptCount val="3"/>
                <c:pt idx="0">
                  <c:v>1000</c:v>
                </c:pt>
                <c:pt idx="1">
                  <c:v>750</c:v>
                </c:pt>
                <c:pt idx="2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93-4957-9217-E2FB7F857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399008"/>
        <c:axId val="626392448"/>
      </c:scatterChart>
      <c:valAx>
        <c:axId val="6263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92448"/>
        <c:crosses val="autoZero"/>
        <c:crossBetween val="midCat"/>
      </c:valAx>
      <c:valAx>
        <c:axId val="6263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9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Gas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Sheet3!$C$2:$C$183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xVal>
          <c:yVal>
            <c:numRef>
              <c:f>Sheet3!$D$2:$D$183</c:f>
              <c:numCache>
                <c:formatCode>General</c:formatCode>
                <c:ptCount val="182"/>
                <c:pt idx="0">
                  <c:v>648.809492426573</c:v>
                </c:pt>
                <c:pt idx="1">
                  <c:v>648.64369830781197</c:v>
                </c:pt>
                <c:pt idx="2">
                  <c:v>648.47790418905095</c:v>
                </c:pt>
                <c:pt idx="3">
                  <c:v>648.31211007029003</c:v>
                </c:pt>
                <c:pt idx="4">
                  <c:v>648.146315951529</c:v>
                </c:pt>
                <c:pt idx="5">
                  <c:v>647.980521832769</c:v>
                </c:pt>
                <c:pt idx="6">
                  <c:v>647.81472771400797</c:v>
                </c:pt>
                <c:pt idx="7">
                  <c:v>647.64893359524694</c:v>
                </c:pt>
                <c:pt idx="8">
                  <c:v>647.48313947648603</c:v>
                </c:pt>
                <c:pt idx="9">
                  <c:v>647.31734535772603</c:v>
                </c:pt>
                <c:pt idx="10">
                  <c:v>647.151551238965</c:v>
                </c:pt>
                <c:pt idx="11">
                  <c:v>646.98575712020397</c:v>
                </c:pt>
                <c:pt idx="12">
                  <c:v>646.81996300144306</c:v>
                </c:pt>
                <c:pt idx="13">
                  <c:v>646.65416888268203</c:v>
                </c:pt>
                <c:pt idx="14">
                  <c:v>646.48837476392202</c:v>
                </c:pt>
                <c:pt idx="15">
                  <c:v>646.322580645161</c:v>
                </c:pt>
                <c:pt idx="16">
                  <c:v>646.15678652639997</c:v>
                </c:pt>
                <c:pt idx="17">
                  <c:v>645.99099240763906</c:v>
                </c:pt>
                <c:pt idx="18">
                  <c:v>645.82519828887803</c:v>
                </c:pt>
                <c:pt idx="19">
                  <c:v>645.65940417011802</c:v>
                </c:pt>
                <c:pt idx="20">
                  <c:v>645.493610051357</c:v>
                </c:pt>
                <c:pt idx="21">
                  <c:v>645.32781593259597</c:v>
                </c:pt>
                <c:pt idx="22">
                  <c:v>645.16202181383505</c:v>
                </c:pt>
                <c:pt idx="23">
                  <c:v>644.99622769507403</c:v>
                </c:pt>
                <c:pt idx="24">
                  <c:v>644.83043357631402</c:v>
                </c:pt>
                <c:pt idx="25">
                  <c:v>644.66463945755299</c:v>
                </c:pt>
                <c:pt idx="26">
                  <c:v>644.49884533879197</c:v>
                </c:pt>
                <c:pt idx="27">
                  <c:v>644.33305122003105</c:v>
                </c:pt>
                <c:pt idx="28">
                  <c:v>644.16725710127105</c:v>
                </c:pt>
                <c:pt idx="29">
                  <c:v>644.00146298251002</c:v>
                </c:pt>
                <c:pt idx="30">
                  <c:v>643.83566886374899</c:v>
                </c:pt>
                <c:pt idx="31">
                  <c:v>643.66987474498796</c:v>
                </c:pt>
                <c:pt idx="32">
                  <c:v>643.50408062622705</c:v>
                </c:pt>
                <c:pt idx="33">
                  <c:v>643.33828650746705</c:v>
                </c:pt>
                <c:pt idx="34">
                  <c:v>643.17249238870602</c:v>
                </c:pt>
                <c:pt idx="35">
                  <c:v>643.00669826994499</c:v>
                </c:pt>
                <c:pt idx="36">
                  <c:v>642.84090415118396</c:v>
                </c:pt>
                <c:pt idx="37">
                  <c:v>642.67511003242396</c:v>
                </c:pt>
                <c:pt idx="38">
                  <c:v>642.50931591366304</c:v>
                </c:pt>
                <c:pt idx="39">
                  <c:v>642.34352179490202</c:v>
                </c:pt>
                <c:pt idx="40">
                  <c:v>642.17772767614099</c:v>
                </c:pt>
                <c:pt idx="41">
                  <c:v>642.01193355737996</c:v>
                </c:pt>
                <c:pt idx="42">
                  <c:v>641.84613943861996</c:v>
                </c:pt>
                <c:pt idx="43">
                  <c:v>641.68034531985904</c:v>
                </c:pt>
                <c:pt idx="44">
                  <c:v>641.51455120109802</c:v>
                </c:pt>
                <c:pt idx="45">
                  <c:v>641.34875708233699</c:v>
                </c:pt>
                <c:pt idx="46">
                  <c:v>641.18296296357596</c:v>
                </c:pt>
                <c:pt idx="47">
                  <c:v>633.19737238832101</c:v>
                </c:pt>
                <c:pt idx="48">
                  <c:v>625.21178181306698</c:v>
                </c:pt>
                <c:pt idx="49">
                  <c:v>617.22619123781203</c:v>
                </c:pt>
                <c:pt idx="50">
                  <c:v>609.24060066255697</c:v>
                </c:pt>
                <c:pt idx="51">
                  <c:v>601.25501008730203</c:v>
                </c:pt>
                <c:pt idx="52">
                  <c:v>593.26941951204697</c:v>
                </c:pt>
                <c:pt idx="53">
                  <c:v>585.28382893679202</c:v>
                </c:pt>
                <c:pt idx="54">
                  <c:v>577.29823836153696</c:v>
                </c:pt>
                <c:pt idx="55">
                  <c:v>569.31264778628201</c:v>
                </c:pt>
                <c:pt idx="56">
                  <c:v>561.32705721102695</c:v>
                </c:pt>
                <c:pt idx="57">
                  <c:v>553.34146663577201</c:v>
                </c:pt>
                <c:pt idx="58">
                  <c:v>545.35587606051695</c:v>
                </c:pt>
                <c:pt idx="59">
                  <c:v>537.370285485262</c:v>
                </c:pt>
                <c:pt idx="60">
                  <c:v>529.38469491000706</c:v>
                </c:pt>
                <c:pt idx="61">
                  <c:v>521.40081812213805</c:v>
                </c:pt>
                <c:pt idx="62">
                  <c:v>513.41511329439095</c:v>
                </c:pt>
                <c:pt idx="63">
                  <c:v>505.429408466643</c:v>
                </c:pt>
                <c:pt idx="64">
                  <c:v>497.44370363889601</c:v>
                </c:pt>
                <c:pt idx="65">
                  <c:v>489.45799881114903</c:v>
                </c:pt>
                <c:pt idx="66">
                  <c:v>481.47229398340198</c:v>
                </c:pt>
                <c:pt idx="67">
                  <c:v>473.48658915565397</c:v>
                </c:pt>
                <c:pt idx="68">
                  <c:v>465.50088432790699</c:v>
                </c:pt>
                <c:pt idx="69">
                  <c:v>457.51517950015898</c:v>
                </c:pt>
                <c:pt idx="70">
                  <c:v>449.52947467241199</c:v>
                </c:pt>
                <c:pt idx="71">
                  <c:v>441.54376984466501</c:v>
                </c:pt>
                <c:pt idx="72">
                  <c:v>433.558065016917</c:v>
                </c:pt>
                <c:pt idx="73">
                  <c:v>425.57236018917001</c:v>
                </c:pt>
                <c:pt idx="74">
                  <c:v>417.58665536142303</c:v>
                </c:pt>
                <c:pt idx="75">
                  <c:v>409.60095053367502</c:v>
                </c:pt>
                <c:pt idx="76">
                  <c:v>401.61524570592798</c:v>
                </c:pt>
                <c:pt idx="77">
                  <c:v>401.25500967321699</c:v>
                </c:pt>
                <c:pt idx="78">
                  <c:v>400.89477364050703</c:v>
                </c:pt>
                <c:pt idx="79">
                  <c:v>400.53453760779598</c:v>
                </c:pt>
                <c:pt idx="80">
                  <c:v>400.17430157508602</c:v>
                </c:pt>
                <c:pt idx="81">
                  <c:v>399.81406554237498</c:v>
                </c:pt>
                <c:pt idx="82">
                  <c:v>399.45382950966501</c:v>
                </c:pt>
                <c:pt idx="83">
                  <c:v>399.09359347695403</c:v>
                </c:pt>
                <c:pt idx="84">
                  <c:v>398.73335744424401</c:v>
                </c:pt>
                <c:pt idx="85">
                  <c:v>398.37312141153302</c:v>
                </c:pt>
                <c:pt idx="86">
                  <c:v>398.012885378823</c:v>
                </c:pt>
                <c:pt idx="87">
                  <c:v>397.65264934611201</c:v>
                </c:pt>
                <c:pt idx="88">
                  <c:v>397.29241331340199</c:v>
                </c:pt>
                <c:pt idx="89">
                  <c:v>396.93217728069101</c:v>
                </c:pt>
                <c:pt idx="90">
                  <c:v>396.57194124798099</c:v>
                </c:pt>
                <c:pt idx="91">
                  <c:v>396.21170521527</c:v>
                </c:pt>
                <c:pt idx="92">
                  <c:v>395.84945764840501</c:v>
                </c:pt>
                <c:pt idx="93">
                  <c:v>395.48935571797102</c:v>
                </c:pt>
                <c:pt idx="94">
                  <c:v>395.129253787538</c:v>
                </c:pt>
                <c:pt idx="95">
                  <c:v>394.76915185710402</c:v>
                </c:pt>
                <c:pt idx="96">
                  <c:v>394.409049926671</c:v>
                </c:pt>
                <c:pt idx="97">
                  <c:v>394.04894799623702</c:v>
                </c:pt>
                <c:pt idx="98">
                  <c:v>393.68884606580298</c:v>
                </c:pt>
                <c:pt idx="99">
                  <c:v>393.32874413537002</c:v>
                </c:pt>
                <c:pt idx="100">
                  <c:v>392.96864220493597</c:v>
                </c:pt>
                <c:pt idx="101">
                  <c:v>392.60854027450301</c:v>
                </c:pt>
                <c:pt idx="102">
                  <c:v>392.24843834406897</c:v>
                </c:pt>
                <c:pt idx="103">
                  <c:v>391.88833641363601</c:v>
                </c:pt>
                <c:pt idx="104">
                  <c:v>391.52823448320203</c:v>
                </c:pt>
                <c:pt idx="105">
                  <c:v>391.16813255276901</c:v>
                </c:pt>
                <c:pt idx="106">
                  <c:v>390.80803062233502</c:v>
                </c:pt>
                <c:pt idx="107">
                  <c:v>390.44792869190201</c:v>
                </c:pt>
                <c:pt idx="108">
                  <c:v>385.72972038959301</c:v>
                </c:pt>
                <c:pt idx="109">
                  <c:v>381.01151208728402</c:v>
                </c:pt>
                <c:pt idx="110">
                  <c:v>376.29330378497502</c:v>
                </c:pt>
                <c:pt idx="111">
                  <c:v>371.575095482667</c:v>
                </c:pt>
                <c:pt idx="112">
                  <c:v>366.856887180358</c:v>
                </c:pt>
                <c:pt idx="113">
                  <c:v>362.13867887804901</c:v>
                </c:pt>
                <c:pt idx="114">
                  <c:v>357.42047057574001</c:v>
                </c:pt>
                <c:pt idx="115">
                  <c:v>352.70226227343198</c:v>
                </c:pt>
                <c:pt idx="116">
                  <c:v>347.98405397112299</c:v>
                </c:pt>
                <c:pt idx="117">
                  <c:v>343.26584566881399</c:v>
                </c:pt>
                <c:pt idx="118">
                  <c:v>338.547637366505</c:v>
                </c:pt>
                <c:pt idx="119">
                  <c:v>333.82942906419601</c:v>
                </c:pt>
                <c:pt idx="120">
                  <c:v>329.11122076188701</c:v>
                </c:pt>
                <c:pt idx="121">
                  <c:v>324.39301245957898</c:v>
                </c:pt>
                <c:pt idx="122">
                  <c:v>319.67480415726999</c:v>
                </c:pt>
                <c:pt idx="123">
                  <c:v>314.95790515868703</c:v>
                </c:pt>
                <c:pt idx="124">
                  <c:v>310.23960333468301</c:v>
                </c:pt>
                <c:pt idx="125">
                  <c:v>305.52130151068002</c:v>
                </c:pt>
                <c:pt idx="126">
                  <c:v>300.802999686676</c:v>
                </c:pt>
                <c:pt idx="127">
                  <c:v>296.08469786267301</c:v>
                </c:pt>
                <c:pt idx="128">
                  <c:v>291.366396038669</c:v>
                </c:pt>
                <c:pt idx="129">
                  <c:v>286.648094214666</c:v>
                </c:pt>
                <c:pt idx="130">
                  <c:v>281.92979239066199</c:v>
                </c:pt>
                <c:pt idx="131">
                  <c:v>277.21149056665899</c:v>
                </c:pt>
                <c:pt idx="132">
                  <c:v>272.49318874265498</c:v>
                </c:pt>
                <c:pt idx="133">
                  <c:v>267.77488691865199</c:v>
                </c:pt>
                <c:pt idx="134">
                  <c:v>263.05658509464899</c:v>
                </c:pt>
                <c:pt idx="135">
                  <c:v>258.33828327064498</c:v>
                </c:pt>
                <c:pt idx="136">
                  <c:v>253.61998144664199</c:v>
                </c:pt>
                <c:pt idx="137">
                  <c:v>248.901679622638</c:v>
                </c:pt>
                <c:pt idx="138">
                  <c:v>254.22431358448301</c:v>
                </c:pt>
                <c:pt idx="139">
                  <c:v>259.54694754632698</c:v>
                </c:pt>
                <c:pt idx="140">
                  <c:v>264.86958150817202</c:v>
                </c:pt>
                <c:pt idx="141">
                  <c:v>270.19221547001598</c:v>
                </c:pt>
                <c:pt idx="142">
                  <c:v>275.51484943186102</c:v>
                </c:pt>
                <c:pt idx="143">
                  <c:v>280.83748339370499</c:v>
                </c:pt>
                <c:pt idx="144">
                  <c:v>286.16011735555003</c:v>
                </c:pt>
                <c:pt idx="145">
                  <c:v>291.48275131739399</c:v>
                </c:pt>
                <c:pt idx="146">
                  <c:v>296.80538527923898</c:v>
                </c:pt>
                <c:pt idx="147">
                  <c:v>302.128019241083</c:v>
                </c:pt>
                <c:pt idx="148">
                  <c:v>307.45065320292798</c:v>
                </c:pt>
                <c:pt idx="149">
                  <c:v>312.773287164772</c:v>
                </c:pt>
                <c:pt idx="150">
                  <c:v>318.09592112661699</c:v>
                </c:pt>
                <c:pt idx="151">
                  <c:v>323.41803024581202</c:v>
                </c:pt>
                <c:pt idx="152">
                  <c:v>328.74069919716601</c:v>
                </c:pt>
                <c:pt idx="153">
                  <c:v>334.06336814852</c:v>
                </c:pt>
                <c:pt idx="154">
                  <c:v>339.38603709987501</c:v>
                </c:pt>
                <c:pt idx="155">
                  <c:v>344.708706051229</c:v>
                </c:pt>
                <c:pt idx="156">
                  <c:v>350.03137500258401</c:v>
                </c:pt>
                <c:pt idx="157">
                  <c:v>355.354043953938</c:v>
                </c:pt>
                <c:pt idx="158">
                  <c:v>360.67671290529302</c:v>
                </c:pt>
                <c:pt idx="159">
                  <c:v>365.99938185664701</c:v>
                </c:pt>
                <c:pt idx="160">
                  <c:v>371.32205080800202</c:v>
                </c:pt>
                <c:pt idx="161">
                  <c:v>376.64471975935601</c:v>
                </c:pt>
                <c:pt idx="162">
                  <c:v>381.96738871071102</c:v>
                </c:pt>
                <c:pt idx="163">
                  <c:v>387.29005766206501</c:v>
                </c:pt>
                <c:pt idx="164">
                  <c:v>392.61272661342002</c:v>
                </c:pt>
                <c:pt idx="165">
                  <c:v>397.93539556477401</c:v>
                </c:pt>
                <c:pt idx="166">
                  <c:v>403.258064516128</c:v>
                </c:pt>
                <c:pt idx="167">
                  <c:v>408.58073346748301</c:v>
                </c:pt>
                <c:pt idx="168">
                  <c:v>413.90340241883803</c:v>
                </c:pt>
                <c:pt idx="169">
                  <c:v>419.22607137019202</c:v>
                </c:pt>
                <c:pt idx="170">
                  <c:v>424.54874032154697</c:v>
                </c:pt>
                <c:pt idx="171">
                  <c:v>429.87140927290102</c:v>
                </c:pt>
                <c:pt idx="172">
                  <c:v>435.19407822425597</c:v>
                </c:pt>
                <c:pt idx="173">
                  <c:v>440.51674717561002</c:v>
                </c:pt>
                <c:pt idx="174">
                  <c:v>445.83941612696401</c:v>
                </c:pt>
                <c:pt idx="175">
                  <c:v>451.16208507831902</c:v>
                </c:pt>
                <c:pt idx="176">
                  <c:v>456.48475402967301</c:v>
                </c:pt>
                <c:pt idx="177">
                  <c:v>461.80742298102803</c:v>
                </c:pt>
                <c:pt idx="178">
                  <c:v>467.13009193238202</c:v>
                </c:pt>
                <c:pt idx="179">
                  <c:v>472.45276088373703</c:v>
                </c:pt>
                <c:pt idx="180">
                  <c:v>477.77542983509102</c:v>
                </c:pt>
                <c:pt idx="181">
                  <c:v>483.09809878644597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6-4EC0-A718-A4EF80173669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Sheet3!$AB$16:$AB$21</c:f>
              <c:numCache>
                <c:formatCode>0.00</c:formatCode>
                <c:ptCount val="6"/>
                <c:pt idx="0">
                  <c:v>15</c:v>
                </c:pt>
                <c:pt idx="1">
                  <c:v>45</c:v>
                </c:pt>
                <c:pt idx="2">
                  <c:v>75</c:v>
                </c:pt>
                <c:pt idx="3">
                  <c:v>106</c:v>
                </c:pt>
                <c:pt idx="4">
                  <c:v>137</c:v>
                </c:pt>
                <c:pt idx="5">
                  <c:v>165</c:v>
                </c:pt>
              </c:numCache>
            </c:numRef>
          </c:xVal>
          <c:yVal>
            <c:numRef>
              <c:f>Sheet3!$AC$16:$AC$21</c:f>
              <c:numCache>
                <c:formatCode>General</c:formatCode>
                <c:ptCount val="6"/>
                <c:pt idx="0">
                  <c:v>646.32258064516134</c:v>
                </c:pt>
                <c:pt idx="1">
                  <c:v>613.9</c:v>
                </c:pt>
                <c:pt idx="2">
                  <c:v>431.12903225806451</c:v>
                </c:pt>
                <c:pt idx="3">
                  <c:v>373.58064516129031</c:v>
                </c:pt>
                <c:pt idx="4">
                  <c:v>283.89285714285717</c:v>
                </c:pt>
                <c:pt idx="5">
                  <c:v>403.25806451612902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26-4EC0-A718-A4EF80173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492272"/>
        <c:axId val="839492600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Sheet3!$Z$9:$Z$14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91</c:v>
                </c:pt>
                <c:pt idx="3">
                  <c:v>122</c:v>
                </c:pt>
                <c:pt idx="4">
                  <c:v>150</c:v>
                </c:pt>
                <c:pt idx="5">
                  <c:v>180</c:v>
                </c:pt>
              </c:numCache>
            </c:numRef>
          </c:xVal>
          <c:yVal>
            <c:numRef>
              <c:f>Sheet3!$AA$9:$AA$14</c:f>
              <c:numCache>
                <c:formatCode>0.00</c:formatCode>
                <c:ptCount val="6"/>
                <c:pt idx="0">
                  <c:v>32.422580645168637</c:v>
                </c:pt>
                <c:pt idx="1">
                  <c:v>654</c:v>
                </c:pt>
                <c:pt idx="2">
                  <c:v>266</c:v>
                </c:pt>
                <c:pt idx="3">
                  <c:v>465</c:v>
                </c:pt>
                <c:pt idx="4">
                  <c:v>-227</c:v>
                </c:pt>
                <c:pt idx="5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26-4EC0-A718-A4EF80173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5792"/>
        <c:axId val="686226776"/>
      </c:scatterChart>
      <c:valAx>
        <c:axId val="83949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492600"/>
        <c:crosses val="autoZero"/>
        <c:crossBetween val="midCat"/>
      </c:valAx>
      <c:valAx>
        <c:axId val="83949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492272"/>
        <c:crosses val="autoZero"/>
        <c:crossBetween val="midCat"/>
      </c:valAx>
      <c:valAx>
        <c:axId val="68622677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5792"/>
        <c:crosses val="max"/>
        <c:crossBetween val="midCat"/>
      </c:valAx>
      <c:valAx>
        <c:axId val="6862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622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Oil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Sheet3!$C$2:$C$183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xVal>
          <c:yVal>
            <c:numRef>
              <c:f>Sheet3!$E$2:$E$183</c:f>
              <c:numCache>
                <c:formatCode>General</c:formatCode>
                <c:ptCount val="182"/>
                <c:pt idx="0">
                  <c:v>869.690039752134</c:v>
                </c:pt>
                <c:pt idx="1">
                  <c:v>876.25263925252898</c:v>
                </c:pt>
                <c:pt idx="2">
                  <c:v>882.81523875292498</c:v>
                </c:pt>
                <c:pt idx="3">
                  <c:v>889.37783825331996</c:v>
                </c:pt>
                <c:pt idx="4">
                  <c:v>895.94043775371495</c:v>
                </c:pt>
                <c:pt idx="5">
                  <c:v>902.50303725411095</c:v>
                </c:pt>
                <c:pt idx="6">
                  <c:v>909.06563675450604</c:v>
                </c:pt>
                <c:pt idx="7">
                  <c:v>915.62823625490103</c:v>
                </c:pt>
                <c:pt idx="8">
                  <c:v>922.19083575529703</c:v>
                </c:pt>
                <c:pt idx="9">
                  <c:v>928.75343525569201</c:v>
                </c:pt>
                <c:pt idx="10">
                  <c:v>935.31603475608699</c:v>
                </c:pt>
                <c:pt idx="11">
                  <c:v>941.878634256483</c:v>
                </c:pt>
                <c:pt idx="12">
                  <c:v>948.44123375687798</c:v>
                </c:pt>
                <c:pt idx="13">
                  <c:v>955.00383325727296</c:v>
                </c:pt>
                <c:pt idx="14">
                  <c:v>961.56643275766896</c:v>
                </c:pt>
                <c:pt idx="15">
                  <c:v>968.12903225806394</c:v>
                </c:pt>
                <c:pt idx="16">
                  <c:v>974.69163175845995</c:v>
                </c:pt>
                <c:pt idx="17">
                  <c:v>981.25423125885504</c:v>
                </c:pt>
                <c:pt idx="18">
                  <c:v>987.81683075925002</c:v>
                </c:pt>
                <c:pt idx="19">
                  <c:v>994.37943025964603</c:v>
                </c:pt>
                <c:pt idx="20">
                  <c:v>1000.94202976004</c:v>
                </c:pt>
                <c:pt idx="21">
                  <c:v>1007.50462926043</c:v>
                </c:pt>
                <c:pt idx="22">
                  <c:v>1014.0672287608299</c:v>
                </c:pt>
                <c:pt idx="23">
                  <c:v>1020.62982826122</c:v>
                </c:pt>
                <c:pt idx="24">
                  <c:v>1027.1924277616199</c:v>
                </c:pt>
                <c:pt idx="25">
                  <c:v>1033.7550272620099</c:v>
                </c:pt>
                <c:pt idx="26">
                  <c:v>1040.3176267624101</c:v>
                </c:pt>
                <c:pt idx="27">
                  <c:v>1046.8802262628001</c:v>
                </c:pt>
                <c:pt idx="28">
                  <c:v>1053.4428257632001</c:v>
                </c:pt>
                <c:pt idx="29">
                  <c:v>1060.00542526359</c:v>
                </c:pt>
                <c:pt idx="30">
                  <c:v>1066.56802476399</c:v>
                </c:pt>
                <c:pt idx="31">
                  <c:v>1073.13062426439</c:v>
                </c:pt>
                <c:pt idx="32">
                  <c:v>1079.69322376478</c:v>
                </c:pt>
                <c:pt idx="33">
                  <c:v>1086.25582326518</c:v>
                </c:pt>
                <c:pt idx="34">
                  <c:v>1092.8184227655699</c:v>
                </c:pt>
                <c:pt idx="35">
                  <c:v>1099.3810222659699</c:v>
                </c:pt>
                <c:pt idx="36">
                  <c:v>1105.9436217663599</c:v>
                </c:pt>
                <c:pt idx="37">
                  <c:v>1112.5062212667599</c:v>
                </c:pt>
                <c:pt idx="38">
                  <c:v>1119.0688207671501</c:v>
                </c:pt>
                <c:pt idx="39">
                  <c:v>1125.6314202675501</c:v>
                </c:pt>
                <c:pt idx="40">
                  <c:v>1132.1940197679401</c:v>
                </c:pt>
                <c:pt idx="41">
                  <c:v>1138.75661926834</c:v>
                </c:pt>
                <c:pt idx="42">
                  <c:v>1145.31921876873</c:v>
                </c:pt>
                <c:pt idx="43">
                  <c:v>1151.88181826913</c:v>
                </c:pt>
                <c:pt idx="44">
                  <c:v>1158.44441776953</c:v>
                </c:pt>
                <c:pt idx="45">
                  <c:v>1165.00701726992</c:v>
                </c:pt>
                <c:pt idx="46">
                  <c:v>1171.56961677032</c:v>
                </c:pt>
                <c:pt idx="47">
                  <c:v>1152.7907705989001</c:v>
                </c:pt>
                <c:pt idx="48">
                  <c:v>1134.0119244274899</c:v>
                </c:pt>
                <c:pt idx="49">
                  <c:v>1115.23307825608</c:v>
                </c:pt>
                <c:pt idx="50">
                  <c:v>1096.4542320846599</c:v>
                </c:pt>
                <c:pt idx="51">
                  <c:v>1077.67538591325</c:v>
                </c:pt>
                <c:pt idx="52">
                  <c:v>1058.8965397418301</c:v>
                </c:pt>
                <c:pt idx="53">
                  <c:v>1040.11769357042</c:v>
                </c:pt>
                <c:pt idx="54">
                  <c:v>1021.33884739901</c:v>
                </c:pt>
                <c:pt idx="55">
                  <c:v>1002.56000122759</c:v>
                </c:pt>
                <c:pt idx="56">
                  <c:v>983.78115505618496</c:v>
                </c:pt>
                <c:pt idx="57">
                  <c:v>965.00230888477097</c:v>
                </c:pt>
                <c:pt idx="58">
                  <c:v>946.223462713358</c:v>
                </c:pt>
                <c:pt idx="59">
                  <c:v>927.44461654194401</c:v>
                </c:pt>
                <c:pt idx="60">
                  <c:v>908.66577037053105</c:v>
                </c:pt>
                <c:pt idx="61">
                  <c:v>889.89029561472103</c:v>
                </c:pt>
                <c:pt idx="62">
                  <c:v>871.11122468226699</c:v>
                </c:pt>
                <c:pt idx="63">
                  <c:v>852.33215374981398</c:v>
                </c:pt>
                <c:pt idx="64">
                  <c:v>833.55308281735995</c:v>
                </c:pt>
                <c:pt idx="65">
                  <c:v>814.77401188490603</c:v>
                </c:pt>
                <c:pt idx="66">
                  <c:v>795.994940952452</c:v>
                </c:pt>
                <c:pt idx="67">
                  <c:v>777.21587001999796</c:v>
                </c:pt>
                <c:pt idx="68">
                  <c:v>758.43679908754496</c:v>
                </c:pt>
                <c:pt idx="69">
                  <c:v>739.65772815509104</c:v>
                </c:pt>
                <c:pt idx="70">
                  <c:v>720.878657222637</c:v>
                </c:pt>
                <c:pt idx="71">
                  <c:v>702.09958629018297</c:v>
                </c:pt>
                <c:pt idx="72">
                  <c:v>683.32051535772905</c:v>
                </c:pt>
                <c:pt idx="73">
                  <c:v>664.54144442527502</c:v>
                </c:pt>
                <c:pt idx="74">
                  <c:v>645.76237349282201</c:v>
                </c:pt>
                <c:pt idx="75">
                  <c:v>626.98330256036797</c:v>
                </c:pt>
                <c:pt idx="76">
                  <c:v>608.20423162791406</c:v>
                </c:pt>
                <c:pt idx="77">
                  <c:v>610.29935090075799</c:v>
                </c:pt>
                <c:pt idx="78">
                  <c:v>612.39447017360203</c:v>
                </c:pt>
                <c:pt idx="79">
                  <c:v>614.48958944644698</c:v>
                </c:pt>
                <c:pt idx="80">
                  <c:v>616.58470871929103</c:v>
                </c:pt>
                <c:pt idx="81">
                  <c:v>618.67982799213496</c:v>
                </c:pt>
                <c:pt idx="82">
                  <c:v>620.77494726497901</c:v>
                </c:pt>
                <c:pt idx="83">
                  <c:v>622.87006653782305</c:v>
                </c:pt>
                <c:pt idx="84">
                  <c:v>624.96518581066698</c:v>
                </c:pt>
                <c:pt idx="85">
                  <c:v>627.06030508351205</c:v>
                </c:pt>
                <c:pt idx="86">
                  <c:v>629.15542435635598</c:v>
                </c:pt>
                <c:pt idx="87">
                  <c:v>631.25054362920002</c:v>
                </c:pt>
                <c:pt idx="88">
                  <c:v>633.34566290204396</c:v>
                </c:pt>
                <c:pt idx="89">
                  <c:v>635.440782174888</c:v>
                </c:pt>
                <c:pt idx="90">
                  <c:v>637.53590144773295</c:v>
                </c:pt>
                <c:pt idx="91">
                  <c:v>639.631020720577</c:v>
                </c:pt>
                <c:pt idx="92">
                  <c:v>641.72248746842899</c:v>
                </c:pt>
                <c:pt idx="93">
                  <c:v>643.81785024294004</c:v>
                </c:pt>
                <c:pt idx="94">
                  <c:v>645.91321301744995</c:v>
                </c:pt>
                <c:pt idx="95">
                  <c:v>648.00857579195997</c:v>
                </c:pt>
                <c:pt idx="96">
                  <c:v>650.10393856647102</c:v>
                </c:pt>
                <c:pt idx="97">
                  <c:v>652.19930134098104</c:v>
                </c:pt>
                <c:pt idx="98">
                  <c:v>654.29466411549095</c:v>
                </c:pt>
                <c:pt idx="99">
                  <c:v>656.39002689000097</c:v>
                </c:pt>
                <c:pt idx="100">
                  <c:v>658.48538966451201</c:v>
                </c:pt>
                <c:pt idx="101">
                  <c:v>660.58075243902204</c:v>
                </c:pt>
                <c:pt idx="102">
                  <c:v>662.67611521353194</c:v>
                </c:pt>
                <c:pt idx="103">
                  <c:v>664.77147798804197</c:v>
                </c:pt>
                <c:pt idx="104">
                  <c:v>666.86684076255301</c:v>
                </c:pt>
                <c:pt idx="105">
                  <c:v>668.96220353706303</c:v>
                </c:pt>
                <c:pt idx="106">
                  <c:v>671.05756631157305</c:v>
                </c:pt>
                <c:pt idx="107">
                  <c:v>673.15292908608296</c:v>
                </c:pt>
                <c:pt idx="108">
                  <c:v>666.89089564589699</c:v>
                </c:pt>
                <c:pt idx="109">
                  <c:v>660.62886220570999</c:v>
                </c:pt>
                <c:pt idx="110">
                  <c:v>654.366828765523</c:v>
                </c:pt>
                <c:pt idx="111">
                  <c:v>648.10479532533702</c:v>
                </c:pt>
                <c:pt idx="112">
                  <c:v>641.84276188515003</c:v>
                </c:pt>
                <c:pt idx="113">
                  <c:v>635.58072844496303</c:v>
                </c:pt>
                <c:pt idx="114">
                  <c:v>629.31869500477706</c:v>
                </c:pt>
                <c:pt idx="115">
                  <c:v>623.05666156458994</c:v>
                </c:pt>
                <c:pt idx="116">
                  <c:v>616.79462812440295</c:v>
                </c:pt>
                <c:pt idx="117">
                  <c:v>610.53259468421697</c:v>
                </c:pt>
                <c:pt idx="118">
                  <c:v>604.27056124402998</c:v>
                </c:pt>
                <c:pt idx="119">
                  <c:v>598.00852780384298</c:v>
                </c:pt>
                <c:pt idx="120">
                  <c:v>591.74649436365701</c:v>
                </c:pt>
                <c:pt idx="121">
                  <c:v>585.48446092347001</c:v>
                </c:pt>
                <c:pt idx="122">
                  <c:v>579.22242748328301</c:v>
                </c:pt>
                <c:pt idx="123">
                  <c:v>572.96260309398895</c:v>
                </c:pt>
                <c:pt idx="124">
                  <c:v>566.70041186445303</c:v>
                </c:pt>
                <c:pt idx="125">
                  <c:v>560.438220634917</c:v>
                </c:pt>
                <c:pt idx="126">
                  <c:v>554.17602940538097</c:v>
                </c:pt>
                <c:pt idx="127">
                  <c:v>547.91383817584403</c:v>
                </c:pt>
                <c:pt idx="128">
                  <c:v>541.65164694630801</c:v>
                </c:pt>
                <c:pt idx="129">
                  <c:v>535.38945571677198</c:v>
                </c:pt>
                <c:pt idx="130">
                  <c:v>529.12726448723595</c:v>
                </c:pt>
                <c:pt idx="131">
                  <c:v>522.86507325770003</c:v>
                </c:pt>
                <c:pt idx="132">
                  <c:v>516.602882028164</c:v>
                </c:pt>
                <c:pt idx="133">
                  <c:v>510.34069079862701</c:v>
                </c:pt>
                <c:pt idx="134">
                  <c:v>504.07849956909098</c:v>
                </c:pt>
                <c:pt idx="135">
                  <c:v>497.81630833955501</c:v>
                </c:pt>
                <c:pt idx="136">
                  <c:v>491.55411711001898</c:v>
                </c:pt>
                <c:pt idx="137">
                  <c:v>485.29192588048301</c:v>
                </c:pt>
                <c:pt idx="138">
                  <c:v>489.15282721274599</c:v>
                </c:pt>
                <c:pt idx="139">
                  <c:v>493.01372854501</c:v>
                </c:pt>
                <c:pt idx="140">
                  <c:v>496.874629877274</c:v>
                </c:pt>
                <c:pt idx="141">
                  <c:v>500.73553120953699</c:v>
                </c:pt>
                <c:pt idx="142">
                  <c:v>504.59643254180099</c:v>
                </c:pt>
                <c:pt idx="143">
                  <c:v>508.457333874065</c:v>
                </c:pt>
                <c:pt idx="144">
                  <c:v>512.31823520632804</c:v>
                </c:pt>
                <c:pt idx="145">
                  <c:v>516.17913653859205</c:v>
                </c:pt>
                <c:pt idx="146">
                  <c:v>520.04003787085605</c:v>
                </c:pt>
                <c:pt idx="147">
                  <c:v>523.90093920311904</c:v>
                </c:pt>
                <c:pt idx="148">
                  <c:v>527.76184053538304</c:v>
                </c:pt>
                <c:pt idx="149">
                  <c:v>531.62274186764705</c:v>
                </c:pt>
                <c:pt idx="150">
                  <c:v>535.48364319991003</c:v>
                </c:pt>
                <c:pt idx="151">
                  <c:v>539.34369431682603</c:v>
                </c:pt>
                <c:pt idx="152">
                  <c:v>543.20465233011305</c:v>
                </c:pt>
                <c:pt idx="153">
                  <c:v>547.06561034339995</c:v>
                </c:pt>
                <c:pt idx="154">
                  <c:v>550.92656835668697</c:v>
                </c:pt>
                <c:pt idx="155">
                  <c:v>554.78752636997399</c:v>
                </c:pt>
                <c:pt idx="156">
                  <c:v>558.64848438325998</c:v>
                </c:pt>
                <c:pt idx="157">
                  <c:v>562.509442396547</c:v>
                </c:pt>
                <c:pt idx="158">
                  <c:v>566.37040040983402</c:v>
                </c:pt>
                <c:pt idx="159">
                  <c:v>570.23135842312104</c:v>
                </c:pt>
                <c:pt idx="160">
                  <c:v>574.09231643640805</c:v>
                </c:pt>
                <c:pt idx="161">
                  <c:v>577.95327444969496</c:v>
                </c:pt>
                <c:pt idx="162">
                  <c:v>581.81423246298095</c:v>
                </c:pt>
                <c:pt idx="163">
                  <c:v>585.67519047626797</c:v>
                </c:pt>
                <c:pt idx="164">
                  <c:v>589.53614848955499</c:v>
                </c:pt>
                <c:pt idx="165">
                  <c:v>593.39710650284201</c:v>
                </c:pt>
                <c:pt idx="166">
                  <c:v>597.25806451612902</c:v>
                </c:pt>
                <c:pt idx="167">
                  <c:v>601.11902252941502</c:v>
                </c:pt>
                <c:pt idx="168">
                  <c:v>604.97998054270204</c:v>
                </c:pt>
                <c:pt idx="169">
                  <c:v>608.84093855598906</c:v>
                </c:pt>
                <c:pt idx="170">
                  <c:v>612.70189656927596</c:v>
                </c:pt>
                <c:pt idx="171">
                  <c:v>616.56285458256298</c:v>
                </c:pt>
                <c:pt idx="172">
                  <c:v>620.42381259584999</c:v>
                </c:pt>
                <c:pt idx="173">
                  <c:v>624.28477060913599</c:v>
                </c:pt>
                <c:pt idx="174">
                  <c:v>628.14572862242301</c:v>
                </c:pt>
                <c:pt idx="175">
                  <c:v>632.00668663571003</c:v>
                </c:pt>
                <c:pt idx="176">
                  <c:v>635.86764464899704</c:v>
                </c:pt>
                <c:pt idx="177">
                  <c:v>639.72860266228395</c:v>
                </c:pt>
                <c:pt idx="178">
                  <c:v>643.58956067557097</c:v>
                </c:pt>
                <c:pt idx="179">
                  <c:v>647.45051868885798</c:v>
                </c:pt>
                <c:pt idx="180">
                  <c:v>651.31147670214398</c:v>
                </c:pt>
                <c:pt idx="181">
                  <c:v>655.172434715431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6-4BEC-B46F-9718577C49FB}"/>
            </c:ext>
          </c:extLst>
        </c:ser>
        <c:ser>
          <c:idx val="4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Sheet3!$AB$16:$AB$21</c:f>
              <c:numCache>
                <c:formatCode>0.00</c:formatCode>
                <c:ptCount val="6"/>
                <c:pt idx="0">
                  <c:v>15</c:v>
                </c:pt>
                <c:pt idx="1">
                  <c:v>45</c:v>
                </c:pt>
                <c:pt idx="2">
                  <c:v>75</c:v>
                </c:pt>
                <c:pt idx="3">
                  <c:v>106</c:v>
                </c:pt>
                <c:pt idx="4">
                  <c:v>137</c:v>
                </c:pt>
                <c:pt idx="5">
                  <c:v>165</c:v>
                </c:pt>
              </c:numCache>
            </c:numRef>
          </c:xVal>
          <c:yVal>
            <c:numRef>
              <c:f>Sheet3!$AD$16:$AD$21</c:f>
              <c:numCache>
                <c:formatCode>General</c:formatCode>
                <c:ptCount val="6"/>
                <c:pt idx="0">
                  <c:v>968.12903225806451</c:v>
                </c:pt>
                <c:pt idx="1">
                  <c:v>1079.5999999999999</c:v>
                </c:pt>
                <c:pt idx="2">
                  <c:v>689</c:v>
                </c:pt>
                <c:pt idx="3">
                  <c:v>640.80645161290317</c:v>
                </c:pt>
                <c:pt idx="4">
                  <c:v>521.32142857142856</c:v>
                </c:pt>
                <c:pt idx="5">
                  <c:v>597.25806451612902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76-4BEC-B46F-9718577C4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492272"/>
        <c:axId val="839492600"/>
      </c:scatterChart>
      <c:scatterChart>
        <c:scatterStyle val="lineMarker"/>
        <c:varyColors val="0"/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Sheet3!$Z$9:$Z$14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91</c:v>
                </c:pt>
                <c:pt idx="3">
                  <c:v>122</c:v>
                </c:pt>
                <c:pt idx="4">
                  <c:v>150</c:v>
                </c:pt>
                <c:pt idx="5">
                  <c:v>180</c:v>
                </c:pt>
              </c:numCache>
            </c:numRef>
          </c:xVal>
          <c:yVal>
            <c:numRef>
              <c:f>Sheet3!$AB$9:$AB$14</c:f>
              <c:numCache>
                <c:formatCode>0.00</c:formatCode>
                <c:ptCount val="6"/>
                <c:pt idx="0">
                  <c:v>-111.47096774189049</c:v>
                </c:pt>
                <c:pt idx="1">
                  <c:v>1828</c:v>
                </c:pt>
                <c:pt idx="2">
                  <c:v>673</c:v>
                </c:pt>
                <c:pt idx="3">
                  <c:v>1034</c:v>
                </c:pt>
                <c:pt idx="4">
                  <c:v>382</c:v>
                </c:pt>
                <c:pt idx="5">
                  <c:v>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76-4BEC-B46F-9718577C4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5792"/>
        <c:axId val="686226776"/>
      </c:scatterChart>
      <c:valAx>
        <c:axId val="83949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492600"/>
        <c:crosses val="autoZero"/>
        <c:crossBetween val="midCat"/>
      </c:valAx>
      <c:valAx>
        <c:axId val="83949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492272"/>
        <c:crosses val="autoZero"/>
        <c:crossBetween val="midCat"/>
      </c:valAx>
      <c:valAx>
        <c:axId val="68622677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5792"/>
        <c:crosses val="max"/>
        <c:crossBetween val="midCat"/>
      </c:valAx>
      <c:valAx>
        <c:axId val="6862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622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Sheet3!$AB$16:$AB$21</c:f>
              <c:numCache>
                <c:formatCode>0.00</c:formatCode>
                <c:ptCount val="6"/>
                <c:pt idx="0">
                  <c:v>15</c:v>
                </c:pt>
                <c:pt idx="1">
                  <c:v>45</c:v>
                </c:pt>
                <c:pt idx="2">
                  <c:v>75</c:v>
                </c:pt>
                <c:pt idx="3">
                  <c:v>106</c:v>
                </c:pt>
                <c:pt idx="4">
                  <c:v>137</c:v>
                </c:pt>
                <c:pt idx="5">
                  <c:v>165</c:v>
                </c:pt>
              </c:numCache>
            </c:numRef>
          </c:xVal>
          <c:yVal>
            <c:numRef>
              <c:f>Sheet3!$Y$2:$Y$7</c:f>
              <c:numCache>
                <c:formatCode>General</c:formatCode>
                <c:ptCount val="6"/>
                <c:pt idx="0">
                  <c:v>20036</c:v>
                </c:pt>
                <c:pt idx="1">
                  <c:v>18417</c:v>
                </c:pt>
                <c:pt idx="2">
                  <c:v>13365</c:v>
                </c:pt>
                <c:pt idx="3">
                  <c:v>11581</c:v>
                </c:pt>
                <c:pt idx="4">
                  <c:v>7949</c:v>
                </c:pt>
                <c:pt idx="5">
                  <c:v>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E7-4128-8C20-9EF884BD65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Sheet3!$AB$16:$AB$21</c:f>
              <c:numCache>
                <c:formatCode>0.00</c:formatCode>
                <c:ptCount val="6"/>
                <c:pt idx="0">
                  <c:v>15</c:v>
                </c:pt>
                <c:pt idx="1">
                  <c:v>45</c:v>
                </c:pt>
                <c:pt idx="2">
                  <c:v>75</c:v>
                </c:pt>
                <c:pt idx="3">
                  <c:v>106</c:v>
                </c:pt>
                <c:pt idx="4">
                  <c:v>137</c:v>
                </c:pt>
                <c:pt idx="5">
                  <c:v>165</c:v>
                </c:pt>
              </c:numCache>
            </c:numRef>
          </c:xVal>
          <c:yVal>
            <c:numRef>
              <c:f>Sheet3!$Z$2:$Z$7</c:f>
              <c:numCache>
                <c:formatCode>General</c:formatCode>
                <c:ptCount val="6"/>
                <c:pt idx="0">
                  <c:v>30012</c:v>
                </c:pt>
                <c:pt idx="1">
                  <c:v>32388</c:v>
                </c:pt>
                <c:pt idx="2">
                  <c:v>21359</c:v>
                </c:pt>
                <c:pt idx="3">
                  <c:v>19865</c:v>
                </c:pt>
                <c:pt idx="4">
                  <c:v>14597</c:v>
                </c:pt>
                <c:pt idx="5">
                  <c:v>18515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E7-4128-8C20-9EF884BD6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492272"/>
        <c:axId val="839492600"/>
      </c:scatterChart>
      <c:valAx>
        <c:axId val="83949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492600"/>
        <c:crosses val="autoZero"/>
        <c:crossBetween val="midCat"/>
      </c:valAx>
      <c:valAx>
        <c:axId val="83949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49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149224</xdr:colOff>
      <xdr:row>2</xdr:row>
      <xdr:rowOff>174624</xdr:rowOff>
    </xdr:from>
    <xdr:to>
      <xdr:col>20</xdr:col>
      <xdr:colOff>412749</xdr:colOff>
      <xdr:row>24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44929-5F7D-4009-8411-DFAC7A53A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24</xdr:col>
      <xdr:colOff>0</xdr:colOff>
      <xdr:row>24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C802D-1AE3-446D-A511-5762A0414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24</xdr:row>
      <xdr:rowOff>1</xdr:rowOff>
    </xdr:from>
    <xdr:to>
      <xdr:col>24</xdr:col>
      <xdr:colOff>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52AB6E-4D90-4F84-A9FC-139B00C24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26</xdr:row>
      <xdr:rowOff>182217</xdr:rowOff>
    </xdr:from>
    <xdr:to>
      <xdr:col>31</xdr:col>
      <xdr:colOff>519043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69AF76-F623-46A1-A0F4-815E15CB8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C390B-5AE7-4922-884D-495EFB967FF6}" name="Table1" displayName="Table1" ref="A1:J184" totalsRowCount="1">
  <autoFilter ref="A1:J183" xr:uid="{1C13F023-2A08-4C96-B15A-1CF57E3A3D44}"/>
  <tableColumns count="10">
    <tableColumn id="1" xr3:uid="{19C9404C-E285-4A8C-80C0-F5E156DC2B25}" name="Index"/>
    <tableColumn id="2" xr3:uid="{14374C9C-E4C7-4289-B067-F032019E8E14}" name="DateTime" dataDxfId="9" totalsRowDxfId="8"/>
    <tableColumn id="3" xr3:uid="{18CCBE70-4E1A-4754-B2B2-7C20A29BEB17}" name="Days"/>
    <tableColumn id="4" xr3:uid="{B2B39ABA-A8F4-4A6C-8108-D648D0A2399D}" name="Gas" dataDxfId="7" totalsRowDxfId="6"/>
    <tableColumn id="5" xr3:uid="{C098BA46-E59D-4DF2-9564-3D90F3153D27}" name="Oil" dataDxfId="5" totalsRowDxfId="4"/>
    <tableColumn id="6" xr3:uid="{FED0EE4A-7D2A-4D38-A4C3-95AB60822FA6}" name="Water"/>
    <tableColumn id="7" xr3:uid="{868452EA-1073-4218-85EC-35BE4320BBF5}" name="WellheadPressure"/>
    <tableColumn id="8" xr3:uid="{A15122D7-177F-4DEC-A4D0-AAE8F9553E18}" name="Weight"/>
    <tableColumn id="9" xr3:uid="{25BE6FA2-70A9-479F-9EB9-1E3F79FD312D}" name="GasSum" totalsRowFunction="custom" dataDxfId="3" totalsRowDxfId="2">
      <totalsRowFormula>AB7</totalsRowFormula>
    </tableColumn>
    <tableColumn id="10" xr3:uid="{A3FF81F2-B4A5-43A7-B3E0-485D5DD755A1}" name="OilSum" totalsRowFunction="custom" dataDxfId="1" totalsRowDxfId="0">
      <totalsRowFormula>AC7</totalsRow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059BB-9EF4-49FF-B6BF-F8E94BB5890D}">
  <dimension ref="D4:K79"/>
  <sheetViews>
    <sheetView zoomScale="175" zoomScaleNormal="175" workbookViewId="0">
      <selection activeCell="I4" sqref="I4"/>
    </sheetView>
  </sheetViews>
  <sheetFormatPr defaultRowHeight="14.5" x14ac:dyDescent="0.35"/>
  <sheetData>
    <row r="4" spans="4:11" x14ac:dyDescent="0.35">
      <c r="D4">
        <v>15</v>
      </c>
      <c r="E4">
        <v>1000</v>
      </c>
      <c r="H4">
        <v>1</v>
      </c>
      <c r="I4" s="1">
        <f>H4*$F$5-$G$5</f>
        <v>1116.6666666666667</v>
      </c>
      <c r="K4" s="1">
        <f>SUM(I4:I33)</f>
        <v>29875</v>
      </c>
    </row>
    <row r="5" spans="4:11" x14ac:dyDescent="0.35">
      <c r="D5">
        <f>D4+30</f>
        <v>45</v>
      </c>
      <c r="E5">
        <v>750</v>
      </c>
      <c r="F5">
        <f>(E5-E4)/(D5-D4)</f>
        <v>-8.3333333333333339</v>
      </c>
      <c r="G5">
        <f>((D4*E5)-(D5*E4))/(D5-D4)</f>
        <v>-1125</v>
      </c>
      <c r="H5">
        <f>H4+1</f>
        <v>2</v>
      </c>
      <c r="I5" s="1">
        <f t="shared" ref="I5:I47" si="0">H5*$F$5-$G$5</f>
        <v>1108.3333333333333</v>
      </c>
      <c r="K5" s="1">
        <f>SUM(I34:I63)</f>
        <v>22175</v>
      </c>
    </row>
    <row r="6" spans="4:11" x14ac:dyDescent="0.35">
      <c r="D6">
        <f>D5+30</f>
        <v>75</v>
      </c>
      <c r="E6">
        <v>450</v>
      </c>
      <c r="F6">
        <f>(E6-E5)/(D6-D5)</f>
        <v>-10</v>
      </c>
      <c r="G6">
        <f>((D5*E6)-(D6*E5))/(D6-D5)</f>
        <v>-1200</v>
      </c>
      <c r="H6">
        <f t="shared" ref="H6:H47" si="1">H5+1</f>
        <v>3</v>
      </c>
      <c r="I6" s="1">
        <f t="shared" si="0"/>
        <v>1100</v>
      </c>
    </row>
    <row r="7" spans="4:11" x14ac:dyDescent="0.35">
      <c r="H7">
        <f t="shared" si="1"/>
        <v>4</v>
      </c>
      <c r="I7" s="1">
        <f t="shared" si="0"/>
        <v>1091.6666666666667</v>
      </c>
    </row>
    <row r="8" spans="4:11" x14ac:dyDescent="0.35">
      <c r="H8">
        <f t="shared" si="1"/>
        <v>5</v>
      </c>
      <c r="I8" s="1">
        <f t="shared" si="0"/>
        <v>1083.3333333333333</v>
      </c>
    </row>
    <row r="9" spans="4:11" x14ac:dyDescent="0.35">
      <c r="H9">
        <f t="shared" si="1"/>
        <v>6</v>
      </c>
      <c r="I9" s="1">
        <f t="shared" si="0"/>
        <v>1075</v>
      </c>
    </row>
    <row r="10" spans="4:11" x14ac:dyDescent="0.35">
      <c r="H10">
        <f t="shared" si="1"/>
        <v>7</v>
      </c>
      <c r="I10" s="1">
        <f t="shared" si="0"/>
        <v>1066.6666666666667</v>
      </c>
    </row>
    <row r="11" spans="4:11" x14ac:dyDescent="0.35">
      <c r="H11">
        <f t="shared" si="1"/>
        <v>8</v>
      </c>
      <c r="I11" s="1">
        <f t="shared" si="0"/>
        <v>1058.3333333333333</v>
      </c>
    </row>
    <row r="12" spans="4:11" x14ac:dyDescent="0.35">
      <c r="H12">
        <f t="shared" si="1"/>
        <v>9</v>
      </c>
      <c r="I12" s="1">
        <f t="shared" si="0"/>
        <v>1050</v>
      </c>
    </row>
    <row r="13" spans="4:11" x14ac:dyDescent="0.35">
      <c r="H13">
        <f t="shared" si="1"/>
        <v>10</v>
      </c>
      <c r="I13" s="1">
        <f t="shared" si="0"/>
        <v>1041.6666666666667</v>
      </c>
    </row>
    <row r="14" spans="4:11" x14ac:dyDescent="0.35">
      <c r="H14">
        <f t="shared" si="1"/>
        <v>11</v>
      </c>
      <c r="I14" s="1">
        <f t="shared" si="0"/>
        <v>1033.3333333333333</v>
      </c>
    </row>
    <row r="15" spans="4:11" x14ac:dyDescent="0.35">
      <c r="H15">
        <f t="shared" si="1"/>
        <v>12</v>
      </c>
      <c r="I15" s="1">
        <f t="shared" si="0"/>
        <v>1025</v>
      </c>
    </row>
    <row r="16" spans="4:11" x14ac:dyDescent="0.35">
      <c r="H16">
        <f t="shared" si="1"/>
        <v>13</v>
      </c>
      <c r="I16" s="1">
        <f t="shared" si="0"/>
        <v>1016.6666666666666</v>
      </c>
    </row>
    <row r="17" spans="8:9" x14ac:dyDescent="0.35">
      <c r="H17">
        <f t="shared" si="1"/>
        <v>14</v>
      </c>
      <c r="I17" s="1">
        <f t="shared" si="0"/>
        <v>1008.3333333333334</v>
      </c>
    </row>
    <row r="18" spans="8:9" x14ac:dyDescent="0.35">
      <c r="H18">
        <f t="shared" si="1"/>
        <v>15</v>
      </c>
      <c r="I18" s="1">
        <f t="shared" si="0"/>
        <v>1000</v>
      </c>
    </row>
    <row r="19" spans="8:9" x14ac:dyDescent="0.35">
      <c r="H19">
        <f t="shared" si="1"/>
        <v>16</v>
      </c>
      <c r="I19" s="1">
        <f t="shared" si="0"/>
        <v>991.66666666666663</v>
      </c>
    </row>
    <row r="20" spans="8:9" x14ac:dyDescent="0.35">
      <c r="H20">
        <f t="shared" si="1"/>
        <v>17</v>
      </c>
      <c r="I20" s="1">
        <f t="shared" si="0"/>
        <v>983.33333333333326</v>
      </c>
    </row>
    <row r="21" spans="8:9" x14ac:dyDescent="0.35">
      <c r="H21">
        <f t="shared" si="1"/>
        <v>18</v>
      </c>
      <c r="I21" s="1">
        <f t="shared" si="0"/>
        <v>975</v>
      </c>
    </row>
    <row r="22" spans="8:9" x14ac:dyDescent="0.35">
      <c r="H22">
        <f t="shared" si="1"/>
        <v>19</v>
      </c>
      <c r="I22" s="1">
        <f t="shared" si="0"/>
        <v>966.66666666666663</v>
      </c>
    </row>
    <row r="23" spans="8:9" x14ac:dyDescent="0.35">
      <c r="H23">
        <f t="shared" si="1"/>
        <v>20</v>
      </c>
      <c r="I23" s="1">
        <f t="shared" si="0"/>
        <v>958.33333333333326</v>
      </c>
    </row>
    <row r="24" spans="8:9" x14ac:dyDescent="0.35">
      <c r="H24">
        <f t="shared" si="1"/>
        <v>21</v>
      </c>
      <c r="I24" s="1">
        <f t="shared" si="0"/>
        <v>950</v>
      </c>
    </row>
    <row r="25" spans="8:9" x14ac:dyDescent="0.35">
      <c r="H25">
        <f t="shared" si="1"/>
        <v>22</v>
      </c>
      <c r="I25" s="1">
        <f t="shared" si="0"/>
        <v>941.66666666666663</v>
      </c>
    </row>
    <row r="26" spans="8:9" x14ac:dyDescent="0.35">
      <c r="H26">
        <f t="shared" si="1"/>
        <v>23</v>
      </c>
      <c r="I26" s="1">
        <f t="shared" si="0"/>
        <v>933.33333333333326</v>
      </c>
    </row>
    <row r="27" spans="8:9" x14ac:dyDescent="0.35">
      <c r="H27">
        <f t="shared" si="1"/>
        <v>24</v>
      </c>
      <c r="I27" s="1">
        <f t="shared" si="0"/>
        <v>925</v>
      </c>
    </row>
    <row r="28" spans="8:9" x14ac:dyDescent="0.35">
      <c r="H28">
        <f t="shared" si="1"/>
        <v>25</v>
      </c>
      <c r="I28" s="1">
        <f t="shared" si="0"/>
        <v>916.66666666666663</v>
      </c>
    </row>
    <row r="29" spans="8:9" x14ac:dyDescent="0.35">
      <c r="H29">
        <f t="shared" si="1"/>
        <v>26</v>
      </c>
      <c r="I29" s="1">
        <f t="shared" si="0"/>
        <v>908.33333333333326</v>
      </c>
    </row>
    <row r="30" spans="8:9" x14ac:dyDescent="0.35">
      <c r="H30">
        <f t="shared" si="1"/>
        <v>27</v>
      </c>
      <c r="I30" s="1">
        <f t="shared" si="0"/>
        <v>900</v>
      </c>
    </row>
    <row r="31" spans="8:9" x14ac:dyDescent="0.35">
      <c r="H31">
        <f>H30+1</f>
        <v>28</v>
      </c>
      <c r="I31" s="1">
        <f t="shared" si="0"/>
        <v>891.66666666666663</v>
      </c>
    </row>
    <row r="32" spans="8:9" x14ac:dyDescent="0.35">
      <c r="H32">
        <f t="shared" si="1"/>
        <v>29</v>
      </c>
      <c r="I32" s="1">
        <f t="shared" si="0"/>
        <v>883.33333333333326</v>
      </c>
    </row>
    <row r="33" spans="8:9" x14ac:dyDescent="0.35">
      <c r="H33">
        <f t="shared" si="1"/>
        <v>30</v>
      </c>
      <c r="I33" s="1">
        <f t="shared" si="0"/>
        <v>875</v>
      </c>
    </row>
    <row r="34" spans="8:9" x14ac:dyDescent="0.35">
      <c r="H34">
        <f t="shared" si="1"/>
        <v>31</v>
      </c>
      <c r="I34" s="1">
        <f t="shared" si="0"/>
        <v>866.66666666666663</v>
      </c>
    </row>
    <row r="35" spans="8:9" x14ac:dyDescent="0.35">
      <c r="H35">
        <f t="shared" si="1"/>
        <v>32</v>
      </c>
      <c r="I35" s="1">
        <f t="shared" si="0"/>
        <v>858.33333333333326</v>
      </c>
    </row>
    <row r="36" spans="8:9" x14ac:dyDescent="0.35">
      <c r="H36">
        <f t="shared" si="1"/>
        <v>33</v>
      </c>
      <c r="I36" s="1">
        <f t="shared" si="0"/>
        <v>850</v>
      </c>
    </row>
    <row r="37" spans="8:9" x14ac:dyDescent="0.35">
      <c r="H37">
        <f t="shared" si="1"/>
        <v>34</v>
      </c>
      <c r="I37" s="1">
        <f t="shared" si="0"/>
        <v>841.66666666666663</v>
      </c>
    </row>
    <row r="38" spans="8:9" x14ac:dyDescent="0.35">
      <c r="H38">
        <f t="shared" si="1"/>
        <v>35</v>
      </c>
      <c r="I38" s="1">
        <f t="shared" si="0"/>
        <v>833.33333333333326</v>
      </c>
    </row>
    <row r="39" spans="8:9" x14ac:dyDescent="0.35">
      <c r="H39">
        <f t="shared" si="1"/>
        <v>36</v>
      </c>
      <c r="I39" s="1">
        <f t="shared" si="0"/>
        <v>825</v>
      </c>
    </row>
    <row r="40" spans="8:9" x14ac:dyDescent="0.35">
      <c r="H40">
        <f t="shared" si="1"/>
        <v>37</v>
      </c>
      <c r="I40" s="1">
        <f t="shared" si="0"/>
        <v>816.66666666666663</v>
      </c>
    </row>
    <row r="41" spans="8:9" x14ac:dyDescent="0.35">
      <c r="H41">
        <f t="shared" si="1"/>
        <v>38</v>
      </c>
      <c r="I41" s="1">
        <f t="shared" si="0"/>
        <v>808.33333333333326</v>
      </c>
    </row>
    <row r="42" spans="8:9" x14ac:dyDescent="0.35">
      <c r="H42">
        <f t="shared" si="1"/>
        <v>39</v>
      </c>
      <c r="I42" s="1">
        <f t="shared" si="0"/>
        <v>800</v>
      </c>
    </row>
    <row r="43" spans="8:9" x14ac:dyDescent="0.35">
      <c r="H43">
        <f t="shared" si="1"/>
        <v>40</v>
      </c>
      <c r="I43" s="1">
        <f t="shared" si="0"/>
        <v>791.66666666666663</v>
      </c>
    </row>
    <row r="44" spans="8:9" x14ac:dyDescent="0.35">
      <c r="H44">
        <f t="shared" si="1"/>
        <v>41</v>
      </c>
      <c r="I44" s="1">
        <f t="shared" si="0"/>
        <v>783.33333333333326</v>
      </c>
    </row>
    <row r="45" spans="8:9" x14ac:dyDescent="0.35">
      <c r="H45">
        <f t="shared" si="1"/>
        <v>42</v>
      </c>
      <c r="I45" s="1">
        <f t="shared" si="0"/>
        <v>775</v>
      </c>
    </row>
    <row r="46" spans="8:9" x14ac:dyDescent="0.35">
      <c r="H46">
        <f t="shared" si="1"/>
        <v>43</v>
      </c>
      <c r="I46" s="1">
        <f t="shared" si="0"/>
        <v>766.66666666666663</v>
      </c>
    </row>
    <row r="47" spans="8:9" x14ac:dyDescent="0.35">
      <c r="H47">
        <f t="shared" si="1"/>
        <v>44</v>
      </c>
      <c r="I47" s="1">
        <f t="shared" si="0"/>
        <v>758.33333333333326</v>
      </c>
    </row>
    <row r="48" spans="8:9" x14ac:dyDescent="0.35">
      <c r="H48">
        <f t="shared" ref="H48:H63" si="2">H47+1</f>
        <v>45</v>
      </c>
      <c r="I48" s="1">
        <f t="shared" ref="I48:I78" si="3">H48*$F$6-$G$6</f>
        <v>750</v>
      </c>
    </row>
    <row r="49" spans="8:9" x14ac:dyDescent="0.35">
      <c r="H49">
        <f t="shared" si="2"/>
        <v>46</v>
      </c>
      <c r="I49" s="1">
        <f t="shared" si="3"/>
        <v>740</v>
      </c>
    </row>
    <row r="50" spans="8:9" x14ac:dyDescent="0.35">
      <c r="H50">
        <f t="shared" si="2"/>
        <v>47</v>
      </c>
      <c r="I50" s="1">
        <f t="shared" si="3"/>
        <v>730</v>
      </c>
    </row>
    <row r="51" spans="8:9" x14ac:dyDescent="0.35">
      <c r="H51">
        <f t="shared" si="2"/>
        <v>48</v>
      </c>
      <c r="I51" s="1">
        <f t="shared" si="3"/>
        <v>720</v>
      </c>
    </row>
    <row r="52" spans="8:9" x14ac:dyDescent="0.35">
      <c r="H52">
        <f t="shared" si="2"/>
        <v>49</v>
      </c>
      <c r="I52" s="1">
        <f t="shared" si="3"/>
        <v>710</v>
      </c>
    </row>
    <row r="53" spans="8:9" x14ac:dyDescent="0.35">
      <c r="H53">
        <f t="shared" si="2"/>
        <v>50</v>
      </c>
      <c r="I53" s="1">
        <f t="shared" si="3"/>
        <v>700</v>
      </c>
    </row>
    <row r="54" spans="8:9" x14ac:dyDescent="0.35">
      <c r="H54">
        <f t="shared" si="2"/>
        <v>51</v>
      </c>
      <c r="I54" s="1">
        <f t="shared" si="3"/>
        <v>690</v>
      </c>
    </row>
    <row r="55" spans="8:9" x14ac:dyDescent="0.35">
      <c r="H55">
        <f t="shared" si="2"/>
        <v>52</v>
      </c>
      <c r="I55" s="1">
        <f t="shared" si="3"/>
        <v>680</v>
      </c>
    </row>
    <row r="56" spans="8:9" x14ac:dyDescent="0.35">
      <c r="H56">
        <f t="shared" si="2"/>
        <v>53</v>
      </c>
      <c r="I56" s="1">
        <f t="shared" si="3"/>
        <v>670</v>
      </c>
    </row>
    <row r="57" spans="8:9" x14ac:dyDescent="0.35">
      <c r="H57">
        <f t="shared" si="2"/>
        <v>54</v>
      </c>
      <c r="I57" s="1">
        <f t="shared" si="3"/>
        <v>660</v>
      </c>
    </row>
    <row r="58" spans="8:9" x14ac:dyDescent="0.35">
      <c r="H58">
        <f t="shared" si="2"/>
        <v>55</v>
      </c>
      <c r="I58" s="1">
        <f t="shared" si="3"/>
        <v>650</v>
      </c>
    </row>
    <row r="59" spans="8:9" x14ac:dyDescent="0.35">
      <c r="H59">
        <f t="shared" si="2"/>
        <v>56</v>
      </c>
      <c r="I59" s="1">
        <f t="shared" si="3"/>
        <v>640</v>
      </c>
    </row>
    <row r="60" spans="8:9" x14ac:dyDescent="0.35">
      <c r="H60">
        <f t="shared" si="2"/>
        <v>57</v>
      </c>
      <c r="I60" s="1">
        <f t="shared" si="3"/>
        <v>630</v>
      </c>
    </row>
    <row r="61" spans="8:9" x14ac:dyDescent="0.35">
      <c r="H61">
        <f t="shared" si="2"/>
        <v>58</v>
      </c>
      <c r="I61" s="1">
        <f t="shared" si="3"/>
        <v>620</v>
      </c>
    </row>
    <row r="62" spans="8:9" x14ac:dyDescent="0.35">
      <c r="H62">
        <f t="shared" si="2"/>
        <v>59</v>
      </c>
      <c r="I62" s="1">
        <f t="shared" si="3"/>
        <v>610</v>
      </c>
    </row>
    <row r="63" spans="8:9" x14ac:dyDescent="0.35">
      <c r="H63">
        <f t="shared" si="2"/>
        <v>60</v>
      </c>
      <c r="I63" s="1">
        <f t="shared" si="3"/>
        <v>600</v>
      </c>
    </row>
    <row r="64" spans="8:9" x14ac:dyDescent="0.35">
      <c r="H64">
        <f t="shared" ref="H64:H78" si="4">H63+1</f>
        <v>61</v>
      </c>
      <c r="I64" s="1">
        <f t="shared" si="3"/>
        <v>590</v>
      </c>
    </row>
    <row r="65" spans="8:9" x14ac:dyDescent="0.35">
      <c r="H65">
        <f t="shared" si="4"/>
        <v>62</v>
      </c>
      <c r="I65" s="1">
        <f t="shared" si="3"/>
        <v>580</v>
      </c>
    </row>
    <row r="66" spans="8:9" x14ac:dyDescent="0.35">
      <c r="H66">
        <f t="shared" si="4"/>
        <v>63</v>
      </c>
      <c r="I66" s="1">
        <f t="shared" si="3"/>
        <v>570</v>
      </c>
    </row>
    <row r="67" spans="8:9" x14ac:dyDescent="0.35">
      <c r="H67">
        <f t="shared" si="4"/>
        <v>64</v>
      </c>
      <c r="I67" s="1">
        <f t="shared" si="3"/>
        <v>560</v>
      </c>
    </row>
    <row r="68" spans="8:9" x14ac:dyDescent="0.35">
      <c r="H68">
        <f t="shared" si="4"/>
        <v>65</v>
      </c>
      <c r="I68" s="1">
        <f t="shared" si="3"/>
        <v>550</v>
      </c>
    </row>
    <row r="69" spans="8:9" x14ac:dyDescent="0.35">
      <c r="H69">
        <f t="shared" si="4"/>
        <v>66</v>
      </c>
      <c r="I69" s="1">
        <f t="shared" si="3"/>
        <v>540</v>
      </c>
    </row>
    <row r="70" spans="8:9" x14ac:dyDescent="0.35">
      <c r="H70">
        <f t="shared" si="4"/>
        <v>67</v>
      </c>
      <c r="I70" s="1">
        <f t="shared" si="3"/>
        <v>530</v>
      </c>
    </row>
    <row r="71" spans="8:9" x14ac:dyDescent="0.35">
      <c r="H71">
        <f t="shared" si="4"/>
        <v>68</v>
      </c>
      <c r="I71" s="1">
        <f t="shared" si="3"/>
        <v>520</v>
      </c>
    </row>
    <row r="72" spans="8:9" x14ac:dyDescent="0.35">
      <c r="H72">
        <f t="shared" si="4"/>
        <v>69</v>
      </c>
      <c r="I72" s="1">
        <f t="shared" si="3"/>
        <v>510</v>
      </c>
    </row>
    <row r="73" spans="8:9" x14ac:dyDescent="0.35">
      <c r="H73">
        <f t="shared" si="4"/>
        <v>70</v>
      </c>
      <c r="I73" s="1">
        <f t="shared" si="3"/>
        <v>500</v>
      </c>
    </row>
    <row r="74" spans="8:9" x14ac:dyDescent="0.35">
      <c r="H74">
        <f t="shared" si="4"/>
        <v>71</v>
      </c>
      <c r="I74" s="1">
        <f t="shared" si="3"/>
        <v>490</v>
      </c>
    </row>
    <row r="75" spans="8:9" x14ac:dyDescent="0.35">
      <c r="H75">
        <f t="shared" si="4"/>
        <v>72</v>
      </c>
      <c r="I75" s="1">
        <f t="shared" si="3"/>
        <v>480</v>
      </c>
    </row>
    <row r="76" spans="8:9" x14ac:dyDescent="0.35">
      <c r="H76">
        <f t="shared" si="4"/>
        <v>73</v>
      </c>
      <c r="I76" s="1">
        <f t="shared" si="3"/>
        <v>470</v>
      </c>
    </row>
    <row r="77" spans="8:9" x14ac:dyDescent="0.35">
      <c r="H77">
        <f t="shared" si="4"/>
        <v>74</v>
      </c>
      <c r="I77" s="1">
        <f t="shared" si="3"/>
        <v>460</v>
      </c>
    </row>
    <row r="78" spans="8:9" x14ac:dyDescent="0.35">
      <c r="H78">
        <f t="shared" si="4"/>
        <v>75</v>
      </c>
      <c r="I78" s="1">
        <f t="shared" si="3"/>
        <v>450</v>
      </c>
    </row>
    <row r="79" spans="8:9" x14ac:dyDescent="0.35">
      <c r="I7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22FE-4B77-4E1A-9414-8795F94D81CF}">
  <dimension ref="A2:G80"/>
  <sheetViews>
    <sheetView tabSelected="1" topLeftCell="A36" workbookViewId="0">
      <selection activeCell="A81" sqref="A81"/>
    </sheetView>
  </sheetViews>
  <sheetFormatPr defaultRowHeight="14.5" x14ac:dyDescent="0.35"/>
  <cols>
    <col min="2" max="2" width="10.453125" bestFit="1" customWidth="1"/>
  </cols>
  <sheetData>
    <row r="2" spans="2:7" ht="15" thickBot="1" x14ac:dyDescent="0.4"/>
    <row r="3" spans="2:7" ht="15" thickBot="1" x14ac:dyDescent="0.4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2:7" x14ac:dyDescent="0.35">
      <c r="B4" s="5">
        <v>41197</v>
      </c>
      <c r="C4" s="6">
        <v>31</v>
      </c>
      <c r="D4" s="6">
        <v>15</v>
      </c>
      <c r="E4" s="7">
        <v>30012</v>
      </c>
      <c r="F4" s="7">
        <v>20036</v>
      </c>
      <c r="G4" t="str">
        <f>"monthlyProduction.Add(new ProductionRecord(index++, DateTime.Parse("""&amp;MONTH(B4)&amp;"/"&amp;DAY(B4)&amp;"/"&amp;YEAR(B4)&amp;"""), (DateTime.Parse("""&amp;MONTH(B4)&amp;"/"&amp;DAY(B4)&amp;"/"&amp;YEAR(B4)&amp;""") - DateTime.Parse("""&amp;MONTH($B$4)&amp;"/"&amp;DAY($B$4)&amp;"/"&amp;YEAR($B$4)&amp;""")).Days, "&amp;F4&amp;", "&amp;E4&amp;", 0.0));"</f>
        <v>monthlyProduction.Add(new ProductionRecord(index++, DateTime.Parse("10/15/2012"), (DateTime.Parse("10/15/2012") - DateTime.Parse("10/15/2012")).Days, 20036, 30012, 0.0));</v>
      </c>
    </row>
    <row r="5" spans="2:7" x14ac:dyDescent="0.35">
      <c r="B5" s="3">
        <v>41214</v>
      </c>
      <c r="C5" s="4">
        <v>30</v>
      </c>
      <c r="D5" s="4">
        <v>45</v>
      </c>
      <c r="E5" s="8">
        <v>32388</v>
      </c>
      <c r="F5" s="8">
        <v>18417</v>
      </c>
      <c r="G5" t="str">
        <f t="shared" ref="G5:G68" si="0">"monthlyProduction.Add(new ProductionRecord(index++, DateTime.Parse("""&amp;MONTH(B5)&amp;"/"&amp;DAY(B5)&amp;"/"&amp;YEAR(B5)&amp;"""), (DateTime.Parse("""&amp;MONTH(B5)&amp;"/"&amp;DAY(B5)&amp;"/"&amp;YEAR(B5)&amp;""") - DateTime.Parse("""&amp;MONTH($B$4)&amp;"/"&amp;DAY($B$4)&amp;"/"&amp;YEAR($B$4)&amp;""")).Days, "&amp;F5&amp;", "&amp;E5&amp;", 0.0));"</f>
        <v>monthlyProduction.Add(new ProductionRecord(index++, DateTime.Parse("11/1/2012"), (DateTime.Parse("11/1/2012") - DateTime.Parse("10/15/2012")).Days, 18417, 32388, 0.0));</v>
      </c>
    </row>
    <row r="6" spans="2:7" x14ac:dyDescent="0.35">
      <c r="B6" s="5">
        <v>41244</v>
      </c>
      <c r="C6" s="6">
        <v>31</v>
      </c>
      <c r="D6" s="6">
        <v>76</v>
      </c>
      <c r="E6" s="7">
        <v>21359</v>
      </c>
      <c r="F6" s="7">
        <v>13365</v>
      </c>
      <c r="G6" t="str">
        <f t="shared" si="0"/>
        <v>monthlyProduction.Add(new ProductionRecord(index++, DateTime.Parse("12/1/2012"), (DateTime.Parse("12/1/2012") - DateTime.Parse("10/15/2012")).Days, 13365, 21359, 0.0));</v>
      </c>
    </row>
    <row r="7" spans="2:7" x14ac:dyDescent="0.35">
      <c r="B7" s="3">
        <v>41275</v>
      </c>
      <c r="C7" s="4">
        <v>31</v>
      </c>
      <c r="D7" s="4">
        <v>107</v>
      </c>
      <c r="E7" s="8">
        <v>19865</v>
      </c>
      <c r="F7" s="8">
        <v>11581</v>
      </c>
      <c r="G7" t="str">
        <f t="shared" si="0"/>
        <v>monthlyProduction.Add(new ProductionRecord(index++, DateTime.Parse("1/1/2013"), (DateTime.Parse("1/1/2013") - DateTime.Parse("10/15/2012")).Days, 11581, 19865, 0.0));</v>
      </c>
    </row>
    <row r="8" spans="2:7" x14ac:dyDescent="0.35">
      <c r="B8" s="5">
        <v>41306</v>
      </c>
      <c r="C8" s="6">
        <v>28</v>
      </c>
      <c r="D8" s="6">
        <v>135</v>
      </c>
      <c r="E8" s="7">
        <v>14597</v>
      </c>
      <c r="F8" s="7">
        <v>7949</v>
      </c>
      <c r="G8" t="str">
        <f t="shared" si="0"/>
        <v>monthlyProduction.Add(new ProductionRecord(index++, DateTime.Parse("2/1/2013"), (DateTime.Parse("2/1/2013") - DateTime.Parse("10/15/2012")).Days, 7949, 14597, 0.0));</v>
      </c>
    </row>
    <row r="9" spans="2:7" x14ac:dyDescent="0.35">
      <c r="B9" s="3">
        <v>41334</v>
      </c>
      <c r="C9" s="4">
        <v>31</v>
      </c>
      <c r="D9" s="4">
        <v>166</v>
      </c>
      <c r="E9" s="8">
        <v>18515</v>
      </c>
      <c r="F9" s="8">
        <v>12501</v>
      </c>
      <c r="G9" t="str">
        <f t="shared" si="0"/>
        <v>monthlyProduction.Add(new ProductionRecord(index++, DateTime.Parse("3/1/2013"), (DateTime.Parse("3/1/2013") - DateTime.Parse("10/15/2012")).Days, 12501, 18515, 0.0));</v>
      </c>
    </row>
    <row r="10" spans="2:7" x14ac:dyDescent="0.35">
      <c r="B10" s="5">
        <v>41365</v>
      </c>
      <c r="C10" s="6">
        <v>30</v>
      </c>
      <c r="D10" s="6">
        <v>196</v>
      </c>
      <c r="E10" s="7">
        <v>14526</v>
      </c>
      <c r="F10" s="7">
        <v>8622</v>
      </c>
      <c r="G10" t="str">
        <f t="shared" si="0"/>
        <v>monthlyProduction.Add(new ProductionRecord(index++, DateTime.Parse("4/1/2013"), (DateTime.Parse("4/1/2013") - DateTime.Parse("10/15/2012")).Days, 8622, 14526, 0.0));</v>
      </c>
    </row>
    <row r="11" spans="2:7" x14ac:dyDescent="0.35">
      <c r="B11" s="3">
        <v>41395</v>
      </c>
      <c r="C11" s="4">
        <v>31</v>
      </c>
      <c r="D11" s="4">
        <v>227</v>
      </c>
      <c r="E11" s="8">
        <v>12204</v>
      </c>
      <c r="F11" s="8">
        <v>8581</v>
      </c>
      <c r="G11" t="str">
        <f t="shared" si="0"/>
        <v>monthlyProduction.Add(new ProductionRecord(index++, DateTime.Parse("5/1/2013"), (DateTime.Parse("5/1/2013") - DateTime.Parse("10/15/2012")).Days, 8581, 12204, 0.0));</v>
      </c>
    </row>
    <row r="12" spans="2:7" x14ac:dyDescent="0.35">
      <c r="B12" s="5">
        <v>41426</v>
      </c>
      <c r="C12" s="6">
        <v>30</v>
      </c>
      <c r="D12" s="6">
        <v>257</v>
      </c>
      <c r="E12" s="7">
        <v>9078</v>
      </c>
      <c r="F12" s="7">
        <v>5064</v>
      </c>
      <c r="G12" t="str">
        <f t="shared" si="0"/>
        <v>monthlyProduction.Add(new ProductionRecord(index++, DateTime.Parse("6/1/2013"), (DateTime.Parse("6/1/2013") - DateTime.Parse("10/15/2012")).Days, 5064, 9078, 0.0));</v>
      </c>
    </row>
    <row r="13" spans="2:7" x14ac:dyDescent="0.35">
      <c r="B13" s="3">
        <v>41456</v>
      </c>
      <c r="C13" s="4">
        <v>31</v>
      </c>
      <c r="D13" s="4">
        <v>288</v>
      </c>
      <c r="E13" s="8">
        <v>7882</v>
      </c>
      <c r="F13" s="8">
        <v>4820</v>
      </c>
      <c r="G13" t="str">
        <f t="shared" si="0"/>
        <v>monthlyProduction.Add(new ProductionRecord(index++, DateTime.Parse("7/1/2013"), (DateTime.Parse("7/1/2013") - DateTime.Parse("10/15/2012")).Days, 4820, 7882, 0.0));</v>
      </c>
    </row>
    <row r="14" spans="2:7" x14ac:dyDescent="0.35">
      <c r="B14" s="5">
        <v>41487</v>
      </c>
      <c r="C14" s="6">
        <v>31</v>
      </c>
      <c r="D14" s="6">
        <v>319</v>
      </c>
      <c r="E14" s="7">
        <v>8850</v>
      </c>
      <c r="F14" s="7">
        <v>5292</v>
      </c>
      <c r="G14" t="str">
        <f t="shared" si="0"/>
        <v>monthlyProduction.Add(new ProductionRecord(index++, DateTime.Parse("8/1/2013"), (DateTime.Parse("8/1/2013") - DateTime.Parse("10/15/2012")).Days, 5292, 8850, 0.0));</v>
      </c>
    </row>
    <row r="15" spans="2:7" x14ac:dyDescent="0.35">
      <c r="B15" s="3">
        <v>41518</v>
      </c>
      <c r="C15" s="4">
        <v>30</v>
      </c>
      <c r="D15" s="4">
        <v>349</v>
      </c>
      <c r="E15" s="8">
        <v>7502</v>
      </c>
      <c r="F15" s="8">
        <v>4289</v>
      </c>
      <c r="G15" t="str">
        <f t="shared" si="0"/>
        <v>monthlyProduction.Add(new ProductionRecord(index++, DateTime.Parse("9/1/2013"), (DateTime.Parse("9/1/2013") - DateTime.Parse("10/15/2012")).Days, 4289, 7502, 0.0));</v>
      </c>
    </row>
    <row r="16" spans="2:7" x14ac:dyDescent="0.35">
      <c r="B16" s="5">
        <v>41548</v>
      </c>
      <c r="C16" s="6">
        <v>31</v>
      </c>
      <c r="D16" s="6">
        <v>380</v>
      </c>
      <c r="E16" s="7">
        <v>6335</v>
      </c>
      <c r="F16" s="7">
        <v>3204</v>
      </c>
      <c r="G16" t="str">
        <f t="shared" si="0"/>
        <v>monthlyProduction.Add(new ProductionRecord(index++, DateTime.Parse("10/1/2013"), (DateTime.Parse("10/1/2013") - DateTime.Parse("10/15/2012")).Days, 3204, 6335, 0.0));</v>
      </c>
    </row>
    <row r="17" spans="2:7" x14ac:dyDescent="0.35">
      <c r="B17" s="3">
        <v>41579</v>
      </c>
      <c r="C17" s="4">
        <v>30</v>
      </c>
      <c r="D17" s="4">
        <v>410</v>
      </c>
      <c r="E17" s="8">
        <v>5781</v>
      </c>
      <c r="F17" s="8">
        <v>2969</v>
      </c>
      <c r="G17" t="str">
        <f t="shared" si="0"/>
        <v>monthlyProduction.Add(new ProductionRecord(index++, DateTime.Parse("11/1/2013"), (DateTime.Parse("11/1/2013") - DateTime.Parse("10/15/2012")).Days, 2969, 5781, 0.0));</v>
      </c>
    </row>
    <row r="18" spans="2:7" x14ac:dyDescent="0.35">
      <c r="B18" s="5">
        <v>41609</v>
      </c>
      <c r="C18" s="6">
        <v>31</v>
      </c>
      <c r="D18" s="6">
        <v>441</v>
      </c>
      <c r="E18" s="7">
        <v>7406</v>
      </c>
      <c r="F18" s="7">
        <v>4077</v>
      </c>
      <c r="G18" t="str">
        <f t="shared" si="0"/>
        <v>monthlyProduction.Add(new ProductionRecord(index++, DateTime.Parse("12/1/2013"), (DateTime.Parse("12/1/2013") - DateTime.Parse("10/15/2012")).Days, 4077, 7406, 0.0));</v>
      </c>
    </row>
    <row r="19" spans="2:7" x14ac:dyDescent="0.35">
      <c r="B19" s="3">
        <v>41640</v>
      </c>
      <c r="C19" s="4">
        <v>31</v>
      </c>
      <c r="D19" s="4">
        <v>472</v>
      </c>
      <c r="E19" s="8">
        <v>6111</v>
      </c>
      <c r="F19" s="8">
        <v>3783</v>
      </c>
      <c r="G19" t="str">
        <f t="shared" si="0"/>
        <v>monthlyProduction.Add(new ProductionRecord(index++, DateTime.Parse("1/1/2014"), (DateTime.Parse("1/1/2014") - DateTime.Parse("10/15/2012")).Days, 3783, 6111, 0.0));</v>
      </c>
    </row>
    <row r="20" spans="2:7" x14ac:dyDescent="0.35">
      <c r="B20" s="5">
        <v>41671</v>
      </c>
      <c r="C20" s="6">
        <v>28</v>
      </c>
      <c r="D20" s="6">
        <v>500</v>
      </c>
      <c r="E20" s="7">
        <v>5981</v>
      </c>
      <c r="F20" s="7">
        <v>3771</v>
      </c>
      <c r="G20" t="str">
        <f t="shared" si="0"/>
        <v>monthlyProduction.Add(new ProductionRecord(index++, DateTime.Parse("2/1/2014"), (DateTime.Parse("2/1/2014") - DateTime.Parse("10/15/2012")).Days, 3771, 5981, 0.0));</v>
      </c>
    </row>
    <row r="21" spans="2:7" x14ac:dyDescent="0.35">
      <c r="B21" s="3">
        <v>41699</v>
      </c>
      <c r="C21" s="4">
        <v>31</v>
      </c>
      <c r="D21" s="4">
        <v>531</v>
      </c>
      <c r="E21" s="8">
        <v>6210</v>
      </c>
      <c r="F21" s="8">
        <v>4310</v>
      </c>
      <c r="G21" t="str">
        <f t="shared" si="0"/>
        <v>monthlyProduction.Add(new ProductionRecord(index++, DateTime.Parse("3/1/2014"), (DateTime.Parse("3/1/2014") - DateTime.Parse("10/15/2012")).Days, 4310, 6210, 0.0));</v>
      </c>
    </row>
    <row r="22" spans="2:7" x14ac:dyDescent="0.35">
      <c r="B22" s="5">
        <v>41730</v>
      </c>
      <c r="C22" s="6">
        <v>30</v>
      </c>
      <c r="D22" s="6">
        <v>561</v>
      </c>
      <c r="E22" s="7">
        <v>5568</v>
      </c>
      <c r="F22" s="7">
        <v>3604</v>
      </c>
      <c r="G22" t="str">
        <f t="shared" si="0"/>
        <v>monthlyProduction.Add(new ProductionRecord(index++, DateTime.Parse("4/1/2014"), (DateTime.Parse("4/1/2014") - DateTime.Parse("10/15/2012")).Days, 3604, 5568, 0.0));</v>
      </c>
    </row>
    <row r="23" spans="2:7" x14ac:dyDescent="0.35">
      <c r="B23" s="3">
        <v>41760</v>
      </c>
      <c r="C23" s="4">
        <v>31</v>
      </c>
      <c r="D23" s="4">
        <v>592</v>
      </c>
      <c r="E23" s="8">
        <v>1484</v>
      </c>
      <c r="F23" s="8">
        <v>776</v>
      </c>
      <c r="G23" t="str">
        <f t="shared" si="0"/>
        <v>monthlyProduction.Add(new ProductionRecord(index++, DateTime.Parse("5/1/2014"), (DateTime.Parse("5/1/2014") - DateTime.Parse("10/15/2012")).Days, 776, 1484, 0.0));</v>
      </c>
    </row>
    <row r="24" spans="2:7" x14ac:dyDescent="0.35">
      <c r="B24" s="5">
        <v>41791</v>
      </c>
      <c r="C24" s="6">
        <v>30</v>
      </c>
      <c r="D24" s="6">
        <v>622</v>
      </c>
      <c r="E24" s="7">
        <v>2449</v>
      </c>
      <c r="F24" s="7">
        <v>1271</v>
      </c>
      <c r="G24" t="str">
        <f t="shared" si="0"/>
        <v>monthlyProduction.Add(new ProductionRecord(index++, DateTime.Parse("6/1/2014"), (DateTime.Parse("6/1/2014") - DateTime.Parse("10/15/2012")).Days, 1271, 2449, 0.0));</v>
      </c>
    </row>
    <row r="25" spans="2:7" x14ac:dyDescent="0.35">
      <c r="B25" s="3">
        <v>41821</v>
      </c>
      <c r="C25" s="4">
        <v>31</v>
      </c>
      <c r="D25" s="4">
        <v>653</v>
      </c>
      <c r="E25" s="8">
        <v>2672</v>
      </c>
      <c r="F25" s="8">
        <v>1275</v>
      </c>
      <c r="G25" t="str">
        <f t="shared" si="0"/>
        <v>monthlyProduction.Add(new ProductionRecord(index++, DateTime.Parse("7/1/2014"), (DateTime.Parse("7/1/2014") - DateTime.Parse("10/15/2012")).Days, 1275, 2672, 0.0));</v>
      </c>
    </row>
    <row r="26" spans="2:7" x14ac:dyDescent="0.35">
      <c r="B26" s="5">
        <v>41852</v>
      </c>
      <c r="C26" s="6">
        <v>31</v>
      </c>
      <c r="D26" s="6">
        <v>684</v>
      </c>
      <c r="E26" s="7">
        <v>3552</v>
      </c>
      <c r="F26" s="7">
        <v>2208</v>
      </c>
      <c r="G26" t="str">
        <f t="shared" si="0"/>
        <v>monthlyProduction.Add(new ProductionRecord(index++, DateTime.Parse("8/1/2014"), (DateTime.Parse("8/1/2014") - DateTime.Parse("10/15/2012")).Days, 2208, 3552, 0.0));</v>
      </c>
    </row>
    <row r="27" spans="2:7" x14ac:dyDescent="0.35">
      <c r="B27" s="3">
        <v>41883</v>
      </c>
      <c r="C27" s="4">
        <v>30</v>
      </c>
      <c r="D27" s="4">
        <v>714</v>
      </c>
      <c r="E27" s="8">
        <v>2953</v>
      </c>
      <c r="F27" s="8">
        <v>1401</v>
      </c>
      <c r="G27" t="str">
        <f t="shared" si="0"/>
        <v>monthlyProduction.Add(new ProductionRecord(index++, DateTime.Parse("9/1/2014"), (DateTime.Parse("9/1/2014") - DateTime.Parse("10/15/2012")).Days, 1401, 2953, 0.0));</v>
      </c>
    </row>
    <row r="28" spans="2:7" x14ac:dyDescent="0.35">
      <c r="B28" s="5">
        <v>41913</v>
      </c>
      <c r="C28" s="6">
        <v>31</v>
      </c>
      <c r="D28" s="6">
        <v>745</v>
      </c>
      <c r="E28" s="7">
        <v>4340</v>
      </c>
      <c r="F28" s="7">
        <v>1581</v>
      </c>
      <c r="G28" t="str">
        <f t="shared" si="0"/>
        <v>monthlyProduction.Add(new ProductionRecord(index++, DateTime.Parse("10/1/2014"), (DateTime.Parse("10/1/2014") - DateTime.Parse("10/15/2012")).Days, 1581, 4340, 0.0));</v>
      </c>
    </row>
    <row r="29" spans="2:7" x14ac:dyDescent="0.35">
      <c r="B29" s="3">
        <v>41944</v>
      </c>
      <c r="C29" s="4">
        <v>30</v>
      </c>
      <c r="D29" s="4">
        <v>775</v>
      </c>
      <c r="E29" s="8">
        <v>3825</v>
      </c>
      <c r="F29" s="8">
        <v>1545</v>
      </c>
      <c r="G29" t="str">
        <f t="shared" si="0"/>
        <v>monthlyProduction.Add(new ProductionRecord(index++, DateTime.Parse("11/1/2014"), (DateTime.Parse("11/1/2014") - DateTime.Parse("10/15/2012")).Days, 1545, 3825, 0.0));</v>
      </c>
    </row>
    <row r="30" spans="2:7" x14ac:dyDescent="0.35">
      <c r="B30" s="5">
        <v>41974</v>
      </c>
      <c r="C30" s="6">
        <v>31</v>
      </c>
      <c r="D30" s="6">
        <v>806</v>
      </c>
      <c r="E30" s="7">
        <v>4036</v>
      </c>
      <c r="F30" s="7">
        <v>2632</v>
      </c>
      <c r="G30" t="str">
        <f t="shared" si="0"/>
        <v>monthlyProduction.Add(new ProductionRecord(index++, DateTime.Parse("12/1/2014"), (DateTime.Parse("12/1/2014") - DateTime.Parse("10/15/2012")).Days, 2632, 4036, 0.0));</v>
      </c>
    </row>
    <row r="31" spans="2:7" x14ac:dyDescent="0.35">
      <c r="B31" s="3">
        <v>42005</v>
      </c>
      <c r="C31" s="4">
        <v>31</v>
      </c>
      <c r="D31" s="4">
        <v>837</v>
      </c>
      <c r="E31" s="8">
        <v>2431</v>
      </c>
      <c r="F31" s="8">
        <v>1084</v>
      </c>
      <c r="G31" t="str">
        <f t="shared" si="0"/>
        <v>monthlyProduction.Add(new ProductionRecord(index++, DateTime.Parse("1/1/2015"), (DateTime.Parse("1/1/2015") - DateTime.Parse("10/15/2012")).Days, 1084, 2431, 0.0));</v>
      </c>
    </row>
    <row r="32" spans="2:7" x14ac:dyDescent="0.35">
      <c r="B32" s="5">
        <v>42036</v>
      </c>
      <c r="C32" s="6">
        <v>28</v>
      </c>
      <c r="D32" s="6">
        <v>865</v>
      </c>
      <c r="E32" s="7">
        <v>2789</v>
      </c>
      <c r="F32" s="7">
        <v>583</v>
      </c>
      <c r="G32" t="str">
        <f t="shared" si="0"/>
        <v>monthlyProduction.Add(new ProductionRecord(index++, DateTime.Parse("2/1/2015"), (DateTime.Parse("2/1/2015") - DateTime.Parse("10/15/2012")).Days, 583, 2789, 0.0));</v>
      </c>
    </row>
    <row r="33" spans="2:7" x14ac:dyDescent="0.35">
      <c r="B33" s="3">
        <v>42064</v>
      </c>
      <c r="C33" s="4">
        <v>31</v>
      </c>
      <c r="D33" s="4">
        <v>896</v>
      </c>
      <c r="E33" s="8">
        <v>1932</v>
      </c>
      <c r="F33" s="8">
        <v>805</v>
      </c>
      <c r="G33" t="str">
        <f t="shared" si="0"/>
        <v>monthlyProduction.Add(new ProductionRecord(index++, DateTime.Parse("3/1/2015"), (DateTime.Parse("3/1/2015") - DateTime.Parse("10/15/2012")).Days, 805, 1932, 0.0));</v>
      </c>
    </row>
    <row r="34" spans="2:7" x14ac:dyDescent="0.35">
      <c r="B34" s="5">
        <v>42095</v>
      </c>
      <c r="C34" s="6">
        <v>30</v>
      </c>
      <c r="D34" s="6">
        <v>926</v>
      </c>
      <c r="E34" s="7">
        <v>1771</v>
      </c>
      <c r="F34" s="7">
        <v>618</v>
      </c>
      <c r="G34" t="str">
        <f t="shared" si="0"/>
        <v>monthlyProduction.Add(new ProductionRecord(index++, DateTime.Parse("4/1/2015"), (DateTime.Parse("4/1/2015") - DateTime.Parse("10/15/2012")).Days, 618, 1771, 0.0));</v>
      </c>
    </row>
    <row r="35" spans="2:7" x14ac:dyDescent="0.35">
      <c r="B35" s="3">
        <v>42125</v>
      </c>
      <c r="C35" s="4">
        <v>31</v>
      </c>
      <c r="D35" s="4">
        <v>957</v>
      </c>
      <c r="E35" s="8">
        <v>3211</v>
      </c>
      <c r="F35" s="8">
        <v>1663</v>
      </c>
      <c r="G35" t="str">
        <f t="shared" si="0"/>
        <v>monthlyProduction.Add(new ProductionRecord(index++, DateTime.Parse("5/1/2015"), (DateTime.Parse("5/1/2015") - DateTime.Parse("10/15/2012")).Days, 1663, 3211, 0.0));</v>
      </c>
    </row>
    <row r="36" spans="2:7" x14ac:dyDescent="0.35">
      <c r="B36" s="5">
        <v>42156</v>
      </c>
      <c r="C36" s="6">
        <v>30</v>
      </c>
      <c r="D36" s="6">
        <v>987</v>
      </c>
      <c r="E36" s="7">
        <v>3994</v>
      </c>
      <c r="F36" s="7">
        <v>2205</v>
      </c>
      <c r="G36" t="str">
        <f t="shared" si="0"/>
        <v>monthlyProduction.Add(new ProductionRecord(index++, DateTime.Parse("6/1/2015"), (DateTime.Parse("6/1/2015") - DateTime.Parse("10/15/2012")).Days, 2205, 3994, 0.0));</v>
      </c>
    </row>
    <row r="37" spans="2:7" x14ac:dyDescent="0.35">
      <c r="B37" s="3">
        <v>42186</v>
      </c>
      <c r="C37" s="4">
        <v>31</v>
      </c>
      <c r="D37" s="4">
        <v>1018</v>
      </c>
      <c r="E37" s="8">
        <v>3075</v>
      </c>
      <c r="F37" s="8">
        <v>1788</v>
      </c>
      <c r="G37" t="str">
        <f t="shared" si="0"/>
        <v>monthlyProduction.Add(new ProductionRecord(index++, DateTime.Parse("7/1/2015"), (DateTime.Parse("7/1/2015") - DateTime.Parse("10/15/2012")).Days, 1788, 3075, 0.0));</v>
      </c>
    </row>
    <row r="38" spans="2:7" x14ac:dyDescent="0.35">
      <c r="B38" s="5">
        <v>42217</v>
      </c>
      <c r="C38" s="6">
        <v>31</v>
      </c>
      <c r="D38" s="6">
        <v>1049</v>
      </c>
      <c r="E38" s="7">
        <v>1243</v>
      </c>
      <c r="F38" s="7">
        <v>581</v>
      </c>
      <c r="G38" t="str">
        <f t="shared" si="0"/>
        <v>monthlyProduction.Add(new ProductionRecord(index++, DateTime.Parse("8/1/2015"), (DateTime.Parse("8/1/2015") - DateTime.Parse("10/15/2012")).Days, 581, 1243, 0.0));</v>
      </c>
    </row>
    <row r="39" spans="2:7" x14ac:dyDescent="0.35">
      <c r="B39" s="3">
        <v>42248</v>
      </c>
      <c r="C39" s="4">
        <v>30</v>
      </c>
      <c r="D39" s="4">
        <v>1079</v>
      </c>
      <c r="E39" s="8">
        <v>584</v>
      </c>
      <c r="F39" s="8">
        <v>282</v>
      </c>
      <c r="G39" t="str">
        <f t="shared" si="0"/>
        <v>monthlyProduction.Add(new ProductionRecord(index++, DateTime.Parse("9/1/2015"), (DateTime.Parse("9/1/2015") - DateTime.Parse("10/15/2012")).Days, 282, 584, 0.0));</v>
      </c>
    </row>
    <row r="40" spans="2:7" x14ac:dyDescent="0.35">
      <c r="B40" s="5">
        <v>42278</v>
      </c>
      <c r="C40" s="6">
        <v>31</v>
      </c>
      <c r="D40" s="6">
        <v>1110</v>
      </c>
      <c r="E40" s="7">
        <v>1059</v>
      </c>
      <c r="F40" s="7">
        <v>479</v>
      </c>
      <c r="G40" t="str">
        <f t="shared" si="0"/>
        <v>monthlyProduction.Add(new ProductionRecord(index++, DateTime.Parse("10/1/2015"), (DateTime.Parse("10/1/2015") - DateTime.Parse("10/15/2012")).Days, 479, 1059, 0.0));</v>
      </c>
    </row>
    <row r="41" spans="2:7" x14ac:dyDescent="0.35">
      <c r="B41" s="3">
        <v>42309</v>
      </c>
      <c r="C41" s="4">
        <v>30</v>
      </c>
      <c r="D41" s="4">
        <v>1140</v>
      </c>
      <c r="E41" s="8">
        <v>937</v>
      </c>
      <c r="F41" s="8">
        <v>420</v>
      </c>
      <c r="G41" t="str">
        <f t="shared" si="0"/>
        <v>monthlyProduction.Add(new ProductionRecord(index++, DateTime.Parse("11/1/2015"), (DateTime.Parse("11/1/2015") - DateTime.Parse("10/15/2012")).Days, 420, 937, 0.0));</v>
      </c>
    </row>
    <row r="42" spans="2:7" x14ac:dyDescent="0.35">
      <c r="B42" s="5">
        <v>42339</v>
      </c>
      <c r="C42" s="6">
        <v>31</v>
      </c>
      <c r="D42" s="6">
        <v>1171</v>
      </c>
      <c r="E42" s="7">
        <v>1253</v>
      </c>
      <c r="F42" s="7">
        <v>533</v>
      </c>
      <c r="G42" t="str">
        <f t="shared" si="0"/>
        <v>monthlyProduction.Add(new ProductionRecord(index++, DateTime.Parse("12/1/2015"), (DateTime.Parse("12/1/2015") - DateTime.Parse("10/15/2012")).Days, 533, 1253, 0.0));</v>
      </c>
    </row>
    <row r="43" spans="2:7" x14ac:dyDescent="0.35">
      <c r="B43" s="3">
        <v>42370</v>
      </c>
      <c r="C43" s="4">
        <v>31</v>
      </c>
      <c r="D43" s="4">
        <v>1202</v>
      </c>
      <c r="E43" s="8">
        <v>1063</v>
      </c>
      <c r="F43" s="8">
        <v>550</v>
      </c>
      <c r="G43" t="str">
        <f t="shared" si="0"/>
        <v>monthlyProduction.Add(new ProductionRecord(index++, DateTime.Parse("1/1/2016"), (DateTime.Parse("1/1/2016") - DateTime.Parse("10/15/2012")).Days, 550, 1063, 0.0));</v>
      </c>
    </row>
    <row r="44" spans="2:7" x14ac:dyDescent="0.35">
      <c r="B44" s="5">
        <v>42401</v>
      </c>
      <c r="C44" s="6">
        <v>29</v>
      </c>
      <c r="D44" s="6">
        <v>1231</v>
      </c>
      <c r="E44" s="7">
        <v>1132</v>
      </c>
      <c r="F44" s="7">
        <v>317</v>
      </c>
      <c r="G44" t="str">
        <f t="shared" si="0"/>
        <v>monthlyProduction.Add(new ProductionRecord(index++, DateTime.Parse("2/1/2016"), (DateTime.Parse("2/1/2016") - DateTime.Parse("10/15/2012")).Days, 317, 1132, 0.0));</v>
      </c>
    </row>
    <row r="45" spans="2:7" x14ac:dyDescent="0.35">
      <c r="B45" s="3">
        <v>42430</v>
      </c>
      <c r="C45" s="4">
        <v>31</v>
      </c>
      <c r="D45" s="4">
        <v>1262</v>
      </c>
      <c r="E45" s="8">
        <v>893</v>
      </c>
      <c r="F45" s="8">
        <v>89</v>
      </c>
      <c r="G45" t="str">
        <f t="shared" si="0"/>
        <v>monthlyProduction.Add(new ProductionRecord(index++, DateTime.Parse("3/1/2016"), (DateTime.Parse("3/1/2016") - DateTime.Parse("10/15/2012")).Days, 89, 893, 0.0));</v>
      </c>
    </row>
    <row r="46" spans="2:7" x14ac:dyDescent="0.35">
      <c r="B46" s="5">
        <v>42461</v>
      </c>
      <c r="C46" s="6">
        <v>30</v>
      </c>
      <c r="D46" s="6">
        <v>1292</v>
      </c>
      <c r="E46" s="7">
        <v>296</v>
      </c>
      <c r="F46" s="7">
        <v>112</v>
      </c>
      <c r="G46" t="str">
        <f t="shared" si="0"/>
        <v>monthlyProduction.Add(new ProductionRecord(index++, DateTime.Parse("4/1/2016"), (DateTime.Parse("4/1/2016") - DateTime.Parse("10/15/2012")).Days, 112, 296, 0.0));</v>
      </c>
    </row>
    <row r="47" spans="2:7" x14ac:dyDescent="0.35">
      <c r="B47" s="3">
        <v>42491</v>
      </c>
      <c r="C47" s="4">
        <v>31</v>
      </c>
      <c r="D47" s="4">
        <v>1323</v>
      </c>
      <c r="E47" s="8">
        <v>1851</v>
      </c>
      <c r="F47" s="8">
        <v>778</v>
      </c>
      <c r="G47" t="str">
        <f t="shared" si="0"/>
        <v>monthlyProduction.Add(new ProductionRecord(index++, DateTime.Parse("5/1/2016"), (DateTime.Parse("5/1/2016") - DateTime.Parse("10/15/2012")).Days, 778, 1851, 0.0));</v>
      </c>
    </row>
    <row r="48" spans="2:7" x14ac:dyDescent="0.35">
      <c r="B48" s="5">
        <v>42522</v>
      </c>
      <c r="C48" s="6">
        <v>30</v>
      </c>
      <c r="D48" s="6">
        <v>1353</v>
      </c>
      <c r="E48" s="7">
        <v>1514</v>
      </c>
      <c r="F48" s="7">
        <v>532</v>
      </c>
      <c r="G48" t="str">
        <f t="shared" si="0"/>
        <v>monthlyProduction.Add(new ProductionRecord(index++, DateTime.Parse("6/1/2016"), (DateTime.Parse("6/1/2016") - DateTime.Parse("10/15/2012")).Days, 532, 1514, 0.0));</v>
      </c>
    </row>
    <row r="49" spans="2:7" x14ac:dyDescent="0.35">
      <c r="B49" s="3">
        <v>42552</v>
      </c>
      <c r="C49" s="4">
        <v>31</v>
      </c>
      <c r="D49" s="4">
        <v>1384</v>
      </c>
      <c r="E49" s="8">
        <v>1630</v>
      </c>
      <c r="F49" s="8">
        <v>662</v>
      </c>
      <c r="G49" t="str">
        <f t="shared" si="0"/>
        <v>monthlyProduction.Add(new ProductionRecord(index++, DateTime.Parse("7/1/2016"), (DateTime.Parse("7/1/2016") - DateTime.Parse("10/15/2012")).Days, 662, 1630, 0.0));</v>
      </c>
    </row>
    <row r="50" spans="2:7" x14ac:dyDescent="0.35">
      <c r="B50" s="5">
        <v>42583</v>
      </c>
      <c r="C50" s="6">
        <v>31</v>
      </c>
      <c r="D50" s="6">
        <v>1415</v>
      </c>
      <c r="E50" s="7">
        <v>1267</v>
      </c>
      <c r="F50" s="7">
        <v>497</v>
      </c>
      <c r="G50" t="str">
        <f t="shared" si="0"/>
        <v>monthlyProduction.Add(new ProductionRecord(index++, DateTime.Parse("8/1/2016"), (DateTime.Parse("8/1/2016") - DateTime.Parse("10/15/2012")).Days, 497, 1267, 0.0));</v>
      </c>
    </row>
    <row r="51" spans="2:7" x14ac:dyDescent="0.35">
      <c r="B51" s="3">
        <v>42614</v>
      </c>
      <c r="C51" s="4">
        <v>30</v>
      </c>
      <c r="D51" s="4">
        <v>1445</v>
      </c>
      <c r="E51" s="8">
        <v>1230</v>
      </c>
      <c r="F51" s="8">
        <v>672</v>
      </c>
      <c r="G51" t="str">
        <f t="shared" si="0"/>
        <v>monthlyProduction.Add(new ProductionRecord(index++, DateTime.Parse("9/1/2016"), (DateTime.Parse("9/1/2016") - DateTime.Parse("10/15/2012")).Days, 672, 1230, 0.0));</v>
      </c>
    </row>
    <row r="52" spans="2:7" x14ac:dyDescent="0.35">
      <c r="B52" s="5">
        <v>42644</v>
      </c>
      <c r="C52" s="6">
        <v>31</v>
      </c>
      <c r="D52" s="6">
        <v>1476</v>
      </c>
      <c r="E52" s="7">
        <v>1560</v>
      </c>
      <c r="F52" s="7">
        <v>979</v>
      </c>
      <c r="G52" t="str">
        <f t="shared" si="0"/>
        <v>monthlyProduction.Add(new ProductionRecord(index++, DateTime.Parse("10/1/2016"), (DateTime.Parse("10/1/2016") - DateTime.Parse("10/15/2012")).Days, 979, 1560, 0.0));</v>
      </c>
    </row>
    <row r="53" spans="2:7" x14ac:dyDescent="0.35">
      <c r="B53" s="3">
        <v>42675</v>
      </c>
      <c r="C53" s="4">
        <v>30</v>
      </c>
      <c r="D53" s="4">
        <v>1506</v>
      </c>
      <c r="E53" s="8">
        <v>583</v>
      </c>
      <c r="F53" s="8">
        <v>339</v>
      </c>
      <c r="G53" t="str">
        <f t="shared" si="0"/>
        <v>monthlyProduction.Add(new ProductionRecord(index++, DateTime.Parse("11/1/2016"), (DateTime.Parse("11/1/2016") - DateTime.Parse("10/15/2012")).Days, 339, 583, 0.0));</v>
      </c>
    </row>
    <row r="54" spans="2:7" x14ac:dyDescent="0.35">
      <c r="B54" s="5">
        <v>42705</v>
      </c>
      <c r="C54" s="6">
        <v>31</v>
      </c>
      <c r="D54" s="6">
        <v>1537</v>
      </c>
      <c r="E54" s="7">
        <v>0</v>
      </c>
      <c r="F54" s="7">
        <v>0</v>
      </c>
      <c r="G54" t="str">
        <f t="shared" si="0"/>
        <v>monthlyProduction.Add(new ProductionRecord(index++, DateTime.Parse("12/1/2016"), (DateTime.Parse("12/1/2016") - DateTime.Parse("10/15/2012")).Days, 0, 0, 0.0));</v>
      </c>
    </row>
    <row r="55" spans="2:7" x14ac:dyDescent="0.35">
      <c r="B55" s="3">
        <v>42736</v>
      </c>
      <c r="C55" s="4">
        <v>31</v>
      </c>
      <c r="D55" s="4">
        <v>1568</v>
      </c>
      <c r="E55" s="8">
        <v>1565</v>
      </c>
      <c r="F55" s="8">
        <v>853</v>
      </c>
      <c r="G55" t="str">
        <f t="shared" si="0"/>
        <v>monthlyProduction.Add(new ProductionRecord(index++, DateTime.Parse("1/1/2017"), (DateTime.Parse("1/1/2017") - DateTime.Parse("10/15/2012")).Days, 853, 1565, 0.0));</v>
      </c>
    </row>
    <row r="56" spans="2:7" x14ac:dyDescent="0.35">
      <c r="B56" s="5">
        <v>42767</v>
      </c>
      <c r="C56" s="6">
        <v>28</v>
      </c>
      <c r="D56" s="6">
        <v>1596</v>
      </c>
      <c r="E56" s="7">
        <v>1751</v>
      </c>
      <c r="F56" s="7">
        <v>846</v>
      </c>
      <c r="G56" t="str">
        <f t="shared" si="0"/>
        <v>monthlyProduction.Add(new ProductionRecord(index++, DateTime.Parse("2/1/2017"), (DateTime.Parse("2/1/2017") - DateTime.Parse("10/15/2012")).Days, 846, 1751, 0.0));</v>
      </c>
    </row>
    <row r="57" spans="2:7" x14ac:dyDescent="0.35">
      <c r="B57" s="3">
        <v>42795</v>
      </c>
      <c r="C57" s="4">
        <v>31</v>
      </c>
      <c r="D57" s="4">
        <v>1627</v>
      </c>
      <c r="E57" s="8">
        <v>1278</v>
      </c>
      <c r="F57" s="8">
        <v>817</v>
      </c>
      <c r="G57" t="str">
        <f t="shared" si="0"/>
        <v>monthlyProduction.Add(new ProductionRecord(index++, DateTime.Parse("3/1/2017"), (DateTime.Parse("3/1/2017") - DateTime.Parse("10/15/2012")).Days, 817, 1278, 0.0));</v>
      </c>
    </row>
    <row r="58" spans="2:7" x14ac:dyDescent="0.35">
      <c r="B58" s="5">
        <v>42826</v>
      </c>
      <c r="C58" s="6">
        <v>30</v>
      </c>
      <c r="D58" s="6">
        <v>1657</v>
      </c>
      <c r="E58" s="7">
        <v>219</v>
      </c>
      <c r="F58" s="7">
        <v>93</v>
      </c>
      <c r="G58" t="str">
        <f t="shared" si="0"/>
        <v>monthlyProduction.Add(new ProductionRecord(index++, DateTime.Parse("4/1/2017"), (DateTime.Parse("4/1/2017") - DateTime.Parse("10/15/2012")).Days, 93, 219, 0.0));</v>
      </c>
    </row>
    <row r="59" spans="2:7" x14ac:dyDescent="0.35">
      <c r="B59" s="3">
        <v>42856</v>
      </c>
      <c r="C59" s="4">
        <v>31</v>
      </c>
      <c r="D59" s="4">
        <v>1688</v>
      </c>
      <c r="E59" s="8">
        <v>1295</v>
      </c>
      <c r="F59" s="8">
        <v>488</v>
      </c>
      <c r="G59" t="str">
        <f t="shared" si="0"/>
        <v>monthlyProduction.Add(new ProductionRecord(index++, DateTime.Parse("5/1/2017"), (DateTime.Parse("5/1/2017") - DateTime.Parse("10/15/2012")).Days, 488, 1295, 0.0));</v>
      </c>
    </row>
    <row r="60" spans="2:7" x14ac:dyDescent="0.35">
      <c r="B60" s="5">
        <v>42887</v>
      </c>
      <c r="C60" s="6">
        <v>30</v>
      </c>
      <c r="D60" s="6">
        <v>1718</v>
      </c>
      <c r="E60" s="7">
        <v>1340</v>
      </c>
      <c r="F60" s="7">
        <v>927</v>
      </c>
      <c r="G60" t="str">
        <f t="shared" si="0"/>
        <v>monthlyProduction.Add(new ProductionRecord(index++, DateTime.Parse("6/1/2017"), (DateTime.Parse("6/1/2017") - DateTime.Parse("10/15/2012")).Days, 927, 1340, 0.0));</v>
      </c>
    </row>
    <row r="61" spans="2:7" x14ac:dyDescent="0.35">
      <c r="B61" s="3">
        <v>42917</v>
      </c>
      <c r="C61" s="4">
        <v>31</v>
      </c>
      <c r="D61" s="4">
        <v>1749</v>
      </c>
      <c r="E61" s="8">
        <v>1498</v>
      </c>
      <c r="F61" s="8">
        <v>799</v>
      </c>
      <c r="G61" t="str">
        <f t="shared" si="0"/>
        <v>monthlyProduction.Add(new ProductionRecord(index++, DateTime.Parse("7/1/2017"), (DateTime.Parse("7/1/2017") - DateTime.Parse("10/15/2012")).Days, 799, 1498, 0.0));</v>
      </c>
    </row>
    <row r="62" spans="2:7" x14ac:dyDescent="0.35">
      <c r="B62" s="5">
        <v>42948</v>
      </c>
      <c r="C62" s="6">
        <v>31</v>
      </c>
      <c r="D62" s="6">
        <v>1780</v>
      </c>
      <c r="E62" s="7">
        <v>1128</v>
      </c>
      <c r="F62" s="7">
        <v>634</v>
      </c>
      <c r="G62" t="str">
        <f t="shared" si="0"/>
        <v>monthlyProduction.Add(new ProductionRecord(index++, DateTime.Parse("8/1/2017"), (DateTime.Parse("8/1/2017") - DateTime.Parse("10/15/2012")).Days, 634, 1128, 0.0));</v>
      </c>
    </row>
    <row r="63" spans="2:7" x14ac:dyDescent="0.35">
      <c r="B63" s="3">
        <v>42979</v>
      </c>
      <c r="C63" s="4">
        <v>30</v>
      </c>
      <c r="D63" s="4">
        <v>1810</v>
      </c>
      <c r="E63" s="8">
        <v>1089</v>
      </c>
      <c r="F63" s="8">
        <v>695</v>
      </c>
      <c r="G63" t="str">
        <f t="shared" si="0"/>
        <v>monthlyProduction.Add(new ProductionRecord(index++, DateTime.Parse("9/1/2017"), (DateTime.Parse("9/1/2017") - DateTime.Parse("10/15/2012")).Days, 695, 1089, 0.0));</v>
      </c>
    </row>
    <row r="64" spans="2:7" x14ac:dyDescent="0.35">
      <c r="B64" s="5">
        <v>43009</v>
      </c>
      <c r="C64" s="6">
        <v>31</v>
      </c>
      <c r="D64" s="6">
        <v>1841</v>
      </c>
      <c r="E64" s="7">
        <v>1138</v>
      </c>
      <c r="F64" s="7">
        <v>659</v>
      </c>
      <c r="G64" t="str">
        <f t="shared" si="0"/>
        <v>monthlyProduction.Add(new ProductionRecord(index++, DateTime.Parse("10/1/2017"), (DateTime.Parse("10/1/2017") - DateTime.Parse("10/15/2012")).Days, 659, 1138, 0.0));</v>
      </c>
    </row>
    <row r="65" spans="1:7" x14ac:dyDescent="0.35">
      <c r="B65" s="3">
        <v>43040</v>
      </c>
      <c r="C65" s="4">
        <v>30</v>
      </c>
      <c r="D65" s="4">
        <v>1871</v>
      </c>
      <c r="E65" s="8">
        <v>1095</v>
      </c>
      <c r="F65" s="8">
        <v>607</v>
      </c>
      <c r="G65" t="str">
        <f t="shared" si="0"/>
        <v>monthlyProduction.Add(new ProductionRecord(index++, DateTime.Parse("11/1/2017"), (DateTime.Parse("11/1/2017") - DateTime.Parse("10/15/2012")).Days, 607, 1095, 0.0));</v>
      </c>
    </row>
    <row r="66" spans="1:7" x14ac:dyDescent="0.35">
      <c r="B66" s="5">
        <v>43070</v>
      </c>
      <c r="C66" s="6">
        <v>31</v>
      </c>
      <c r="D66" s="6">
        <v>1902</v>
      </c>
      <c r="E66" s="7">
        <v>1013</v>
      </c>
      <c r="F66" s="7">
        <v>547</v>
      </c>
      <c r="G66" t="str">
        <f t="shared" si="0"/>
        <v>monthlyProduction.Add(new ProductionRecord(index++, DateTime.Parse("12/1/2017"), (DateTime.Parse("12/1/2017") - DateTime.Parse("10/15/2012")).Days, 547, 1013, 0.0));</v>
      </c>
    </row>
    <row r="67" spans="1:7" x14ac:dyDescent="0.35">
      <c r="B67" s="3">
        <v>43101</v>
      </c>
      <c r="C67" s="4">
        <v>31</v>
      </c>
      <c r="D67" s="4">
        <v>1933</v>
      </c>
      <c r="E67" s="8">
        <v>1011</v>
      </c>
      <c r="F67" s="8">
        <v>503</v>
      </c>
      <c r="G67" t="str">
        <f t="shared" si="0"/>
        <v>monthlyProduction.Add(new ProductionRecord(index++, DateTime.Parse("1/1/2018"), (DateTime.Parse("1/1/2018") - DateTime.Parse("10/15/2012")).Days, 503, 1011, 0.0));</v>
      </c>
    </row>
    <row r="68" spans="1:7" x14ac:dyDescent="0.35">
      <c r="B68" s="5">
        <v>43132</v>
      </c>
      <c r="C68" s="6">
        <v>28</v>
      </c>
      <c r="D68" s="6">
        <v>1961</v>
      </c>
      <c r="E68" s="7">
        <v>888</v>
      </c>
      <c r="F68" s="7">
        <v>640</v>
      </c>
      <c r="G68" t="str">
        <f t="shared" si="0"/>
        <v>monthlyProduction.Add(new ProductionRecord(index++, DateTime.Parse("2/1/2018"), (DateTime.Parse("2/1/2018") - DateTime.Parse("10/15/2012")).Days, 640, 888, 0.0));</v>
      </c>
    </row>
    <row r="69" spans="1:7" x14ac:dyDescent="0.35">
      <c r="B69" s="3">
        <v>43160</v>
      </c>
      <c r="C69" s="4">
        <v>31</v>
      </c>
      <c r="D69" s="4">
        <v>1992</v>
      </c>
      <c r="E69" s="8">
        <v>996</v>
      </c>
      <c r="F69" s="8">
        <v>465</v>
      </c>
      <c r="G69" t="str">
        <f t="shared" ref="G69:G79" si="1">"monthlyProduction.Add(new ProductionRecord(index++, DateTime.Parse("""&amp;MONTH(B69)&amp;"/"&amp;DAY(B69)&amp;"/"&amp;YEAR(B69)&amp;"""), (DateTime.Parse("""&amp;MONTH(B69)&amp;"/"&amp;DAY(B69)&amp;"/"&amp;YEAR(B69)&amp;""") - DateTime.Parse("""&amp;MONTH($B$4)&amp;"/"&amp;DAY($B$4)&amp;"/"&amp;YEAR($B$4)&amp;""")).Days, "&amp;F69&amp;", "&amp;E69&amp;", 0.0));"</f>
        <v>monthlyProduction.Add(new ProductionRecord(index++, DateTime.Parse("3/1/2018"), (DateTime.Parse("3/1/2018") - DateTime.Parse("10/15/2012")).Days, 465, 996, 0.0));</v>
      </c>
    </row>
    <row r="70" spans="1:7" x14ac:dyDescent="0.35">
      <c r="B70" s="5">
        <v>43191</v>
      </c>
      <c r="C70" s="6">
        <v>30</v>
      </c>
      <c r="D70" s="6">
        <v>2022</v>
      </c>
      <c r="E70" s="7">
        <v>592</v>
      </c>
      <c r="F70" s="7">
        <v>351</v>
      </c>
      <c r="G70" t="str">
        <f t="shared" si="1"/>
        <v>monthlyProduction.Add(new ProductionRecord(index++, DateTime.Parse("4/1/2018"), (DateTime.Parse("4/1/2018") - DateTime.Parse("10/15/2012")).Days, 351, 592, 0.0));</v>
      </c>
    </row>
    <row r="71" spans="1:7" x14ac:dyDescent="0.35">
      <c r="B71" s="3">
        <v>43221</v>
      </c>
      <c r="C71" s="4">
        <v>31</v>
      </c>
      <c r="D71" s="4">
        <v>2053</v>
      </c>
      <c r="E71" s="8">
        <v>100</v>
      </c>
      <c r="F71" s="8">
        <v>1</v>
      </c>
      <c r="G71" t="str">
        <f t="shared" si="1"/>
        <v>monthlyProduction.Add(new ProductionRecord(index++, DateTime.Parse("5/1/2018"), (DateTime.Parse("5/1/2018") - DateTime.Parse("10/15/2012")).Days, 1, 100, 0.0));</v>
      </c>
    </row>
    <row r="72" spans="1:7" x14ac:dyDescent="0.35">
      <c r="B72" s="5">
        <v>43252</v>
      </c>
      <c r="C72" s="6">
        <v>30</v>
      </c>
      <c r="D72" s="6">
        <v>2083</v>
      </c>
      <c r="E72" s="7">
        <v>433</v>
      </c>
      <c r="F72" s="7">
        <v>0</v>
      </c>
      <c r="G72" t="str">
        <f t="shared" si="1"/>
        <v>monthlyProduction.Add(new ProductionRecord(index++, DateTime.Parse("6/1/2018"), (DateTime.Parse("6/1/2018") - DateTime.Parse("10/15/2012")).Days, 0, 433, 0.0));</v>
      </c>
    </row>
    <row r="73" spans="1:7" x14ac:dyDescent="0.35">
      <c r="B73" s="3">
        <v>43282</v>
      </c>
      <c r="C73" s="4">
        <v>31</v>
      </c>
      <c r="D73" s="4">
        <v>2114</v>
      </c>
      <c r="E73" s="8">
        <v>872</v>
      </c>
      <c r="F73" s="8">
        <v>21</v>
      </c>
      <c r="G73" t="str">
        <f t="shared" si="1"/>
        <v>monthlyProduction.Add(new ProductionRecord(index++, DateTime.Parse("7/1/2018"), (DateTime.Parse("7/1/2018") - DateTime.Parse("10/15/2012")).Days, 21, 872, 0.0));</v>
      </c>
    </row>
    <row r="74" spans="1:7" x14ac:dyDescent="0.35">
      <c r="B74" s="5">
        <v>43313</v>
      </c>
      <c r="C74" s="6">
        <v>31</v>
      </c>
      <c r="D74" s="6">
        <v>2145</v>
      </c>
      <c r="E74" s="7">
        <v>1384</v>
      </c>
      <c r="F74" s="7">
        <v>318</v>
      </c>
      <c r="G74" t="str">
        <f t="shared" si="1"/>
        <v>monthlyProduction.Add(new ProductionRecord(index++, DateTime.Parse("8/1/2018"), (DateTime.Parse("8/1/2018") - DateTime.Parse("10/15/2012")).Days, 318, 1384, 0.0));</v>
      </c>
    </row>
    <row r="75" spans="1:7" x14ac:dyDescent="0.35">
      <c r="B75" s="3">
        <v>43344</v>
      </c>
      <c r="C75" s="4">
        <v>30</v>
      </c>
      <c r="D75" s="4">
        <v>2175</v>
      </c>
      <c r="E75" s="8">
        <v>586</v>
      </c>
      <c r="F75" s="8">
        <v>353</v>
      </c>
      <c r="G75" t="str">
        <f t="shared" si="1"/>
        <v>monthlyProduction.Add(new ProductionRecord(index++, DateTime.Parse("9/1/2018"), (DateTime.Parse("9/1/2018") - DateTime.Parse("10/15/2012")).Days, 353, 586, 0.0));</v>
      </c>
    </row>
    <row r="76" spans="1:7" x14ac:dyDescent="0.35">
      <c r="B76" s="5">
        <v>43374</v>
      </c>
      <c r="C76" s="6">
        <v>31</v>
      </c>
      <c r="D76" s="6">
        <v>2206</v>
      </c>
      <c r="E76" s="7">
        <v>2</v>
      </c>
      <c r="F76" s="7">
        <v>0</v>
      </c>
      <c r="G76" t="str">
        <f t="shared" si="1"/>
        <v>monthlyProduction.Add(new ProductionRecord(index++, DateTime.Parse("10/1/2018"), (DateTime.Parse("10/1/2018") - DateTime.Parse("10/15/2012")).Days, 0, 2, 0.0));</v>
      </c>
    </row>
    <row r="77" spans="1:7" x14ac:dyDescent="0.35">
      <c r="B77" s="3">
        <v>43405</v>
      </c>
      <c r="C77" s="4">
        <v>30</v>
      </c>
      <c r="D77" s="4">
        <v>2236</v>
      </c>
      <c r="E77" s="8">
        <v>119</v>
      </c>
      <c r="F77" s="8">
        <v>4</v>
      </c>
      <c r="G77" t="str">
        <f t="shared" si="1"/>
        <v>monthlyProduction.Add(new ProductionRecord(index++, DateTime.Parse("11/1/2018"), (DateTime.Parse("11/1/2018") - DateTime.Parse("10/15/2012")).Days, 4, 119, 0.0));</v>
      </c>
    </row>
    <row r="78" spans="1:7" x14ac:dyDescent="0.35">
      <c r="B78" s="5">
        <v>43435</v>
      </c>
      <c r="C78" s="6">
        <v>31</v>
      </c>
      <c r="D78" s="6">
        <v>2267</v>
      </c>
      <c r="E78" s="7">
        <v>1608</v>
      </c>
      <c r="F78" s="7">
        <v>619</v>
      </c>
      <c r="G78" t="str">
        <f t="shared" si="1"/>
        <v>monthlyProduction.Add(new ProductionRecord(index++, DateTime.Parse("12/1/2018"), (DateTime.Parse("12/1/2018") - DateTime.Parse("10/15/2012")).Days, 619, 1608, 0.0));</v>
      </c>
    </row>
    <row r="79" spans="1:7" ht="15" thickBot="1" x14ac:dyDescent="0.4">
      <c r="B79" s="9">
        <v>43466</v>
      </c>
      <c r="C79" s="10">
        <v>31</v>
      </c>
      <c r="D79" s="10">
        <v>2298</v>
      </c>
      <c r="E79" s="11">
        <v>976</v>
      </c>
      <c r="F79" s="11">
        <v>400</v>
      </c>
      <c r="G79" t="str">
        <f t="shared" si="1"/>
        <v>monthlyProduction.Add(new ProductionRecord(index++, DateTime.Parse("1/1/2019"), (DateTime.Parse("1/1/2019") - DateTime.Parse("10/15/2012")).Days, 400, 976, 0.0));</v>
      </c>
    </row>
    <row r="80" spans="1:7" x14ac:dyDescent="0.35">
      <c r="A80">
        <f>B79-B4</f>
        <v>2269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10E1-AB7F-4D9C-A026-D7C8D34FA3BB}">
  <dimension ref="A1:AE204"/>
  <sheetViews>
    <sheetView zoomScale="115" zoomScaleNormal="115" workbookViewId="0">
      <selection activeCell="Z25" sqref="Z25"/>
    </sheetView>
  </sheetViews>
  <sheetFormatPr defaultRowHeight="14.5" x14ac:dyDescent="0.35"/>
  <cols>
    <col min="1" max="1" width="10.26953125" customWidth="1"/>
    <col min="2" max="2" width="13.453125" customWidth="1"/>
    <col min="3" max="8" width="10.26953125" customWidth="1"/>
    <col min="10" max="10" width="10.54296875" customWidth="1"/>
  </cols>
  <sheetData>
    <row r="1" spans="1:31" x14ac:dyDescent="0.35">
      <c r="A1" t="s">
        <v>5</v>
      </c>
      <c r="B1" s="5" t="s">
        <v>6</v>
      </c>
      <c r="C1" t="s">
        <v>1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31" x14ac:dyDescent="0.35">
      <c r="A2">
        <v>0</v>
      </c>
      <c r="B2" s="5">
        <v>41183</v>
      </c>
      <c r="C2">
        <v>0</v>
      </c>
      <c r="D2">
        <v>648.809492426573</v>
      </c>
      <c r="E2">
        <v>869.690039752134</v>
      </c>
      <c r="F2">
        <v>0</v>
      </c>
      <c r="G2">
        <v>0</v>
      </c>
      <c r="H2">
        <v>1</v>
      </c>
      <c r="I2" s="7">
        <f>Table1[[#This Row],[Gas]]</f>
        <v>648.809492426573</v>
      </c>
      <c r="J2" s="7">
        <f>Table1[[#This Row],[Oil]]</f>
        <v>869.690039752134</v>
      </c>
      <c r="Y2">
        <v>20036</v>
      </c>
      <c r="Z2">
        <v>30012</v>
      </c>
      <c r="AA2">
        <v>31</v>
      </c>
      <c r="AB2">
        <f>Y2</f>
        <v>20036</v>
      </c>
      <c r="AC2">
        <f>Z2</f>
        <v>30012</v>
      </c>
      <c r="AD2">
        <f>Y2/AA2</f>
        <v>646.32258064516134</v>
      </c>
      <c r="AE2">
        <f>Z2/AA2</f>
        <v>968.12903225806451</v>
      </c>
    </row>
    <row r="3" spans="1:31" x14ac:dyDescent="0.35">
      <c r="A3">
        <v>1</v>
      </c>
      <c r="B3" s="5">
        <v>41184</v>
      </c>
      <c r="C3">
        <v>1</v>
      </c>
      <c r="D3">
        <v>648.64369830781197</v>
      </c>
      <c r="E3">
        <v>876.25263925252898</v>
      </c>
      <c r="F3">
        <v>0</v>
      </c>
      <c r="G3">
        <v>0</v>
      </c>
      <c r="H3">
        <v>1</v>
      </c>
      <c r="I3" s="7">
        <f>Table1[[#This Row],[Gas]]+I2</f>
        <v>1297.4531907343849</v>
      </c>
      <c r="J3" s="7">
        <f>Table1[[#This Row],[Oil]]+J2</f>
        <v>1745.942679004663</v>
      </c>
      <c r="Y3">
        <v>18417</v>
      </c>
      <c r="Z3">
        <v>32388</v>
      </c>
      <c r="AA3">
        <v>30</v>
      </c>
      <c r="AB3">
        <f t="shared" ref="AB3:AC7" si="0">Y3+AB2</f>
        <v>38453</v>
      </c>
      <c r="AC3">
        <f t="shared" si="0"/>
        <v>62400</v>
      </c>
      <c r="AD3">
        <f t="shared" ref="AD3:AD7" si="1">Y3/AA3</f>
        <v>613.9</v>
      </c>
      <c r="AE3">
        <f t="shared" ref="AE3:AE7" si="2">Z3/AA3</f>
        <v>1079.5999999999999</v>
      </c>
    </row>
    <row r="4" spans="1:31" x14ac:dyDescent="0.35">
      <c r="A4">
        <v>2</v>
      </c>
      <c r="B4" s="5">
        <v>41185</v>
      </c>
      <c r="C4">
        <v>2</v>
      </c>
      <c r="D4">
        <v>648.47790418905095</v>
      </c>
      <c r="E4">
        <v>882.81523875292498</v>
      </c>
      <c r="F4">
        <v>0</v>
      </c>
      <c r="G4">
        <v>0</v>
      </c>
      <c r="H4">
        <v>1</v>
      </c>
      <c r="I4" s="7">
        <f>Table1[[#This Row],[Gas]]+I3</f>
        <v>1945.9310949234359</v>
      </c>
      <c r="J4" s="7">
        <f>Table1[[#This Row],[Oil]]+J3</f>
        <v>2628.7579177575881</v>
      </c>
      <c r="Y4">
        <v>13365</v>
      </c>
      <c r="Z4">
        <v>21359</v>
      </c>
      <c r="AA4">
        <v>31</v>
      </c>
      <c r="AB4">
        <f t="shared" si="0"/>
        <v>51818</v>
      </c>
      <c r="AC4">
        <f t="shared" si="0"/>
        <v>83759</v>
      </c>
      <c r="AD4">
        <f t="shared" si="1"/>
        <v>431.12903225806451</v>
      </c>
      <c r="AE4">
        <f t="shared" si="2"/>
        <v>689</v>
      </c>
    </row>
    <row r="5" spans="1:31" x14ac:dyDescent="0.35">
      <c r="A5">
        <v>3</v>
      </c>
      <c r="B5" s="5">
        <v>41186</v>
      </c>
      <c r="C5">
        <v>3</v>
      </c>
      <c r="D5">
        <v>648.31211007029003</v>
      </c>
      <c r="E5">
        <v>889.37783825331996</v>
      </c>
      <c r="F5">
        <v>0</v>
      </c>
      <c r="G5">
        <v>0</v>
      </c>
      <c r="H5">
        <v>1</v>
      </c>
      <c r="I5" s="7">
        <f>Table1[[#This Row],[Gas]]+I4</f>
        <v>2594.2432049937261</v>
      </c>
      <c r="J5" s="7">
        <f>Table1[[#This Row],[Oil]]+J4</f>
        <v>3518.1357560109082</v>
      </c>
      <c r="Y5">
        <v>11581</v>
      </c>
      <c r="Z5">
        <v>19865</v>
      </c>
      <c r="AA5">
        <v>31</v>
      </c>
      <c r="AB5">
        <f t="shared" si="0"/>
        <v>63399</v>
      </c>
      <c r="AC5">
        <f t="shared" si="0"/>
        <v>103624</v>
      </c>
      <c r="AD5">
        <f t="shared" si="1"/>
        <v>373.58064516129031</v>
      </c>
      <c r="AE5">
        <f t="shared" si="2"/>
        <v>640.80645161290317</v>
      </c>
    </row>
    <row r="6" spans="1:31" x14ac:dyDescent="0.35">
      <c r="A6">
        <v>4</v>
      </c>
      <c r="B6" s="5">
        <v>41187</v>
      </c>
      <c r="C6">
        <v>4</v>
      </c>
      <c r="D6">
        <v>648.146315951529</v>
      </c>
      <c r="E6">
        <v>895.94043775371495</v>
      </c>
      <c r="F6">
        <v>0</v>
      </c>
      <c r="G6">
        <v>0</v>
      </c>
      <c r="H6">
        <v>1</v>
      </c>
      <c r="I6" s="7">
        <f>Table1[[#This Row],[Gas]]+I5</f>
        <v>3242.3895209452548</v>
      </c>
      <c r="J6" s="7">
        <f>Table1[[#This Row],[Oil]]+J5</f>
        <v>4414.076193764623</v>
      </c>
      <c r="Y6">
        <v>7949</v>
      </c>
      <c r="Z6">
        <v>14597</v>
      </c>
      <c r="AA6">
        <v>28</v>
      </c>
      <c r="AB6">
        <f t="shared" si="0"/>
        <v>71348</v>
      </c>
      <c r="AC6">
        <f t="shared" si="0"/>
        <v>118221</v>
      </c>
      <c r="AD6">
        <f t="shared" si="1"/>
        <v>283.89285714285717</v>
      </c>
      <c r="AE6">
        <f t="shared" si="2"/>
        <v>521.32142857142856</v>
      </c>
    </row>
    <row r="7" spans="1:31" x14ac:dyDescent="0.35">
      <c r="A7">
        <v>5</v>
      </c>
      <c r="B7" s="5">
        <v>41188</v>
      </c>
      <c r="C7">
        <v>5</v>
      </c>
      <c r="D7">
        <v>647.980521832769</v>
      </c>
      <c r="E7">
        <v>902.50303725411095</v>
      </c>
      <c r="F7">
        <v>0</v>
      </c>
      <c r="G7">
        <v>0</v>
      </c>
      <c r="H7">
        <v>1</v>
      </c>
      <c r="I7" s="7">
        <f>Table1[[#This Row],[Gas]]+I6</f>
        <v>3890.3700427780241</v>
      </c>
      <c r="J7" s="7">
        <f>Table1[[#This Row],[Oil]]+J6</f>
        <v>5316.5792310187335</v>
      </c>
      <c r="Y7">
        <v>12501</v>
      </c>
      <c r="Z7">
        <v>18515</v>
      </c>
      <c r="AA7">
        <v>31</v>
      </c>
      <c r="AB7">
        <f t="shared" si="0"/>
        <v>83849</v>
      </c>
      <c r="AC7">
        <f t="shared" si="0"/>
        <v>136736</v>
      </c>
      <c r="AD7">
        <f t="shared" si="1"/>
        <v>403.25806451612902</v>
      </c>
      <c r="AE7">
        <f t="shared" si="2"/>
        <v>597.25806451612902</v>
      </c>
    </row>
    <row r="8" spans="1:31" x14ac:dyDescent="0.35">
      <c r="A8">
        <v>6</v>
      </c>
      <c r="B8" s="5">
        <v>41189</v>
      </c>
      <c r="C8">
        <v>6</v>
      </c>
      <c r="D8">
        <v>647.81472771400797</v>
      </c>
      <c r="E8">
        <v>909.06563675450604</v>
      </c>
      <c r="F8">
        <v>0</v>
      </c>
      <c r="G8">
        <v>0</v>
      </c>
      <c r="H8">
        <v>1</v>
      </c>
      <c r="I8" s="7">
        <f>Table1[[#This Row],[Gas]]+I7</f>
        <v>4538.1847704920319</v>
      </c>
      <c r="J8" s="7">
        <f>Table1[[#This Row],[Oil]]+J7</f>
        <v>6225.6448677732396</v>
      </c>
    </row>
    <row r="9" spans="1:31" x14ac:dyDescent="0.35">
      <c r="A9">
        <v>7</v>
      </c>
      <c r="B9" s="5">
        <v>41190</v>
      </c>
      <c r="C9">
        <v>7</v>
      </c>
      <c r="D9">
        <v>647.64893359524694</v>
      </c>
      <c r="E9">
        <v>915.62823625490103</v>
      </c>
      <c r="F9">
        <v>0</v>
      </c>
      <c r="G9">
        <v>0</v>
      </c>
      <c r="H9">
        <v>1</v>
      </c>
      <c r="I9" s="7">
        <f>Table1[[#This Row],[Gas]]+I8</f>
        <v>5185.8337040872793</v>
      </c>
      <c r="J9" s="7">
        <f>Table1[[#This Row],[Oil]]+J8</f>
        <v>7141.2731040281406</v>
      </c>
      <c r="Z9">
        <v>30</v>
      </c>
      <c r="AA9" s="1">
        <v>32.422580645168637</v>
      </c>
      <c r="AB9" s="1">
        <v>-111.47096774189049</v>
      </c>
      <c r="AD9">
        <f>AA9/$AA2</f>
        <v>1.0458896982312464</v>
      </c>
      <c r="AE9">
        <f>AB9/$AA2</f>
        <v>-3.5958376690932417</v>
      </c>
    </row>
    <row r="10" spans="1:31" x14ac:dyDescent="0.35">
      <c r="A10">
        <v>8</v>
      </c>
      <c r="B10" s="5">
        <v>41191</v>
      </c>
      <c r="C10">
        <v>8</v>
      </c>
      <c r="D10">
        <v>647.48313947648603</v>
      </c>
      <c r="E10">
        <v>922.19083575529703</v>
      </c>
      <c r="F10">
        <v>0</v>
      </c>
      <c r="G10">
        <v>0</v>
      </c>
      <c r="H10">
        <v>1</v>
      </c>
      <c r="I10" s="7">
        <f>Table1[[#This Row],[Gas]]+I9</f>
        <v>5833.3168435637654</v>
      </c>
      <c r="J10" s="7">
        <f>Table1[[#This Row],[Oil]]+J9</f>
        <v>8063.463939783438</v>
      </c>
      <c r="Z10">
        <v>60</v>
      </c>
      <c r="AA10" s="1">
        <v>654</v>
      </c>
      <c r="AB10" s="1">
        <v>1828</v>
      </c>
      <c r="AD10">
        <f t="shared" ref="AD10:AE10" si="3">AA10/$AA3</f>
        <v>21.8</v>
      </c>
      <c r="AE10">
        <f t="shared" si="3"/>
        <v>60.93333333333333</v>
      </c>
    </row>
    <row r="11" spans="1:31" x14ac:dyDescent="0.35">
      <c r="A11">
        <v>9</v>
      </c>
      <c r="B11" s="5">
        <v>41192</v>
      </c>
      <c r="C11">
        <v>9</v>
      </c>
      <c r="D11">
        <v>647.31734535772603</v>
      </c>
      <c r="E11">
        <v>928.75343525569201</v>
      </c>
      <c r="F11">
        <v>0</v>
      </c>
      <c r="G11">
        <v>0</v>
      </c>
      <c r="H11">
        <v>1</v>
      </c>
      <c r="I11" s="7">
        <f>Table1[[#This Row],[Gas]]+I10</f>
        <v>6480.6341889214909</v>
      </c>
      <c r="J11" s="7">
        <f>Table1[[#This Row],[Oil]]+J10</f>
        <v>8992.2173750391303</v>
      </c>
      <c r="Z11">
        <v>91</v>
      </c>
      <c r="AA11" s="1">
        <v>266</v>
      </c>
      <c r="AB11" s="1">
        <v>673</v>
      </c>
      <c r="AD11">
        <f t="shared" ref="AD11:AE11" si="4">AA11/$AA4</f>
        <v>8.5806451612903221</v>
      </c>
      <c r="AE11">
        <f t="shared" si="4"/>
        <v>21.70967741935484</v>
      </c>
    </row>
    <row r="12" spans="1:31" x14ac:dyDescent="0.35">
      <c r="A12">
        <v>10</v>
      </c>
      <c r="B12" s="5">
        <v>41193</v>
      </c>
      <c r="C12">
        <v>10</v>
      </c>
      <c r="D12">
        <v>647.151551238965</v>
      </c>
      <c r="E12">
        <v>935.31603475608699</v>
      </c>
      <c r="F12">
        <v>0</v>
      </c>
      <c r="G12">
        <v>0</v>
      </c>
      <c r="H12">
        <v>1</v>
      </c>
      <c r="I12" s="7">
        <f>Table1[[#This Row],[Gas]]+I11</f>
        <v>7127.785740160456</v>
      </c>
      <c r="J12" s="7">
        <f>Table1[[#This Row],[Oil]]+J11</f>
        <v>9927.5334097952182</v>
      </c>
      <c r="Z12">
        <v>122</v>
      </c>
      <c r="AA12" s="1">
        <v>465</v>
      </c>
      <c r="AB12" s="1">
        <v>1034</v>
      </c>
      <c r="AD12">
        <f t="shared" ref="AD12:AE12" si="5">AA12/$AA5</f>
        <v>15</v>
      </c>
      <c r="AE12">
        <f t="shared" si="5"/>
        <v>33.354838709677416</v>
      </c>
    </row>
    <row r="13" spans="1:31" x14ac:dyDescent="0.35">
      <c r="A13">
        <v>11</v>
      </c>
      <c r="B13" s="5">
        <v>41194</v>
      </c>
      <c r="C13">
        <v>11</v>
      </c>
      <c r="D13">
        <v>646.98575712020397</v>
      </c>
      <c r="E13">
        <v>941.878634256483</v>
      </c>
      <c r="F13">
        <v>0</v>
      </c>
      <c r="G13">
        <v>0</v>
      </c>
      <c r="H13">
        <v>1</v>
      </c>
      <c r="I13" s="7">
        <f>Table1[[#This Row],[Gas]]+I12</f>
        <v>7774.7714972806598</v>
      </c>
      <c r="J13" s="7">
        <f>Table1[[#This Row],[Oil]]+J12</f>
        <v>10869.412044051702</v>
      </c>
      <c r="Z13">
        <v>150</v>
      </c>
      <c r="AA13" s="1">
        <v>-227</v>
      </c>
      <c r="AB13" s="1">
        <v>382</v>
      </c>
      <c r="AD13">
        <f t="shared" ref="AD13:AE13" si="6">AA13/$AA6</f>
        <v>-8.1071428571428577</v>
      </c>
      <c r="AE13">
        <f t="shared" si="6"/>
        <v>13.642857142857142</v>
      </c>
    </row>
    <row r="14" spans="1:31" x14ac:dyDescent="0.35">
      <c r="A14">
        <v>12</v>
      </c>
      <c r="B14" s="5">
        <v>41195</v>
      </c>
      <c r="C14">
        <v>12</v>
      </c>
      <c r="D14">
        <v>646.81996300144306</v>
      </c>
      <c r="E14">
        <v>948.44123375687798</v>
      </c>
      <c r="F14">
        <v>0</v>
      </c>
      <c r="G14">
        <v>0</v>
      </c>
      <c r="H14">
        <v>1</v>
      </c>
      <c r="I14" s="7">
        <f>Table1[[#This Row],[Gas]]+I13</f>
        <v>8421.5914602821031</v>
      </c>
      <c r="J14" s="7">
        <f>Table1[[#This Row],[Oil]]+J13</f>
        <v>11817.853277808579</v>
      </c>
      <c r="Z14">
        <v>180</v>
      </c>
      <c r="AA14" s="1">
        <v>113</v>
      </c>
      <c r="AB14" s="1">
        <v>939</v>
      </c>
      <c r="AD14">
        <f t="shared" ref="AD14:AE14" si="7">AA14/$AA7</f>
        <v>3.6451612903225805</v>
      </c>
      <c r="AE14">
        <f t="shared" si="7"/>
        <v>30.29032258064516</v>
      </c>
    </row>
    <row r="15" spans="1:31" x14ac:dyDescent="0.35">
      <c r="A15">
        <v>13</v>
      </c>
      <c r="B15" s="5">
        <v>41196</v>
      </c>
      <c r="C15">
        <v>13</v>
      </c>
      <c r="D15">
        <v>646.65416888268203</v>
      </c>
      <c r="E15">
        <v>955.00383325727296</v>
      </c>
      <c r="F15">
        <v>0</v>
      </c>
      <c r="G15">
        <v>0</v>
      </c>
      <c r="H15">
        <v>1</v>
      </c>
      <c r="I15" s="7">
        <f>Table1[[#This Row],[Gas]]+I14</f>
        <v>9068.245629164785</v>
      </c>
      <c r="J15" s="7">
        <f>Table1[[#This Row],[Oil]]+J14</f>
        <v>12772.857111065852</v>
      </c>
    </row>
    <row r="16" spans="1:31" x14ac:dyDescent="0.35">
      <c r="A16">
        <v>14</v>
      </c>
      <c r="B16" s="5">
        <v>41197</v>
      </c>
      <c r="C16">
        <v>14</v>
      </c>
      <c r="D16">
        <v>646.48837476392202</v>
      </c>
      <c r="E16">
        <v>961.56643275766896</v>
      </c>
      <c r="F16">
        <v>0</v>
      </c>
      <c r="G16">
        <v>0</v>
      </c>
      <c r="H16">
        <v>1</v>
      </c>
      <c r="I16" s="7">
        <f>Table1[[#This Row],[Gas]]+I15</f>
        <v>9714.7340039287064</v>
      </c>
      <c r="J16" s="7">
        <f>Table1[[#This Row],[Oil]]+J15</f>
        <v>13734.423543823521</v>
      </c>
      <c r="Z16">
        <v>31</v>
      </c>
      <c r="AA16">
        <f>Z16/2</f>
        <v>15.5</v>
      </c>
      <c r="AB16" s="1">
        <v>15</v>
      </c>
      <c r="AC16">
        <v>646.32258064516134</v>
      </c>
      <c r="AD16">
        <v>968.12903225806451</v>
      </c>
    </row>
    <row r="17" spans="1:30" x14ac:dyDescent="0.35">
      <c r="A17">
        <v>15</v>
      </c>
      <c r="B17" s="5">
        <v>41198</v>
      </c>
      <c r="C17">
        <v>15</v>
      </c>
      <c r="D17">
        <v>646.322580645161</v>
      </c>
      <c r="E17">
        <v>968.12903225806394</v>
      </c>
      <c r="F17">
        <v>0</v>
      </c>
      <c r="G17">
        <v>0</v>
      </c>
      <c r="H17">
        <v>1</v>
      </c>
      <c r="I17" s="7">
        <f>Table1[[#This Row],[Gas]]+I16</f>
        <v>10361.056584573867</v>
      </c>
      <c r="J17" s="7">
        <f>Table1[[#This Row],[Oil]]+J16</f>
        <v>14702.552576081585</v>
      </c>
      <c r="Z17">
        <v>30</v>
      </c>
      <c r="AA17">
        <f t="shared" ref="AA17:AA21" si="8">Z17/2</f>
        <v>15</v>
      </c>
      <c r="AB17" s="1">
        <v>45</v>
      </c>
      <c r="AC17">
        <v>613.9</v>
      </c>
      <c r="AD17">
        <v>1079.5999999999999</v>
      </c>
    </row>
    <row r="18" spans="1:30" x14ac:dyDescent="0.35">
      <c r="A18">
        <v>16</v>
      </c>
      <c r="B18" s="5">
        <v>41199</v>
      </c>
      <c r="C18">
        <v>16</v>
      </c>
      <c r="D18">
        <v>646.15678652639997</v>
      </c>
      <c r="E18">
        <v>974.69163175845995</v>
      </c>
      <c r="F18">
        <v>0</v>
      </c>
      <c r="G18">
        <v>0</v>
      </c>
      <c r="H18">
        <v>1</v>
      </c>
      <c r="I18" s="7">
        <f>Table1[[#This Row],[Gas]]+I17</f>
        <v>11007.213371100268</v>
      </c>
      <c r="J18" s="7">
        <f>Table1[[#This Row],[Oil]]+J17</f>
        <v>15677.244207840045</v>
      </c>
      <c r="Z18">
        <v>31</v>
      </c>
      <c r="AA18">
        <f t="shared" si="8"/>
        <v>15.5</v>
      </c>
      <c r="AB18" s="1">
        <v>75</v>
      </c>
      <c r="AC18">
        <v>431.12903225806451</v>
      </c>
      <c r="AD18">
        <v>689</v>
      </c>
    </row>
    <row r="19" spans="1:30" x14ac:dyDescent="0.35">
      <c r="A19">
        <v>17</v>
      </c>
      <c r="B19" s="5">
        <v>41200</v>
      </c>
      <c r="C19">
        <v>17</v>
      </c>
      <c r="D19">
        <v>645.99099240763906</v>
      </c>
      <c r="E19">
        <v>981.25423125885504</v>
      </c>
      <c r="F19">
        <v>0</v>
      </c>
      <c r="G19">
        <v>0</v>
      </c>
      <c r="H19">
        <v>1</v>
      </c>
      <c r="I19" s="7">
        <f>Table1[[#This Row],[Gas]]+I18</f>
        <v>11653.204363507906</v>
      </c>
      <c r="J19" s="7">
        <f>Table1[[#This Row],[Oil]]+J18</f>
        <v>16658.498439098901</v>
      </c>
      <c r="Z19">
        <v>31</v>
      </c>
      <c r="AA19">
        <f t="shared" si="8"/>
        <v>15.5</v>
      </c>
      <c r="AB19" s="1">
        <f t="shared" ref="AB19" si="9">AB18+AA18+AA19</f>
        <v>106</v>
      </c>
      <c r="AC19">
        <v>373.58064516129031</v>
      </c>
      <c r="AD19">
        <v>640.80645161290317</v>
      </c>
    </row>
    <row r="20" spans="1:30" x14ac:dyDescent="0.35">
      <c r="A20">
        <v>18</v>
      </c>
      <c r="B20" s="5">
        <v>41201</v>
      </c>
      <c r="C20">
        <v>18</v>
      </c>
      <c r="D20">
        <v>645.82519828887803</v>
      </c>
      <c r="E20">
        <v>987.81683075925002</v>
      </c>
      <c r="F20">
        <v>0</v>
      </c>
      <c r="G20">
        <v>0</v>
      </c>
      <c r="H20">
        <v>1</v>
      </c>
      <c r="I20" s="7">
        <f>Table1[[#This Row],[Gas]]+I19</f>
        <v>12299.029561796784</v>
      </c>
      <c r="J20" s="7">
        <f>Table1[[#This Row],[Oil]]+J19</f>
        <v>17646.315269858151</v>
      </c>
      <c r="Z20">
        <v>28</v>
      </c>
      <c r="AA20">
        <f t="shared" si="8"/>
        <v>14</v>
      </c>
      <c r="AB20" s="1">
        <v>137</v>
      </c>
      <c r="AC20">
        <v>283.89285714285717</v>
      </c>
      <c r="AD20">
        <v>521.32142857142856</v>
      </c>
    </row>
    <row r="21" spans="1:30" x14ac:dyDescent="0.35">
      <c r="A21">
        <v>19</v>
      </c>
      <c r="B21" s="5">
        <v>41202</v>
      </c>
      <c r="C21">
        <v>19</v>
      </c>
      <c r="D21">
        <v>645.65940417011802</v>
      </c>
      <c r="E21">
        <v>994.37943025964603</v>
      </c>
      <c r="F21">
        <v>0</v>
      </c>
      <c r="G21">
        <v>0</v>
      </c>
      <c r="H21">
        <v>1</v>
      </c>
      <c r="I21" s="7">
        <f>Table1[[#This Row],[Gas]]+I20</f>
        <v>12944.688965966901</v>
      </c>
      <c r="J21" s="7">
        <f>Table1[[#This Row],[Oil]]+J20</f>
        <v>18640.694700117798</v>
      </c>
      <c r="Z21">
        <v>31</v>
      </c>
      <c r="AA21">
        <f t="shared" si="8"/>
        <v>15.5</v>
      </c>
      <c r="AB21" s="1">
        <v>165</v>
      </c>
      <c r="AC21">
        <v>403.25806451612902</v>
      </c>
      <c r="AD21">
        <v>597.25806451612902</v>
      </c>
    </row>
    <row r="22" spans="1:30" x14ac:dyDescent="0.35">
      <c r="A22">
        <v>20</v>
      </c>
      <c r="B22" s="5">
        <v>41203</v>
      </c>
      <c r="C22">
        <v>20</v>
      </c>
      <c r="D22">
        <v>645.493610051357</v>
      </c>
      <c r="E22">
        <v>1000.94202976004</v>
      </c>
      <c r="F22">
        <v>0</v>
      </c>
      <c r="G22">
        <v>0</v>
      </c>
      <c r="H22">
        <v>1</v>
      </c>
      <c r="I22" s="7">
        <f>Table1[[#This Row],[Gas]]+I21</f>
        <v>13590.182576018258</v>
      </c>
      <c r="J22" s="7">
        <f>Table1[[#This Row],[Oil]]+J21</f>
        <v>19641.636729877839</v>
      </c>
    </row>
    <row r="23" spans="1:30" x14ac:dyDescent="0.35">
      <c r="A23">
        <v>21</v>
      </c>
      <c r="B23" s="5">
        <v>41204</v>
      </c>
      <c r="C23">
        <v>21</v>
      </c>
      <c r="D23">
        <v>645.32781593259597</v>
      </c>
      <c r="E23">
        <v>1007.50462926043</v>
      </c>
      <c r="F23">
        <v>0</v>
      </c>
      <c r="G23">
        <v>0</v>
      </c>
      <c r="H23">
        <v>1</v>
      </c>
      <c r="I23" s="7">
        <f>Table1[[#This Row],[Gas]]+I22</f>
        <v>14235.510391950855</v>
      </c>
      <c r="J23" s="7">
        <f>Table1[[#This Row],[Oil]]+J22</f>
        <v>20649.14135913827</v>
      </c>
    </row>
    <row r="24" spans="1:30" x14ac:dyDescent="0.35">
      <c r="A24">
        <v>22</v>
      </c>
      <c r="B24" s="5">
        <v>41205</v>
      </c>
      <c r="C24">
        <v>22</v>
      </c>
      <c r="D24">
        <v>645.16202181383505</v>
      </c>
      <c r="E24">
        <v>1014.0672287608299</v>
      </c>
      <c r="F24">
        <v>0</v>
      </c>
      <c r="G24">
        <v>0</v>
      </c>
      <c r="H24">
        <v>1</v>
      </c>
      <c r="I24" s="7">
        <f>Table1[[#This Row],[Gas]]+I23</f>
        <v>14880.672413764689</v>
      </c>
      <c r="J24" s="7">
        <f>Table1[[#This Row],[Oil]]+J23</f>
        <v>21663.208587899098</v>
      </c>
      <c r="P24" s="5"/>
    </row>
    <row r="25" spans="1:30" x14ac:dyDescent="0.35">
      <c r="A25">
        <v>23</v>
      </c>
      <c r="B25" s="5">
        <v>41206</v>
      </c>
      <c r="C25">
        <v>23</v>
      </c>
      <c r="D25">
        <v>644.99622769507403</v>
      </c>
      <c r="E25">
        <v>1020.62982826122</v>
      </c>
      <c r="F25">
        <v>0</v>
      </c>
      <c r="G25">
        <v>0</v>
      </c>
      <c r="H25">
        <v>1</v>
      </c>
      <c r="I25" s="7">
        <f>Table1[[#This Row],[Gas]]+I24</f>
        <v>15525.668641459763</v>
      </c>
      <c r="J25" s="7">
        <f>Table1[[#This Row],[Oil]]+J24</f>
        <v>22683.838416160317</v>
      </c>
      <c r="P25" s="5"/>
    </row>
    <row r="26" spans="1:30" x14ac:dyDescent="0.35">
      <c r="A26">
        <v>24</v>
      </c>
      <c r="B26" s="5">
        <v>41207</v>
      </c>
      <c r="C26">
        <v>24</v>
      </c>
      <c r="D26">
        <v>644.83043357631402</v>
      </c>
      <c r="E26">
        <v>1027.1924277616199</v>
      </c>
      <c r="F26">
        <v>0</v>
      </c>
      <c r="G26">
        <v>0</v>
      </c>
      <c r="H26">
        <v>1</v>
      </c>
      <c r="I26" s="7">
        <f>Table1[[#This Row],[Gas]]+I25</f>
        <v>16170.499075036076</v>
      </c>
      <c r="J26" s="7">
        <f>Table1[[#This Row],[Oil]]+J25</f>
        <v>23711.030843921937</v>
      </c>
      <c r="P26" s="5"/>
    </row>
    <row r="27" spans="1:30" x14ac:dyDescent="0.35">
      <c r="A27">
        <v>25</v>
      </c>
      <c r="B27" s="5">
        <v>41208</v>
      </c>
      <c r="C27">
        <v>25</v>
      </c>
      <c r="D27">
        <v>644.66463945755299</v>
      </c>
      <c r="E27">
        <v>1033.7550272620099</v>
      </c>
      <c r="F27">
        <v>0</v>
      </c>
      <c r="G27">
        <v>0</v>
      </c>
      <c r="H27">
        <v>1</v>
      </c>
      <c r="I27" s="7">
        <f>Table1[[#This Row],[Gas]]+I26</f>
        <v>16815.163714493629</v>
      </c>
      <c r="J27" s="7">
        <f>Table1[[#This Row],[Oil]]+J26</f>
        <v>24744.785871183947</v>
      </c>
      <c r="N27" s="5"/>
      <c r="P27" s="5"/>
    </row>
    <row r="28" spans="1:30" x14ac:dyDescent="0.35">
      <c r="A28">
        <v>26</v>
      </c>
      <c r="B28" s="5">
        <v>41209</v>
      </c>
      <c r="C28">
        <v>26</v>
      </c>
      <c r="D28">
        <v>644.49884533879197</v>
      </c>
      <c r="E28">
        <v>1040.3176267624101</v>
      </c>
      <c r="F28">
        <v>0</v>
      </c>
      <c r="G28">
        <v>0</v>
      </c>
      <c r="H28">
        <v>1</v>
      </c>
      <c r="I28" s="7">
        <f>Table1[[#This Row],[Gas]]+I27</f>
        <v>17459.662559832421</v>
      </c>
      <c r="J28" s="7">
        <f>Table1[[#This Row],[Oil]]+J27</f>
        <v>25785.103497946358</v>
      </c>
      <c r="N28" s="5"/>
      <c r="P28" s="5"/>
    </row>
    <row r="29" spans="1:30" x14ac:dyDescent="0.35">
      <c r="A29">
        <v>27</v>
      </c>
      <c r="B29" s="5">
        <v>41210</v>
      </c>
      <c r="C29">
        <v>27</v>
      </c>
      <c r="D29">
        <v>644.33305122003105</v>
      </c>
      <c r="E29">
        <v>1046.8802262628001</v>
      </c>
      <c r="F29">
        <v>0</v>
      </c>
      <c r="G29">
        <v>0</v>
      </c>
      <c r="H29">
        <v>1</v>
      </c>
      <c r="I29" s="7">
        <f>Table1[[#This Row],[Gas]]+I28</f>
        <v>18103.995611052451</v>
      </c>
      <c r="J29" s="7">
        <f>Table1[[#This Row],[Oil]]+J28</f>
        <v>26831.98372420916</v>
      </c>
      <c r="N29" s="5"/>
      <c r="P29" s="5"/>
    </row>
    <row r="30" spans="1:30" x14ac:dyDescent="0.35">
      <c r="A30">
        <v>28</v>
      </c>
      <c r="B30" s="5">
        <v>41211</v>
      </c>
      <c r="C30">
        <v>28</v>
      </c>
      <c r="D30">
        <v>644.16725710127105</v>
      </c>
      <c r="E30">
        <v>1053.4428257632001</v>
      </c>
      <c r="F30">
        <v>0</v>
      </c>
      <c r="G30">
        <v>0</v>
      </c>
      <c r="H30">
        <v>1</v>
      </c>
      <c r="I30" s="7">
        <f>Table1[[#This Row],[Gas]]+I29</f>
        <v>18748.162868153722</v>
      </c>
      <c r="J30" s="7">
        <f>Table1[[#This Row],[Oil]]+J29</f>
        <v>27885.426549972359</v>
      </c>
      <c r="N30" s="5"/>
      <c r="P30" s="5"/>
    </row>
    <row r="31" spans="1:30" x14ac:dyDescent="0.35">
      <c r="A31">
        <v>29</v>
      </c>
      <c r="B31" s="5">
        <v>41212</v>
      </c>
      <c r="C31">
        <v>29</v>
      </c>
      <c r="D31">
        <v>644.00146298251002</v>
      </c>
      <c r="E31">
        <v>1060.00542526359</v>
      </c>
      <c r="F31">
        <v>0</v>
      </c>
      <c r="G31">
        <v>0</v>
      </c>
      <c r="H31">
        <v>1</v>
      </c>
      <c r="I31" s="7">
        <f>Table1[[#This Row],[Gas]]+I30</f>
        <v>19392.164331136231</v>
      </c>
      <c r="J31" s="7">
        <f>Table1[[#This Row],[Oil]]+J30</f>
        <v>28945.431975235948</v>
      </c>
      <c r="N31" s="5"/>
      <c r="P31" s="5"/>
    </row>
    <row r="32" spans="1:30" x14ac:dyDescent="0.35">
      <c r="A32">
        <v>30</v>
      </c>
      <c r="B32" s="5">
        <v>41213</v>
      </c>
      <c r="C32">
        <v>30</v>
      </c>
      <c r="D32">
        <v>643.83566886374899</v>
      </c>
      <c r="E32">
        <v>1066.56802476399</v>
      </c>
      <c r="F32">
        <v>0</v>
      </c>
      <c r="G32">
        <v>0</v>
      </c>
      <c r="H32">
        <v>1</v>
      </c>
      <c r="I32" s="7">
        <f>Table1[[#This Row],[Gas]]+I31</f>
        <v>20035.999999999982</v>
      </c>
      <c r="J32" s="7">
        <f>Table1[[#This Row],[Oil]]+J31</f>
        <v>30011.999999999938</v>
      </c>
      <c r="K32">
        <v>20036</v>
      </c>
      <c r="L32">
        <v>30012</v>
      </c>
      <c r="M32" s="7">
        <f>K32-I32</f>
        <v>0</v>
      </c>
      <c r="N32" s="7">
        <f>L32-J32</f>
        <v>6.184563972055912E-11</v>
      </c>
      <c r="P32" s="5"/>
    </row>
    <row r="33" spans="1:16" x14ac:dyDescent="0.35">
      <c r="A33">
        <v>31</v>
      </c>
      <c r="B33" s="5">
        <v>41214</v>
      </c>
      <c r="C33">
        <v>31</v>
      </c>
      <c r="D33">
        <v>643.66987474498796</v>
      </c>
      <c r="E33">
        <v>1073.13062426439</v>
      </c>
      <c r="F33">
        <v>0</v>
      </c>
      <c r="G33">
        <v>0</v>
      </c>
      <c r="H33">
        <v>1</v>
      </c>
      <c r="I33" s="7">
        <f>Table1[[#This Row],[Gas]]+I32</f>
        <v>20679.66987474497</v>
      </c>
      <c r="J33" s="7">
        <f>Table1[[#This Row],[Oil]]+J32</f>
        <v>31085.13062426433</v>
      </c>
      <c r="N33" s="5"/>
      <c r="P33" s="5"/>
    </row>
    <row r="34" spans="1:16" x14ac:dyDescent="0.35">
      <c r="A34">
        <v>32</v>
      </c>
      <c r="B34" s="5">
        <v>41215</v>
      </c>
      <c r="C34">
        <v>32</v>
      </c>
      <c r="D34">
        <v>643.50408062622705</v>
      </c>
      <c r="E34">
        <v>1079.69322376478</v>
      </c>
      <c r="F34">
        <v>0</v>
      </c>
      <c r="G34">
        <v>0</v>
      </c>
      <c r="H34">
        <v>1</v>
      </c>
      <c r="I34" s="7">
        <f>Table1[[#This Row],[Gas]]+I33</f>
        <v>21323.173955371196</v>
      </c>
      <c r="J34" s="7">
        <f>Table1[[#This Row],[Oil]]+J33</f>
        <v>32164.823848029111</v>
      </c>
      <c r="N34" s="5"/>
      <c r="P34" s="5"/>
    </row>
    <row r="35" spans="1:16" x14ac:dyDescent="0.35">
      <c r="A35">
        <v>33</v>
      </c>
      <c r="B35" s="5">
        <v>41216</v>
      </c>
      <c r="C35">
        <v>33</v>
      </c>
      <c r="D35">
        <v>643.33828650746705</v>
      </c>
      <c r="E35">
        <v>1086.25582326518</v>
      </c>
      <c r="F35">
        <v>0</v>
      </c>
      <c r="G35">
        <v>0</v>
      </c>
      <c r="H35">
        <v>1</v>
      </c>
      <c r="I35" s="7">
        <f>Table1[[#This Row],[Gas]]+I34</f>
        <v>21966.512241878663</v>
      </c>
      <c r="J35" s="7">
        <f>Table1[[#This Row],[Oil]]+J34</f>
        <v>33251.07967129429</v>
      </c>
      <c r="N35" s="5"/>
      <c r="P35" s="5"/>
    </row>
    <row r="36" spans="1:16" x14ac:dyDescent="0.35">
      <c r="A36">
        <v>34</v>
      </c>
      <c r="B36" s="5">
        <v>41217</v>
      </c>
      <c r="C36">
        <v>34</v>
      </c>
      <c r="D36">
        <v>643.17249238870602</v>
      </c>
      <c r="E36">
        <v>1092.8184227655699</v>
      </c>
      <c r="F36">
        <v>0</v>
      </c>
      <c r="G36">
        <v>0</v>
      </c>
      <c r="H36">
        <v>1</v>
      </c>
      <c r="I36" s="7">
        <f>Table1[[#This Row],[Gas]]+I35</f>
        <v>22609.684734267368</v>
      </c>
      <c r="J36" s="7">
        <f>Table1[[#This Row],[Oil]]+J35</f>
        <v>34343.898094059863</v>
      </c>
      <c r="N36" s="5"/>
      <c r="P36" s="5"/>
    </row>
    <row r="37" spans="1:16" x14ac:dyDescent="0.35">
      <c r="A37">
        <v>35</v>
      </c>
      <c r="B37" s="5">
        <v>41218</v>
      </c>
      <c r="C37">
        <v>35</v>
      </c>
      <c r="D37">
        <v>643.00669826994499</v>
      </c>
      <c r="E37">
        <v>1099.3810222659699</v>
      </c>
      <c r="F37">
        <v>0</v>
      </c>
      <c r="G37">
        <v>0</v>
      </c>
      <c r="H37">
        <v>1</v>
      </c>
      <c r="I37" s="7">
        <f>Table1[[#This Row],[Gas]]+I36</f>
        <v>23252.691432537315</v>
      </c>
      <c r="J37" s="7">
        <f>Table1[[#This Row],[Oil]]+J36</f>
        <v>35443.27911632583</v>
      </c>
      <c r="N37" s="5"/>
      <c r="P37" s="5"/>
    </row>
    <row r="38" spans="1:16" x14ac:dyDescent="0.35">
      <c r="A38">
        <v>36</v>
      </c>
      <c r="B38" s="5">
        <v>41219</v>
      </c>
      <c r="C38">
        <v>36</v>
      </c>
      <c r="D38">
        <v>642.84090415118396</v>
      </c>
      <c r="E38">
        <v>1105.9436217663599</v>
      </c>
      <c r="F38">
        <v>0</v>
      </c>
      <c r="G38">
        <v>0</v>
      </c>
      <c r="H38">
        <v>1</v>
      </c>
      <c r="I38" s="7">
        <f>Table1[[#This Row],[Gas]]+I37</f>
        <v>23895.532336688499</v>
      </c>
      <c r="J38" s="7">
        <f>Table1[[#This Row],[Oil]]+J37</f>
        <v>36549.22273809219</v>
      </c>
      <c r="N38" s="5"/>
      <c r="P38" s="5"/>
    </row>
    <row r="39" spans="1:16" x14ac:dyDescent="0.35">
      <c r="A39">
        <v>37</v>
      </c>
      <c r="B39" s="5">
        <v>41220</v>
      </c>
      <c r="C39">
        <v>37</v>
      </c>
      <c r="D39">
        <v>642.67511003242396</v>
      </c>
      <c r="E39">
        <v>1112.5062212667599</v>
      </c>
      <c r="F39">
        <v>0</v>
      </c>
      <c r="G39">
        <v>0</v>
      </c>
      <c r="H39">
        <v>1</v>
      </c>
      <c r="I39" s="7">
        <f>Table1[[#This Row],[Gas]]+I38</f>
        <v>24538.207446720924</v>
      </c>
      <c r="J39" s="7">
        <f>Table1[[#This Row],[Oil]]+J38</f>
        <v>37661.728959358952</v>
      </c>
      <c r="N39" s="5"/>
      <c r="P39" s="5"/>
    </row>
    <row r="40" spans="1:16" x14ac:dyDescent="0.35">
      <c r="A40">
        <v>38</v>
      </c>
      <c r="B40" s="5">
        <v>41221</v>
      </c>
      <c r="C40">
        <v>38</v>
      </c>
      <c r="D40">
        <v>642.50931591366304</v>
      </c>
      <c r="E40">
        <v>1119.0688207671501</v>
      </c>
      <c r="F40">
        <v>0</v>
      </c>
      <c r="G40">
        <v>0</v>
      </c>
      <c r="H40">
        <v>1</v>
      </c>
      <c r="I40" s="7">
        <f>Table1[[#This Row],[Gas]]+I39</f>
        <v>25180.716762634587</v>
      </c>
      <c r="J40" s="7">
        <f>Table1[[#This Row],[Oil]]+J39</f>
        <v>38780.7977801261</v>
      </c>
      <c r="N40" s="5"/>
      <c r="P40" s="5"/>
    </row>
    <row r="41" spans="1:16" x14ac:dyDescent="0.35">
      <c r="A41">
        <v>39</v>
      </c>
      <c r="B41" s="5">
        <v>41222</v>
      </c>
      <c r="C41">
        <v>39</v>
      </c>
      <c r="D41">
        <v>642.34352179490202</v>
      </c>
      <c r="E41">
        <v>1125.6314202675501</v>
      </c>
      <c r="F41">
        <v>0</v>
      </c>
      <c r="G41">
        <v>0</v>
      </c>
      <c r="H41">
        <v>1</v>
      </c>
      <c r="I41" s="7">
        <f>Table1[[#This Row],[Gas]]+I40</f>
        <v>25823.060284429488</v>
      </c>
      <c r="J41" s="7">
        <f>Table1[[#This Row],[Oil]]+J40</f>
        <v>39906.42920039365</v>
      </c>
      <c r="N41" s="5"/>
      <c r="P41" s="5"/>
    </row>
    <row r="42" spans="1:16" x14ac:dyDescent="0.35">
      <c r="A42">
        <v>40</v>
      </c>
      <c r="B42" s="5">
        <v>41223</v>
      </c>
      <c r="C42">
        <v>40</v>
      </c>
      <c r="D42">
        <v>642.17772767614099</v>
      </c>
      <c r="E42">
        <v>1132.1940197679401</v>
      </c>
      <c r="F42">
        <v>0</v>
      </c>
      <c r="G42">
        <v>0</v>
      </c>
      <c r="H42">
        <v>1</v>
      </c>
      <c r="I42" s="7">
        <f>Table1[[#This Row],[Gas]]+I41</f>
        <v>26465.23801210563</v>
      </c>
      <c r="J42" s="7">
        <f>Table1[[#This Row],[Oil]]+J41</f>
        <v>41038.623220161593</v>
      </c>
      <c r="N42" s="5"/>
      <c r="P42" s="5"/>
    </row>
    <row r="43" spans="1:16" x14ac:dyDescent="0.35">
      <c r="A43">
        <v>41</v>
      </c>
      <c r="B43" s="5">
        <v>41224</v>
      </c>
      <c r="C43">
        <v>41</v>
      </c>
      <c r="D43">
        <v>642.01193355737996</v>
      </c>
      <c r="E43">
        <v>1138.75661926834</v>
      </c>
      <c r="F43">
        <v>0</v>
      </c>
      <c r="G43">
        <v>0</v>
      </c>
      <c r="H43">
        <v>1</v>
      </c>
      <c r="I43" s="7">
        <f>Table1[[#This Row],[Gas]]+I42</f>
        <v>27107.24994566301</v>
      </c>
      <c r="J43" s="7">
        <f>Table1[[#This Row],[Oil]]+J42</f>
        <v>42177.37983942993</v>
      </c>
      <c r="N43" s="5"/>
      <c r="P43" s="5"/>
    </row>
    <row r="44" spans="1:16" x14ac:dyDescent="0.35">
      <c r="A44">
        <v>42</v>
      </c>
      <c r="B44" s="5">
        <v>41225</v>
      </c>
      <c r="C44">
        <v>42</v>
      </c>
      <c r="D44">
        <v>641.84613943861996</v>
      </c>
      <c r="E44">
        <v>1145.31921876873</v>
      </c>
      <c r="F44">
        <v>0</v>
      </c>
      <c r="G44">
        <v>0</v>
      </c>
      <c r="H44">
        <v>1</v>
      </c>
      <c r="I44" s="7">
        <f>Table1[[#This Row],[Gas]]+I43</f>
        <v>27749.096085101632</v>
      </c>
      <c r="J44" s="7">
        <f>Table1[[#This Row],[Oil]]+J43</f>
        <v>43322.699058198661</v>
      </c>
      <c r="N44" s="5"/>
      <c r="P44" s="5"/>
    </row>
    <row r="45" spans="1:16" x14ac:dyDescent="0.35">
      <c r="A45">
        <v>43</v>
      </c>
      <c r="B45" s="5">
        <v>41226</v>
      </c>
      <c r="C45">
        <v>43</v>
      </c>
      <c r="D45">
        <v>641.68034531985904</v>
      </c>
      <c r="E45">
        <v>1151.88181826913</v>
      </c>
      <c r="F45">
        <v>0</v>
      </c>
      <c r="G45">
        <v>0</v>
      </c>
      <c r="H45">
        <v>1</v>
      </c>
      <c r="I45" s="7">
        <f>Table1[[#This Row],[Gas]]+I44</f>
        <v>28390.776430421491</v>
      </c>
      <c r="J45" s="7">
        <f>Table1[[#This Row],[Oil]]+J44</f>
        <v>44474.580876467793</v>
      </c>
      <c r="N45" s="5"/>
      <c r="P45" s="5"/>
    </row>
    <row r="46" spans="1:16" x14ac:dyDescent="0.35">
      <c r="A46">
        <v>44</v>
      </c>
      <c r="B46" s="5">
        <v>41227</v>
      </c>
      <c r="C46">
        <v>44</v>
      </c>
      <c r="D46">
        <v>641.51455120109802</v>
      </c>
      <c r="E46">
        <v>1158.44441776953</v>
      </c>
      <c r="F46">
        <v>0</v>
      </c>
      <c r="G46">
        <v>0</v>
      </c>
      <c r="H46">
        <v>1</v>
      </c>
      <c r="I46" s="7">
        <f>Table1[[#This Row],[Gas]]+I45</f>
        <v>29032.290981622587</v>
      </c>
      <c r="J46" s="7">
        <f>Table1[[#This Row],[Oil]]+J45</f>
        <v>45633.025294237326</v>
      </c>
      <c r="N46" s="5"/>
      <c r="P46" s="5"/>
    </row>
    <row r="47" spans="1:16" x14ac:dyDescent="0.35">
      <c r="A47">
        <v>45</v>
      </c>
      <c r="B47" s="5">
        <v>41228</v>
      </c>
      <c r="C47">
        <v>45</v>
      </c>
      <c r="D47">
        <v>641.34875708233699</v>
      </c>
      <c r="E47">
        <v>1165.00701726992</v>
      </c>
      <c r="F47">
        <v>0</v>
      </c>
      <c r="G47">
        <v>0</v>
      </c>
      <c r="H47">
        <v>1</v>
      </c>
      <c r="I47" s="7">
        <f>Table1[[#This Row],[Gas]]+I46</f>
        <v>29673.639738704926</v>
      </c>
      <c r="J47" s="7">
        <f>Table1[[#This Row],[Oil]]+J46</f>
        <v>46798.032311507246</v>
      </c>
      <c r="N47" s="5"/>
      <c r="P47" s="5"/>
    </row>
    <row r="48" spans="1:16" x14ac:dyDescent="0.35">
      <c r="A48">
        <v>46</v>
      </c>
      <c r="B48" s="5">
        <v>41229</v>
      </c>
      <c r="C48">
        <v>46</v>
      </c>
      <c r="D48">
        <v>641.18296296357596</v>
      </c>
      <c r="E48">
        <v>1171.56961677032</v>
      </c>
      <c r="F48">
        <v>0</v>
      </c>
      <c r="G48">
        <v>0</v>
      </c>
      <c r="H48">
        <v>1</v>
      </c>
      <c r="I48" s="7">
        <f>Table1[[#This Row],[Gas]]+I47</f>
        <v>30314.822701668501</v>
      </c>
      <c r="J48" s="7">
        <f>Table1[[#This Row],[Oil]]+J47</f>
        <v>47969.601928277567</v>
      </c>
      <c r="N48" s="5"/>
      <c r="P48" s="5"/>
    </row>
    <row r="49" spans="1:16" x14ac:dyDescent="0.35">
      <c r="A49">
        <v>47</v>
      </c>
      <c r="B49" s="5">
        <v>41230</v>
      </c>
      <c r="C49">
        <v>47</v>
      </c>
      <c r="D49">
        <v>633.19737238832101</v>
      </c>
      <c r="E49">
        <v>1152.7907705989001</v>
      </c>
      <c r="F49">
        <v>0</v>
      </c>
      <c r="G49">
        <v>0</v>
      </c>
      <c r="H49">
        <v>1</v>
      </c>
      <c r="I49" s="7">
        <f>Table1[[#This Row],[Gas]]+I48</f>
        <v>30948.020074056822</v>
      </c>
      <c r="J49" s="7">
        <f>Table1[[#This Row],[Oil]]+J48</f>
        <v>49122.392698876465</v>
      </c>
      <c r="N49" s="5"/>
      <c r="P49" s="5"/>
    </row>
    <row r="50" spans="1:16" x14ac:dyDescent="0.35">
      <c r="A50">
        <v>48</v>
      </c>
      <c r="B50" s="5">
        <v>41231</v>
      </c>
      <c r="C50">
        <v>48</v>
      </c>
      <c r="D50">
        <v>625.21178181306698</v>
      </c>
      <c r="E50">
        <v>1134.0119244274899</v>
      </c>
      <c r="F50">
        <v>0</v>
      </c>
      <c r="G50">
        <v>0</v>
      </c>
      <c r="H50">
        <v>1</v>
      </c>
      <c r="I50" s="7">
        <f>Table1[[#This Row],[Gas]]+I49</f>
        <v>31573.23185586989</v>
      </c>
      <c r="J50" s="7">
        <f>Table1[[#This Row],[Oil]]+J49</f>
        <v>50256.404623303955</v>
      </c>
      <c r="N50" s="5"/>
      <c r="P50" s="5"/>
    </row>
    <row r="51" spans="1:16" x14ac:dyDescent="0.35">
      <c r="A51">
        <v>49</v>
      </c>
      <c r="B51" s="5">
        <v>41232</v>
      </c>
      <c r="C51">
        <v>49</v>
      </c>
      <c r="D51">
        <v>617.22619123781203</v>
      </c>
      <c r="E51">
        <v>1115.23307825608</v>
      </c>
      <c r="F51">
        <v>0</v>
      </c>
      <c r="G51">
        <v>0</v>
      </c>
      <c r="H51">
        <v>1</v>
      </c>
      <c r="I51" s="7">
        <f>Table1[[#This Row],[Gas]]+I50</f>
        <v>32190.458047107702</v>
      </c>
      <c r="J51" s="7">
        <f>Table1[[#This Row],[Oil]]+J50</f>
        <v>51371.637701560037</v>
      </c>
      <c r="N51" s="5"/>
      <c r="P51" s="5"/>
    </row>
    <row r="52" spans="1:16" x14ac:dyDescent="0.35">
      <c r="A52">
        <v>50</v>
      </c>
      <c r="B52" s="5">
        <v>41233</v>
      </c>
      <c r="C52">
        <v>50</v>
      </c>
      <c r="D52">
        <v>609.24060066255697</v>
      </c>
      <c r="E52">
        <v>1096.4542320846599</v>
      </c>
      <c r="F52">
        <v>0</v>
      </c>
      <c r="G52">
        <v>0</v>
      </c>
      <c r="H52">
        <v>1</v>
      </c>
      <c r="I52" s="7">
        <f>Table1[[#This Row],[Gas]]+I51</f>
        <v>32799.698647770259</v>
      </c>
      <c r="J52" s="7">
        <f>Table1[[#This Row],[Oil]]+J51</f>
        <v>52468.091933644697</v>
      </c>
      <c r="N52" s="5"/>
      <c r="P52" s="5"/>
    </row>
    <row r="53" spans="1:16" x14ac:dyDescent="0.35">
      <c r="A53">
        <v>51</v>
      </c>
      <c r="B53" s="5">
        <v>41234</v>
      </c>
      <c r="C53">
        <v>51</v>
      </c>
      <c r="D53">
        <v>601.25501008730203</v>
      </c>
      <c r="E53">
        <v>1077.67538591325</v>
      </c>
      <c r="F53">
        <v>0</v>
      </c>
      <c r="G53">
        <v>0</v>
      </c>
      <c r="H53">
        <v>1</v>
      </c>
      <c r="I53" s="7">
        <f>Table1[[#This Row],[Gas]]+I52</f>
        <v>33400.953657857564</v>
      </c>
      <c r="J53" s="7">
        <f>Table1[[#This Row],[Oil]]+J52</f>
        <v>53545.767319557948</v>
      </c>
      <c r="N53" s="5"/>
      <c r="P53" s="5"/>
    </row>
    <row r="54" spans="1:16" x14ac:dyDescent="0.35">
      <c r="A54">
        <v>52</v>
      </c>
      <c r="B54" s="5">
        <v>41235</v>
      </c>
      <c r="C54">
        <v>52</v>
      </c>
      <c r="D54">
        <v>593.26941951204697</v>
      </c>
      <c r="E54">
        <v>1058.8965397418301</v>
      </c>
      <c r="F54">
        <v>0</v>
      </c>
      <c r="G54">
        <v>0</v>
      </c>
      <c r="H54">
        <v>1</v>
      </c>
      <c r="I54" s="7">
        <f>Table1[[#This Row],[Gas]]+I53</f>
        <v>33994.223077369614</v>
      </c>
      <c r="J54" s="7">
        <f>Table1[[#This Row],[Oil]]+J53</f>
        <v>54604.663859299777</v>
      </c>
      <c r="N54" s="5"/>
      <c r="P54" s="5"/>
    </row>
    <row r="55" spans="1:16" x14ac:dyDescent="0.35">
      <c r="A55">
        <v>53</v>
      </c>
      <c r="B55" s="5">
        <v>41236</v>
      </c>
      <c r="C55">
        <v>53</v>
      </c>
      <c r="D55">
        <v>585.28382893679202</v>
      </c>
      <c r="E55">
        <v>1040.11769357042</v>
      </c>
      <c r="F55">
        <v>0</v>
      </c>
      <c r="G55">
        <v>0</v>
      </c>
      <c r="H55">
        <v>1</v>
      </c>
      <c r="I55" s="7">
        <f>Table1[[#This Row],[Gas]]+I54</f>
        <v>34579.506906306407</v>
      </c>
      <c r="J55" s="7">
        <f>Table1[[#This Row],[Oil]]+J54</f>
        <v>55644.781552870198</v>
      </c>
      <c r="N55" s="5"/>
      <c r="P55" s="5"/>
    </row>
    <row r="56" spans="1:16" x14ac:dyDescent="0.35">
      <c r="A56">
        <v>54</v>
      </c>
      <c r="B56" s="5">
        <v>41237</v>
      </c>
      <c r="C56">
        <v>54</v>
      </c>
      <c r="D56">
        <v>577.29823836153696</v>
      </c>
      <c r="E56">
        <v>1021.33884739901</v>
      </c>
      <c r="F56">
        <v>0</v>
      </c>
      <c r="G56">
        <v>0</v>
      </c>
      <c r="H56">
        <v>1</v>
      </c>
      <c r="I56" s="7">
        <f>Table1[[#This Row],[Gas]]+I55</f>
        <v>35156.805144667946</v>
      </c>
      <c r="J56" s="7">
        <f>Table1[[#This Row],[Oil]]+J55</f>
        <v>56666.12040026921</v>
      </c>
      <c r="N56" s="5"/>
      <c r="P56" s="5"/>
    </row>
    <row r="57" spans="1:16" x14ac:dyDescent="0.35">
      <c r="A57">
        <v>55</v>
      </c>
      <c r="B57" s="5">
        <v>41238</v>
      </c>
      <c r="C57">
        <v>55</v>
      </c>
      <c r="D57">
        <v>569.31264778628201</v>
      </c>
      <c r="E57">
        <v>1002.56000122759</v>
      </c>
      <c r="F57">
        <v>0</v>
      </c>
      <c r="G57">
        <v>0</v>
      </c>
      <c r="H57">
        <v>1</v>
      </c>
      <c r="I57" s="7">
        <f>Table1[[#This Row],[Gas]]+I56</f>
        <v>35726.117792454228</v>
      </c>
      <c r="J57" s="7">
        <f>Table1[[#This Row],[Oil]]+J56</f>
        <v>57668.6804014968</v>
      </c>
      <c r="N57" s="5"/>
      <c r="P57" s="5"/>
    </row>
    <row r="58" spans="1:16" x14ac:dyDescent="0.35">
      <c r="A58">
        <v>56</v>
      </c>
      <c r="B58" s="5">
        <v>41239</v>
      </c>
      <c r="C58">
        <v>56</v>
      </c>
      <c r="D58">
        <v>561.32705721102695</v>
      </c>
      <c r="E58">
        <v>983.78115505618496</v>
      </c>
      <c r="F58">
        <v>0</v>
      </c>
      <c r="G58">
        <v>0</v>
      </c>
      <c r="H58">
        <v>1</v>
      </c>
      <c r="I58" s="7">
        <f>Table1[[#This Row],[Gas]]+I57</f>
        <v>36287.444849665255</v>
      </c>
      <c r="J58" s="7">
        <f>Table1[[#This Row],[Oil]]+J57</f>
        <v>58652.461556552982</v>
      </c>
      <c r="N58" s="5"/>
      <c r="P58" s="5"/>
    </row>
    <row r="59" spans="1:16" x14ac:dyDescent="0.35">
      <c r="A59">
        <v>57</v>
      </c>
      <c r="B59" s="5">
        <v>41240</v>
      </c>
      <c r="C59">
        <v>57</v>
      </c>
      <c r="D59">
        <v>553.34146663577201</v>
      </c>
      <c r="E59">
        <v>965.00230888477097</v>
      </c>
      <c r="F59">
        <v>0</v>
      </c>
      <c r="G59">
        <v>0</v>
      </c>
      <c r="H59">
        <v>1</v>
      </c>
      <c r="I59" s="7">
        <f>Table1[[#This Row],[Gas]]+I58</f>
        <v>36840.786316301026</v>
      </c>
      <c r="J59" s="7">
        <f>Table1[[#This Row],[Oil]]+J58</f>
        <v>59617.463865437756</v>
      </c>
      <c r="N59" s="5"/>
      <c r="P59" s="5"/>
    </row>
    <row r="60" spans="1:16" x14ac:dyDescent="0.35">
      <c r="A60">
        <v>58</v>
      </c>
      <c r="B60" s="5">
        <v>41241</v>
      </c>
      <c r="C60">
        <v>58</v>
      </c>
      <c r="D60">
        <v>545.35587606051695</v>
      </c>
      <c r="E60">
        <v>946.223462713358</v>
      </c>
      <c r="F60">
        <v>0</v>
      </c>
      <c r="G60">
        <v>0</v>
      </c>
      <c r="H60">
        <v>1</v>
      </c>
      <c r="I60" s="7">
        <f>Table1[[#This Row],[Gas]]+I59</f>
        <v>37386.142192361542</v>
      </c>
      <c r="J60" s="7">
        <f>Table1[[#This Row],[Oil]]+J59</f>
        <v>60563.687328151114</v>
      </c>
      <c r="N60" s="5"/>
      <c r="P60" s="5"/>
    </row>
    <row r="61" spans="1:16" x14ac:dyDescent="0.35">
      <c r="A61">
        <v>59</v>
      </c>
      <c r="B61" s="5">
        <v>41242</v>
      </c>
      <c r="C61">
        <v>59</v>
      </c>
      <c r="D61">
        <v>537.370285485262</v>
      </c>
      <c r="E61">
        <v>927.44461654194401</v>
      </c>
      <c r="F61">
        <v>0</v>
      </c>
      <c r="G61">
        <v>0</v>
      </c>
      <c r="H61">
        <v>1</v>
      </c>
      <c r="I61" s="7">
        <f>Table1[[#This Row],[Gas]]+I60</f>
        <v>37923.512477846802</v>
      </c>
      <c r="J61" s="7">
        <f>Table1[[#This Row],[Oil]]+J60</f>
        <v>61491.131944693057</v>
      </c>
      <c r="N61" s="5"/>
      <c r="P61" s="5"/>
    </row>
    <row r="62" spans="1:16" x14ac:dyDescent="0.35">
      <c r="A62">
        <v>60</v>
      </c>
      <c r="B62" s="5">
        <v>41243</v>
      </c>
      <c r="C62">
        <v>60</v>
      </c>
      <c r="D62">
        <v>529.38469491000706</v>
      </c>
      <c r="E62">
        <v>908.66577037053105</v>
      </c>
      <c r="F62">
        <v>0</v>
      </c>
      <c r="G62">
        <v>0</v>
      </c>
      <c r="H62">
        <v>1</v>
      </c>
      <c r="I62" s="7">
        <f>Table1[[#This Row],[Gas]]+I61</f>
        <v>38452.897172756806</v>
      </c>
      <c r="J62" s="7">
        <f>Table1[[#This Row],[Oil]]+J61</f>
        <v>62399.797715063585</v>
      </c>
      <c r="K62">
        <v>38453</v>
      </c>
      <c r="L62">
        <v>62400</v>
      </c>
      <c r="M62" s="7">
        <f>K62-I62</f>
        <v>0.10282724319404224</v>
      </c>
      <c r="N62" s="7">
        <f>L62-J62</f>
        <v>0.20228493641479872</v>
      </c>
      <c r="P62" s="5"/>
    </row>
    <row r="63" spans="1:16" x14ac:dyDescent="0.35">
      <c r="A63">
        <v>61</v>
      </c>
      <c r="B63" s="5">
        <v>41244</v>
      </c>
      <c r="C63">
        <v>61</v>
      </c>
      <c r="D63">
        <v>521.40081812213805</v>
      </c>
      <c r="E63">
        <v>889.89029561472103</v>
      </c>
      <c r="F63">
        <v>0</v>
      </c>
      <c r="G63">
        <v>0</v>
      </c>
      <c r="H63">
        <v>1</v>
      </c>
      <c r="I63" s="7">
        <f>Table1[[#This Row],[Gas]]+I62</f>
        <v>38974.297990878942</v>
      </c>
      <c r="J63" s="7">
        <f>Table1[[#This Row],[Oil]]+J62</f>
        <v>63289.688010678306</v>
      </c>
      <c r="N63" s="5"/>
      <c r="P63" s="5"/>
    </row>
    <row r="64" spans="1:16" x14ac:dyDescent="0.35">
      <c r="A64">
        <v>62</v>
      </c>
      <c r="B64" s="5">
        <v>41245</v>
      </c>
      <c r="C64">
        <v>62</v>
      </c>
      <c r="D64">
        <v>513.41511329439095</v>
      </c>
      <c r="E64">
        <v>871.11122468226699</v>
      </c>
      <c r="F64">
        <v>0</v>
      </c>
      <c r="G64">
        <v>0</v>
      </c>
      <c r="H64">
        <v>1</v>
      </c>
      <c r="I64" s="7">
        <f>Table1[[#This Row],[Gas]]+I63</f>
        <v>39487.71310417333</v>
      </c>
      <c r="J64" s="7">
        <f>Table1[[#This Row],[Oil]]+J63</f>
        <v>64160.799235360573</v>
      </c>
      <c r="N64" s="5"/>
      <c r="P64" s="5"/>
    </row>
    <row r="65" spans="1:16" x14ac:dyDescent="0.35">
      <c r="A65">
        <v>63</v>
      </c>
      <c r="B65" s="5">
        <v>41246</v>
      </c>
      <c r="C65">
        <v>63</v>
      </c>
      <c r="D65">
        <v>505.429408466643</v>
      </c>
      <c r="E65">
        <v>852.33215374981398</v>
      </c>
      <c r="F65">
        <v>0</v>
      </c>
      <c r="G65">
        <v>0</v>
      </c>
      <c r="H65">
        <v>1</v>
      </c>
      <c r="I65" s="7">
        <f>Table1[[#This Row],[Gas]]+I64</f>
        <v>39993.14251263997</v>
      </c>
      <c r="J65" s="7">
        <f>Table1[[#This Row],[Oil]]+J64</f>
        <v>65013.131389110385</v>
      </c>
      <c r="N65" s="5"/>
      <c r="P65" s="5"/>
    </row>
    <row r="66" spans="1:16" x14ac:dyDescent="0.35">
      <c r="A66">
        <v>64</v>
      </c>
      <c r="B66" s="5">
        <v>41247</v>
      </c>
      <c r="C66">
        <v>64</v>
      </c>
      <c r="D66">
        <v>497.44370363889601</v>
      </c>
      <c r="E66">
        <v>833.55308281735995</v>
      </c>
      <c r="F66">
        <v>0</v>
      </c>
      <c r="G66">
        <v>0</v>
      </c>
      <c r="H66">
        <v>1</v>
      </c>
      <c r="I66" s="7">
        <f>Table1[[#This Row],[Gas]]+I65</f>
        <v>40490.586216278869</v>
      </c>
      <c r="J66" s="7">
        <f>Table1[[#This Row],[Oil]]+J65</f>
        <v>65846.684471927743</v>
      </c>
      <c r="N66" s="5"/>
      <c r="P66" s="5"/>
    </row>
    <row r="67" spans="1:16" x14ac:dyDescent="0.35">
      <c r="A67">
        <v>65</v>
      </c>
      <c r="B67" s="5">
        <v>41248</v>
      </c>
      <c r="C67">
        <v>65</v>
      </c>
      <c r="D67">
        <v>489.45799881114903</v>
      </c>
      <c r="E67">
        <v>814.77401188490603</v>
      </c>
      <c r="F67">
        <v>0</v>
      </c>
      <c r="G67">
        <v>0</v>
      </c>
      <c r="H67">
        <v>1</v>
      </c>
      <c r="I67" s="7">
        <f>Table1[[#This Row],[Gas]]+I66</f>
        <v>40980.04421509002</v>
      </c>
      <c r="J67" s="7">
        <f>Table1[[#This Row],[Oil]]+J66</f>
        <v>66661.458483812647</v>
      </c>
      <c r="N67" s="5"/>
      <c r="P67" s="5"/>
    </row>
    <row r="68" spans="1:16" x14ac:dyDescent="0.35">
      <c r="A68">
        <v>66</v>
      </c>
      <c r="B68" s="5">
        <v>41249</v>
      </c>
      <c r="C68">
        <v>66</v>
      </c>
      <c r="D68">
        <v>481.47229398340198</v>
      </c>
      <c r="E68">
        <v>795.994940952452</v>
      </c>
      <c r="F68">
        <v>0</v>
      </c>
      <c r="G68">
        <v>0</v>
      </c>
      <c r="H68">
        <v>1</v>
      </c>
      <c r="I68" s="7">
        <f>Table1[[#This Row],[Gas]]+I67</f>
        <v>41461.516509073423</v>
      </c>
      <c r="J68" s="7">
        <f>Table1[[#This Row],[Oil]]+J67</f>
        <v>67457.453424765103</v>
      </c>
      <c r="N68" s="5"/>
      <c r="P68" s="5"/>
    </row>
    <row r="69" spans="1:16" x14ac:dyDescent="0.35">
      <c r="A69">
        <v>67</v>
      </c>
      <c r="B69" s="5">
        <v>41250</v>
      </c>
      <c r="C69">
        <v>67</v>
      </c>
      <c r="D69">
        <v>473.48658915565397</v>
      </c>
      <c r="E69">
        <v>777.21587001999796</v>
      </c>
      <c r="F69">
        <v>0</v>
      </c>
      <c r="G69">
        <v>0</v>
      </c>
      <c r="H69">
        <v>1</v>
      </c>
      <c r="I69" s="7">
        <f>Table1[[#This Row],[Gas]]+I68</f>
        <v>41935.003098229077</v>
      </c>
      <c r="J69" s="7">
        <f>Table1[[#This Row],[Oil]]+J68</f>
        <v>68234.669294785097</v>
      </c>
      <c r="N69" s="5"/>
      <c r="P69" s="5"/>
    </row>
    <row r="70" spans="1:16" x14ac:dyDescent="0.35">
      <c r="A70">
        <v>68</v>
      </c>
      <c r="B70" s="5">
        <v>41251</v>
      </c>
      <c r="C70">
        <v>68</v>
      </c>
      <c r="D70">
        <v>465.50088432790699</v>
      </c>
      <c r="E70">
        <v>758.43679908754496</v>
      </c>
      <c r="F70">
        <v>0</v>
      </c>
      <c r="G70">
        <v>0</v>
      </c>
      <c r="H70">
        <v>1</v>
      </c>
      <c r="I70" s="7">
        <f>Table1[[#This Row],[Gas]]+I69</f>
        <v>42400.503982556984</v>
      </c>
      <c r="J70" s="7">
        <f>Table1[[#This Row],[Oil]]+J69</f>
        <v>68993.106093872644</v>
      </c>
      <c r="N70" s="5"/>
      <c r="P70" s="5"/>
    </row>
    <row r="71" spans="1:16" x14ac:dyDescent="0.35">
      <c r="A71">
        <v>69</v>
      </c>
      <c r="B71" s="5">
        <v>41252</v>
      </c>
      <c r="C71">
        <v>69</v>
      </c>
      <c r="D71">
        <v>457.51517950015898</v>
      </c>
      <c r="E71">
        <v>739.65772815509104</v>
      </c>
      <c r="F71">
        <v>0</v>
      </c>
      <c r="G71">
        <v>0</v>
      </c>
      <c r="H71">
        <v>1</v>
      </c>
      <c r="I71" s="7">
        <f>Table1[[#This Row],[Gas]]+I70</f>
        <v>42858.019162057142</v>
      </c>
      <c r="J71" s="7">
        <f>Table1[[#This Row],[Oil]]+J70</f>
        <v>69732.763822027729</v>
      </c>
      <c r="N71" s="5"/>
      <c r="P71" s="5"/>
    </row>
    <row r="72" spans="1:16" x14ac:dyDescent="0.35">
      <c r="A72">
        <v>70</v>
      </c>
      <c r="B72" s="5">
        <v>41253</v>
      </c>
      <c r="C72">
        <v>70</v>
      </c>
      <c r="D72">
        <v>449.52947467241199</v>
      </c>
      <c r="E72">
        <v>720.878657222637</v>
      </c>
      <c r="F72">
        <v>0</v>
      </c>
      <c r="G72">
        <v>0</v>
      </c>
      <c r="H72">
        <v>1</v>
      </c>
      <c r="I72" s="7">
        <f>Table1[[#This Row],[Gas]]+I71</f>
        <v>43307.548636729553</v>
      </c>
      <c r="J72" s="7">
        <f>Table1[[#This Row],[Oil]]+J71</f>
        <v>70453.642479250368</v>
      </c>
      <c r="N72" s="5"/>
      <c r="P72" s="5"/>
    </row>
    <row r="73" spans="1:16" x14ac:dyDescent="0.35">
      <c r="A73">
        <v>71</v>
      </c>
      <c r="B73" s="5">
        <v>41254</v>
      </c>
      <c r="C73">
        <v>71</v>
      </c>
      <c r="D73">
        <v>441.54376984466501</v>
      </c>
      <c r="E73">
        <v>702.09958629018297</v>
      </c>
      <c r="F73">
        <v>0</v>
      </c>
      <c r="G73">
        <v>0</v>
      </c>
      <c r="H73">
        <v>1</v>
      </c>
      <c r="I73" s="7">
        <f>Table1[[#This Row],[Gas]]+I72</f>
        <v>43749.092406574215</v>
      </c>
      <c r="J73" s="7">
        <f>Table1[[#This Row],[Oil]]+J72</f>
        <v>71155.742065540544</v>
      </c>
      <c r="N73" s="5"/>
      <c r="P73" s="5"/>
    </row>
    <row r="74" spans="1:16" x14ac:dyDescent="0.35">
      <c r="A74">
        <v>72</v>
      </c>
      <c r="B74" s="5">
        <v>41255</v>
      </c>
      <c r="C74">
        <v>72</v>
      </c>
      <c r="D74">
        <v>433.558065016917</v>
      </c>
      <c r="E74">
        <v>683.32051535772905</v>
      </c>
      <c r="F74">
        <v>0</v>
      </c>
      <c r="G74">
        <v>0</v>
      </c>
      <c r="H74">
        <v>1</v>
      </c>
      <c r="I74" s="7">
        <f>Table1[[#This Row],[Gas]]+I73</f>
        <v>44182.650471591129</v>
      </c>
      <c r="J74" s="7">
        <f>Table1[[#This Row],[Oil]]+J73</f>
        <v>71839.062580898273</v>
      </c>
      <c r="N74" s="5"/>
      <c r="P74" s="5"/>
    </row>
    <row r="75" spans="1:16" x14ac:dyDescent="0.35">
      <c r="A75">
        <v>73</v>
      </c>
      <c r="B75" s="5">
        <v>41256</v>
      </c>
      <c r="C75">
        <v>73</v>
      </c>
      <c r="D75">
        <v>425.57236018917001</v>
      </c>
      <c r="E75">
        <v>664.54144442527502</v>
      </c>
      <c r="F75">
        <v>0</v>
      </c>
      <c r="G75">
        <v>0</v>
      </c>
      <c r="H75">
        <v>1</v>
      </c>
      <c r="I75" s="7">
        <f>Table1[[#This Row],[Gas]]+I74</f>
        <v>44608.222831780302</v>
      </c>
      <c r="J75" s="7">
        <f>Table1[[#This Row],[Oil]]+J74</f>
        <v>72503.604025323555</v>
      </c>
      <c r="N75" s="5"/>
      <c r="P75" s="5"/>
    </row>
    <row r="76" spans="1:16" x14ac:dyDescent="0.35">
      <c r="A76">
        <v>74</v>
      </c>
      <c r="B76" s="5">
        <v>41257</v>
      </c>
      <c r="C76">
        <v>74</v>
      </c>
      <c r="D76">
        <v>417.58665536142303</v>
      </c>
      <c r="E76">
        <v>645.76237349282201</v>
      </c>
      <c r="F76">
        <v>0</v>
      </c>
      <c r="G76">
        <v>0</v>
      </c>
      <c r="H76">
        <v>1</v>
      </c>
      <c r="I76" s="7">
        <f>Table1[[#This Row],[Gas]]+I75</f>
        <v>45025.809487141727</v>
      </c>
      <c r="J76" s="7">
        <f>Table1[[#This Row],[Oil]]+J75</f>
        <v>73149.366398816375</v>
      </c>
      <c r="N76" s="5"/>
      <c r="P76" s="5"/>
    </row>
    <row r="77" spans="1:16" x14ac:dyDescent="0.35">
      <c r="A77">
        <v>75</v>
      </c>
      <c r="B77" s="5">
        <v>41258</v>
      </c>
      <c r="C77">
        <v>75</v>
      </c>
      <c r="D77">
        <v>409.60095053367502</v>
      </c>
      <c r="E77">
        <v>626.98330256036797</v>
      </c>
      <c r="F77">
        <v>0</v>
      </c>
      <c r="G77">
        <v>0</v>
      </c>
      <c r="H77">
        <v>1</v>
      </c>
      <c r="I77" s="7">
        <f>Table1[[#This Row],[Gas]]+I76</f>
        <v>45435.410437675404</v>
      </c>
      <c r="J77" s="7">
        <f>Table1[[#This Row],[Oil]]+J76</f>
        <v>73776.349701376748</v>
      </c>
      <c r="N77" s="5"/>
      <c r="P77" s="5"/>
    </row>
    <row r="78" spans="1:16" x14ac:dyDescent="0.35">
      <c r="A78">
        <v>76</v>
      </c>
      <c r="B78" s="5">
        <v>41259</v>
      </c>
      <c r="C78">
        <v>76</v>
      </c>
      <c r="D78">
        <v>401.61524570592798</v>
      </c>
      <c r="E78">
        <v>608.20423162791406</v>
      </c>
      <c r="F78">
        <v>0</v>
      </c>
      <c r="G78">
        <v>0</v>
      </c>
      <c r="H78">
        <v>1</v>
      </c>
      <c r="I78" s="7">
        <f>Table1[[#This Row],[Gas]]+I77</f>
        <v>45837.025683381333</v>
      </c>
      <c r="J78" s="7">
        <f>Table1[[#This Row],[Oil]]+J77</f>
        <v>74384.553933004659</v>
      </c>
      <c r="N78" s="5"/>
      <c r="P78" s="5"/>
    </row>
    <row r="79" spans="1:16" x14ac:dyDescent="0.35">
      <c r="A79">
        <v>77</v>
      </c>
      <c r="B79" s="5">
        <v>41260</v>
      </c>
      <c r="C79">
        <v>77</v>
      </c>
      <c r="D79">
        <v>401.25500967321699</v>
      </c>
      <c r="E79">
        <v>610.29935090075799</v>
      </c>
      <c r="F79">
        <v>0</v>
      </c>
      <c r="G79">
        <v>0</v>
      </c>
      <c r="H79">
        <v>1</v>
      </c>
      <c r="I79" s="7">
        <f>Table1[[#This Row],[Gas]]+I78</f>
        <v>46238.280693054548</v>
      </c>
      <c r="J79" s="7">
        <f>Table1[[#This Row],[Oil]]+J78</f>
        <v>74994.853283905424</v>
      </c>
      <c r="N79" s="5"/>
      <c r="P79" s="5"/>
    </row>
    <row r="80" spans="1:16" x14ac:dyDescent="0.35">
      <c r="A80">
        <v>78</v>
      </c>
      <c r="B80" s="5">
        <v>41261</v>
      </c>
      <c r="C80">
        <v>78</v>
      </c>
      <c r="D80">
        <v>400.89477364050703</v>
      </c>
      <c r="E80">
        <v>612.39447017360203</v>
      </c>
      <c r="F80">
        <v>0</v>
      </c>
      <c r="G80">
        <v>0</v>
      </c>
      <c r="H80">
        <v>1</v>
      </c>
      <c r="I80" s="7">
        <f>Table1[[#This Row],[Gas]]+I79</f>
        <v>46639.175466695058</v>
      </c>
      <c r="J80" s="7">
        <f>Table1[[#This Row],[Oil]]+J79</f>
        <v>75607.247754079028</v>
      </c>
      <c r="N80" s="5"/>
      <c r="P80" s="5"/>
    </row>
    <row r="81" spans="1:16" x14ac:dyDescent="0.35">
      <c r="A81">
        <v>79</v>
      </c>
      <c r="B81" s="5">
        <v>41262</v>
      </c>
      <c r="C81">
        <v>79</v>
      </c>
      <c r="D81">
        <v>400.53453760779598</v>
      </c>
      <c r="E81">
        <v>614.48958944644698</v>
      </c>
      <c r="F81">
        <v>0</v>
      </c>
      <c r="G81">
        <v>0</v>
      </c>
      <c r="H81">
        <v>1</v>
      </c>
      <c r="I81" s="7">
        <f>Table1[[#This Row],[Gas]]+I80</f>
        <v>47039.710004302855</v>
      </c>
      <c r="J81" s="7">
        <f>Table1[[#This Row],[Oil]]+J80</f>
        <v>76221.73734352547</v>
      </c>
      <c r="N81" s="5"/>
      <c r="P81" s="5"/>
    </row>
    <row r="82" spans="1:16" x14ac:dyDescent="0.35">
      <c r="A82">
        <v>80</v>
      </c>
      <c r="B82" s="5">
        <v>41263</v>
      </c>
      <c r="C82">
        <v>80</v>
      </c>
      <c r="D82">
        <v>400.17430157508602</v>
      </c>
      <c r="E82">
        <v>616.58470871929103</v>
      </c>
      <c r="F82">
        <v>0</v>
      </c>
      <c r="G82">
        <v>0</v>
      </c>
      <c r="H82">
        <v>1</v>
      </c>
      <c r="I82" s="7">
        <f>Table1[[#This Row],[Gas]]+I81</f>
        <v>47439.884305877938</v>
      </c>
      <c r="J82" s="7">
        <f>Table1[[#This Row],[Oil]]+J81</f>
        <v>76838.322052244766</v>
      </c>
      <c r="N82" s="5"/>
      <c r="P82" s="5"/>
    </row>
    <row r="83" spans="1:16" x14ac:dyDescent="0.35">
      <c r="A83">
        <v>81</v>
      </c>
      <c r="B83" s="5">
        <v>41264</v>
      </c>
      <c r="C83">
        <v>81</v>
      </c>
      <c r="D83">
        <v>399.81406554237498</v>
      </c>
      <c r="E83">
        <v>618.67982799213496</v>
      </c>
      <c r="F83">
        <v>0</v>
      </c>
      <c r="G83">
        <v>0</v>
      </c>
      <c r="H83">
        <v>1</v>
      </c>
      <c r="I83" s="7">
        <f>Table1[[#This Row],[Gas]]+I82</f>
        <v>47839.698371420316</v>
      </c>
      <c r="J83" s="7">
        <f>Table1[[#This Row],[Oil]]+J82</f>
        <v>77457.001880236901</v>
      </c>
      <c r="N83" s="5"/>
      <c r="P83" s="5"/>
    </row>
    <row r="84" spans="1:16" x14ac:dyDescent="0.35">
      <c r="A84">
        <v>82</v>
      </c>
      <c r="B84" s="5">
        <v>41265</v>
      </c>
      <c r="C84">
        <v>82</v>
      </c>
      <c r="D84">
        <v>399.45382950966501</v>
      </c>
      <c r="E84">
        <v>620.77494726497901</v>
      </c>
      <c r="F84">
        <v>0</v>
      </c>
      <c r="G84">
        <v>0</v>
      </c>
      <c r="H84">
        <v>1</v>
      </c>
      <c r="I84" s="7">
        <f>Table1[[#This Row],[Gas]]+I83</f>
        <v>48239.152200929981</v>
      </c>
      <c r="J84" s="7">
        <f>Table1[[#This Row],[Oil]]+J83</f>
        <v>78077.776827501875</v>
      </c>
      <c r="N84" s="5"/>
      <c r="P84" s="5"/>
    </row>
    <row r="85" spans="1:16" x14ac:dyDescent="0.35">
      <c r="A85">
        <v>83</v>
      </c>
      <c r="B85" s="5">
        <v>41266</v>
      </c>
      <c r="C85">
        <v>83</v>
      </c>
      <c r="D85">
        <v>399.09359347695403</v>
      </c>
      <c r="E85">
        <v>622.87006653782305</v>
      </c>
      <c r="F85">
        <v>0</v>
      </c>
      <c r="G85">
        <v>0</v>
      </c>
      <c r="H85">
        <v>1</v>
      </c>
      <c r="I85" s="7">
        <f>Table1[[#This Row],[Gas]]+I84</f>
        <v>48638.245794406932</v>
      </c>
      <c r="J85" s="7">
        <f>Table1[[#This Row],[Oil]]+J84</f>
        <v>78700.646894039703</v>
      </c>
      <c r="N85" s="5"/>
      <c r="P85" s="5"/>
    </row>
    <row r="86" spans="1:16" x14ac:dyDescent="0.35">
      <c r="A86">
        <v>84</v>
      </c>
      <c r="B86" s="5">
        <v>41267</v>
      </c>
      <c r="C86">
        <v>84</v>
      </c>
      <c r="D86">
        <v>398.73335744424401</v>
      </c>
      <c r="E86">
        <v>624.96518581066698</v>
      </c>
      <c r="F86">
        <v>0</v>
      </c>
      <c r="G86">
        <v>0</v>
      </c>
      <c r="H86">
        <v>1</v>
      </c>
      <c r="I86" s="7">
        <f>Table1[[#This Row],[Gas]]+I85</f>
        <v>49036.979151851177</v>
      </c>
      <c r="J86" s="7">
        <f>Table1[[#This Row],[Oil]]+J85</f>
        <v>79325.612079850369</v>
      </c>
      <c r="N86" s="5"/>
      <c r="P86" s="5"/>
    </row>
    <row r="87" spans="1:16" x14ac:dyDescent="0.35">
      <c r="A87">
        <v>85</v>
      </c>
      <c r="B87" s="5">
        <v>41268</v>
      </c>
      <c r="C87">
        <v>85</v>
      </c>
      <c r="D87">
        <v>398.37312141153302</v>
      </c>
      <c r="E87">
        <v>627.06030508351205</v>
      </c>
      <c r="F87">
        <v>0</v>
      </c>
      <c r="G87">
        <v>0</v>
      </c>
      <c r="H87">
        <v>1</v>
      </c>
      <c r="I87" s="7">
        <f>Table1[[#This Row],[Gas]]+I86</f>
        <v>49435.35227326271</v>
      </c>
      <c r="J87" s="7">
        <f>Table1[[#This Row],[Oil]]+J86</f>
        <v>79952.672384933874</v>
      </c>
      <c r="N87" s="5"/>
      <c r="P87" s="5"/>
    </row>
    <row r="88" spans="1:16" x14ac:dyDescent="0.35">
      <c r="A88">
        <v>86</v>
      </c>
      <c r="B88" s="5">
        <v>41269</v>
      </c>
      <c r="C88">
        <v>86</v>
      </c>
      <c r="D88">
        <v>398.012885378823</v>
      </c>
      <c r="E88">
        <v>629.15542435635598</v>
      </c>
      <c r="F88">
        <v>0</v>
      </c>
      <c r="G88">
        <v>0</v>
      </c>
      <c r="H88">
        <v>1</v>
      </c>
      <c r="I88" s="7">
        <f>Table1[[#This Row],[Gas]]+I87</f>
        <v>49833.365158641536</v>
      </c>
      <c r="J88" s="7">
        <f>Table1[[#This Row],[Oil]]+J87</f>
        <v>80581.827809290233</v>
      </c>
      <c r="N88" s="5"/>
      <c r="P88" s="5"/>
    </row>
    <row r="89" spans="1:16" x14ac:dyDescent="0.35">
      <c r="A89">
        <v>87</v>
      </c>
      <c r="B89" s="5">
        <v>41270</v>
      </c>
      <c r="C89">
        <v>87</v>
      </c>
      <c r="D89">
        <v>397.65264934611201</v>
      </c>
      <c r="E89">
        <v>631.25054362920002</v>
      </c>
      <c r="F89">
        <v>0</v>
      </c>
      <c r="G89">
        <v>0</v>
      </c>
      <c r="H89">
        <v>1</v>
      </c>
      <c r="I89" s="7">
        <f>Table1[[#This Row],[Gas]]+I88</f>
        <v>50231.01780798765</v>
      </c>
      <c r="J89" s="7">
        <f>Table1[[#This Row],[Oil]]+J88</f>
        <v>81213.07835291943</v>
      </c>
      <c r="N89" s="5"/>
      <c r="P89" s="5"/>
    </row>
    <row r="90" spans="1:16" x14ac:dyDescent="0.35">
      <c r="A90">
        <v>88</v>
      </c>
      <c r="B90" s="5">
        <v>41271</v>
      </c>
      <c r="C90">
        <v>88</v>
      </c>
      <c r="D90">
        <v>397.29241331340199</v>
      </c>
      <c r="E90">
        <v>633.34566290204396</v>
      </c>
      <c r="F90">
        <v>0</v>
      </c>
      <c r="G90">
        <v>0</v>
      </c>
      <c r="H90">
        <v>1</v>
      </c>
      <c r="I90" s="7">
        <f>Table1[[#This Row],[Gas]]+I89</f>
        <v>50628.31022130105</v>
      </c>
      <c r="J90" s="7">
        <f>Table1[[#This Row],[Oil]]+J89</f>
        <v>81846.424015821482</v>
      </c>
      <c r="N90" s="5"/>
      <c r="P90" s="5"/>
    </row>
    <row r="91" spans="1:16" x14ac:dyDescent="0.35">
      <c r="A91">
        <v>89</v>
      </c>
      <c r="B91" s="5">
        <v>41272</v>
      </c>
      <c r="C91">
        <v>89</v>
      </c>
      <c r="D91">
        <v>396.93217728069101</v>
      </c>
      <c r="E91">
        <v>635.440782174888</v>
      </c>
      <c r="F91">
        <v>0</v>
      </c>
      <c r="G91">
        <v>0</v>
      </c>
      <c r="H91">
        <v>1</v>
      </c>
      <c r="I91" s="7">
        <f>Table1[[#This Row],[Gas]]+I90</f>
        <v>51025.242398581744</v>
      </c>
      <c r="J91" s="7">
        <f>Table1[[#This Row],[Oil]]+J90</f>
        <v>82481.864797996372</v>
      </c>
      <c r="N91" s="5"/>
      <c r="P91" s="5"/>
    </row>
    <row r="92" spans="1:16" x14ac:dyDescent="0.35">
      <c r="A92">
        <v>90</v>
      </c>
      <c r="B92" s="5">
        <v>41273</v>
      </c>
      <c r="C92">
        <v>90</v>
      </c>
      <c r="D92">
        <v>396.57194124798099</v>
      </c>
      <c r="E92">
        <v>637.53590144773295</v>
      </c>
      <c r="F92">
        <v>0</v>
      </c>
      <c r="G92">
        <v>0</v>
      </c>
      <c r="H92">
        <v>1</v>
      </c>
      <c r="I92" s="7">
        <f>Table1[[#This Row],[Gas]]+I91</f>
        <v>51421.814339829725</v>
      </c>
      <c r="J92" s="7">
        <f>Table1[[#This Row],[Oil]]+J91</f>
        <v>83119.400699444101</v>
      </c>
      <c r="N92" s="5"/>
      <c r="P92" s="5"/>
    </row>
    <row r="93" spans="1:16" x14ac:dyDescent="0.35">
      <c r="A93">
        <v>91</v>
      </c>
      <c r="B93" s="5">
        <v>41274</v>
      </c>
      <c r="C93">
        <v>91</v>
      </c>
      <c r="D93">
        <v>396.21170521527</v>
      </c>
      <c r="E93">
        <v>639.631020720577</v>
      </c>
      <c r="F93">
        <v>0</v>
      </c>
      <c r="G93">
        <v>0</v>
      </c>
      <c r="H93">
        <v>1</v>
      </c>
      <c r="I93" s="7">
        <f>Table1[[#This Row],[Gas]]+I92</f>
        <v>51818.026045044993</v>
      </c>
      <c r="J93" s="7">
        <f>Table1[[#This Row],[Oil]]+J92</f>
        <v>83759.031720164683</v>
      </c>
      <c r="K93">
        <v>51818</v>
      </c>
      <c r="L93">
        <v>83759</v>
      </c>
      <c r="M93" s="7">
        <f>K93-I93</f>
        <v>-2.6045044993225019E-2</v>
      </c>
      <c r="N93" s="7">
        <f>L93-J93</f>
        <v>-3.1720164683065377E-2</v>
      </c>
      <c r="P93" s="5"/>
    </row>
    <row r="94" spans="1:16" x14ac:dyDescent="0.35">
      <c r="A94">
        <v>92</v>
      </c>
      <c r="B94" s="5">
        <v>41275</v>
      </c>
      <c r="C94">
        <v>92</v>
      </c>
      <c r="D94">
        <v>395.84945764840501</v>
      </c>
      <c r="E94">
        <v>641.72248746842899</v>
      </c>
      <c r="F94">
        <v>0</v>
      </c>
      <c r="G94">
        <v>0</v>
      </c>
      <c r="H94">
        <v>1</v>
      </c>
      <c r="I94" s="7">
        <f>Table1[[#This Row],[Gas]]+I93</f>
        <v>52213.875502693401</v>
      </c>
      <c r="J94" s="7">
        <f>Table1[[#This Row],[Oil]]+J93</f>
        <v>84400.754207633116</v>
      </c>
      <c r="N94" s="5"/>
      <c r="P94" s="5"/>
    </row>
    <row r="95" spans="1:16" x14ac:dyDescent="0.35">
      <c r="A95">
        <v>93</v>
      </c>
      <c r="B95" s="5">
        <v>41276</v>
      </c>
      <c r="C95">
        <v>93</v>
      </c>
      <c r="D95">
        <v>395.48935571797102</v>
      </c>
      <c r="E95">
        <v>643.81785024294004</v>
      </c>
      <c r="F95">
        <v>0</v>
      </c>
      <c r="G95">
        <v>0</v>
      </c>
      <c r="H95">
        <v>1</v>
      </c>
      <c r="I95" s="7">
        <f>Table1[[#This Row],[Gas]]+I94</f>
        <v>52609.364858411369</v>
      </c>
      <c r="J95" s="7">
        <f>Table1[[#This Row],[Oil]]+J94</f>
        <v>85044.572057876052</v>
      </c>
      <c r="N95" s="5"/>
      <c r="P95" s="5"/>
    </row>
    <row r="96" spans="1:16" x14ac:dyDescent="0.35">
      <c r="A96">
        <v>94</v>
      </c>
      <c r="B96" s="5">
        <v>41277</v>
      </c>
      <c r="C96">
        <v>94</v>
      </c>
      <c r="D96">
        <v>395.129253787538</v>
      </c>
      <c r="E96">
        <v>645.91321301744995</v>
      </c>
      <c r="F96">
        <v>0</v>
      </c>
      <c r="G96">
        <v>0</v>
      </c>
      <c r="H96">
        <v>1</v>
      </c>
      <c r="I96" s="7">
        <f>Table1[[#This Row],[Gas]]+I95</f>
        <v>53004.49411219891</v>
      </c>
      <c r="J96" s="7">
        <f>Table1[[#This Row],[Oil]]+J95</f>
        <v>85690.485270893507</v>
      </c>
      <c r="N96" s="5"/>
      <c r="P96" s="5"/>
    </row>
    <row r="97" spans="1:16" x14ac:dyDescent="0.35">
      <c r="A97">
        <v>95</v>
      </c>
      <c r="B97" s="5">
        <v>41278</v>
      </c>
      <c r="C97">
        <v>95</v>
      </c>
      <c r="D97">
        <v>394.76915185710402</v>
      </c>
      <c r="E97">
        <v>648.00857579195997</v>
      </c>
      <c r="F97">
        <v>0</v>
      </c>
      <c r="G97">
        <v>0</v>
      </c>
      <c r="H97">
        <v>1</v>
      </c>
      <c r="I97" s="7">
        <f>Table1[[#This Row],[Gas]]+I96</f>
        <v>53399.263264056011</v>
      </c>
      <c r="J97" s="7">
        <f>Table1[[#This Row],[Oil]]+J96</f>
        <v>86338.493846685466</v>
      </c>
      <c r="N97" s="5"/>
      <c r="P97" s="5"/>
    </row>
    <row r="98" spans="1:16" x14ac:dyDescent="0.35">
      <c r="A98">
        <v>96</v>
      </c>
      <c r="B98" s="5">
        <v>41279</v>
      </c>
      <c r="C98">
        <v>96</v>
      </c>
      <c r="D98">
        <v>394.409049926671</v>
      </c>
      <c r="E98">
        <v>650.10393856647102</v>
      </c>
      <c r="F98">
        <v>0</v>
      </c>
      <c r="G98">
        <v>0</v>
      </c>
      <c r="H98">
        <v>1</v>
      </c>
      <c r="I98" s="7">
        <f>Table1[[#This Row],[Gas]]+I97</f>
        <v>53793.672313982679</v>
      </c>
      <c r="J98" s="7">
        <f>Table1[[#This Row],[Oil]]+J97</f>
        <v>86988.597785251943</v>
      </c>
      <c r="N98" s="5"/>
      <c r="P98" s="5"/>
    </row>
    <row r="99" spans="1:16" x14ac:dyDescent="0.35">
      <c r="A99">
        <v>97</v>
      </c>
      <c r="B99" s="5">
        <v>41280</v>
      </c>
      <c r="C99">
        <v>97</v>
      </c>
      <c r="D99">
        <v>394.04894799623702</v>
      </c>
      <c r="E99">
        <v>652.19930134098104</v>
      </c>
      <c r="F99">
        <v>0</v>
      </c>
      <c r="G99">
        <v>0</v>
      </c>
      <c r="H99">
        <v>1</v>
      </c>
      <c r="I99" s="7">
        <f>Table1[[#This Row],[Gas]]+I98</f>
        <v>54187.721261978913</v>
      </c>
      <c r="J99" s="7">
        <f>Table1[[#This Row],[Oil]]+J98</f>
        <v>87640.797086592924</v>
      </c>
      <c r="N99" s="5"/>
      <c r="P99" s="5"/>
    </row>
    <row r="100" spans="1:16" x14ac:dyDescent="0.35">
      <c r="A100">
        <v>98</v>
      </c>
      <c r="B100" s="5">
        <v>41281</v>
      </c>
      <c r="C100">
        <v>98</v>
      </c>
      <c r="D100">
        <v>393.68884606580298</v>
      </c>
      <c r="E100">
        <v>654.29466411549095</v>
      </c>
      <c r="F100">
        <v>0</v>
      </c>
      <c r="G100">
        <v>0</v>
      </c>
      <c r="H100">
        <v>1</v>
      </c>
      <c r="I100" s="7">
        <f>Table1[[#This Row],[Gas]]+I99</f>
        <v>54581.410108044714</v>
      </c>
      <c r="J100" s="7">
        <f>Table1[[#This Row],[Oil]]+J99</f>
        <v>88295.091750708409</v>
      </c>
      <c r="N100" s="5"/>
      <c r="P100" s="5"/>
    </row>
    <row r="101" spans="1:16" x14ac:dyDescent="0.35">
      <c r="A101">
        <v>99</v>
      </c>
      <c r="B101" s="5">
        <v>41282</v>
      </c>
      <c r="C101">
        <v>99</v>
      </c>
      <c r="D101">
        <v>393.32874413537002</v>
      </c>
      <c r="E101">
        <v>656.39002689000097</v>
      </c>
      <c r="F101">
        <v>0</v>
      </c>
      <c r="G101">
        <v>0</v>
      </c>
      <c r="H101">
        <v>1</v>
      </c>
      <c r="I101" s="7">
        <f>Table1[[#This Row],[Gas]]+I100</f>
        <v>54974.738852180082</v>
      </c>
      <c r="J101" s="7">
        <f>Table1[[#This Row],[Oil]]+J100</f>
        <v>88951.481777598412</v>
      </c>
      <c r="N101" s="5"/>
      <c r="P101" s="5"/>
    </row>
    <row r="102" spans="1:16" x14ac:dyDescent="0.35">
      <c r="A102">
        <v>100</v>
      </c>
      <c r="B102" s="5">
        <v>41283</v>
      </c>
      <c r="C102">
        <v>100</v>
      </c>
      <c r="D102">
        <v>392.96864220493597</v>
      </c>
      <c r="E102">
        <v>658.48538966451201</v>
      </c>
      <c r="F102">
        <v>0</v>
      </c>
      <c r="G102">
        <v>0</v>
      </c>
      <c r="H102">
        <v>1</v>
      </c>
      <c r="I102" s="7">
        <f>Table1[[#This Row],[Gas]]+I101</f>
        <v>55367.707494385017</v>
      </c>
      <c r="J102" s="7">
        <f>Table1[[#This Row],[Oil]]+J101</f>
        <v>89609.967167262919</v>
      </c>
      <c r="N102" s="5"/>
      <c r="P102" s="5"/>
    </row>
    <row r="103" spans="1:16" x14ac:dyDescent="0.35">
      <c r="A103">
        <v>101</v>
      </c>
      <c r="B103" s="5">
        <v>41284</v>
      </c>
      <c r="C103">
        <v>101</v>
      </c>
      <c r="D103">
        <v>392.60854027450301</v>
      </c>
      <c r="E103">
        <v>660.58075243902204</v>
      </c>
      <c r="F103">
        <v>0</v>
      </c>
      <c r="G103">
        <v>0</v>
      </c>
      <c r="H103">
        <v>1</v>
      </c>
      <c r="I103" s="7">
        <f>Table1[[#This Row],[Gas]]+I102</f>
        <v>55760.316034659518</v>
      </c>
      <c r="J103" s="7">
        <f>Table1[[#This Row],[Oil]]+J102</f>
        <v>90270.547919701945</v>
      </c>
      <c r="N103" s="5"/>
      <c r="P103" s="5"/>
    </row>
    <row r="104" spans="1:16" x14ac:dyDescent="0.35">
      <c r="A104">
        <v>102</v>
      </c>
      <c r="B104" s="5">
        <v>41285</v>
      </c>
      <c r="C104">
        <v>102</v>
      </c>
      <c r="D104">
        <v>392.24843834406897</v>
      </c>
      <c r="E104">
        <v>662.67611521353194</v>
      </c>
      <c r="F104">
        <v>0</v>
      </c>
      <c r="G104">
        <v>0</v>
      </c>
      <c r="H104">
        <v>1</v>
      </c>
      <c r="I104" s="7">
        <f>Table1[[#This Row],[Gas]]+I103</f>
        <v>56152.564473003586</v>
      </c>
      <c r="J104" s="7">
        <f>Table1[[#This Row],[Oil]]+J103</f>
        <v>90933.224034915474</v>
      </c>
      <c r="N104" s="5"/>
      <c r="P104" s="5"/>
    </row>
    <row r="105" spans="1:16" x14ac:dyDescent="0.35">
      <c r="A105">
        <v>103</v>
      </c>
      <c r="B105" s="5">
        <v>41286</v>
      </c>
      <c r="C105">
        <v>103</v>
      </c>
      <c r="D105">
        <v>391.88833641363601</v>
      </c>
      <c r="E105">
        <v>664.77147798804197</v>
      </c>
      <c r="F105">
        <v>0</v>
      </c>
      <c r="G105">
        <v>0</v>
      </c>
      <c r="H105">
        <v>1</v>
      </c>
      <c r="I105" s="7">
        <f>Table1[[#This Row],[Gas]]+I104</f>
        <v>56544.45280941722</v>
      </c>
      <c r="J105" s="7">
        <f>Table1[[#This Row],[Oil]]+J104</f>
        <v>91597.995512903522</v>
      </c>
      <c r="N105" s="5"/>
      <c r="P105" s="5"/>
    </row>
    <row r="106" spans="1:16" x14ac:dyDescent="0.35">
      <c r="A106">
        <v>104</v>
      </c>
      <c r="B106" s="5">
        <v>41287</v>
      </c>
      <c r="C106">
        <v>104</v>
      </c>
      <c r="D106">
        <v>391.52823448320203</v>
      </c>
      <c r="E106">
        <v>666.86684076255301</v>
      </c>
      <c r="F106">
        <v>0</v>
      </c>
      <c r="G106">
        <v>0</v>
      </c>
      <c r="H106">
        <v>1</v>
      </c>
      <c r="I106" s="7">
        <f>Table1[[#This Row],[Gas]]+I105</f>
        <v>56935.981043900421</v>
      </c>
      <c r="J106" s="7">
        <f>Table1[[#This Row],[Oil]]+J105</f>
        <v>92264.862353666074</v>
      </c>
      <c r="N106" s="5"/>
      <c r="P106" s="5"/>
    </row>
    <row r="107" spans="1:16" x14ac:dyDescent="0.35">
      <c r="A107">
        <v>105</v>
      </c>
      <c r="B107" s="5">
        <v>41288</v>
      </c>
      <c r="C107">
        <v>105</v>
      </c>
      <c r="D107">
        <v>391.16813255276901</v>
      </c>
      <c r="E107">
        <v>668.96220353706303</v>
      </c>
      <c r="F107">
        <v>0</v>
      </c>
      <c r="G107">
        <v>0</v>
      </c>
      <c r="H107">
        <v>1</v>
      </c>
      <c r="I107" s="7">
        <f>Table1[[#This Row],[Gas]]+I106</f>
        <v>57327.149176453189</v>
      </c>
      <c r="J107" s="7">
        <f>Table1[[#This Row],[Oil]]+J106</f>
        <v>92933.82455720313</v>
      </c>
      <c r="N107" s="5"/>
      <c r="P107" s="5"/>
    </row>
    <row r="108" spans="1:16" x14ac:dyDescent="0.35">
      <c r="A108">
        <v>106</v>
      </c>
      <c r="B108" s="5">
        <v>41289</v>
      </c>
      <c r="C108">
        <v>106</v>
      </c>
      <c r="D108">
        <v>390.80803062233502</v>
      </c>
      <c r="E108">
        <v>671.05756631157305</v>
      </c>
      <c r="F108">
        <v>0</v>
      </c>
      <c r="G108">
        <v>0</v>
      </c>
      <c r="H108">
        <v>1</v>
      </c>
      <c r="I108" s="7">
        <f>Table1[[#This Row],[Gas]]+I107</f>
        <v>57717.957207075524</v>
      </c>
      <c r="J108" s="7">
        <f>Table1[[#This Row],[Oil]]+J107</f>
        <v>93604.882123514704</v>
      </c>
      <c r="N108" s="5"/>
      <c r="P108" s="5"/>
    </row>
    <row r="109" spans="1:16" x14ac:dyDescent="0.35">
      <c r="A109">
        <v>107</v>
      </c>
      <c r="B109" s="5">
        <v>41290</v>
      </c>
      <c r="C109">
        <v>107</v>
      </c>
      <c r="D109">
        <v>390.44792869190201</v>
      </c>
      <c r="E109">
        <v>673.15292908608296</v>
      </c>
      <c r="F109">
        <v>0</v>
      </c>
      <c r="G109">
        <v>0</v>
      </c>
      <c r="H109">
        <v>1</v>
      </c>
      <c r="I109" s="7">
        <f>Table1[[#This Row],[Gas]]+I108</f>
        <v>58108.405135767425</v>
      </c>
      <c r="J109" s="7">
        <f>Table1[[#This Row],[Oil]]+J108</f>
        <v>94278.035052600782</v>
      </c>
      <c r="N109" s="5"/>
      <c r="P109" s="5"/>
    </row>
    <row r="110" spans="1:16" x14ac:dyDescent="0.35">
      <c r="A110">
        <v>108</v>
      </c>
      <c r="B110" s="5">
        <v>41291</v>
      </c>
      <c r="C110">
        <v>108</v>
      </c>
      <c r="D110">
        <v>385.72972038959301</v>
      </c>
      <c r="E110">
        <v>666.89089564589699</v>
      </c>
      <c r="F110">
        <v>0</v>
      </c>
      <c r="G110">
        <v>0</v>
      </c>
      <c r="H110">
        <v>1</v>
      </c>
      <c r="I110" s="7">
        <f>Table1[[#This Row],[Gas]]+I109</f>
        <v>58494.134856157019</v>
      </c>
      <c r="J110" s="7">
        <f>Table1[[#This Row],[Oil]]+J109</f>
        <v>94944.925948246673</v>
      </c>
      <c r="N110" s="5"/>
      <c r="P110" s="5"/>
    </row>
    <row r="111" spans="1:16" x14ac:dyDescent="0.35">
      <c r="A111">
        <v>109</v>
      </c>
      <c r="B111" s="5">
        <v>41292</v>
      </c>
      <c r="C111">
        <v>109</v>
      </c>
      <c r="D111">
        <v>381.01151208728402</v>
      </c>
      <c r="E111">
        <v>660.62886220570999</v>
      </c>
      <c r="F111">
        <v>0</v>
      </c>
      <c r="G111">
        <v>0</v>
      </c>
      <c r="H111">
        <v>1</v>
      </c>
      <c r="I111" s="7">
        <f>Table1[[#This Row],[Gas]]+I110</f>
        <v>58875.146368244306</v>
      </c>
      <c r="J111" s="7">
        <f>Table1[[#This Row],[Oil]]+J110</f>
        <v>95605.554810452377</v>
      </c>
      <c r="N111" s="5"/>
      <c r="P111" s="5"/>
    </row>
    <row r="112" spans="1:16" x14ac:dyDescent="0.35">
      <c r="A112">
        <v>110</v>
      </c>
      <c r="B112" s="5">
        <v>41293</v>
      </c>
      <c r="C112">
        <v>110</v>
      </c>
      <c r="D112">
        <v>376.29330378497502</v>
      </c>
      <c r="E112">
        <v>654.366828765523</v>
      </c>
      <c r="F112">
        <v>0</v>
      </c>
      <c r="G112">
        <v>0</v>
      </c>
      <c r="H112">
        <v>1</v>
      </c>
      <c r="I112" s="7">
        <f>Table1[[#This Row],[Gas]]+I111</f>
        <v>59251.439672029279</v>
      </c>
      <c r="J112" s="7">
        <f>Table1[[#This Row],[Oil]]+J111</f>
        <v>96259.921639217893</v>
      </c>
      <c r="N112" s="5"/>
      <c r="P112" s="5"/>
    </row>
    <row r="113" spans="1:16" x14ac:dyDescent="0.35">
      <c r="A113">
        <v>111</v>
      </c>
      <c r="B113" s="5">
        <v>41294</v>
      </c>
      <c r="C113">
        <v>111</v>
      </c>
      <c r="D113">
        <v>371.575095482667</v>
      </c>
      <c r="E113">
        <v>648.10479532533702</v>
      </c>
      <c r="F113">
        <v>0</v>
      </c>
      <c r="G113">
        <v>0</v>
      </c>
      <c r="H113">
        <v>1</v>
      </c>
      <c r="I113" s="7">
        <f>Table1[[#This Row],[Gas]]+I112</f>
        <v>59623.014767511944</v>
      </c>
      <c r="J113" s="7">
        <f>Table1[[#This Row],[Oil]]+J112</f>
        <v>96908.026434543237</v>
      </c>
      <c r="N113" s="5"/>
      <c r="P113" s="5"/>
    </row>
    <row r="114" spans="1:16" x14ac:dyDescent="0.35">
      <c r="A114">
        <v>112</v>
      </c>
      <c r="B114" s="5">
        <v>41295</v>
      </c>
      <c r="C114">
        <v>112</v>
      </c>
      <c r="D114">
        <v>366.856887180358</v>
      </c>
      <c r="E114">
        <v>641.84276188515003</v>
      </c>
      <c r="F114">
        <v>0</v>
      </c>
      <c r="G114">
        <v>0</v>
      </c>
      <c r="H114">
        <v>1</v>
      </c>
      <c r="I114" s="7">
        <f>Table1[[#This Row],[Gas]]+I113</f>
        <v>59989.871654692302</v>
      </c>
      <c r="J114" s="7">
        <f>Table1[[#This Row],[Oil]]+J113</f>
        <v>97549.869196428393</v>
      </c>
      <c r="N114" s="5"/>
      <c r="P114" s="5"/>
    </row>
    <row r="115" spans="1:16" x14ac:dyDescent="0.35">
      <c r="A115">
        <v>113</v>
      </c>
      <c r="B115" s="5">
        <v>41296</v>
      </c>
      <c r="C115">
        <v>113</v>
      </c>
      <c r="D115">
        <v>362.13867887804901</v>
      </c>
      <c r="E115">
        <v>635.58072844496303</v>
      </c>
      <c r="F115">
        <v>0</v>
      </c>
      <c r="G115">
        <v>0</v>
      </c>
      <c r="H115">
        <v>1</v>
      </c>
      <c r="I115" s="7">
        <f>Table1[[#This Row],[Gas]]+I114</f>
        <v>60352.010333570353</v>
      </c>
      <c r="J115" s="7">
        <f>Table1[[#This Row],[Oil]]+J114</f>
        <v>98185.449924873363</v>
      </c>
      <c r="N115" s="5"/>
      <c r="P115" s="5"/>
    </row>
    <row r="116" spans="1:16" x14ac:dyDescent="0.35">
      <c r="A116">
        <v>114</v>
      </c>
      <c r="B116" s="5">
        <v>41297</v>
      </c>
      <c r="C116">
        <v>114</v>
      </c>
      <c r="D116">
        <v>357.42047057574001</v>
      </c>
      <c r="E116">
        <v>629.31869500477706</v>
      </c>
      <c r="F116">
        <v>0</v>
      </c>
      <c r="G116">
        <v>0</v>
      </c>
      <c r="H116">
        <v>1</v>
      </c>
      <c r="I116" s="7">
        <f>Table1[[#This Row],[Gas]]+I115</f>
        <v>60709.43080414609</v>
      </c>
      <c r="J116" s="7">
        <f>Table1[[#This Row],[Oil]]+J115</f>
        <v>98814.768619878145</v>
      </c>
      <c r="N116" s="5"/>
      <c r="P116" s="5"/>
    </row>
    <row r="117" spans="1:16" x14ac:dyDescent="0.35">
      <c r="A117">
        <v>115</v>
      </c>
      <c r="B117" s="5">
        <v>41298</v>
      </c>
      <c r="C117">
        <v>115</v>
      </c>
      <c r="D117">
        <v>352.70226227343198</v>
      </c>
      <c r="E117">
        <v>623.05666156458994</v>
      </c>
      <c r="F117">
        <v>0</v>
      </c>
      <c r="G117">
        <v>0</v>
      </c>
      <c r="H117">
        <v>1</v>
      </c>
      <c r="I117" s="7">
        <f>Table1[[#This Row],[Gas]]+I116</f>
        <v>61062.133066419519</v>
      </c>
      <c r="J117" s="7">
        <f>Table1[[#This Row],[Oil]]+J116</f>
        <v>99437.82528144274</v>
      </c>
      <c r="N117" s="5"/>
      <c r="P117" s="5"/>
    </row>
    <row r="118" spans="1:16" x14ac:dyDescent="0.35">
      <c r="A118">
        <v>116</v>
      </c>
      <c r="B118" s="5">
        <v>41299</v>
      </c>
      <c r="C118">
        <v>116</v>
      </c>
      <c r="D118">
        <v>347.98405397112299</v>
      </c>
      <c r="E118">
        <v>616.79462812440295</v>
      </c>
      <c r="F118">
        <v>0</v>
      </c>
      <c r="G118">
        <v>0</v>
      </c>
      <c r="H118">
        <v>1</v>
      </c>
      <c r="I118" s="7">
        <f>Table1[[#This Row],[Gas]]+I117</f>
        <v>61410.117120390642</v>
      </c>
      <c r="J118" s="7">
        <f>Table1[[#This Row],[Oil]]+J117</f>
        <v>100054.61990956715</v>
      </c>
      <c r="N118" s="5"/>
      <c r="P118" s="5"/>
    </row>
    <row r="119" spans="1:16" x14ac:dyDescent="0.35">
      <c r="A119">
        <v>117</v>
      </c>
      <c r="B119" s="5">
        <v>41300</v>
      </c>
      <c r="C119">
        <v>117</v>
      </c>
      <c r="D119">
        <v>343.26584566881399</v>
      </c>
      <c r="E119">
        <v>610.53259468421697</v>
      </c>
      <c r="F119">
        <v>0</v>
      </c>
      <c r="G119">
        <v>0</v>
      </c>
      <c r="H119">
        <v>1</v>
      </c>
      <c r="I119" s="7">
        <f>Table1[[#This Row],[Gas]]+I118</f>
        <v>61753.382966059457</v>
      </c>
      <c r="J119" s="7">
        <f>Table1[[#This Row],[Oil]]+J118</f>
        <v>100665.15250425137</v>
      </c>
      <c r="N119" s="5"/>
      <c r="P119" s="5"/>
    </row>
    <row r="120" spans="1:16" x14ac:dyDescent="0.35">
      <c r="A120">
        <v>118</v>
      </c>
      <c r="B120" s="5">
        <v>41301</v>
      </c>
      <c r="C120">
        <v>118</v>
      </c>
      <c r="D120">
        <v>338.547637366505</v>
      </c>
      <c r="E120">
        <v>604.27056124402998</v>
      </c>
      <c r="F120">
        <v>0</v>
      </c>
      <c r="G120">
        <v>0</v>
      </c>
      <c r="H120">
        <v>1</v>
      </c>
      <c r="I120" s="7">
        <f>Table1[[#This Row],[Gas]]+I119</f>
        <v>62091.930603425964</v>
      </c>
      <c r="J120" s="7">
        <f>Table1[[#This Row],[Oil]]+J119</f>
        <v>101269.4230654954</v>
      </c>
      <c r="N120" s="5"/>
      <c r="P120" s="5"/>
    </row>
    <row r="121" spans="1:16" x14ac:dyDescent="0.35">
      <c r="A121">
        <v>119</v>
      </c>
      <c r="B121" s="5">
        <v>41302</v>
      </c>
      <c r="C121">
        <v>119</v>
      </c>
      <c r="D121">
        <v>333.82942906419601</v>
      </c>
      <c r="E121">
        <v>598.00852780384298</v>
      </c>
      <c r="F121">
        <v>0</v>
      </c>
      <c r="G121">
        <v>0</v>
      </c>
      <c r="H121">
        <v>1</v>
      </c>
      <c r="I121" s="7">
        <f>Table1[[#This Row],[Gas]]+I120</f>
        <v>62425.760032490158</v>
      </c>
      <c r="J121" s="7">
        <f>Table1[[#This Row],[Oil]]+J120</f>
        <v>101867.43159329925</v>
      </c>
      <c r="N121" s="5"/>
      <c r="P121" s="5"/>
    </row>
    <row r="122" spans="1:16" x14ac:dyDescent="0.35">
      <c r="A122">
        <v>120</v>
      </c>
      <c r="B122" s="5">
        <v>41303</v>
      </c>
      <c r="C122">
        <v>120</v>
      </c>
      <c r="D122">
        <v>329.11122076188701</v>
      </c>
      <c r="E122">
        <v>591.74649436365701</v>
      </c>
      <c r="F122">
        <v>0</v>
      </c>
      <c r="G122">
        <v>0</v>
      </c>
      <c r="H122">
        <v>1</v>
      </c>
      <c r="I122" s="7">
        <f>Table1[[#This Row],[Gas]]+I121</f>
        <v>62754.871253252044</v>
      </c>
      <c r="J122" s="7">
        <f>Table1[[#This Row],[Oil]]+J121</f>
        <v>102459.17808766291</v>
      </c>
      <c r="N122" s="5"/>
      <c r="P122" s="5"/>
    </row>
    <row r="123" spans="1:16" x14ac:dyDescent="0.35">
      <c r="A123">
        <v>121</v>
      </c>
      <c r="B123" s="5">
        <v>41304</v>
      </c>
      <c r="C123">
        <v>121</v>
      </c>
      <c r="D123">
        <v>324.39301245957898</v>
      </c>
      <c r="E123">
        <v>585.48446092347001</v>
      </c>
      <c r="F123">
        <v>0</v>
      </c>
      <c r="G123">
        <v>0</v>
      </c>
      <c r="H123">
        <v>1</v>
      </c>
      <c r="I123" s="7">
        <f>Table1[[#This Row],[Gas]]+I122</f>
        <v>63079.264265711623</v>
      </c>
      <c r="J123" s="7">
        <f>Table1[[#This Row],[Oil]]+J122</f>
        <v>103044.66254858638</v>
      </c>
      <c r="N123" s="5"/>
      <c r="P123" s="5"/>
    </row>
    <row r="124" spans="1:16" x14ac:dyDescent="0.35">
      <c r="A124">
        <v>122</v>
      </c>
      <c r="B124" s="5">
        <v>41305</v>
      </c>
      <c r="C124">
        <v>122</v>
      </c>
      <c r="D124">
        <v>319.67480415726999</v>
      </c>
      <c r="E124">
        <v>579.22242748328301</v>
      </c>
      <c r="F124">
        <v>0</v>
      </c>
      <c r="G124">
        <v>0</v>
      </c>
      <c r="H124">
        <v>1</v>
      </c>
      <c r="I124" s="7">
        <f>Table1[[#This Row],[Gas]]+I123</f>
        <v>63398.939069868895</v>
      </c>
      <c r="J124" s="7">
        <f>Table1[[#This Row],[Oil]]+J123</f>
        <v>103623.88497606966</v>
      </c>
      <c r="K124">
        <v>63399</v>
      </c>
      <c r="L124">
        <v>103624</v>
      </c>
      <c r="M124" s="7">
        <f>K124-I124</f>
        <v>6.0930131105124019E-2</v>
      </c>
      <c r="N124" s="7">
        <f>L124-J124</f>
        <v>0.11502393033879343</v>
      </c>
      <c r="P124" s="5"/>
    </row>
    <row r="125" spans="1:16" x14ac:dyDescent="0.35">
      <c r="A125">
        <v>123</v>
      </c>
      <c r="B125" s="5">
        <v>41306</v>
      </c>
      <c r="C125">
        <v>123</v>
      </c>
      <c r="D125">
        <v>314.95790515868703</v>
      </c>
      <c r="E125">
        <v>572.96260309398895</v>
      </c>
      <c r="F125">
        <v>0</v>
      </c>
      <c r="G125">
        <v>0</v>
      </c>
      <c r="H125">
        <v>1</v>
      </c>
      <c r="I125" s="7">
        <f>Table1[[#This Row],[Gas]]+I124</f>
        <v>63713.896975027579</v>
      </c>
      <c r="J125" s="7">
        <f>Table1[[#This Row],[Oil]]+J124</f>
        <v>104196.84757916364</v>
      </c>
      <c r="N125" s="5"/>
      <c r="P125" s="5"/>
    </row>
    <row r="126" spans="1:16" x14ac:dyDescent="0.35">
      <c r="A126">
        <v>124</v>
      </c>
      <c r="B126" s="5">
        <v>41307</v>
      </c>
      <c r="C126">
        <v>124</v>
      </c>
      <c r="D126">
        <v>310.23960333468301</v>
      </c>
      <c r="E126">
        <v>566.70041186445303</v>
      </c>
      <c r="F126">
        <v>0</v>
      </c>
      <c r="G126">
        <v>0</v>
      </c>
      <c r="H126">
        <v>1</v>
      </c>
      <c r="I126" s="7">
        <f>Table1[[#This Row],[Gas]]+I125</f>
        <v>64024.13657836226</v>
      </c>
      <c r="J126" s="7">
        <f>Table1[[#This Row],[Oil]]+J125</f>
        <v>104763.5479910281</v>
      </c>
      <c r="N126" s="5"/>
      <c r="P126" s="5"/>
    </row>
    <row r="127" spans="1:16" x14ac:dyDescent="0.35">
      <c r="A127">
        <v>125</v>
      </c>
      <c r="B127" s="5">
        <v>41308</v>
      </c>
      <c r="C127">
        <v>125</v>
      </c>
      <c r="D127">
        <v>305.52130151068002</v>
      </c>
      <c r="E127">
        <v>560.438220634917</v>
      </c>
      <c r="F127">
        <v>0</v>
      </c>
      <c r="G127">
        <v>0</v>
      </c>
      <c r="H127">
        <v>1</v>
      </c>
      <c r="I127" s="7">
        <f>Table1[[#This Row],[Gas]]+I126</f>
        <v>64329.657879872939</v>
      </c>
      <c r="J127" s="7">
        <f>Table1[[#This Row],[Oil]]+J126</f>
        <v>105323.98621166301</v>
      </c>
      <c r="N127" s="5"/>
      <c r="P127" s="5"/>
    </row>
    <row r="128" spans="1:16" x14ac:dyDescent="0.35">
      <c r="A128">
        <v>126</v>
      </c>
      <c r="B128" s="5">
        <v>41309</v>
      </c>
      <c r="C128">
        <v>126</v>
      </c>
      <c r="D128">
        <v>300.802999686676</v>
      </c>
      <c r="E128">
        <v>554.17602940538097</v>
      </c>
      <c r="F128">
        <v>0</v>
      </c>
      <c r="G128">
        <v>0</v>
      </c>
      <c r="H128">
        <v>1</v>
      </c>
      <c r="I128" s="7">
        <f>Table1[[#This Row],[Gas]]+I127</f>
        <v>64630.460879559614</v>
      </c>
      <c r="J128" s="7">
        <f>Table1[[#This Row],[Oil]]+J127</f>
        <v>105878.16224106839</v>
      </c>
      <c r="N128" s="5"/>
      <c r="P128" s="5"/>
    </row>
    <row r="129" spans="1:16" x14ac:dyDescent="0.35">
      <c r="A129">
        <v>127</v>
      </c>
      <c r="B129" s="5">
        <v>41310</v>
      </c>
      <c r="C129">
        <v>127</v>
      </c>
      <c r="D129">
        <v>296.08469786267301</v>
      </c>
      <c r="E129">
        <v>547.91383817584403</v>
      </c>
      <c r="F129">
        <v>0</v>
      </c>
      <c r="G129">
        <v>0</v>
      </c>
      <c r="H129">
        <v>1</v>
      </c>
      <c r="I129" s="7">
        <f>Table1[[#This Row],[Gas]]+I128</f>
        <v>64926.545577422286</v>
      </c>
      <c r="J129" s="7">
        <f>Table1[[#This Row],[Oil]]+J128</f>
        <v>106426.07607924423</v>
      </c>
      <c r="N129" s="5"/>
      <c r="P129" s="5"/>
    </row>
    <row r="130" spans="1:16" x14ac:dyDescent="0.35">
      <c r="A130">
        <v>128</v>
      </c>
      <c r="B130" s="5">
        <v>41311</v>
      </c>
      <c r="C130">
        <v>128</v>
      </c>
      <c r="D130">
        <v>291.366396038669</v>
      </c>
      <c r="E130">
        <v>541.65164694630801</v>
      </c>
      <c r="F130">
        <v>0</v>
      </c>
      <c r="G130">
        <v>0</v>
      </c>
      <c r="H130">
        <v>1</v>
      </c>
      <c r="I130" s="7">
        <f>Table1[[#This Row],[Gas]]+I129</f>
        <v>65217.911973460956</v>
      </c>
      <c r="J130" s="7">
        <f>Table1[[#This Row],[Oil]]+J129</f>
        <v>106967.72772619054</v>
      </c>
      <c r="N130" s="5"/>
      <c r="P130" s="5"/>
    </row>
    <row r="131" spans="1:16" x14ac:dyDescent="0.35">
      <c r="A131">
        <v>129</v>
      </c>
      <c r="B131" s="5">
        <v>41312</v>
      </c>
      <c r="C131">
        <v>129</v>
      </c>
      <c r="D131">
        <v>286.648094214666</v>
      </c>
      <c r="E131">
        <v>535.38945571677198</v>
      </c>
      <c r="F131">
        <v>0</v>
      </c>
      <c r="G131">
        <v>0</v>
      </c>
      <c r="H131">
        <v>1</v>
      </c>
      <c r="I131" s="7">
        <f>Table1[[#This Row],[Gas]]+I130</f>
        <v>65504.560067675622</v>
      </c>
      <c r="J131" s="7">
        <f>Table1[[#This Row],[Oil]]+J130</f>
        <v>107503.11718190731</v>
      </c>
      <c r="N131" s="5"/>
      <c r="P131" s="5"/>
    </row>
    <row r="132" spans="1:16" x14ac:dyDescent="0.35">
      <c r="A132">
        <v>130</v>
      </c>
      <c r="B132" s="5">
        <v>41313</v>
      </c>
      <c r="C132">
        <v>130</v>
      </c>
      <c r="D132">
        <v>281.92979239066199</v>
      </c>
      <c r="E132">
        <v>529.12726448723595</v>
      </c>
      <c r="F132">
        <v>0</v>
      </c>
      <c r="G132">
        <v>0</v>
      </c>
      <c r="H132">
        <v>1</v>
      </c>
      <c r="I132" s="7">
        <f>Table1[[#This Row],[Gas]]+I131</f>
        <v>65786.489860066285</v>
      </c>
      <c r="J132" s="7">
        <f>Table1[[#This Row],[Oil]]+J131</f>
        <v>108032.24444639454</v>
      </c>
      <c r="N132" s="5"/>
      <c r="P132" s="5"/>
    </row>
    <row r="133" spans="1:16" x14ac:dyDescent="0.35">
      <c r="A133">
        <v>131</v>
      </c>
      <c r="B133" s="5">
        <v>41314</v>
      </c>
      <c r="C133">
        <v>131</v>
      </c>
      <c r="D133">
        <v>277.21149056665899</v>
      </c>
      <c r="E133">
        <v>522.86507325770003</v>
      </c>
      <c r="F133">
        <v>0</v>
      </c>
      <c r="G133">
        <v>0</v>
      </c>
      <c r="H133">
        <v>1</v>
      </c>
      <c r="I133" s="7">
        <f>Table1[[#This Row],[Gas]]+I132</f>
        <v>66063.701350632939</v>
      </c>
      <c r="J133" s="7">
        <f>Table1[[#This Row],[Oil]]+J132</f>
        <v>108555.10951965224</v>
      </c>
      <c r="N133" s="5"/>
      <c r="P133" s="5"/>
    </row>
    <row r="134" spans="1:16" x14ac:dyDescent="0.35">
      <c r="A134">
        <v>132</v>
      </c>
      <c r="B134" s="5">
        <v>41315</v>
      </c>
      <c r="C134">
        <v>132</v>
      </c>
      <c r="D134">
        <v>272.49318874265498</v>
      </c>
      <c r="E134">
        <v>516.602882028164</v>
      </c>
      <c r="F134">
        <v>0</v>
      </c>
      <c r="G134">
        <v>0</v>
      </c>
      <c r="H134">
        <v>1</v>
      </c>
      <c r="I134" s="7">
        <f>Table1[[#This Row],[Gas]]+I133</f>
        <v>66336.194539375589</v>
      </c>
      <c r="J134" s="7">
        <f>Table1[[#This Row],[Oil]]+J133</f>
        <v>109071.7124016804</v>
      </c>
      <c r="N134" s="5"/>
      <c r="P134" s="5"/>
    </row>
    <row r="135" spans="1:16" x14ac:dyDescent="0.35">
      <c r="A135">
        <v>133</v>
      </c>
      <c r="B135" s="5">
        <v>41316</v>
      </c>
      <c r="C135">
        <v>133</v>
      </c>
      <c r="D135">
        <v>267.77488691865199</v>
      </c>
      <c r="E135">
        <v>510.34069079862701</v>
      </c>
      <c r="F135">
        <v>0</v>
      </c>
      <c r="G135">
        <v>0</v>
      </c>
      <c r="H135">
        <v>1</v>
      </c>
      <c r="I135" s="7">
        <f>Table1[[#This Row],[Gas]]+I134</f>
        <v>66603.969426294236</v>
      </c>
      <c r="J135" s="7">
        <f>Table1[[#This Row],[Oil]]+J134</f>
        <v>109582.05309247902</v>
      </c>
      <c r="N135" s="5"/>
      <c r="P135" s="5"/>
    </row>
    <row r="136" spans="1:16" x14ac:dyDescent="0.35">
      <c r="A136">
        <v>134</v>
      </c>
      <c r="B136" s="5">
        <v>41317</v>
      </c>
      <c r="C136">
        <v>134</v>
      </c>
      <c r="D136">
        <v>263.05658509464899</v>
      </c>
      <c r="E136">
        <v>504.07849956909098</v>
      </c>
      <c r="F136">
        <v>0</v>
      </c>
      <c r="G136">
        <v>0</v>
      </c>
      <c r="H136">
        <v>1</v>
      </c>
      <c r="I136" s="7">
        <f>Table1[[#This Row],[Gas]]+I135</f>
        <v>66867.02601138888</v>
      </c>
      <c r="J136" s="7">
        <f>Table1[[#This Row],[Oil]]+J135</f>
        <v>110086.13159204811</v>
      </c>
      <c r="N136" s="5"/>
      <c r="P136" s="5"/>
    </row>
    <row r="137" spans="1:16" x14ac:dyDescent="0.35">
      <c r="A137">
        <v>135</v>
      </c>
      <c r="B137" s="5">
        <v>41318</v>
      </c>
      <c r="C137">
        <v>135</v>
      </c>
      <c r="D137">
        <v>258.33828327064498</v>
      </c>
      <c r="E137">
        <v>497.81630833955501</v>
      </c>
      <c r="F137">
        <v>0</v>
      </c>
      <c r="G137">
        <v>0</v>
      </c>
      <c r="H137">
        <v>1</v>
      </c>
      <c r="I137" s="7">
        <f>Table1[[#This Row],[Gas]]+I136</f>
        <v>67125.364294659521</v>
      </c>
      <c r="J137" s="7">
        <f>Table1[[#This Row],[Oil]]+J136</f>
        <v>110583.94790038766</v>
      </c>
      <c r="N137" s="5"/>
      <c r="P137" s="5"/>
    </row>
    <row r="138" spans="1:16" x14ac:dyDescent="0.35">
      <c r="A138">
        <v>136</v>
      </c>
      <c r="B138" s="5">
        <v>41319</v>
      </c>
      <c r="C138">
        <v>136</v>
      </c>
      <c r="D138">
        <v>253.61998144664199</v>
      </c>
      <c r="E138">
        <v>491.55411711001898</v>
      </c>
      <c r="F138">
        <v>0</v>
      </c>
      <c r="G138">
        <v>0</v>
      </c>
      <c r="H138">
        <v>1</v>
      </c>
      <c r="I138" s="7">
        <f>Table1[[#This Row],[Gas]]+I137</f>
        <v>67378.984276106159</v>
      </c>
      <c r="J138" s="7">
        <f>Table1[[#This Row],[Oil]]+J137</f>
        <v>111075.50201749768</v>
      </c>
      <c r="N138" s="5"/>
      <c r="P138" s="5"/>
    </row>
    <row r="139" spans="1:16" x14ac:dyDescent="0.35">
      <c r="A139">
        <v>137</v>
      </c>
      <c r="B139" s="5">
        <v>41320</v>
      </c>
      <c r="C139">
        <v>137</v>
      </c>
      <c r="D139">
        <v>248.901679622638</v>
      </c>
      <c r="E139">
        <v>485.29192588048301</v>
      </c>
      <c r="F139">
        <v>0</v>
      </c>
      <c r="G139">
        <v>0</v>
      </c>
      <c r="H139">
        <v>1</v>
      </c>
      <c r="I139" s="7">
        <f>Table1[[#This Row],[Gas]]+I138</f>
        <v>67627.885955728794</v>
      </c>
      <c r="J139" s="7">
        <f>Table1[[#This Row],[Oil]]+J138</f>
        <v>111560.79394337816</v>
      </c>
      <c r="N139" s="5"/>
      <c r="P139" s="5"/>
    </row>
    <row r="140" spans="1:16" x14ac:dyDescent="0.35">
      <c r="A140">
        <v>138</v>
      </c>
      <c r="B140" s="5">
        <v>41321</v>
      </c>
      <c r="C140">
        <v>138</v>
      </c>
      <c r="D140">
        <v>254.22431358448301</v>
      </c>
      <c r="E140">
        <v>489.15282721274599</v>
      </c>
      <c r="F140">
        <v>0</v>
      </c>
      <c r="G140">
        <v>0</v>
      </c>
      <c r="H140">
        <v>1</v>
      </c>
      <c r="I140" s="7">
        <f>Table1[[#This Row],[Gas]]+I139</f>
        <v>67882.110269313271</v>
      </c>
      <c r="J140" s="7">
        <f>Table1[[#This Row],[Oil]]+J139</f>
        <v>112049.9467705909</v>
      </c>
      <c r="N140" s="5"/>
      <c r="P140" s="5"/>
    </row>
    <row r="141" spans="1:16" x14ac:dyDescent="0.35">
      <c r="A141">
        <v>139</v>
      </c>
      <c r="B141" s="5">
        <v>41322</v>
      </c>
      <c r="C141">
        <v>139</v>
      </c>
      <c r="D141">
        <v>259.54694754632698</v>
      </c>
      <c r="E141">
        <v>493.01372854501</v>
      </c>
      <c r="F141">
        <v>0</v>
      </c>
      <c r="G141">
        <v>0</v>
      </c>
      <c r="H141">
        <v>1</v>
      </c>
      <c r="I141" s="7">
        <f>Table1[[#This Row],[Gas]]+I140</f>
        <v>68141.657216859603</v>
      </c>
      <c r="J141" s="7">
        <f>Table1[[#This Row],[Oil]]+J140</f>
        <v>112542.96049913591</v>
      </c>
      <c r="N141" s="5"/>
      <c r="P141" s="5"/>
    </row>
    <row r="142" spans="1:16" x14ac:dyDescent="0.35">
      <c r="A142">
        <v>140</v>
      </c>
      <c r="B142" s="5">
        <v>41323</v>
      </c>
      <c r="C142">
        <v>140</v>
      </c>
      <c r="D142">
        <v>264.86958150817202</v>
      </c>
      <c r="E142">
        <v>496.874629877274</v>
      </c>
      <c r="F142">
        <v>0</v>
      </c>
      <c r="G142">
        <v>0</v>
      </c>
      <c r="H142">
        <v>1</v>
      </c>
      <c r="I142" s="7">
        <f>Table1[[#This Row],[Gas]]+I141</f>
        <v>68406.526798367777</v>
      </c>
      <c r="J142" s="7">
        <f>Table1[[#This Row],[Oil]]+J141</f>
        <v>113039.83512901318</v>
      </c>
      <c r="N142" s="5"/>
      <c r="P142" s="5"/>
    </row>
    <row r="143" spans="1:16" x14ac:dyDescent="0.35">
      <c r="A143">
        <v>141</v>
      </c>
      <c r="B143" s="5">
        <v>41324</v>
      </c>
      <c r="C143">
        <v>141</v>
      </c>
      <c r="D143">
        <v>270.19221547001598</v>
      </c>
      <c r="E143">
        <v>500.73553120953699</v>
      </c>
      <c r="F143">
        <v>0</v>
      </c>
      <c r="G143">
        <v>0</v>
      </c>
      <c r="H143">
        <v>1</v>
      </c>
      <c r="I143" s="7">
        <f>Table1[[#This Row],[Gas]]+I142</f>
        <v>68676.719013837792</v>
      </c>
      <c r="J143" s="7">
        <f>Table1[[#This Row],[Oil]]+J142</f>
        <v>113540.57066022271</v>
      </c>
      <c r="N143" s="5"/>
      <c r="P143" s="5"/>
    </row>
    <row r="144" spans="1:16" x14ac:dyDescent="0.35">
      <c r="A144">
        <v>142</v>
      </c>
      <c r="B144" s="5">
        <v>41325</v>
      </c>
      <c r="C144">
        <v>142</v>
      </c>
      <c r="D144">
        <v>275.51484943186102</v>
      </c>
      <c r="E144">
        <v>504.59643254180099</v>
      </c>
      <c r="F144">
        <v>0</v>
      </c>
      <c r="G144">
        <v>0</v>
      </c>
      <c r="H144">
        <v>1</v>
      </c>
      <c r="I144" s="7">
        <f>Table1[[#This Row],[Gas]]+I143</f>
        <v>68952.233863269648</v>
      </c>
      <c r="J144" s="7">
        <f>Table1[[#This Row],[Oil]]+J143</f>
        <v>114045.16709276452</v>
      </c>
      <c r="N144" s="5"/>
      <c r="P144" s="5"/>
    </row>
    <row r="145" spans="1:16" x14ac:dyDescent="0.35">
      <c r="A145">
        <v>143</v>
      </c>
      <c r="B145" s="5">
        <v>41326</v>
      </c>
      <c r="C145">
        <v>143</v>
      </c>
      <c r="D145">
        <v>280.83748339370499</v>
      </c>
      <c r="E145">
        <v>508.457333874065</v>
      </c>
      <c r="F145">
        <v>0</v>
      </c>
      <c r="G145">
        <v>0</v>
      </c>
      <c r="H145">
        <v>1</v>
      </c>
      <c r="I145" s="7">
        <f>Table1[[#This Row],[Gas]]+I144</f>
        <v>69233.071346663346</v>
      </c>
      <c r="J145" s="7">
        <f>Table1[[#This Row],[Oil]]+J144</f>
        <v>114553.62442663858</v>
      </c>
      <c r="N145" s="5"/>
      <c r="P145" s="5"/>
    </row>
    <row r="146" spans="1:16" x14ac:dyDescent="0.35">
      <c r="A146">
        <v>144</v>
      </c>
      <c r="B146" s="5">
        <v>41327</v>
      </c>
      <c r="C146">
        <v>144</v>
      </c>
      <c r="D146">
        <v>286.16011735555003</v>
      </c>
      <c r="E146">
        <v>512.31823520632804</v>
      </c>
      <c r="F146">
        <v>0</v>
      </c>
      <c r="G146">
        <v>0</v>
      </c>
      <c r="H146">
        <v>1</v>
      </c>
      <c r="I146" s="7">
        <f>Table1[[#This Row],[Gas]]+I145</f>
        <v>69519.2314640189</v>
      </c>
      <c r="J146" s="7">
        <f>Table1[[#This Row],[Oil]]+J145</f>
        <v>115065.94266184491</v>
      </c>
      <c r="N146" s="5"/>
      <c r="P146" s="5"/>
    </row>
    <row r="147" spans="1:16" x14ac:dyDescent="0.35">
      <c r="A147">
        <v>145</v>
      </c>
      <c r="B147" s="5">
        <v>41328</v>
      </c>
      <c r="C147">
        <v>145</v>
      </c>
      <c r="D147">
        <v>291.48275131739399</v>
      </c>
      <c r="E147">
        <v>516.17913653859205</v>
      </c>
      <c r="F147">
        <v>0</v>
      </c>
      <c r="G147">
        <v>0</v>
      </c>
      <c r="H147">
        <v>1</v>
      </c>
      <c r="I147" s="7">
        <f>Table1[[#This Row],[Gas]]+I146</f>
        <v>69810.714215336295</v>
      </c>
      <c r="J147" s="7">
        <f>Table1[[#This Row],[Oil]]+J146</f>
        <v>115582.12179838349</v>
      </c>
      <c r="N147" s="5"/>
      <c r="P147" s="5"/>
    </row>
    <row r="148" spans="1:16" x14ac:dyDescent="0.35">
      <c r="A148">
        <v>146</v>
      </c>
      <c r="B148" s="5">
        <v>41329</v>
      </c>
      <c r="C148">
        <v>146</v>
      </c>
      <c r="D148">
        <v>296.80538527923898</v>
      </c>
      <c r="E148">
        <v>520.04003787085605</v>
      </c>
      <c r="F148">
        <v>0</v>
      </c>
      <c r="G148">
        <v>0</v>
      </c>
      <c r="H148">
        <v>1</v>
      </c>
      <c r="I148" s="7">
        <f>Table1[[#This Row],[Gas]]+I147</f>
        <v>70107.519600615531</v>
      </c>
      <c r="J148" s="7">
        <f>Table1[[#This Row],[Oil]]+J147</f>
        <v>116102.16183625435</v>
      </c>
      <c r="N148" s="5"/>
      <c r="P148" s="5"/>
    </row>
    <row r="149" spans="1:16" x14ac:dyDescent="0.35">
      <c r="A149">
        <v>147</v>
      </c>
      <c r="B149" s="5">
        <v>41330</v>
      </c>
      <c r="C149">
        <v>147</v>
      </c>
      <c r="D149">
        <v>302.128019241083</v>
      </c>
      <c r="E149">
        <v>523.90093920311904</v>
      </c>
      <c r="F149">
        <v>0</v>
      </c>
      <c r="G149">
        <v>0</v>
      </c>
      <c r="H149">
        <v>1</v>
      </c>
      <c r="I149" s="7">
        <f>Table1[[#This Row],[Gas]]+I148</f>
        <v>70409.647619856609</v>
      </c>
      <c r="J149" s="7">
        <f>Table1[[#This Row],[Oil]]+J148</f>
        <v>116626.06277545747</v>
      </c>
      <c r="N149" s="5"/>
      <c r="P149" s="5"/>
    </row>
    <row r="150" spans="1:16" x14ac:dyDescent="0.35">
      <c r="A150">
        <v>148</v>
      </c>
      <c r="B150" s="5">
        <v>41331</v>
      </c>
      <c r="C150">
        <v>148</v>
      </c>
      <c r="D150">
        <v>307.45065320292798</v>
      </c>
      <c r="E150">
        <v>527.76184053538304</v>
      </c>
      <c r="F150">
        <v>0</v>
      </c>
      <c r="G150">
        <v>0</v>
      </c>
      <c r="H150">
        <v>1</v>
      </c>
      <c r="I150" s="7">
        <f>Table1[[#This Row],[Gas]]+I149</f>
        <v>70717.098273059542</v>
      </c>
      <c r="J150" s="7">
        <f>Table1[[#This Row],[Oil]]+J149</f>
        <v>117153.82461599285</v>
      </c>
      <c r="N150" s="5"/>
      <c r="P150" s="5"/>
    </row>
    <row r="151" spans="1:16" x14ac:dyDescent="0.35">
      <c r="A151">
        <v>149</v>
      </c>
      <c r="B151" s="5">
        <v>41332</v>
      </c>
      <c r="C151">
        <v>149</v>
      </c>
      <c r="D151">
        <v>312.773287164772</v>
      </c>
      <c r="E151">
        <v>531.62274186764705</v>
      </c>
      <c r="F151">
        <v>0</v>
      </c>
      <c r="G151">
        <v>0</v>
      </c>
      <c r="H151">
        <v>1</v>
      </c>
      <c r="I151" s="7">
        <f>Table1[[#This Row],[Gas]]+I150</f>
        <v>71029.871560224317</v>
      </c>
      <c r="J151" s="7">
        <f>Table1[[#This Row],[Oil]]+J150</f>
        <v>117685.4473578605</v>
      </c>
      <c r="N151" s="5"/>
      <c r="P151" s="5"/>
    </row>
    <row r="152" spans="1:16" x14ac:dyDescent="0.35">
      <c r="A152">
        <v>150</v>
      </c>
      <c r="B152" s="5">
        <v>41333</v>
      </c>
      <c r="C152">
        <v>150</v>
      </c>
      <c r="D152">
        <v>318.09592112661699</v>
      </c>
      <c r="E152">
        <v>535.48364319991003</v>
      </c>
      <c r="F152">
        <v>0</v>
      </c>
      <c r="G152">
        <v>0</v>
      </c>
      <c r="H152">
        <v>1</v>
      </c>
      <c r="I152" s="7">
        <f>Table1[[#This Row],[Gas]]+I151</f>
        <v>71347.967481350934</v>
      </c>
      <c r="J152" s="7">
        <f>Table1[[#This Row],[Oil]]+J151</f>
        <v>118220.93100106041</v>
      </c>
      <c r="K152">
        <v>71348</v>
      </c>
      <c r="L152">
        <v>118221</v>
      </c>
      <c r="M152" s="7">
        <f>K152-I152</f>
        <v>3.2518649066332728E-2</v>
      </c>
      <c r="N152" s="7">
        <f>L152-J152</f>
        <v>6.8998939590528607E-2</v>
      </c>
      <c r="P152" s="5"/>
    </row>
    <row r="153" spans="1:16" x14ac:dyDescent="0.35">
      <c r="A153">
        <v>151</v>
      </c>
      <c r="B153" s="5">
        <v>41334</v>
      </c>
      <c r="C153">
        <v>151</v>
      </c>
      <c r="D153">
        <v>323.41803024581202</v>
      </c>
      <c r="E153">
        <v>539.34369431682603</v>
      </c>
      <c r="F153">
        <v>0</v>
      </c>
      <c r="G153">
        <v>0</v>
      </c>
      <c r="H153">
        <v>1</v>
      </c>
      <c r="I153" s="7">
        <f>Table1[[#This Row],[Gas]]+I152</f>
        <v>71671.385511596745</v>
      </c>
      <c r="J153" s="7">
        <f>Table1[[#This Row],[Oil]]+J152</f>
        <v>118760.27469537723</v>
      </c>
      <c r="N153" s="5"/>
      <c r="P153" s="5"/>
    </row>
    <row r="154" spans="1:16" x14ac:dyDescent="0.35">
      <c r="A154">
        <v>152</v>
      </c>
      <c r="B154" s="5">
        <v>41335</v>
      </c>
      <c r="C154">
        <v>152</v>
      </c>
      <c r="D154">
        <v>328.74069919716601</v>
      </c>
      <c r="E154">
        <v>543.20465233011305</v>
      </c>
      <c r="F154">
        <v>0</v>
      </c>
      <c r="G154">
        <v>0</v>
      </c>
      <c r="H154">
        <v>1</v>
      </c>
      <c r="I154" s="7">
        <f>Table1[[#This Row],[Gas]]+I153</f>
        <v>72000.126210793911</v>
      </c>
      <c r="J154" s="7">
        <f>Table1[[#This Row],[Oil]]+J153</f>
        <v>119303.47934770734</v>
      </c>
      <c r="N154" s="5"/>
      <c r="P154" s="5"/>
    </row>
    <row r="155" spans="1:16" x14ac:dyDescent="0.35">
      <c r="A155">
        <v>153</v>
      </c>
      <c r="B155" s="5">
        <v>41336</v>
      </c>
      <c r="C155">
        <v>153</v>
      </c>
      <c r="D155">
        <v>334.06336814852</v>
      </c>
      <c r="E155">
        <v>547.06561034339995</v>
      </c>
      <c r="F155">
        <v>0</v>
      </c>
      <c r="G155">
        <v>0</v>
      </c>
      <c r="H155">
        <v>1</v>
      </c>
      <c r="I155" s="7">
        <f>Table1[[#This Row],[Gas]]+I154</f>
        <v>72334.189578942431</v>
      </c>
      <c r="J155" s="7">
        <f>Table1[[#This Row],[Oil]]+J154</f>
        <v>119850.54495805074</v>
      </c>
      <c r="N155" s="5"/>
      <c r="P155" s="5"/>
    </row>
    <row r="156" spans="1:16" x14ac:dyDescent="0.35">
      <c r="A156">
        <v>154</v>
      </c>
      <c r="B156" s="5">
        <v>41337</v>
      </c>
      <c r="C156">
        <v>154</v>
      </c>
      <c r="D156">
        <v>339.38603709987501</v>
      </c>
      <c r="E156">
        <v>550.92656835668697</v>
      </c>
      <c r="F156">
        <v>0</v>
      </c>
      <c r="G156">
        <v>0</v>
      </c>
      <c r="H156">
        <v>1</v>
      </c>
      <c r="I156" s="7">
        <f>Table1[[#This Row],[Gas]]+I155</f>
        <v>72673.575616042304</v>
      </c>
      <c r="J156" s="7">
        <f>Table1[[#This Row],[Oil]]+J155</f>
        <v>120401.47152640743</v>
      </c>
      <c r="N156" s="5"/>
      <c r="P156" s="5"/>
    </row>
    <row r="157" spans="1:16" x14ac:dyDescent="0.35">
      <c r="A157">
        <v>155</v>
      </c>
      <c r="B157" s="5">
        <v>41338</v>
      </c>
      <c r="C157">
        <v>155</v>
      </c>
      <c r="D157">
        <v>344.708706051229</v>
      </c>
      <c r="E157">
        <v>554.78752636997399</v>
      </c>
      <c r="F157">
        <v>0</v>
      </c>
      <c r="G157">
        <v>0</v>
      </c>
      <c r="H157">
        <v>1</v>
      </c>
      <c r="I157" s="7">
        <f>Table1[[#This Row],[Gas]]+I156</f>
        <v>73018.284322093532</v>
      </c>
      <c r="J157" s="7">
        <f>Table1[[#This Row],[Oil]]+J156</f>
        <v>120956.2590527774</v>
      </c>
      <c r="N157" s="5"/>
      <c r="P157" s="5"/>
    </row>
    <row r="158" spans="1:16" x14ac:dyDescent="0.35">
      <c r="A158">
        <v>156</v>
      </c>
      <c r="B158" s="5">
        <v>41339</v>
      </c>
      <c r="C158">
        <v>156</v>
      </c>
      <c r="D158">
        <v>350.03137500258401</v>
      </c>
      <c r="E158">
        <v>558.64848438325998</v>
      </c>
      <c r="F158">
        <v>0</v>
      </c>
      <c r="G158">
        <v>0</v>
      </c>
      <c r="H158">
        <v>1</v>
      </c>
      <c r="I158" s="7">
        <f>Table1[[#This Row],[Gas]]+I157</f>
        <v>73368.315697096114</v>
      </c>
      <c r="J158" s="7">
        <f>Table1[[#This Row],[Oil]]+J157</f>
        <v>121514.90753716066</v>
      </c>
      <c r="N158" s="5"/>
      <c r="P158" s="5"/>
    </row>
    <row r="159" spans="1:16" x14ac:dyDescent="0.35">
      <c r="A159">
        <v>157</v>
      </c>
      <c r="B159" s="5">
        <v>41340</v>
      </c>
      <c r="C159">
        <v>157</v>
      </c>
      <c r="D159">
        <v>355.354043953938</v>
      </c>
      <c r="E159">
        <v>562.509442396547</v>
      </c>
      <c r="F159">
        <v>0</v>
      </c>
      <c r="G159">
        <v>0</v>
      </c>
      <c r="H159">
        <v>1</v>
      </c>
      <c r="I159" s="7">
        <f>Table1[[#This Row],[Gas]]+I158</f>
        <v>73723.669741050049</v>
      </c>
      <c r="J159" s="7">
        <f>Table1[[#This Row],[Oil]]+J158</f>
        <v>122077.41697955721</v>
      </c>
      <c r="N159" s="5"/>
      <c r="P159" s="5"/>
    </row>
    <row r="160" spans="1:16" x14ac:dyDescent="0.35">
      <c r="A160">
        <v>158</v>
      </c>
      <c r="B160" s="5">
        <v>41341</v>
      </c>
      <c r="C160">
        <v>158</v>
      </c>
      <c r="D160">
        <v>360.67671290529302</v>
      </c>
      <c r="E160">
        <v>566.37040040983402</v>
      </c>
      <c r="F160">
        <v>0</v>
      </c>
      <c r="G160">
        <v>0</v>
      </c>
      <c r="H160">
        <v>1</v>
      </c>
      <c r="I160" s="7">
        <f>Table1[[#This Row],[Gas]]+I159</f>
        <v>74084.346453955339</v>
      </c>
      <c r="J160" s="7">
        <f>Table1[[#This Row],[Oil]]+J159</f>
        <v>122643.78737996705</v>
      </c>
      <c r="N160" s="5"/>
      <c r="P160" s="5"/>
    </row>
    <row r="161" spans="1:16" x14ac:dyDescent="0.35">
      <c r="A161">
        <v>159</v>
      </c>
      <c r="B161" s="5">
        <v>41342</v>
      </c>
      <c r="C161">
        <v>159</v>
      </c>
      <c r="D161">
        <v>365.99938185664701</v>
      </c>
      <c r="E161">
        <v>570.23135842312104</v>
      </c>
      <c r="F161">
        <v>0</v>
      </c>
      <c r="G161">
        <v>0</v>
      </c>
      <c r="H161">
        <v>1</v>
      </c>
      <c r="I161" s="7">
        <f>Table1[[#This Row],[Gas]]+I160</f>
        <v>74450.345835811982</v>
      </c>
      <c r="J161" s="7">
        <f>Table1[[#This Row],[Oil]]+J160</f>
        <v>123214.01873839016</v>
      </c>
      <c r="N161" s="5"/>
      <c r="P161" s="5"/>
    </row>
    <row r="162" spans="1:16" x14ac:dyDescent="0.35">
      <c r="A162">
        <v>160</v>
      </c>
      <c r="B162" s="5">
        <v>41343</v>
      </c>
      <c r="C162">
        <v>160</v>
      </c>
      <c r="D162">
        <v>371.32205080800202</v>
      </c>
      <c r="E162">
        <v>574.09231643640805</v>
      </c>
      <c r="F162">
        <v>0</v>
      </c>
      <c r="G162">
        <v>0</v>
      </c>
      <c r="H162">
        <v>1</v>
      </c>
      <c r="I162" s="7">
        <f>Table1[[#This Row],[Gas]]+I161</f>
        <v>74821.66788661998</v>
      </c>
      <c r="J162" s="7">
        <f>Table1[[#This Row],[Oil]]+J161</f>
        <v>123788.11105482657</v>
      </c>
      <c r="N162" s="5"/>
      <c r="P162" s="5"/>
    </row>
    <row r="163" spans="1:16" x14ac:dyDescent="0.35">
      <c r="A163">
        <v>161</v>
      </c>
      <c r="B163" s="5">
        <v>41344</v>
      </c>
      <c r="C163">
        <v>161</v>
      </c>
      <c r="D163">
        <v>376.64471975935601</v>
      </c>
      <c r="E163">
        <v>577.95327444969496</v>
      </c>
      <c r="F163">
        <v>0</v>
      </c>
      <c r="G163">
        <v>0</v>
      </c>
      <c r="H163">
        <v>1</v>
      </c>
      <c r="I163" s="7">
        <f>Table1[[#This Row],[Gas]]+I162</f>
        <v>75198.312606379332</v>
      </c>
      <c r="J163" s="7">
        <f>Table1[[#This Row],[Oil]]+J162</f>
        <v>124366.06432927627</v>
      </c>
      <c r="N163" s="5"/>
      <c r="P163" s="5"/>
    </row>
    <row r="164" spans="1:16" x14ac:dyDescent="0.35">
      <c r="A164">
        <v>162</v>
      </c>
      <c r="B164" s="5">
        <v>41345</v>
      </c>
      <c r="C164">
        <v>162</v>
      </c>
      <c r="D164">
        <v>381.96738871071102</v>
      </c>
      <c r="E164">
        <v>581.81423246298095</v>
      </c>
      <c r="F164">
        <v>0</v>
      </c>
      <c r="G164">
        <v>0</v>
      </c>
      <c r="H164">
        <v>1</v>
      </c>
      <c r="I164" s="7">
        <f>Table1[[#This Row],[Gas]]+I163</f>
        <v>75580.279995090037</v>
      </c>
      <c r="J164" s="7">
        <f>Table1[[#This Row],[Oil]]+J163</f>
        <v>124947.87856173926</v>
      </c>
      <c r="N164" s="5"/>
      <c r="P164" s="5"/>
    </row>
    <row r="165" spans="1:16" x14ac:dyDescent="0.35">
      <c r="A165">
        <v>163</v>
      </c>
      <c r="B165" s="5">
        <v>41346</v>
      </c>
      <c r="C165">
        <v>163</v>
      </c>
      <c r="D165">
        <v>387.29005766206501</v>
      </c>
      <c r="E165">
        <v>585.67519047626797</v>
      </c>
      <c r="F165">
        <v>0</v>
      </c>
      <c r="G165">
        <v>0</v>
      </c>
      <c r="H165">
        <v>1</v>
      </c>
      <c r="I165" s="7">
        <f>Table1[[#This Row],[Gas]]+I164</f>
        <v>75967.570052752097</v>
      </c>
      <c r="J165" s="7">
        <f>Table1[[#This Row],[Oil]]+J164</f>
        <v>125533.55375221552</v>
      </c>
      <c r="N165" s="5"/>
      <c r="P165" s="5"/>
    </row>
    <row r="166" spans="1:16" x14ac:dyDescent="0.35">
      <c r="A166">
        <v>164</v>
      </c>
      <c r="B166" s="5">
        <v>41347</v>
      </c>
      <c r="C166">
        <v>164</v>
      </c>
      <c r="D166">
        <v>392.61272661342002</v>
      </c>
      <c r="E166">
        <v>589.53614848955499</v>
      </c>
      <c r="F166">
        <v>0</v>
      </c>
      <c r="G166">
        <v>0</v>
      </c>
      <c r="H166">
        <v>1</v>
      </c>
      <c r="I166" s="7">
        <f>Table1[[#This Row],[Gas]]+I165</f>
        <v>76360.18277936551</v>
      </c>
      <c r="J166" s="7">
        <f>Table1[[#This Row],[Oil]]+J165</f>
        <v>126123.08990070508</v>
      </c>
      <c r="N166" s="5"/>
      <c r="P166" s="5"/>
    </row>
    <row r="167" spans="1:16" x14ac:dyDescent="0.35">
      <c r="A167">
        <v>165</v>
      </c>
      <c r="B167" s="5">
        <v>41348</v>
      </c>
      <c r="C167">
        <v>165</v>
      </c>
      <c r="D167">
        <v>397.93539556477401</v>
      </c>
      <c r="E167">
        <v>593.39710650284201</v>
      </c>
      <c r="F167">
        <v>0</v>
      </c>
      <c r="G167">
        <v>0</v>
      </c>
      <c r="H167">
        <v>1</v>
      </c>
      <c r="I167" s="7">
        <f>Table1[[#This Row],[Gas]]+I166</f>
        <v>76758.118174930278</v>
      </c>
      <c r="J167" s="7">
        <f>Table1[[#This Row],[Oil]]+J166</f>
        <v>126716.48700720792</v>
      </c>
      <c r="N167" s="5"/>
      <c r="P167" s="5"/>
    </row>
    <row r="168" spans="1:16" x14ac:dyDescent="0.35">
      <c r="A168">
        <v>166</v>
      </c>
      <c r="B168" s="5">
        <v>41349</v>
      </c>
      <c r="C168">
        <v>166</v>
      </c>
      <c r="D168">
        <v>403.258064516128</v>
      </c>
      <c r="E168">
        <v>597.25806451612902</v>
      </c>
      <c r="F168">
        <v>0</v>
      </c>
      <c r="G168">
        <v>0</v>
      </c>
      <c r="H168">
        <v>1</v>
      </c>
      <c r="I168" s="7">
        <f>Table1[[#This Row],[Gas]]+I167</f>
        <v>77161.376239446399</v>
      </c>
      <c r="J168" s="7">
        <f>Table1[[#This Row],[Oil]]+J167</f>
        <v>127313.74507172406</v>
      </c>
      <c r="N168" s="5"/>
      <c r="P168" s="5"/>
    </row>
    <row r="169" spans="1:16" x14ac:dyDescent="0.35">
      <c r="A169">
        <v>167</v>
      </c>
      <c r="B169" s="5">
        <v>41350</v>
      </c>
      <c r="C169">
        <v>167</v>
      </c>
      <c r="D169">
        <v>408.58073346748301</v>
      </c>
      <c r="E169">
        <v>601.11902252941502</v>
      </c>
      <c r="F169">
        <v>0</v>
      </c>
      <c r="G169">
        <v>0</v>
      </c>
      <c r="H169">
        <v>1</v>
      </c>
      <c r="I169" s="7">
        <f>Table1[[#This Row],[Gas]]+I168</f>
        <v>77569.956972913889</v>
      </c>
      <c r="J169" s="7">
        <f>Table1[[#This Row],[Oil]]+J168</f>
        <v>127914.86409425347</v>
      </c>
      <c r="N169" s="5"/>
      <c r="P169" s="5"/>
    </row>
    <row r="170" spans="1:16" x14ac:dyDescent="0.35">
      <c r="A170">
        <v>168</v>
      </c>
      <c r="B170" s="5">
        <v>41351</v>
      </c>
      <c r="C170">
        <v>168</v>
      </c>
      <c r="D170">
        <v>413.90340241883803</v>
      </c>
      <c r="E170">
        <v>604.97998054270204</v>
      </c>
      <c r="F170">
        <v>0</v>
      </c>
      <c r="G170">
        <v>0</v>
      </c>
      <c r="H170">
        <v>1</v>
      </c>
      <c r="I170" s="7">
        <f>Table1[[#This Row],[Gas]]+I169</f>
        <v>77983.860375332733</v>
      </c>
      <c r="J170" s="7">
        <f>Table1[[#This Row],[Oil]]+J169</f>
        <v>128519.84407479617</v>
      </c>
      <c r="N170" s="5"/>
      <c r="P170" s="5"/>
    </row>
    <row r="171" spans="1:16" x14ac:dyDescent="0.35">
      <c r="A171">
        <v>169</v>
      </c>
      <c r="B171" s="5">
        <v>41352</v>
      </c>
      <c r="C171">
        <v>169</v>
      </c>
      <c r="D171">
        <v>419.22607137019202</v>
      </c>
      <c r="E171">
        <v>608.84093855598906</v>
      </c>
      <c r="F171">
        <v>0</v>
      </c>
      <c r="G171">
        <v>0</v>
      </c>
      <c r="H171">
        <v>1</v>
      </c>
      <c r="I171" s="7">
        <f>Table1[[#This Row],[Gas]]+I170</f>
        <v>78403.086446702931</v>
      </c>
      <c r="J171" s="7">
        <f>Table1[[#This Row],[Oil]]+J170</f>
        <v>129128.68501335217</v>
      </c>
      <c r="N171" s="5"/>
      <c r="P171" s="5"/>
    </row>
    <row r="172" spans="1:16" x14ac:dyDescent="0.35">
      <c r="A172">
        <v>170</v>
      </c>
      <c r="B172" s="5">
        <v>41353</v>
      </c>
      <c r="C172">
        <v>170</v>
      </c>
      <c r="D172">
        <v>424.54874032154697</v>
      </c>
      <c r="E172">
        <v>612.70189656927596</v>
      </c>
      <c r="F172">
        <v>0</v>
      </c>
      <c r="G172">
        <v>0</v>
      </c>
      <c r="H172">
        <v>1</v>
      </c>
      <c r="I172" s="7">
        <f>Table1[[#This Row],[Gas]]+I171</f>
        <v>78827.635187024483</v>
      </c>
      <c r="J172" s="7">
        <f>Table1[[#This Row],[Oil]]+J171</f>
        <v>129741.38690992144</v>
      </c>
      <c r="N172" s="5"/>
      <c r="P172" s="5"/>
    </row>
    <row r="173" spans="1:16" x14ac:dyDescent="0.35">
      <c r="A173">
        <v>171</v>
      </c>
      <c r="B173" s="5">
        <v>41354</v>
      </c>
      <c r="C173">
        <v>171</v>
      </c>
      <c r="D173">
        <v>429.87140927290102</v>
      </c>
      <c r="E173">
        <v>616.56285458256298</v>
      </c>
      <c r="F173">
        <v>0</v>
      </c>
      <c r="G173">
        <v>0</v>
      </c>
      <c r="H173">
        <v>1</v>
      </c>
      <c r="I173" s="7">
        <f>Table1[[#This Row],[Gas]]+I172</f>
        <v>79257.506596297389</v>
      </c>
      <c r="J173" s="7">
        <f>Table1[[#This Row],[Oil]]+J172</f>
        <v>130357.949764504</v>
      </c>
      <c r="N173" s="5"/>
      <c r="P173" s="5"/>
    </row>
    <row r="174" spans="1:16" x14ac:dyDescent="0.35">
      <c r="A174">
        <v>172</v>
      </c>
      <c r="B174" s="5">
        <v>41355</v>
      </c>
      <c r="C174">
        <v>172</v>
      </c>
      <c r="D174">
        <v>435.19407822425597</v>
      </c>
      <c r="E174">
        <v>620.42381259584999</v>
      </c>
      <c r="F174">
        <v>0</v>
      </c>
      <c r="G174">
        <v>0</v>
      </c>
      <c r="H174">
        <v>1</v>
      </c>
      <c r="I174" s="7">
        <f>Table1[[#This Row],[Gas]]+I173</f>
        <v>79692.700674521649</v>
      </c>
      <c r="J174" s="7">
        <f>Table1[[#This Row],[Oil]]+J173</f>
        <v>130978.37357709985</v>
      </c>
      <c r="N174" s="5"/>
      <c r="P174" s="5"/>
    </row>
    <row r="175" spans="1:16" x14ac:dyDescent="0.35">
      <c r="A175">
        <v>173</v>
      </c>
      <c r="B175" s="5">
        <v>41356</v>
      </c>
      <c r="C175">
        <v>173</v>
      </c>
      <c r="D175">
        <v>440.51674717561002</v>
      </c>
      <c r="E175">
        <v>624.28477060913599</v>
      </c>
      <c r="F175">
        <v>0</v>
      </c>
      <c r="G175">
        <v>0</v>
      </c>
      <c r="H175">
        <v>1</v>
      </c>
      <c r="I175" s="7">
        <f>Table1[[#This Row],[Gas]]+I174</f>
        <v>80133.217421697263</v>
      </c>
      <c r="J175" s="7">
        <f>Table1[[#This Row],[Oil]]+J174</f>
        <v>131602.65834770899</v>
      </c>
      <c r="N175" s="5"/>
      <c r="P175" s="5"/>
    </row>
    <row r="176" spans="1:16" x14ac:dyDescent="0.35">
      <c r="A176">
        <v>174</v>
      </c>
      <c r="B176" s="5">
        <v>41357</v>
      </c>
      <c r="C176">
        <v>174</v>
      </c>
      <c r="D176">
        <v>445.83941612696401</v>
      </c>
      <c r="E176">
        <v>628.14572862242301</v>
      </c>
      <c r="F176">
        <v>0</v>
      </c>
      <c r="G176">
        <v>0</v>
      </c>
      <c r="H176">
        <v>1</v>
      </c>
      <c r="I176" s="7">
        <f>Table1[[#This Row],[Gas]]+I175</f>
        <v>80579.056837824231</v>
      </c>
      <c r="J176" s="7">
        <f>Table1[[#This Row],[Oil]]+J175</f>
        <v>132230.80407633141</v>
      </c>
      <c r="N176" s="5"/>
      <c r="P176" s="5"/>
    </row>
    <row r="177" spans="1:16" x14ac:dyDescent="0.35">
      <c r="A177">
        <v>175</v>
      </c>
      <c r="B177" s="5">
        <v>41358</v>
      </c>
      <c r="C177">
        <v>175</v>
      </c>
      <c r="D177">
        <v>451.16208507831902</v>
      </c>
      <c r="E177">
        <v>632.00668663571003</v>
      </c>
      <c r="F177">
        <v>0</v>
      </c>
      <c r="G177">
        <v>0</v>
      </c>
      <c r="H177">
        <v>1</v>
      </c>
      <c r="I177" s="7">
        <f>Table1[[#This Row],[Gas]]+I176</f>
        <v>81030.218922902553</v>
      </c>
      <c r="J177" s="7">
        <f>Table1[[#This Row],[Oil]]+J176</f>
        <v>132862.81076296713</v>
      </c>
      <c r="N177" s="5"/>
      <c r="P177" s="5"/>
    </row>
    <row r="178" spans="1:16" x14ac:dyDescent="0.35">
      <c r="A178">
        <v>176</v>
      </c>
      <c r="B178" s="5">
        <v>41359</v>
      </c>
      <c r="C178">
        <v>176</v>
      </c>
      <c r="D178">
        <v>456.48475402967301</v>
      </c>
      <c r="E178">
        <v>635.86764464899704</v>
      </c>
      <c r="F178">
        <v>0</v>
      </c>
      <c r="G178">
        <v>0</v>
      </c>
      <c r="H178">
        <v>1</v>
      </c>
      <c r="I178" s="7">
        <f>Table1[[#This Row],[Gas]]+I177</f>
        <v>81486.703676932229</v>
      </c>
      <c r="J178" s="7">
        <f>Table1[[#This Row],[Oil]]+J177</f>
        <v>133498.67840761613</v>
      </c>
      <c r="N178" s="5"/>
      <c r="P178" s="5"/>
    </row>
    <row r="179" spans="1:16" x14ac:dyDescent="0.35">
      <c r="A179">
        <v>177</v>
      </c>
      <c r="B179" s="5">
        <v>41360</v>
      </c>
      <c r="C179">
        <v>177</v>
      </c>
      <c r="D179">
        <v>461.80742298102803</v>
      </c>
      <c r="E179">
        <v>639.72860266228395</v>
      </c>
      <c r="F179">
        <v>0</v>
      </c>
      <c r="G179">
        <v>0</v>
      </c>
      <c r="H179">
        <v>1</v>
      </c>
      <c r="I179" s="7">
        <f>Table1[[#This Row],[Gas]]+I178</f>
        <v>81948.511099913259</v>
      </c>
      <c r="J179" s="7">
        <f>Table1[[#This Row],[Oil]]+J178</f>
        <v>134138.4070102784</v>
      </c>
      <c r="N179" s="5"/>
      <c r="P179" s="5"/>
    </row>
    <row r="180" spans="1:16" x14ac:dyDescent="0.35">
      <c r="A180">
        <v>178</v>
      </c>
      <c r="B180" s="5">
        <v>41361</v>
      </c>
      <c r="C180">
        <v>178</v>
      </c>
      <c r="D180">
        <v>467.13009193238202</v>
      </c>
      <c r="E180">
        <v>643.58956067557097</v>
      </c>
      <c r="F180">
        <v>0</v>
      </c>
      <c r="G180">
        <v>0</v>
      </c>
      <c r="H180">
        <v>1</v>
      </c>
      <c r="I180" s="7">
        <f>Table1[[#This Row],[Gas]]+I179</f>
        <v>82415.641191845643</v>
      </c>
      <c r="J180" s="7">
        <f>Table1[[#This Row],[Oil]]+J179</f>
        <v>134781.99657095398</v>
      </c>
      <c r="N180" s="5"/>
      <c r="P180" s="5"/>
    </row>
    <row r="181" spans="1:16" x14ac:dyDescent="0.35">
      <c r="A181">
        <v>179</v>
      </c>
      <c r="B181" s="5">
        <v>41362</v>
      </c>
      <c r="C181">
        <v>179</v>
      </c>
      <c r="D181">
        <v>472.45276088373703</v>
      </c>
      <c r="E181">
        <v>647.45051868885798</v>
      </c>
      <c r="F181">
        <v>0</v>
      </c>
      <c r="G181">
        <v>0</v>
      </c>
      <c r="H181">
        <v>1</v>
      </c>
      <c r="I181" s="7">
        <f>Table1[[#This Row],[Gas]]+I180</f>
        <v>82888.093952729381</v>
      </c>
      <c r="J181" s="7">
        <f>Table1[[#This Row],[Oil]]+J180</f>
        <v>135429.44708964284</v>
      </c>
      <c r="N181" s="5"/>
      <c r="P181" s="5"/>
    </row>
    <row r="182" spans="1:16" x14ac:dyDescent="0.35">
      <c r="A182">
        <v>180</v>
      </c>
      <c r="B182" s="5">
        <v>41363</v>
      </c>
      <c r="C182">
        <v>180</v>
      </c>
      <c r="D182">
        <v>477.77542983509102</v>
      </c>
      <c r="E182">
        <v>651.31147670214398</v>
      </c>
      <c r="F182">
        <v>0</v>
      </c>
      <c r="G182">
        <v>0</v>
      </c>
      <c r="H182">
        <v>1</v>
      </c>
      <c r="I182" s="7">
        <f>Table1[[#This Row],[Gas]]+I181</f>
        <v>83365.869382564473</v>
      </c>
      <c r="J182" s="7">
        <f>Table1[[#This Row],[Oil]]+J181</f>
        <v>136080.75856634497</v>
      </c>
      <c r="P182" s="5"/>
    </row>
    <row r="183" spans="1:16" x14ac:dyDescent="0.35">
      <c r="A183">
        <v>181</v>
      </c>
      <c r="B183" s="5">
        <v>41364</v>
      </c>
      <c r="C183">
        <v>181</v>
      </c>
      <c r="D183">
        <v>483.09809878644597</v>
      </c>
      <c r="E183">
        <v>655.172434715431</v>
      </c>
      <c r="F183">
        <v>0</v>
      </c>
      <c r="G183">
        <v>0</v>
      </c>
      <c r="H183">
        <v>1</v>
      </c>
      <c r="I183" s="7">
        <f>Table1[[#This Row],[Gas]]+I182</f>
        <v>83848.967481350919</v>
      </c>
      <c r="J183" s="7">
        <f>Table1[[#This Row],[Oil]]+J182</f>
        <v>136735.93100106041</v>
      </c>
      <c r="K183">
        <v>83849</v>
      </c>
      <c r="L183">
        <v>136736</v>
      </c>
      <c r="M183" s="7">
        <f>K183-I183</f>
        <v>3.2518649080884643E-2</v>
      </c>
      <c r="N183" s="7">
        <f>L183-J183</f>
        <v>6.8998939590528607E-2</v>
      </c>
      <c r="P183" s="5"/>
    </row>
    <row r="184" spans="1:16" x14ac:dyDescent="0.35">
      <c r="B184" s="5"/>
      <c r="D184" s="1"/>
      <c r="E184" s="1"/>
      <c r="I184" s="7">
        <f>AB7</f>
        <v>83849</v>
      </c>
      <c r="J184" s="7">
        <f>AC7</f>
        <v>136736</v>
      </c>
      <c r="N184" s="5"/>
      <c r="P184" s="5"/>
    </row>
    <row r="185" spans="1:16" x14ac:dyDescent="0.35">
      <c r="N185" s="5"/>
      <c r="P185" s="5"/>
    </row>
    <row r="186" spans="1:16" x14ac:dyDescent="0.35">
      <c r="N186" s="5"/>
      <c r="P186" s="5"/>
    </row>
    <row r="187" spans="1:16" x14ac:dyDescent="0.35">
      <c r="N187" s="5"/>
      <c r="P187" s="5"/>
    </row>
    <row r="188" spans="1:16" x14ac:dyDescent="0.35">
      <c r="N188" s="5"/>
      <c r="P188" s="5"/>
    </row>
    <row r="189" spans="1:16" x14ac:dyDescent="0.35">
      <c r="N189" s="5"/>
      <c r="P189" s="5"/>
    </row>
    <row r="190" spans="1:16" x14ac:dyDescent="0.35">
      <c r="N190" s="5"/>
      <c r="P190" s="5"/>
    </row>
    <row r="191" spans="1:16" x14ac:dyDescent="0.35">
      <c r="N191" s="5"/>
      <c r="P191" s="5"/>
    </row>
    <row r="192" spans="1:16" x14ac:dyDescent="0.35">
      <c r="P192" s="5"/>
    </row>
    <row r="193" spans="16:16" x14ac:dyDescent="0.35">
      <c r="P193" s="5"/>
    </row>
    <row r="194" spans="16:16" x14ac:dyDescent="0.35">
      <c r="P194" s="5"/>
    </row>
    <row r="195" spans="16:16" x14ac:dyDescent="0.35">
      <c r="P195" s="5"/>
    </row>
    <row r="196" spans="16:16" x14ac:dyDescent="0.35">
      <c r="P196" s="5"/>
    </row>
    <row r="197" spans="16:16" x14ac:dyDescent="0.35">
      <c r="P197" s="5"/>
    </row>
    <row r="198" spans="16:16" x14ac:dyDescent="0.35">
      <c r="P198" s="5"/>
    </row>
    <row r="199" spans="16:16" x14ac:dyDescent="0.35">
      <c r="P199" s="5"/>
    </row>
    <row r="200" spans="16:16" x14ac:dyDescent="0.35">
      <c r="P200" s="5"/>
    </row>
    <row r="201" spans="16:16" x14ac:dyDescent="0.35">
      <c r="P201" s="5"/>
    </row>
    <row r="202" spans="16:16" x14ac:dyDescent="0.35">
      <c r="P202" s="5"/>
    </row>
    <row r="203" spans="16:16" x14ac:dyDescent="0.35">
      <c r="P203" s="5"/>
    </row>
    <row r="204" spans="16:16" x14ac:dyDescent="0.35">
      <c r="P204" s="5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trmcnealy</dc:creator>
  <cp:lastModifiedBy>trmcnealy</cp:lastModifiedBy>
  <dcterms:created xsi:type="dcterms:W3CDTF">2020-12-05T16:15:57Z</dcterms:created>
  <dcterms:modified xsi:type="dcterms:W3CDTF">2020-12-22T08:01:03Z</dcterms:modified>
</cp:coreProperties>
</file>