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25420" windowHeight="14220" firstSheet="3" activeTab="3"/>
  </bookViews>
  <sheets>
    <sheet name="OC_Manual_Summary" sheetId="8" r:id="rId1"/>
    <sheet name="F15_SweepMrkLocations" sheetId="10" r:id="rId2"/>
    <sheet name="ZS_2011_F8_regions" sheetId="6" r:id="rId3"/>
    <sheet name="150202_OCG_hlF2markermapWahlber" sheetId="11" r:id="rId4"/>
    <sheet name="Wahlberg_QTL" sheetId="13" r:id="rId5"/>
    <sheet name="Estimates_BW8_Wahlberg2009" sheetId="9" r:id="rId6"/>
    <sheet name="Jacobsson_QTL" sheetId="12" r:id="rId7"/>
    <sheet name="ZS_Summary_sig_sweeps" sheetId="7" r:id="rId8"/>
    <sheet name="ZS_2009_results" sheetId="5" r:id="rId9"/>
    <sheet name="ZS_2009_mrks" sheetId="1" r:id="rId10"/>
    <sheet name="ZS_2004_mrks" sheetId="3" r:id="rId11"/>
    <sheet name="2004_results" sheetId="4" r:id="rId12"/>
  </sheets>
  <externalReferences>
    <externalReference r:id="rId13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8" l="1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24" i="8"/>
  <c r="B3" i="8"/>
  <c r="N3" i="8"/>
  <c r="O3" i="8"/>
  <c r="C3" i="8"/>
  <c r="B4" i="8"/>
  <c r="N4" i="8"/>
  <c r="O4" i="8"/>
  <c r="C4" i="8"/>
  <c r="B5" i="8"/>
  <c r="N5" i="8"/>
  <c r="O5" i="8"/>
  <c r="C5" i="8"/>
  <c r="B6" i="8"/>
  <c r="N6" i="8"/>
  <c r="O6" i="8"/>
  <c r="C6" i="8"/>
  <c r="B7" i="8"/>
  <c r="N7" i="8"/>
  <c r="O7" i="8"/>
  <c r="C7" i="8"/>
  <c r="B8" i="8"/>
  <c r="N8" i="8"/>
  <c r="O8" i="8"/>
  <c r="C8" i="8"/>
  <c r="B9" i="8"/>
  <c r="N9" i="8"/>
  <c r="O9" i="8"/>
  <c r="C9" i="8"/>
  <c r="B10" i="8"/>
  <c r="N10" i="8"/>
  <c r="O10" i="8"/>
  <c r="C10" i="8"/>
  <c r="B11" i="8"/>
  <c r="N11" i="8"/>
  <c r="O11" i="8"/>
  <c r="C11" i="8"/>
  <c r="B12" i="8"/>
  <c r="N12" i="8"/>
  <c r="O12" i="8"/>
  <c r="C12" i="8"/>
  <c r="B13" i="8"/>
  <c r="N13" i="8"/>
  <c r="O13" i="8"/>
  <c r="C13" i="8"/>
  <c r="B14" i="8"/>
  <c r="N14" i="8"/>
  <c r="O14" i="8"/>
  <c r="C14" i="8"/>
  <c r="B15" i="8"/>
  <c r="N15" i="8"/>
  <c r="O15" i="8"/>
  <c r="C15" i="8"/>
  <c r="B16" i="8"/>
  <c r="N16" i="8"/>
  <c r="O16" i="8"/>
  <c r="C16" i="8"/>
  <c r="B17" i="8"/>
  <c r="N17" i="8"/>
  <c r="O17" i="8"/>
  <c r="C17" i="8"/>
  <c r="B18" i="8"/>
  <c r="N18" i="8"/>
  <c r="O18" i="8"/>
  <c r="C18" i="8"/>
  <c r="B19" i="8"/>
  <c r="N19" i="8"/>
  <c r="O19" i="8"/>
  <c r="C19" i="8"/>
  <c r="B2" i="8"/>
  <c r="N2" i="8"/>
  <c r="O2" i="8"/>
  <c r="C2" i="8"/>
  <c r="Q47" i="8"/>
  <c r="G47" i="8"/>
  <c r="M48" i="8"/>
  <c r="Q48" i="8"/>
  <c r="G48" i="8"/>
  <c r="M51" i="8"/>
  <c r="Q51" i="8"/>
  <c r="G51" i="8"/>
  <c r="Q55" i="8"/>
  <c r="G55" i="8"/>
  <c r="Q56" i="8"/>
  <c r="G56" i="8"/>
  <c r="Q57" i="8"/>
  <c r="G57" i="8"/>
  <c r="Q58" i="8"/>
  <c r="G58" i="8"/>
  <c r="Q59" i="8"/>
  <c r="G59" i="8"/>
  <c r="Q62" i="8"/>
  <c r="G62" i="8"/>
  <c r="Q63" i="8"/>
  <c r="G63" i="8"/>
  <c r="Q64" i="8"/>
  <c r="G64" i="8"/>
  <c r="Q65" i="8"/>
  <c r="G65" i="8"/>
  <c r="Q66" i="8"/>
  <c r="G66" i="8"/>
  <c r="M46" i="8"/>
  <c r="Q46" i="8"/>
  <c r="G46" i="8"/>
  <c r="L47" i="8"/>
  <c r="F47" i="8"/>
  <c r="H48" i="8"/>
  <c r="L48" i="8"/>
  <c r="F48" i="8"/>
  <c r="L51" i="8"/>
  <c r="F51" i="8"/>
  <c r="L55" i="8"/>
  <c r="F55" i="8"/>
  <c r="L56" i="8"/>
  <c r="F56" i="8"/>
  <c r="L57" i="8"/>
  <c r="F57" i="8"/>
  <c r="L58" i="8"/>
  <c r="F58" i="8"/>
  <c r="L59" i="8"/>
  <c r="F59" i="8"/>
  <c r="L62" i="8"/>
  <c r="F62" i="8"/>
  <c r="L63" i="8"/>
  <c r="F63" i="8"/>
  <c r="L64" i="8"/>
  <c r="F64" i="8"/>
  <c r="L65" i="8"/>
  <c r="F65" i="8"/>
  <c r="L66" i="8"/>
  <c r="F66" i="8"/>
  <c r="H46" i="8"/>
  <c r="L46" i="8"/>
  <c r="F46" i="8"/>
  <c r="K47" i="8"/>
  <c r="AQ3" i="8"/>
  <c r="P47" i="8"/>
  <c r="AS3" i="8"/>
  <c r="AU3" i="8"/>
  <c r="AQ4" i="8"/>
  <c r="P48" i="8"/>
  <c r="AS4" i="8"/>
  <c r="AU4" i="8"/>
  <c r="AQ5" i="8"/>
  <c r="P51" i="8"/>
  <c r="AS5" i="8"/>
  <c r="AU5" i="8"/>
  <c r="AQ6" i="8"/>
  <c r="P55" i="8"/>
  <c r="AS6" i="8"/>
  <c r="AU6" i="8"/>
  <c r="AQ7" i="8"/>
  <c r="P56" i="8"/>
  <c r="AS7" i="8"/>
  <c r="AU7" i="8"/>
  <c r="AQ8" i="8"/>
  <c r="P57" i="8"/>
  <c r="AS8" i="8"/>
  <c r="AU8" i="8"/>
  <c r="AQ9" i="8"/>
  <c r="P58" i="8"/>
  <c r="AS9" i="8"/>
  <c r="AU9" i="8"/>
  <c r="AQ10" i="8"/>
  <c r="P59" i="8"/>
  <c r="AS10" i="8"/>
  <c r="AU10" i="8"/>
  <c r="AQ11" i="8"/>
  <c r="P62" i="8"/>
  <c r="AS11" i="8"/>
  <c r="AU11" i="8"/>
  <c r="AQ12" i="8"/>
  <c r="P63" i="8"/>
  <c r="AS12" i="8"/>
  <c r="AU12" i="8"/>
  <c r="AQ13" i="8"/>
  <c r="P64" i="8"/>
  <c r="AS13" i="8"/>
  <c r="AU13" i="8"/>
  <c r="AQ14" i="8"/>
  <c r="P65" i="8"/>
  <c r="AS14" i="8"/>
  <c r="AU14" i="8"/>
  <c r="AQ15" i="8"/>
  <c r="P66" i="8"/>
  <c r="AS15" i="8"/>
  <c r="AU15" i="8"/>
  <c r="AQ2" i="8"/>
  <c r="P46" i="8"/>
  <c r="AS2" i="8"/>
  <c r="AU2" i="8"/>
  <c r="AR3" i="8"/>
  <c r="AT3" i="8"/>
  <c r="K48" i="8"/>
  <c r="AR4" i="8"/>
  <c r="AT4" i="8"/>
  <c r="K51" i="8"/>
  <c r="AR5" i="8"/>
  <c r="AT5" i="8"/>
  <c r="K55" i="8"/>
  <c r="AR6" i="8"/>
  <c r="AT6" i="8"/>
  <c r="K56" i="8"/>
  <c r="AR7" i="8"/>
  <c r="AT7" i="8"/>
  <c r="K57" i="8"/>
  <c r="AR8" i="8"/>
  <c r="AT8" i="8"/>
  <c r="K58" i="8"/>
  <c r="AR9" i="8"/>
  <c r="AT9" i="8"/>
  <c r="K59" i="8"/>
  <c r="AR10" i="8"/>
  <c r="AT10" i="8"/>
  <c r="K62" i="8"/>
  <c r="AR11" i="8"/>
  <c r="AT11" i="8"/>
  <c r="K63" i="8"/>
  <c r="AR12" i="8"/>
  <c r="AT12" i="8"/>
  <c r="K64" i="8"/>
  <c r="AR13" i="8"/>
  <c r="AT13" i="8"/>
  <c r="K65" i="8"/>
  <c r="AR14" i="8"/>
  <c r="AT14" i="8"/>
  <c r="K66" i="8"/>
  <c r="AR15" i="8"/>
  <c r="AT15" i="8"/>
  <c r="K46" i="8"/>
  <c r="AR2" i="8"/>
  <c r="AT2" i="8"/>
  <c r="I63" i="8"/>
  <c r="I64" i="8"/>
  <c r="I65" i="8"/>
  <c r="I66" i="8"/>
  <c r="I62" i="8"/>
  <c r="O55" i="8"/>
  <c r="J51" i="8"/>
  <c r="N56" i="8"/>
  <c r="N57" i="8"/>
  <c r="N58" i="8"/>
  <c r="N59" i="8"/>
  <c r="N55" i="8"/>
  <c r="I56" i="8"/>
  <c r="I57" i="8"/>
  <c r="I58" i="8"/>
  <c r="I59" i="8"/>
  <c r="I55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4" i="8"/>
  <c r="F2" i="8"/>
  <c r="J2" i="8"/>
  <c r="K2" i="8"/>
  <c r="L2" i="8"/>
  <c r="M2" i="8"/>
  <c r="P2" i="8"/>
  <c r="Z2" i="8"/>
  <c r="AA2" i="8"/>
  <c r="Y2" i="8"/>
  <c r="Q2" i="8"/>
  <c r="R2" i="8"/>
  <c r="T2" i="8"/>
  <c r="U2" i="8"/>
  <c r="V2" i="8"/>
  <c r="W2" i="8"/>
  <c r="AE2" i="8"/>
  <c r="AG2" i="8"/>
  <c r="AI2" i="8"/>
  <c r="AJ2" i="8"/>
  <c r="D24" i="8"/>
  <c r="AN2" i="8"/>
  <c r="AO2" i="8"/>
  <c r="F3" i="8"/>
  <c r="J3" i="8"/>
  <c r="K3" i="8"/>
  <c r="L3" i="8"/>
  <c r="M3" i="8"/>
  <c r="P3" i="8"/>
  <c r="Z3" i="8"/>
  <c r="AA3" i="8"/>
  <c r="Y3" i="8"/>
  <c r="Q3" i="8"/>
  <c r="R3" i="8"/>
  <c r="T3" i="8"/>
  <c r="U3" i="8"/>
  <c r="V3" i="8"/>
  <c r="W3" i="8"/>
  <c r="AE3" i="8"/>
  <c r="AG3" i="8"/>
  <c r="AI3" i="8"/>
  <c r="AJ3" i="8"/>
  <c r="D25" i="8"/>
  <c r="AN3" i="8"/>
  <c r="AO3" i="8"/>
  <c r="F4" i="8"/>
  <c r="J4" i="8"/>
  <c r="K4" i="8"/>
  <c r="L4" i="8"/>
  <c r="M4" i="8"/>
  <c r="P4" i="8"/>
  <c r="Z4" i="8"/>
  <c r="AA4" i="8"/>
  <c r="Y4" i="8"/>
  <c r="Q4" i="8"/>
  <c r="R4" i="8"/>
  <c r="T4" i="8"/>
  <c r="U4" i="8"/>
  <c r="V4" i="8"/>
  <c r="W4" i="8"/>
  <c r="AE4" i="8"/>
  <c r="AG4" i="8"/>
  <c r="AI4" i="8"/>
  <c r="AJ4" i="8"/>
  <c r="D26" i="8"/>
  <c r="AN4" i="8"/>
  <c r="AO4" i="8"/>
  <c r="F5" i="8"/>
  <c r="J5" i="8"/>
  <c r="K5" i="8"/>
  <c r="L5" i="8"/>
  <c r="M5" i="8"/>
  <c r="P5" i="8"/>
  <c r="Z5" i="8"/>
  <c r="AA5" i="8"/>
  <c r="Y5" i="8"/>
  <c r="Q5" i="8"/>
  <c r="R5" i="8"/>
  <c r="T5" i="8"/>
  <c r="U5" i="8"/>
  <c r="V5" i="8"/>
  <c r="W5" i="8"/>
  <c r="AE5" i="8"/>
  <c r="AG5" i="8"/>
  <c r="AI5" i="8"/>
  <c r="AJ5" i="8"/>
  <c r="D27" i="8"/>
  <c r="AN5" i="8"/>
  <c r="AO5" i="8"/>
  <c r="F6" i="8"/>
  <c r="J6" i="8"/>
  <c r="K6" i="8"/>
  <c r="L6" i="8"/>
  <c r="M6" i="8"/>
  <c r="P6" i="8"/>
  <c r="Z6" i="8"/>
  <c r="AA6" i="8"/>
  <c r="Y6" i="8"/>
  <c r="Q6" i="8"/>
  <c r="R6" i="8"/>
  <c r="T6" i="8"/>
  <c r="U6" i="8"/>
  <c r="V6" i="8"/>
  <c r="W6" i="8"/>
  <c r="AE6" i="8"/>
  <c r="AG6" i="8"/>
  <c r="AI6" i="8"/>
  <c r="AJ6" i="8"/>
  <c r="D28" i="8"/>
  <c r="AN6" i="8"/>
  <c r="AO6" i="8"/>
  <c r="F7" i="8"/>
  <c r="J7" i="8"/>
  <c r="K7" i="8"/>
  <c r="L7" i="8"/>
  <c r="M7" i="8"/>
  <c r="P7" i="8"/>
  <c r="Z7" i="8"/>
  <c r="AA7" i="8"/>
  <c r="Y7" i="8"/>
  <c r="Q7" i="8"/>
  <c r="R7" i="8"/>
  <c r="T7" i="8"/>
  <c r="U7" i="8"/>
  <c r="V7" i="8"/>
  <c r="W7" i="8"/>
  <c r="AE7" i="8"/>
  <c r="AG7" i="8"/>
  <c r="AI7" i="8"/>
  <c r="AJ7" i="8"/>
  <c r="D29" i="8"/>
  <c r="AN7" i="8"/>
  <c r="AO7" i="8"/>
  <c r="F8" i="8"/>
  <c r="J8" i="8"/>
  <c r="K8" i="8"/>
  <c r="L8" i="8"/>
  <c r="M8" i="8"/>
  <c r="P8" i="8"/>
  <c r="Z8" i="8"/>
  <c r="AA8" i="8"/>
  <c r="Y8" i="8"/>
  <c r="Q8" i="8"/>
  <c r="R8" i="8"/>
  <c r="T8" i="8"/>
  <c r="U8" i="8"/>
  <c r="V8" i="8"/>
  <c r="W8" i="8"/>
  <c r="AE8" i="8"/>
  <c r="AG8" i="8"/>
  <c r="AI8" i="8"/>
  <c r="AJ8" i="8"/>
  <c r="D30" i="8"/>
  <c r="AN8" i="8"/>
  <c r="AO8" i="8"/>
  <c r="F9" i="8"/>
  <c r="J9" i="8"/>
  <c r="K9" i="8"/>
  <c r="L9" i="8"/>
  <c r="M9" i="8"/>
  <c r="P9" i="8"/>
  <c r="Z9" i="8"/>
  <c r="AA9" i="8"/>
  <c r="Y9" i="8"/>
  <c r="Q9" i="8"/>
  <c r="R9" i="8"/>
  <c r="T9" i="8"/>
  <c r="U9" i="8"/>
  <c r="V9" i="8"/>
  <c r="W9" i="8"/>
  <c r="AE9" i="8"/>
  <c r="AG9" i="8"/>
  <c r="AI9" i="8"/>
  <c r="AJ9" i="8"/>
  <c r="D31" i="8"/>
  <c r="AN9" i="8"/>
  <c r="AO9" i="8"/>
  <c r="F10" i="8"/>
  <c r="J10" i="8"/>
  <c r="K10" i="8"/>
  <c r="L10" i="8"/>
  <c r="M10" i="8"/>
  <c r="P10" i="8"/>
  <c r="Z10" i="8"/>
  <c r="AA10" i="8"/>
  <c r="Y10" i="8"/>
  <c r="Q10" i="8"/>
  <c r="R10" i="8"/>
  <c r="T10" i="8"/>
  <c r="U10" i="8"/>
  <c r="V10" i="8"/>
  <c r="W10" i="8"/>
  <c r="AE10" i="8"/>
  <c r="AG10" i="8"/>
  <c r="AI10" i="8"/>
  <c r="AJ10" i="8"/>
  <c r="D32" i="8"/>
  <c r="AN10" i="8"/>
  <c r="AO10" i="8"/>
  <c r="F11" i="8"/>
  <c r="J11" i="8"/>
  <c r="K11" i="8"/>
  <c r="L11" i="8"/>
  <c r="M11" i="8"/>
  <c r="P11" i="8"/>
  <c r="Z11" i="8"/>
  <c r="AA11" i="8"/>
  <c r="Y11" i="8"/>
  <c r="Q11" i="8"/>
  <c r="R11" i="8"/>
  <c r="T11" i="8"/>
  <c r="U11" i="8"/>
  <c r="V11" i="8"/>
  <c r="W11" i="8"/>
  <c r="AE11" i="8"/>
  <c r="AG11" i="8"/>
  <c r="AI11" i="8"/>
  <c r="AJ11" i="8"/>
  <c r="D33" i="8"/>
  <c r="AN11" i="8"/>
  <c r="AO11" i="8"/>
  <c r="F12" i="8"/>
  <c r="J12" i="8"/>
  <c r="K12" i="8"/>
  <c r="L12" i="8"/>
  <c r="M12" i="8"/>
  <c r="P12" i="8"/>
  <c r="Z12" i="8"/>
  <c r="AA12" i="8"/>
  <c r="Y12" i="8"/>
  <c r="Q12" i="8"/>
  <c r="R12" i="8"/>
  <c r="T12" i="8"/>
  <c r="U12" i="8"/>
  <c r="V12" i="8"/>
  <c r="W12" i="8"/>
  <c r="AE12" i="8"/>
  <c r="AG12" i="8"/>
  <c r="AI12" i="8"/>
  <c r="AJ12" i="8"/>
  <c r="D34" i="8"/>
  <c r="AN12" i="8"/>
  <c r="AO12" i="8"/>
  <c r="F13" i="8"/>
  <c r="J13" i="8"/>
  <c r="K13" i="8"/>
  <c r="L13" i="8"/>
  <c r="M13" i="8"/>
  <c r="P13" i="8"/>
  <c r="Z13" i="8"/>
  <c r="AA13" i="8"/>
  <c r="Y13" i="8"/>
  <c r="Q13" i="8"/>
  <c r="R13" i="8"/>
  <c r="T13" i="8"/>
  <c r="U13" i="8"/>
  <c r="V13" i="8"/>
  <c r="W13" i="8"/>
  <c r="AE13" i="8"/>
  <c r="AG13" i="8"/>
  <c r="AI13" i="8"/>
  <c r="AJ13" i="8"/>
  <c r="D35" i="8"/>
  <c r="AN13" i="8"/>
  <c r="AO13" i="8"/>
  <c r="F14" i="8"/>
  <c r="J14" i="8"/>
  <c r="K14" i="8"/>
  <c r="L14" i="8"/>
  <c r="M14" i="8"/>
  <c r="P14" i="8"/>
  <c r="Z14" i="8"/>
  <c r="AA14" i="8"/>
  <c r="Y14" i="8"/>
  <c r="Q14" i="8"/>
  <c r="R14" i="8"/>
  <c r="T14" i="8"/>
  <c r="U14" i="8"/>
  <c r="V14" i="8"/>
  <c r="W14" i="8"/>
  <c r="AE14" i="8"/>
  <c r="AG14" i="8"/>
  <c r="AI14" i="8"/>
  <c r="AJ14" i="8"/>
  <c r="D36" i="8"/>
  <c r="AN14" i="8"/>
  <c r="AO14" i="8"/>
  <c r="F15" i="8"/>
  <c r="J15" i="8"/>
  <c r="K15" i="8"/>
  <c r="L15" i="8"/>
  <c r="M15" i="8"/>
  <c r="P15" i="8"/>
  <c r="Z15" i="8"/>
  <c r="AA15" i="8"/>
  <c r="Y15" i="8"/>
  <c r="Q15" i="8"/>
  <c r="R15" i="8"/>
  <c r="T15" i="8"/>
  <c r="U15" i="8"/>
  <c r="V15" i="8"/>
  <c r="W15" i="8"/>
  <c r="AE15" i="8"/>
  <c r="AG15" i="8"/>
  <c r="AI15" i="8"/>
  <c r="AJ15" i="8"/>
  <c r="D37" i="8"/>
  <c r="AN15" i="8"/>
  <c r="AO15" i="8"/>
  <c r="F16" i="8"/>
  <c r="J16" i="8"/>
  <c r="K16" i="8"/>
  <c r="L16" i="8"/>
  <c r="M16" i="8"/>
  <c r="P16" i="8"/>
  <c r="Z16" i="8"/>
  <c r="AA16" i="8"/>
  <c r="Y16" i="8"/>
  <c r="Q16" i="8"/>
  <c r="R16" i="8"/>
  <c r="T16" i="8"/>
  <c r="U16" i="8"/>
  <c r="V16" i="8"/>
  <c r="W16" i="8"/>
  <c r="AE16" i="8"/>
  <c r="AG16" i="8"/>
  <c r="AI16" i="8"/>
  <c r="AJ16" i="8"/>
  <c r="D38" i="8"/>
  <c r="AN16" i="8"/>
  <c r="AO16" i="8"/>
  <c r="F17" i="8"/>
  <c r="J17" i="8"/>
  <c r="K17" i="8"/>
  <c r="L17" i="8"/>
  <c r="M17" i="8"/>
  <c r="P17" i="8"/>
  <c r="Z17" i="8"/>
  <c r="AA17" i="8"/>
  <c r="Y17" i="8"/>
  <c r="Q17" i="8"/>
  <c r="R17" i="8"/>
  <c r="T17" i="8"/>
  <c r="U17" i="8"/>
  <c r="V17" i="8"/>
  <c r="W17" i="8"/>
  <c r="AE17" i="8"/>
  <c r="AG17" i="8"/>
  <c r="AI17" i="8"/>
  <c r="AJ17" i="8"/>
  <c r="D39" i="8"/>
  <c r="AN17" i="8"/>
  <c r="AO17" i="8"/>
  <c r="F18" i="8"/>
  <c r="J18" i="8"/>
  <c r="K18" i="8"/>
  <c r="L18" i="8"/>
  <c r="M18" i="8"/>
  <c r="P18" i="8"/>
  <c r="Z18" i="8"/>
  <c r="AA18" i="8"/>
  <c r="Y18" i="8"/>
  <c r="Q18" i="8"/>
  <c r="R18" i="8"/>
  <c r="T18" i="8"/>
  <c r="U18" i="8"/>
  <c r="V18" i="8"/>
  <c r="W18" i="8"/>
  <c r="AE18" i="8"/>
  <c r="AG18" i="8"/>
  <c r="AI18" i="8"/>
  <c r="AJ18" i="8"/>
  <c r="D40" i="8"/>
  <c r="AN18" i="8"/>
  <c r="AO18" i="8"/>
  <c r="F19" i="8"/>
  <c r="J19" i="8"/>
  <c r="K19" i="8"/>
  <c r="L19" i="8"/>
  <c r="M19" i="8"/>
  <c r="P19" i="8"/>
  <c r="Z19" i="8"/>
  <c r="AA19" i="8"/>
  <c r="Y19" i="8"/>
  <c r="Q19" i="8"/>
  <c r="R19" i="8"/>
  <c r="T19" i="8"/>
  <c r="U19" i="8"/>
  <c r="V19" i="8"/>
  <c r="W19" i="8"/>
  <c r="AE19" i="8"/>
  <c r="AG19" i="8"/>
  <c r="AI19" i="8"/>
  <c r="AJ19" i="8"/>
  <c r="D41" i="8"/>
  <c r="AN19" i="8"/>
  <c r="AO19" i="8"/>
  <c r="G245" i="1"/>
  <c r="G246" i="1"/>
  <c r="G244" i="1"/>
  <c r="F245" i="1"/>
  <c r="F246" i="1"/>
  <c r="F244" i="1"/>
  <c r="O51" i="8"/>
  <c r="O48" i="8"/>
  <c r="J48" i="8"/>
  <c r="O46" i="8"/>
  <c r="J46" i="8"/>
  <c r="O62" i="8"/>
  <c r="J62" i="8"/>
  <c r="O66" i="8"/>
  <c r="O65" i="8"/>
  <c r="J65" i="8"/>
  <c r="J66" i="8"/>
  <c r="O64" i="8"/>
  <c r="O63" i="8"/>
  <c r="J63" i="8"/>
  <c r="J64" i="8"/>
  <c r="O56" i="8"/>
  <c r="O57" i="8"/>
  <c r="O58" i="8"/>
  <c r="O59" i="8"/>
  <c r="J56" i="8"/>
  <c r="J57" i="8"/>
  <c r="J58" i="8"/>
  <c r="J59" i="8"/>
  <c r="J55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24" i="8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1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1" i="10"/>
  <c r="Q21" i="8"/>
  <c r="B3" i="7"/>
  <c r="H3" i="7"/>
  <c r="I3" i="7"/>
  <c r="J3" i="7"/>
  <c r="K3" i="7"/>
  <c r="L3" i="7"/>
  <c r="P3" i="7"/>
  <c r="Q3" i="7"/>
  <c r="R3" i="7"/>
  <c r="B4" i="7"/>
  <c r="H4" i="7"/>
  <c r="I4" i="7"/>
  <c r="J4" i="7"/>
  <c r="K4" i="7"/>
  <c r="B5" i="7"/>
  <c r="H5" i="7"/>
  <c r="I5" i="7"/>
  <c r="J5" i="7"/>
  <c r="K5" i="7"/>
  <c r="B6" i="7"/>
  <c r="H6" i="7"/>
  <c r="I6" i="7"/>
  <c r="J6" i="7"/>
  <c r="K6" i="7"/>
  <c r="L6" i="7"/>
  <c r="P6" i="7"/>
  <c r="Q6" i="7"/>
  <c r="R6" i="7"/>
  <c r="B7" i="7"/>
  <c r="H7" i="7"/>
  <c r="I7" i="7"/>
  <c r="J7" i="7"/>
  <c r="K7" i="7"/>
  <c r="L7" i="7"/>
  <c r="P7" i="7"/>
  <c r="Q7" i="7"/>
  <c r="R7" i="7"/>
  <c r="B8" i="7"/>
  <c r="H8" i="7"/>
  <c r="I8" i="7"/>
  <c r="J8" i="7"/>
  <c r="K8" i="7"/>
  <c r="B9" i="7"/>
  <c r="H9" i="7"/>
  <c r="I9" i="7"/>
  <c r="J9" i="7"/>
  <c r="K9" i="7"/>
  <c r="L9" i="7"/>
  <c r="P9" i="7"/>
  <c r="Q9" i="7"/>
  <c r="R9" i="7"/>
  <c r="B10" i="7"/>
  <c r="H10" i="7"/>
  <c r="I10" i="7"/>
  <c r="J10" i="7"/>
  <c r="K10" i="7"/>
  <c r="B11" i="7"/>
  <c r="H11" i="7"/>
  <c r="I11" i="7"/>
  <c r="J11" i="7"/>
  <c r="K11" i="7"/>
  <c r="B12" i="7"/>
  <c r="H12" i="7"/>
  <c r="I12" i="7"/>
  <c r="J12" i="7"/>
  <c r="K12" i="7"/>
  <c r="B13" i="7"/>
  <c r="H13" i="7"/>
  <c r="I13" i="7"/>
  <c r="J13" i="7"/>
  <c r="K13" i="7"/>
  <c r="L13" i="7"/>
  <c r="P13" i="7"/>
  <c r="Q13" i="7"/>
  <c r="R13" i="7"/>
  <c r="B14" i="7"/>
  <c r="H14" i="7"/>
  <c r="I14" i="7"/>
  <c r="J14" i="7"/>
  <c r="K14" i="7"/>
  <c r="L14" i="7"/>
  <c r="P14" i="7"/>
  <c r="Q14" i="7"/>
  <c r="R14" i="7"/>
  <c r="B15" i="7"/>
  <c r="H15" i="7"/>
  <c r="I15" i="7"/>
  <c r="J15" i="7"/>
  <c r="K15" i="7"/>
  <c r="L15" i="7"/>
  <c r="B16" i="7"/>
  <c r="H16" i="7"/>
  <c r="I16" i="7"/>
  <c r="J16" i="7"/>
  <c r="K16" i="7"/>
  <c r="L16" i="7"/>
  <c r="R16" i="7"/>
  <c r="B17" i="7"/>
  <c r="H17" i="7"/>
  <c r="I17" i="7"/>
  <c r="J17" i="7"/>
  <c r="K17" i="7"/>
  <c r="B18" i="7"/>
  <c r="H18" i="7"/>
  <c r="I18" i="7"/>
  <c r="J18" i="7"/>
  <c r="K18" i="7"/>
  <c r="L18" i="7"/>
  <c r="P18" i="7"/>
  <c r="R18" i="7"/>
  <c r="B19" i="7"/>
  <c r="H19" i="7"/>
  <c r="I19" i="7"/>
  <c r="J19" i="7"/>
  <c r="K19" i="7"/>
  <c r="L19" i="7"/>
  <c r="P19" i="7"/>
  <c r="R19" i="7"/>
  <c r="B20" i="7"/>
  <c r="H20" i="7"/>
  <c r="I20" i="7"/>
  <c r="J20" i="7"/>
  <c r="K20" i="7"/>
  <c r="L20" i="7"/>
  <c r="P20" i="7"/>
  <c r="R20" i="7"/>
  <c r="P23" i="7"/>
  <c r="Q23" i="7"/>
  <c r="P24" i="7"/>
  <c r="Q24" i="7"/>
  <c r="Q26" i="7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3" i="3"/>
</calcChain>
</file>

<file path=xl/sharedStrings.xml><?xml version="1.0" encoding="utf-8"?>
<sst xmlns="http://schemas.openxmlformats.org/spreadsheetml/2006/main" count="3949" uniqueCount="1503">
  <si>
    <r>
      <rPr>
        <sz val="12"/>
        <rFont val="Times New Roman"/>
        <family val="18"/>
      </rPr>
      <t>Marker</t>
    </r>
  </si>
  <si>
    <r>
      <rPr>
        <sz val="12"/>
        <rFont val="Times New Roman"/>
        <family val="18"/>
      </rPr>
      <t>cM</t>
    </r>
  </si>
  <si>
    <r>
      <rPr>
        <sz val="12"/>
        <rFont val="Times New Roman"/>
        <family val="18"/>
      </rPr>
      <t>RBL438</t>
    </r>
  </si>
  <si>
    <r>
      <rPr>
        <sz val="12"/>
        <rFont val="Times New Roman"/>
        <family val="18"/>
      </rPr>
      <t>0.0</t>
    </r>
  </si>
  <si>
    <r>
      <rPr>
        <sz val="12"/>
        <rFont val="Times New Roman"/>
        <family val="18"/>
      </rPr>
      <t>rs14080307</t>
    </r>
  </si>
  <si>
    <r>
      <rPr>
        <sz val="12"/>
        <rFont val="Times New Roman"/>
        <family val="18"/>
      </rPr>
      <t>36.0</t>
    </r>
  </si>
  <si>
    <r>
      <rPr>
        <sz val="12"/>
        <rFont val="Times New Roman"/>
        <family val="18"/>
      </rPr>
      <t>0.7</t>
    </r>
  </si>
  <si>
    <r>
      <rPr>
        <sz val="12"/>
        <rFont val="Times New Roman"/>
        <family val="18"/>
      </rPr>
      <t>rs13824562</t>
    </r>
  </si>
  <si>
    <r>
      <rPr>
        <sz val="12"/>
        <rFont val="Times New Roman"/>
        <family val="18"/>
      </rPr>
      <t>41.7</t>
    </r>
  </si>
  <si>
    <r>
      <rPr>
        <sz val="12"/>
        <rFont val="Times New Roman"/>
        <family val="18"/>
      </rPr>
      <t>rs13621730</t>
    </r>
  </si>
  <si>
    <r>
      <rPr>
        <sz val="12"/>
        <rFont val="Times New Roman"/>
        <family val="18"/>
      </rPr>
      <t>47.5</t>
    </r>
  </si>
  <si>
    <r>
      <rPr>
        <sz val="12"/>
        <rFont val="Times New Roman"/>
        <family val="18"/>
      </rPr>
      <t>rs14795085</t>
    </r>
  </si>
  <si>
    <r>
      <rPr>
        <sz val="12"/>
        <rFont val="Times New Roman"/>
        <family val="18"/>
      </rPr>
      <t>57.1</t>
    </r>
  </si>
  <si>
    <r>
      <rPr>
        <sz val="12"/>
        <rFont val="Times New Roman"/>
        <family val="18"/>
      </rPr>
      <t>rs14792587</t>
    </r>
  </si>
  <si>
    <r>
      <rPr>
        <sz val="12"/>
        <rFont val="Times New Roman"/>
        <family val="18"/>
      </rPr>
      <t>63.4</t>
    </r>
  </si>
  <si>
    <r>
      <rPr>
        <sz val="12"/>
        <rFont val="Times New Roman"/>
        <family val="18"/>
      </rPr>
      <t>15.9</t>
    </r>
  </si>
  <si>
    <r>
      <rPr>
        <sz val="12"/>
        <rFont val="Times New Roman"/>
        <family val="18"/>
      </rPr>
      <t>RBL1258</t>
    </r>
  </si>
  <si>
    <r>
      <rPr>
        <sz val="12"/>
        <rFont val="Times New Roman"/>
        <family val="18"/>
      </rPr>
      <t>68.6</t>
    </r>
  </si>
  <si>
    <r>
      <rPr>
        <sz val="12"/>
        <rFont val="Times New Roman"/>
        <family val="18"/>
      </rPr>
      <t>rs13837741</t>
    </r>
  </si>
  <si>
    <r>
      <rPr>
        <sz val="12"/>
        <rFont val="Times New Roman"/>
        <family val="18"/>
      </rPr>
      <t>78.1</t>
    </r>
  </si>
  <si>
    <r>
      <rPr>
        <sz val="12"/>
        <rFont val="Times New Roman"/>
        <family val="18"/>
      </rPr>
      <t>rs13842499</t>
    </r>
  </si>
  <si>
    <r>
      <rPr>
        <sz val="12"/>
        <rFont val="Times New Roman"/>
        <family val="18"/>
      </rPr>
      <t>89.9</t>
    </r>
  </si>
  <si>
    <r>
      <rPr>
        <sz val="12"/>
        <rFont val="Times New Roman"/>
        <family val="18"/>
      </rPr>
      <t>MCW0254</t>
    </r>
  </si>
  <si>
    <r>
      <rPr>
        <sz val="12"/>
        <rFont val="Times New Roman"/>
        <family val="18"/>
      </rPr>
      <t>92.3</t>
    </r>
  </si>
  <si>
    <r>
      <rPr>
        <sz val="12"/>
        <rFont val="Times New Roman"/>
        <family val="18"/>
      </rPr>
      <t>rs13847756</t>
    </r>
  </si>
  <si>
    <r>
      <rPr>
        <sz val="12"/>
        <rFont val="Times New Roman"/>
        <family val="18"/>
      </rPr>
      <t>101.1</t>
    </r>
  </si>
  <si>
    <r>
      <rPr>
        <sz val="12"/>
        <rFont val="Times New Roman"/>
        <family val="18"/>
      </rPr>
      <t>rs13851434</t>
    </r>
  </si>
  <si>
    <r>
      <rPr>
        <sz val="12"/>
        <rFont val="Times New Roman"/>
        <family val="18"/>
      </rPr>
      <t>115.4</t>
    </r>
  </si>
  <si>
    <r>
      <rPr>
        <sz val="12"/>
        <rFont val="Times New Roman"/>
        <family val="18"/>
      </rPr>
      <t>rs14816632</t>
    </r>
  </si>
  <si>
    <r>
      <rPr>
        <sz val="12"/>
        <rFont val="Times New Roman"/>
        <family val="18"/>
      </rPr>
      <t>127.1</t>
    </r>
  </si>
  <si>
    <r>
      <rPr>
        <sz val="12"/>
        <rFont val="Times New Roman"/>
        <family val="18"/>
      </rPr>
      <t>45.1</t>
    </r>
  </si>
  <si>
    <r>
      <rPr>
        <sz val="12"/>
        <rFont val="Times New Roman"/>
        <family val="18"/>
      </rPr>
      <t>rs14818658</t>
    </r>
  </si>
  <si>
    <r>
      <rPr>
        <sz val="12"/>
        <rFont val="Times New Roman"/>
        <family val="18"/>
      </rPr>
      <t>135.1</t>
    </r>
  </si>
  <si>
    <r>
      <rPr>
        <sz val="12"/>
        <rFont val="Times New Roman"/>
        <family val="18"/>
      </rPr>
      <t>rs13865452</t>
    </r>
  </si>
  <si>
    <r>
      <rPr>
        <sz val="12"/>
        <rFont val="Times New Roman"/>
        <family val="18"/>
      </rPr>
      <t>149.3</t>
    </r>
  </si>
  <si>
    <r>
      <rPr>
        <sz val="12"/>
        <rFont val="Times New Roman"/>
        <family val="18"/>
      </rPr>
      <t>52.5</t>
    </r>
  </si>
  <si>
    <r>
      <rPr>
        <sz val="12"/>
        <rFont val="Times New Roman"/>
        <family val="18"/>
      </rPr>
      <t>LEI0146</t>
    </r>
  </si>
  <si>
    <r>
      <rPr>
        <sz val="12"/>
        <rFont val="Times New Roman"/>
        <family val="18"/>
      </rPr>
      <t>159.7</t>
    </r>
  </si>
  <si>
    <r>
      <rPr>
        <sz val="12"/>
        <rFont val="Times New Roman"/>
        <family val="18"/>
      </rPr>
      <t>rs15276085</t>
    </r>
  </si>
  <si>
    <r>
      <rPr>
        <sz val="12"/>
        <rFont val="Times New Roman"/>
        <family val="18"/>
      </rPr>
      <t>167.5</t>
    </r>
  </si>
  <si>
    <r>
      <rPr>
        <sz val="12"/>
        <rFont val="Times New Roman"/>
        <family val="18"/>
      </rPr>
      <t>rs14828994</t>
    </r>
  </si>
  <si>
    <r>
      <rPr>
        <sz val="12"/>
        <rFont val="Times New Roman"/>
        <family val="18"/>
      </rPr>
      <t>170.1</t>
    </r>
  </si>
  <si>
    <r>
      <rPr>
        <sz val="12"/>
        <rFont val="Times New Roman"/>
        <family val="18"/>
      </rPr>
      <t>rs14832321</t>
    </r>
  </si>
  <si>
    <r>
      <rPr>
        <sz val="12"/>
        <rFont val="Times New Roman"/>
        <family val="18"/>
      </rPr>
      <t>176.3</t>
    </r>
  </si>
  <si>
    <r>
      <rPr>
        <sz val="12"/>
        <rFont val="Times New Roman"/>
        <family val="18"/>
      </rPr>
      <t>61.8</t>
    </r>
  </si>
  <si>
    <r>
      <rPr>
        <sz val="12"/>
        <rFont val="Times New Roman"/>
        <family val="18"/>
      </rPr>
      <t>MCW0018</t>
    </r>
  </si>
  <si>
    <r>
      <rPr>
        <sz val="12"/>
        <rFont val="Times New Roman"/>
        <family val="18"/>
      </rPr>
      <t>187.9</t>
    </r>
  </si>
  <si>
    <r>
      <rPr>
        <sz val="12"/>
        <rFont val="Times New Roman"/>
        <family val="18"/>
      </rPr>
      <t>rs13880460</t>
    </r>
  </si>
  <si>
    <r>
      <rPr>
        <sz val="12"/>
        <rFont val="Times New Roman"/>
        <family val="18"/>
      </rPr>
      <t>196.0</t>
    </r>
  </si>
  <si>
    <r>
      <rPr>
        <sz val="12"/>
        <rFont val="Times New Roman"/>
        <family val="18"/>
      </rPr>
      <t>rs13883708</t>
    </r>
  </si>
  <si>
    <r>
      <rPr>
        <sz val="12"/>
        <rFont val="Times New Roman"/>
        <family val="18"/>
      </rPr>
      <t>210.5</t>
    </r>
  </si>
  <si>
    <r>
      <rPr>
        <sz val="12"/>
        <rFont val="Times New Roman"/>
        <family val="18"/>
      </rPr>
      <t>rs13819552</t>
    </r>
  </si>
  <si>
    <r>
      <rPr>
        <sz val="12"/>
        <rFont val="Times New Roman"/>
        <family val="18"/>
      </rPr>
      <t>218.2</t>
    </r>
  </si>
  <si>
    <r>
      <rPr>
        <sz val="12"/>
        <rFont val="Times New Roman"/>
        <family val="18"/>
      </rPr>
      <t>rs13819560</t>
    </r>
  </si>
  <si>
    <r>
      <rPr>
        <sz val="12"/>
        <rFont val="Times New Roman"/>
        <family val="18"/>
      </rPr>
      <t>218.6</t>
    </r>
  </si>
  <si>
    <r>
      <rPr>
        <sz val="12"/>
        <rFont val="Times New Roman"/>
        <family val="18"/>
      </rPr>
      <t>RBL2228</t>
    </r>
  </si>
  <si>
    <r>
      <rPr>
        <sz val="12"/>
        <rFont val="Times New Roman"/>
        <family val="18"/>
      </rPr>
      <t>219.0</t>
    </r>
  </si>
  <si>
    <r>
      <rPr>
        <sz val="12"/>
        <rFont val="Times New Roman"/>
        <family val="18"/>
      </rPr>
      <t>74.2</t>
    </r>
  </si>
  <si>
    <r>
      <rPr>
        <sz val="12"/>
        <rFont val="Times New Roman"/>
        <family val="18"/>
      </rPr>
      <t>RBL4547</t>
    </r>
  </si>
  <si>
    <r>
      <rPr>
        <sz val="12"/>
        <rFont val="Times New Roman"/>
        <family val="18"/>
      </rPr>
      <t>219.2</t>
    </r>
  </si>
  <si>
    <r>
      <rPr>
        <sz val="12"/>
        <rFont val="Times New Roman"/>
        <family val="18"/>
      </rPr>
      <t>74.3</t>
    </r>
  </si>
  <si>
    <r>
      <rPr>
        <sz val="12"/>
        <rFont val="Times New Roman"/>
        <family val="18"/>
      </rPr>
      <t>rs13834451</t>
    </r>
  </si>
  <si>
    <r>
      <rPr>
        <sz val="12"/>
        <rFont val="Times New Roman"/>
        <family val="18"/>
      </rPr>
      <t>220.3</t>
    </r>
  </si>
  <si>
    <r>
      <rPr>
        <sz val="12"/>
        <rFont val="Times New Roman"/>
        <family val="18"/>
      </rPr>
      <t>rs13997062</t>
    </r>
  </si>
  <si>
    <r>
      <rPr>
        <sz val="12"/>
        <rFont val="Times New Roman"/>
        <family val="18"/>
      </rPr>
      <t>221.3</t>
    </r>
  </si>
  <si>
    <r>
      <rPr>
        <sz val="12"/>
        <rFont val="Times New Roman"/>
        <family val="18"/>
      </rPr>
      <t>75.0</t>
    </r>
  </si>
  <si>
    <r>
      <rPr>
        <sz val="12"/>
        <rFont val="Times New Roman"/>
        <family val="18"/>
      </rPr>
      <t>MCW0058</t>
    </r>
  </si>
  <si>
    <r>
      <rPr>
        <sz val="12"/>
        <rFont val="Times New Roman"/>
        <family val="18"/>
      </rPr>
      <t>222.9</t>
    </r>
  </si>
  <si>
    <r>
      <rPr>
        <sz val="12"/>
        <rFont val="Times New Roman"/>
        <family val="18"/>
      </rPr>
      <t>LEI0071</t>
    </r>
  </si>
  <si>
    <r>
      <rPr>
        <sz val="12"/>
        <rFont val="Times New Roman"/>
        <family val="18"/>
      </rPr>
      <t>223.7</t>
    </r>
  </si>
  <si>
    <r>
      <rPr>
        <sz val="12"/>
        <rFont val="Times New Roman"/>
        <family val="18"/>
      </rPr>
      <t>rs13887893</t>
    </r>
  </si>
  <si>
    <r>
      <rPr>
        <sz val="12"/>
        <rFont val="Times New Roman"/>
        <family val="18"/>
      </rPr>
      <t>230.5</t>
    </r>
  </si>
  <si>
    <r>
      <rPr>
        <sz val="12"/>
        <rFont val="Times New Roman"/>
        <family val="18"/>
      </rPr>
      <t>rs14693408</t>
    </r>
  </si>
  <si>
    <r>
      <rPr>
        <sz val="12"/>
        <rFont val="Times New Roman"/>
        <family val="18"/>
      </rPr>
      <t>230.8</t>
    </r>
  </si>
  <si>
    <r>
      <rPr>
        <sz val="12"/>
        <rFont val="Times New Roman"/>
        <family val="18"/>
      </rPr>
      <t>rs15318252</t>
    </r>
  </si>
  <si>
    <r>
      <rPr>
        <sz val="12"/>
        <rFont val="Times New Roman"/>
        <family val="18"/>
      </rPr>
      <t>235.1</t>
    </r>
  </si>
  <si>
    <r>
      <rPr>
        <sz val="12"/>
        <rFont val="Times New Roman"/>
        <family val="18"/>
      </rPr>
      <t>rs13583965</t>
    </r>
  </si>
  <si>
    <r>
      <rPr>
        <sz val="12"/>
        <rFont val="Times New Roman"/>
        <family val="18"/>
      </rPr>
      <t>250.6</t>
    </r>
  </si>
  <si>
    <r>
      <rPr>
        <sz val="12"/>
        <rFont val="Times New Roman"/>
        <family val="18"/>
      </rPr>
      <t>rs13646704</t>
    </r>
  </si>
  <si>
    <r>
      <rPr>
        <sz val="12"/>
        <rFont val="Times New Roman"/>
        <family val="18"/>
      </rPr>
      <t>255.3</t>
    </r>
  </si>
  <si>
    <r>
      <rPr>
        <sz val="12"/>
        <rFont val="Times New Roman"/>
        <family val="18"/>
      </rPr>
      <t>87.6</t>
    </r>
  </si>
  <si>
    <r>
      <rPr>
        <sz val="12"/>
        <rFont val="Times New Roman"/>
        <family val="18"/>
      </rPr>
      <t>ADL0367</t>
    </r>
  </si>
  <si>
    <r>
      <rPr>
        <sz val="12"/>
        <rFont val="Times New Roman"/>
        <family val="18"/>
      </rPr>
      <t>266.7</t>
    </r>
  </si>
  <si>
    <r>
      <rPr>
        <sz val="12"/>
        <rFont val="Times New Roman"/>
        <family val="18"/>
      </rPr>
      <t>rs15340573</t>
    </r>
  </si>
  <si>
    <r>
      <rPr>
        <sz val="12"/>
        <rFont val="Times New Roman"/>
        <family val="18"/>
      </rPr>
      <t>268.1</t>
    </r>
  </si>
  <si>
    <r>
      <rPr>
        <sz val="12"/>
        <rFont val="Times New Roman"/>
        <family val="18"/>
      </rPr>
      <t>BU-1-1-85821084</t>
    </r>
  </si>
  <si>
    <r>
      <rPr>
        <sz val="12"/>
        <rFont val="Times New Roman"/>
        <family val="18"/>
      </rPr>
      <t>273.9</t>
    </r>
  </si>
  <si>
    <r>
      <rPr>
        <sz val="12"/>
        <rFont val="Times New Roman"/>
        <family val="18"/>
      </rPr>
      <t>na</t>
    </r>
  </si>
  <si>
    <r>
      <rPr>
        <sz val="12"/>
        <rFont val="Times New Roman"/>
        <family val="18"/>
      </rPr>
      <t>LEI0108</t>
    </r>
  </si>
  <si>
    <r>
      <rPr>
        <sz val="12"/>
        <rFont val="Times New Roman"/>
        <family val="18"/>
      </rPr>
      <t>280.6</t>
    </r>
  </si>
  <si>
    <r>
      <rPr>
        <sz val="12"/>
        <rFont val="Times New Roman"/>
        <family val="18"/>
      </rPr>
      <t>rs15353627</t>
    </r>
  </si>
  <si>
    <r>
      <rPr>
        <sz val="12"/>
        <rFont val="Times New Roman"/>
        <family val="18"/>
      </rPr>
      <t>282.9</t>
    </r>
  </si>
  <si>
    <r>
      <rPr>
        <sz val="12"/>
        <rFont val="Times New Roman"/>
        <family val="18"/>
      </rPr>
      <t>rs14864919</t>
    </r>
  </si>
  <si>
    <r>
      <rPr>
        <sz val="12"/>
        <rFont val="Times New Roman"/>
        <family val="18"/>
      </rPr>
      <t>286.9</t>
    </r>
  </si>
  <si>
    <r>
      <rPr>
        <sz val="12"/>
        <rFont val="Times New Roman"/>
        <family val="18"/>
      </rPr>
      <t>rs13914871</t>
    </r>
  </si>
  <si>
    <r>
      <rPr>
        <sz val="12"/>
        <rFont val="Times New Roman"/>
        <family val="18"/>
      </rPr>
      <t>291.5</t>
    </r>
  </si>
  <si>
    <r>
      <rPr>
        <sz val="12"/>
        <rFont val="Times New Roman"/>
        <family val="18"/>
      </rPr>
      <t>rs13918284</t>
    </r>
  </si>
  <si>
    <r>
      <rPr>
        <sz val="12"/>
        <rFont val="Times New Roman"/>
        <family val="18"/>
      </rPr>
      <t>301.1</t>
    </r>
  </si>
  <si>
    <r>
      <rPr>
        <sz val="12"/>
        <rFont val="Times New Roman"/>
        <family val="18"/>
      </rPr>
      <t>MCW0200</t>
    </r>
  </si>
  <si>
    <r>
      <rPr>
        <sz val="12"/>
        <rFont val="Times New Roman"/>
        <family val="18"/>
      </rPr>
      <t>302.4</t>
    </r>
  </si>
  <si>
    <r>
      <rPr>
        <sz val="12"/>
        <rFont val="Times New Roman"/>
        <family val="18"/>
      </rPr>
      <t>rs13921245</t>
    </r>
  </si>
  <si>
    <r>
      <rPr>
        <sz val="12"/>
        <rFont val="Times New Roman"/>
        <family val="18"/>
      </rPr>
      <t>310.4</t>
    </r>
  </si>
  <si>
    <r>
      <rPr>
        <sz val="12"/>
        <rFont val="Times New Roman"/>
        <family val="18"/>
      </rPr>
      <t>rs14876047</t>
    </r>
  </si>
  <si>
    <r>
      <rPr>
        <sz val="12"/>
        <rFont val="Times New Roman"/>
        <family val="18"/>
      </rPr>
      <t>323.6</t>
    </r>
  </si>
  <si>
    <r>
      <rPr>
        <sz val="12"/>
        <rFont val="Times New Roman"/>
        <family val="18"/>
      </rPr>
      <t>rs15402046</t>
    </r>
  </si>
  <si>
    <r>
      <rPr>
        <sz val="12"/>
        <rFont val="Times New Roman"/>
        <family val="18"/>
      </rPr>
      <t>333.8</t>
    </r>
  </si>
  <si>
    <r>
      <rPr>
        <sz val="12"/>
        <rFont val="Times New Roman"/>
        <family val="18"/>
      </rPr>
      <t>ADL0353</t>
    </r>
  </si>
  <si>
    <r>
      <rPr>
        <sz val="12"/>
        <rFont val="Times New Roman"/>
        <family val="18"/>
      </rPr>
      <t>337.6</t>
    </r>
  </si>
  <si>
    <r>
      <rPr>
        <sz val="12"/>
        <rFont val="Times New Roman"/>
        <family val="18"/>
      </rPr>
      <t>rs14884222</t>
    </r>
  </si>
  <si>
    <r>
      <rPr>
        <sz val="12"/>
        <rFont val="Times New Roman"/>
        <family val="18"/>
      </rPr>
      <t>351.5</t>
    </r>
  </si>
  <si>
    <r>
      <rPr>
        <sz val="12"/>
        <rFont val="Times New Roman"/>
        <family val="18"/>
      </rPr>
      <t>RBL3441</t>
    </r>
  </si>
  <si>
    <r>
      <rPr>
        <sz val="12"/>
        <rFont val="Times New Roman"/>
        <family val="18"/>
      </rPr>
      <t>352.7</t>
    </r>
  </si>
  <si>
    <r>
      <rPr>
        <sz val="12"/>
        <rFont val="Times New Roman"/>
        <family val="18"/>
      </rPr>
      <t>MCW0036</t>
    </r>
  </si>
  <si>
    <r>
      <rPr>
        <sz val="12"/>
        <rFont val="Times New Roman"/>
        <family val="18"/>
      </rPr>
      <t>353.5</t>
    </r>
  </si>
  <si>
    <r>
      <rPr>
        <sz val="12"/>
        <rFont val="Times New Roman"/>
        <family val="18"/>
      </rPr>
      <t>RBL1448</t>
    </r>
  </si>
  <si>
    <r>
      <rPr>
        <sz val="12"/>
        <rFont val="Times New Roman"/>
        <family val="18"/>
      </rPr>
      <t>354.3</t>
    </r>
  </si>
  <si>
    <r>
      <rPr>
        <sz val="12"/>
        <rFont val="Times New Roman"/>
        <family val="18"/>
      </rPr>
      <t>rs14887388</t>
    </r>
  </si>
  <si>
    <r>
      <rPr>
        <sz val="12"/>
        <rFont val="Times New Roman"/>
        <family val="18"/>
      </rPr>
      <t>360.4</t>
    </r>
  </si>
  <si>
    <r>
      <rPr>
        <sz val="12"/>
        <rFont val="Times New Roman"/>
        <family val="18"/>
      </rPr>
      <t>rs13625427</t>
    </r>
  </si>
  <si>
    <r>
      <rPr>
        <sz val="12"/>
        <rFont val="Times New Roman"/>
        <family val="18"/>
      </rPr>
      <t>372.0</t>
    </r>
  </si>
  <si>
    <r>
      <rPr>
        <sz val="12"/>
        <rFont val="Times New Roman"/>
        <family val="18"/>
      </rPr>
      <t>LEI0107</t>
    </r>
  </si>
  <si>
    <r>
      <rPr>
        <sz val="12"/>
        <rFont val="Times New Roman"/>
        <family val="18"/>
      </rPr>
      <t>387.4</t>
    </r>
  </si>
  <si>
    <r>
      <rPr>
        <sz val="12"/>
        <rFont val="Times New Roman"/>
        <family val="18"/>
      </rPr>
      <t>rs13951254</t>
    </r>
  </si>
  <si>
    <r>
      <rPr>
        <sz val="12"/>
        <rFont val="Times New Roman"/>
        <family val="18"/>
      </rPr>
      <t>391.0</t>
    </r>
  </si>
  <si>
    <r>
      <rPr>
        <sz val="12"/>
        <rFont val="Times New Roman"/>
        <family val="18"/>
      </rPr>
      <t>rs13954000</t>
    </r>
  </si>
  <si>
    <r>
      <rPr>
        <sz val="12"/>
        <rFont val="Times New Roman"/>
        <family val="18"/>
      </rPr>
      <t>401.1</t>
    </r>
  </si>
  <si>
    <r>
      <rPr>
        <sz val="12"/>
        <rFont val="Times New Roman"/>
        <family val="18"/>
      </rPr>
      <t>rs13958072</t>
    </r>
  </si>
  <si>
    <r>
      <rPr>
        <sz val="12"/>
        <rFont val="Times New Roman"/>
        <family val="18"/>
      </rPr>
      <t>407.0</t>
    </r>
  </si>
  <si>
    <r>
      <rPr>
        <sz val="12"/>
        <rFont val="Times New Roman"/>
        <family val="18"/>
      </rPr>
      <t>rs14905876</t>
    </r>
  </si>
  <si>
    <r>
      <rPr>
        <sz val="12"/>
        <rFont val="Times New Roman"/>
        <family val="18"/>
      </rPr>
      <t>407.7</t>
    </r>
  </si>
  <si>
    <r>
      <rPr>
        <sz val="12"/>
        <rFont val="Times New Roman"/>
        <family val="18"/>
      </rPr>
      <t>LEI0079</t>
    </r>
  </si>
  <si>
    <r>
      <rPr>
        <sz val="12"/>
        <rFont val="Times New Roman"/>
        <family val="18"/>
      </rPr>
      <t>410.6</t>
    </r>
  </si>
  <si>
    <r>
      <rPr>
        <sz val="12"/>
        <rFont val="Times New Roman"/>
        <family val="18"/>
      </rPr>
      <t>LEI0162</t>
    </r>
  </si>
  <si>
    <r>
      <rPr>
        <sz val="12"/>
        <rFont val="Times New Roman"/>
        <family val="18"/>
      </rPr>
      <t>426.3</t>
    </r>
  </si>
  <si>
    <r>
      <rPr>
        <sz val="12"/>
        <rFont val="Times New Roman"/>
        <family val="18"/>
      </rPr>
      <t>ADL0245</t>
    </r>
  </si>
  <si>
    <r>
      <rPr>
        <sz val="12"/>
        <rFont val="Times New Roman"/>
        <family val="18"/>
      </rPr>
      <t>434.6</t>
    </r>
  </si>
  <si>
    <r>
      <rPr>
        <sz val="12"/>
        <rFont val="Times New Roman"/>
        <family val="18"/>
      </rPr>
      <t>rs13552040</t>
    </r>
  </si>
  <si>
    <r>
      <rPr>
        <sz val="12"/>
        <rFont val="Times New Roman"/>
        <family val="18"/>
      </rPr>
      <t>435.3</t>
    </r>
  </si>
  <si>
    <r>
      <rPr>
        <sz val="12"/>
        <rFont val="Times New Roman"/>
        <family val="18"/>
      </rPr>
      <t>rs15502284</t>
    </r>
  </si>
  <si>
    <r>
      <rPr>
        <sz val="12"/>
        <rFont val="Times New Roman"/>
        <family val="18"/>
      </rPr>
      <t>448.0</t>
    </r>
  </si>
  <si>
    <r>
      <rPr>
        <sz val="12"/>
        <rFont val="Times New Roman"/>
        <family val="18"/>
      </rPr>
      <t>rs14920831</t>
    </r>
  </si>
  <si>
    <r>
      <rPr>
        <sz val="12"/>
        <rFont val="Times New Roman"/>
        <family val="18"/>
      </rPr>
      <t>455.4</t>
    </r>
  </si>
  <si>
    <r>
      <rPr>
        <sz val="12"/>
        <rFont val="Times New Roman"/>
        <family val="18"/>
      </rPr>
      <t>rs15516954</t>
    </r>
  </si>
  <si>
    <r>
      <rPr>
        <sz val="12"/>
        <rFont val="Times New Roman"/>
        <family val="18"/>
      </rPr>
      <t>466.8</t>
    </r>
  </si>
  <si>
    <r>
      <rPr>
        <sz val="12"/>
        <rFont val="Times New Roman"/>
        <family val="18"/>
      </rPr>
      <t>rs13982336</t>
    </r>
  </si>
  <si>
    <r>
      <rPr>
        <sz val="12"/>
        <rFont val="Times New Roman"/>
        <family val="18"/>
      </rPr>
      <t>473.1</t>
    </r>
  </si>
  <si>
    <r>
      <rPr>
        <sz val="12"/>
        <rFont val="Times New Roman"/>
        <family val="18"/>
      </rPr>
      <t>IAP1-1-174542266</t>
    </r>
  </si>
  <si>
    <r>
      <rPr>
        <sz val="12"/>
        <rFont val="Times New Roman"/>
        <family val="18"/>
      </rPr>
      <t>481.1</t>
    </r>
  </si>
  <si>
    <r>
      <rPr>
        <sz val="12"/>
        <rFont val="Times New Roman"/>
        <family val="18"/>
      </rPr>
      <t>rs14931269</t>
    </r>
  </si>
  <si>
    <r>
      <rPr>
        <sz val="12"/>
        <rFont val="Times New Roman"/>
        <family val="18"/>
      </rPr>
      <t>483.5</t>
    </r>
  </si>
  <si>
    <r>
      <rPr>
        <sz val="12"/>
        <rFont val="Times New Roman"/>
        <family val="18"/>
      </rPr>
      <t>LEI0134</t>
    </r>
  </si>
  <si>
    <r>
      <rPr>
        <sz val="12"/>
        <rFont val="Times New Roman"/>
        <family val="18"/>
      </rPr>
      <t>490.5</t>
    </r>
  </si>
  <si>
    <r>
      <rPr>
        <sz val="12"/>
        <rFont val="Times New Roman"/>
        <family val="18"/>
      </rPr>
      <t>rs14935422</t>
    </r>
  </si>
  <si>
    <r>
      <rPr>
        <sz val="12"/>
        <rFont val="Times New Roman"/>
        <family val="18"/>
      </rPr>
      <t>493.2</t>
    </r>
  </si>
  <si>
    <r>
      <rPr>
        <sz val="12"/>
        <rFont val="Times New Roman"/>
        <family val="18"/>
      </rPr>
      <t>RBL2401</t>
    </r>
  </si>
  <si>
    <r>
      <rPr>
        <sz val="12"/>
        <rFont val="Times New Roman"/>
        <family val="18"/>
      </rPr>
      <t>494.6</t>
    </r>
  </si>
  <si>
    <r>
      <rPr>
        <sz val="12"/>
        <rFont val="Times New Roman"/>
        <family val="18"/>
      </rPr>
      <t>GCT0001</t>
    </r>
  </si>
  <si>
    <r>
      <rPr>
        <sz val="12"/>
        <rFont val="Times New Roman"/>
        <family val="18"/>
      </rPr>
      <t>497.1</t>
    </r>
  </si>
  <si>
    <r>
      <rPr>
        <sz val="12"/>
        <rFont val="Times New Roman"/>
        <family val="18"/>
      </rPr>
      <t>rs15054320</t>
    </r>
  </si>
  <si>
    <r>
      <rPr>
        <sz val="12"/>
        <rFont val="Times New Roman"/>
        <family val="18"/>
      </rPr>
      <t>2.0</t>
    </r>
  </si>
  <si>
    <r>
      <rPr>
        <sz val="12"/>
        <rFont val="Times New Roman"/>
        <family val="18"/>
      </rPr>
      <t>rs13534858</t>
    </r>
  </si>
  <si>
    <r>
      <rPr>
        <sz val="12"/>
        <rFont val="Times New Roman"/>
        <family val="18"/>
      </rPr>
      <t>14.8</t>
    </r>
  </si>
  <si>
    <r>
      <rPr>
        <sz val="12"/>
        <rFont val="Times New Roman"/>
        <family val="18"/>
      </rPr>
      <t>4.4</t>
    </r>
  </si>
  <si>
    <r>
      <rPr>
        <sz val="12"/>
        <rFont val="Times New Roman"/>
        <family val="18"/>
      </rPr>
      <t>rs14134143</t>
    </r>
  </si>
  <si>
    <r>
      <rPr>
        <sz val="12"/>
        <rFont val="Times New Roman"/>
        <family val="18"/>
      </rPr>
      <t>25.7</t>
    </r>
  </si>
  <si>
    <r>
      <rPr>
        <sz val="12"/>
        <rFont val="Times New Roman"/>
        <family val="18"/>
      </rPr>
      <t>rs15884716</t>
    </r>
  </si>
  <si>
    <r>
      <rPr>
        <sz val="12"/>
        <rFont val="Times New Roman"/>
        <family val="18"/>
      </rPr>
      <t>30.0</t>
    </r>
  </si>
  <si>
    <r>
      <rPr>
        <sz val="12"/>
        <rFont val="Times New Roman"/>
        <family val="18"/>
      </rPr>
      <t>rs14139143</t>
    </r>
  </si>
  <si>
    <r>
      <rPr>
        <sz val="12"/>
        <rFont val="Times New Roman"/>
        <family val="18"/>
      </rPr>
      <t>35.2</t>
    </r>
  </si>
  <si>
    <r>
      <rPr>
        <sz val="12"/>
        <rFont val="Times New Roman"/>
        <family val="18"/>
      </rPr>
      <t>11.6</t>
    </r>
  </si>
  <si>
    <r>
      <rPr>
        <sz val="12"/>
        <rFont val="Times New Roman"/>
        <family val="18"/>
      </rPr>
      <t>ADL0190</t>
    </r>
  </si>
  <si>
    <r>
      <rPr>
        <sz val="12"/>
        <rFont val="Times New Roman"/>
        <family val="18"/>
      </rPr>
      <t>39.0</t>
    </r>
  </si>
  <si>
    <r>
      <rPr>
        <sz val="12"/>
        <rFont val="Times New Roman"/>
        <family val="18"/>
      </rPr>
      <t>rs14143285</t>
    </r>
  </si>
  <si>
    <r>
      <rPr>
        <sz val="12"/>
        <rFont val="Times New Roman"/>
        <family val="18"/>
      </rPr>
      <t>39.6</t>
    </r>
  </si>
  <si>
    <r>
      <rPr>
        <sz val="12"/>
        <rFont val="Times New Roman"/>
        <family val="18"/>
      </rPr>
      <t>MCW0247</t>
    </r>
  </si>
  <si>
    <r>
      <rPr>
        <sz val="12"/>
        <rFont val="Times New Roman"/>
        <family val="18"/>
      </rPr>
      <t>47.6</t>
    </r>
  </si>
  <si>
    <r>
      <rPr>
        <sz val="12"/>
        <rFont val="Times New Roman"/>
        <family val="18"/>
      </rPr>
      <t>rs15910200</t>
    </r>
  </si>
  <si>
    <r>
      <rPr>
        <sz val="12"/>
        <rFont val="Times New Roman"/>
        <family val="18"/>
      </rPr>
      <t>48.0</t>
    </r>
  </si>
  <si>
    <r>
      <rPr>
        <sz val="12"/>
        <rFont val="Times New Roman"/>
        <family val="18"/>
      </rPr>
      <t>rs15075023</t>
    </r>
  </si>
  <si>
    <r>
      <rPr>
        <sz val="12"/>
        <rFont val="Times New Roman"/>
        <family val="18"/>
      </rPr>
      <t>60.3</t>
    </r>
  </si>
  <si>
    <r>
      <rPr>
        <sz val="12"/>
        <rFont val="Times New Roman"/>
        <family val="18"/>
      </rPr>
      <t>rs15077078</t>
    </r>
  </si>
  <si>
    <r>
      <rPr>
        <sz val="12"/>
        <rFont val="Times New Roman"/>
        <family val="18"/>
      </rPr>
      <t>67.2</t>
    </r>
  </si>
  <si>
    <r>
      <rPr>
        <sz val="12"/>
        <rFont val="Times New Roman"/>
        <family val="18"/>
      </rPr>
      <t>rs15081191</t>
    </r>
  </si>
  <si>
    <r>
      <rPr>
        <sz val="12"/>
        <rFont val="Times New Roman"/>
        <family val="18"/>
      </rPr>
      <t>81.5</t>
    </r>
  </si>
  <si>
    <r>
      <rPr>
        <sz val="12"/>
        <rFont val="Times New Roman"/>
        <family val="18"/>
      </rPr>
      <t>32.4</t>
    </r>
  </si>
  <si>
    <r>
      <rPr>
        <sz val="12"/>
        <rFont val="Times New Roman"/>
        <family val="18"/>
      </rPr>
      <t>rs15083693</t>
    </r>
  </si>
  <si>
    <r>
      <rPr>
        <sz val="12"/>
        <rFont val="Times New Roman"/>
        <family val="18"/>
      </rPr>
      <t>90.0</t>
    </r>
  </si>
  <si>
    <r>
      <rPr>
        <sz val="12"/>
        <rFont val="Times New Roman"/>
        <family val="18"/>
      </rPr>
      <t>35.0</t>
    </r>
  </si>
  <si>
    <r>
      <rPr>
        <sz val="12"/>
        <rFont val="Times New Roman"/>
        <family val="18"/>
      </rPr>
      <t>MCW0063</t>
    </r>
  </si>
  <si>
    <r>
      <rPr>
        <sz val="12"/>
        <rFont val="Times New Roman"/>
        <family val="18"/>
      </rPr>
      <t>95.2</t>
    </r>
  </si>
  <si>
    <r>
      <rPr>
        <sz val="12"/>
        <rFont val="Times New Roman"/>
        <family val="18"/>
      </rPr>
      <t>37.9</t>
    </r>
  </si>
  <si>
    <r>
      <rPr>
        <sz val="12"/>
        <rFont val="Times New Roman"/>
        <family val="18"/>
      </rPr>
      <t>rs13670674</t>
    </r>
  </si>
  <si>
    <r>
      <rPr>
        <sz val="12"/>
        <rFont val="Times New Roman"/>
        <family val="18"/>
      </rPr>
      <t>103.1</t>
    </r>
  </si>
  <si>
    <r>
      <rPr>
        <sz val="12"/>
        <rFont val="Times New Roman"/>
        <family val="18"/>
      </rPr>
      <t>41.2</t>
    </r>
  </si>
  <si>
    <r>
      <rPr>
        <sz val="12"/>
        <rFont val="Times New Roman"/>
        <family val="18"/>
      </rPr>
      <t>rs13671945</t>
    </r>
  </si>
  <si>
    <r>
      <rPr>
        <sz val="12"/>
        <rFont val="Times New Roman"/>
        <family val="18"/>
      </rPr>
      <t>110.7</t>
    </r>
  </si>
  <si>
    <r>
      <rPr>
        <sz val="12"/>
        <rFont val="Times New Roman"/>
        <family val="18"/>
      </rPr>
      <t>rs14178920</t>
    </r>
  </si>
  <si>
    <r>
      <rPr>
        <sz val="12"/>
        <rFont val="Times New Roman"/>
        <family val="18"/>
      </rPr>
      <t>127.5</t>
    </r>
  </si>
  <si>
    <r>
      <rPr>
        <sz val="12"/>
        <rFont val="Times New Roman"/>
        <family val="18"/>
      </rPr>
      <t>rs15099222</t>
    </r>
  </si>
  <si>
    <r>
      <rPr>
        <sz val="12"/>
        <rFont val="Times New Roman"/>
        <family val="18"/>
      </rPr>
      <t>132.4</t>
    </r>
  </si>
  <si>
    <r>
      <rPr>
        <sz val="12"/>
        <rFont val="Times New Roman"/>
        <family val="18"/>
      </rPr>
      <t>MCW0062</t>
    </r>
  </si>
  <si>
    <r>
      <rPr>
        <sz val="12"/>
        <rFont val="Times New Roman"/>
        <family val="18"/>
      </rPr>
      <t>134.1</t>
    </r>
  </si>
  <si>
    <r>
      <rPr>
        <sz val="12"/>
        <rFont val="Times New Roman"/>
        <family val="18"/>
      </rPr>
      <t>MCW0293</t>
    </r>
  </si>
  <si>
    <r>
      <rPr>
        <sz val="12"/>
        <rFont val="Times New Roman"/>
        <family val="18"/>
      </rPr>
      <t>143.4</t>
    </r>
  </si>
  <si>
    <r>
      <rPr>
        <sz val="12"/>
        <rFont val="Times New Roman"/>
        <family val="18"/>
      </rPr>
      <t>rs15105085</t>
    </r>
  </si>
  <si>
    <r>
      <rPr>
        <sz val="12"/>
        <rFont val="Times New Roman"/>
        <family val="18"/>
      </rPr>
      <t>146.6</t>
    </r>
  </si>
  <si>
    <r>
      <rPr>
        <sz val="12"/>
        <rFont val="Times New Roman"/>
        <family val="18"/>
      </rPr>
      <t>rs15107772</t>
    </r>
  </si>
  <si>
    <r>
      <rPr>
        <sz val="12"/>
        <rFont val="Times New Roman"/>
        <family val="18"/>
      </rPr>
      <t>155.2</t>
    </r>
  </si>
  <si>
    <r>
      <rPr>
        <sz val="12"/>
        <rFont val="Times New Roman"/>
        <family val="18"/>
      </rPr>
      <t>rs14196021</t>
    </r>
  </si>
  <si>
    <r>
      <rPr>
        <sz val="12"/>
        <rFont val="Times New Roman"/>
        <family val="18"/>
      </rPr>
      <t>160.4</t>
    </r>
  </si>
  <si>
    <r>
      <rPr>
        <sz val="12"/>
        <rFont val="Times New Roman"/>
        <family val="18"/>
      </rPr>
      <t>65.5</t>
    </r>
  </si>
  <si>
    <r>
      <rPr>
        <sz val="12"/>
        <rFont val="Times New Roman"/>
        <family val="18"/>
      </rPr>
      <t>rs14200463</t>
    </r>
  </si>
  <si>
    <r>
      <rPr>
        <sz val="12"/>
        <rFont val="Times New Roman"/>
        <family val="18"/>
      </rPr>
      <t>177.1</t>
    </r>
  </si>
  <si>
    <r>
      <rPr>
        <sz val="12"/>
        <rFont val="Times New Roman"/>
        <family val="18"/>
      </rPr>
      <t>LEI0096</t>
    </r>
  </si>
  <si>
    <r>
      <rPr>
        <sz val="12"/>
        <rFont val="Times New Roman"/>
        <family val="18"/>
      </rPr>
      <t>183.2</t>
    </r>
  </si>
  <si>
    <r>
      <rPr>
        <sz val="12"/>
        <rFont val="Times New Roman"/>
        <family val="18"/>
      </rPr>
      <t>rs16039935</t>
    </r>
  </si>
  <si>
    <r>
      <rPr>
        <sz val="12"/>
        <rFont val="Times New Roman"/>
        <family val="18"/>
      </rPr>
      <t>186.2</t>
    </r>
  </si>
  <si>
    <r>
      <rPr>
        <sz val="12"/>
        <rFont val="Times New Roman"/>
        <family val="18"/>
      </rPr>
      <t>77.5</t>
    </r>
  </si>
  <si>
    <r>
      <rPr>
        <sz val="12"/>
        <rFont val="Times New Roman"/>
        <family val="18"/>
      </rPr>
      <t>ADL0157</t>
    </r>
  </si>
  <si>
    <r>
      <rPr>
        <sz val="12"/>
        <rFont val="Times New Roman"/>
        <family val="18"/>
      </rPr>
      <t>191.7</t>
    </r>
  </si>
  <si>
    <r>
      <rPr>
        <sz val="12"/>
        <rFont val="Times New Roman"/>
        <family val="18"/>
      </rPr>
      <t>MCW0179</t>
    </r>
  </si>
  <si>
    <r>
      <rPr>
        <sz val="12"/>
        <rFont val="Times New Roman"/>
        <family val="18"/>
      </rPr>
      <t>199.9</t>
    </r>
  </si>
  <si>
    <r>
      <rPr>
        <sz val="12"/>
        <rFont val="Times New Roman"/>
        <family val="18"/>
      </rPr>
      <t>MCW0087</t>
    </r>
  </si>
  <si>
    <r>
      <rPr>
        <sz val="12"/>
        <rFont val="Times New Roman"/>
        <family val="18"/>
      </rPr>
      <t>201.7</t>
    </r>
  </si>
  <si>
    <r>
      <rPr>
        <sz val="12"/>
        <rFont val="Times New Roman"/>
        <family val="18"/>
      </rPr>
      <t>rs15126683</t>
    </r>
  </si>
  <si>
    <r>
      <rPr>
        <sz val="12"/>
        <rFont val="Times New Roman"/>
        <family val="18"/>
      </rPr>
      <t>207.7</t>
    </r>
  </si>
  <si>
    <r>
      <rPr>
        <sz val="12"/>
        <rFont val="Times New Roman"/>
        <family val="18"/>
      </rPr>
      <t>rs14219471</t>
    </r>
  </si>
  <si>
    <r>
      <rPr>
        <sz val="12"/>
        <rFont val="Times New Roman"/>
        <family val="18"/>
      </rPr>
      <t>216.4</t>
    </r>
  </si>
  <si>
    <r>
      <rPr>
        <sz val="12"/>
        <rFont val="Times New Roman"/>
        <family val="18"/>
      </rPr>
      <t>UMA02</t>
    </r>
  </si>
  <si>
    <r>
      <rPr>
        <sz val="12"/>
        <rFont val="Times New Roman"/>
        <family val="18"/>
      </rPr>
      <t>220.1</t>
    </r>
  </si>
  <si>
    <r>
      <rPr>
        <sz val="12"/>
        <rFont val="Times New Roman"/>
        <family val="18"/>
      </rPr>
      <t>RBL4114</t>
    </r>
  </si>
  <si>
    <r>
      <rPr>
        <sz val="12"/>
        <rFont val="Times New Roman"/>
        <family val="18"/>
      </rPr>
      <t>224.4</t>
    </r>
  </si>
  <si>
    <r>
      <rPr>
        <sz val="12"/>
        <rFont val="Times New Roman"/>
        <family val="18"/>
      </rPr>
      <t>LEI0147</t>
    </r>
  </si>
  <si>
    <r>
      <rPr>
        <sz val="12"/>
        <rFont val="Times New Roman"/>
        <family val="18"/>
      </rPr>
      <t>228.2</t>
    </r>
  </si>
  <si>
    <r>
      <rPr>
        <sz val="12"/>
        <rFont val="Times New Roman"/>
        <family val="18"/>
      </rPr>
      <t>RBL3577</t>
    </r>
  </si>
  <si>
    <r>
      <rPr>
        <sz val="12"/>
        <rFont val="Times New Roman"/>
        <family val="18"/>
      </rPr>
      <t>229.7</t>
    </r>
  </si>
  <si>
    <r>
      <rPr>
        <sz val="12"/>
        <rFont val="Times New Roman"/>
        <family val="18"/>
      </rPr>
      <t>RBL3422</t>
    </r>
  </si>
  <si>
    <r>
      <rPr>
        <sz val="12"/>
        <rFont val="Times New Roman"/>
        <family val="18"/>
      </rPr>
      <t>229.9</t>
    </r>
  </si>
  <si>
    <r>
      <rPr>
        <sz val="12"/>
        <rFont val="Times New Roman"/>
        <family val="18"/>
      </rPr>
      <t>rs14225365</t>
    </r>
  </si>
  <si>
    <r>
      <rPr>
        <sz val="12"/>
        <rFont val="Times New Roman"/>
        <family val="18"/>
      </rPr>
      <t>231.4</t>
    </r>
  </si>
  <si>
    <r>
      <rPr>
        <sz val="12"/>
        <rFont val="Times New Roman"/>
        <family val="18"/>
      </rPr>
      <t>rs16092012</t>
    </r>
  </si>
  <si>
    <r>
      <rPr>
        <sz val="12"/>
        <rFont val="Times New Roman"/>
        <family val="18"/>
      </rPr>
      <t>242.8</t>
    </r>
  </si>
  <si>
    <r>
      <rPr>
        <sz val="12"/>
        <rFont val="Times New Roman"/>
        <family val="18"/>
      </rPr>
      <t>RBL8</t>
    </r>
  </si>
  <si>
    <r>
      <rPr>
        <sz val="12"/>
        <rFont val="Times New Roman"/>
        <family val="18"/>
      </rPr>
      <t>251.0</t>
    </r>
  </si>
  <si>
    <r>
      <rPr>
        <sz val="12"/>
        <rFont val="Times New Roman"/>
        <family val="18"/>
      </rPr>
      <t>rs14232457</t>
    </r>
  </si>
  <si>
    <r>
      <rPr>
        <sz val="12"/>
        <rFont val="Times New Roman"/>
        <family val="18"/>
      </rPr>
      <t>253.2</t>
    </r>
  </si>
  <si>
    <r>
      <rPr>
        <sz val="12"/>
        <rFont val="Times New Roman"/>
        <family val="18"/>
      </rPr>
      <t>RBL2593</t>
    </r>
  </si>
  <si>
    <r>
      <rPr>
        <sz val="12"/>
        <rFont val="Times New Roman"/>
        <family val="18"/>
      </rPr>
      <t>253.9</t>
    </r>
  </si>
  <si>
    <r>
      <rPr>
        <sz val="12"/>
        <rFont val="Times New Roman"/>
        <family val="18"/>
      </rPr>
      <t>112.8</t>
    </r>
  </si>
  <si>
    <r>
      <rPr>
        <sz val="12"/>
        <rFont val="Times New Roman"/>
        <family val="18"/>
      </rPr>
      <t>rs13796585</t>
    </r>
  </si>
  <si>
    <r>
      <rPr>
        <sz val="12"/>
        <rFont val="Times New Roman"/>
        <family val="18"/>
      </rPr>
      <t>257.1</t>
    </r>
  </si>
  <si>
    <r>
      <rPr>
        <sz val="12"/>
        <rFont val="Times New Roman"/>
        <family val="18"/>
      </rPr>
      <t>MCW0234</t>
    </r>
  </si>
  <si>
    <r>
      <rPr>
        <sz val="12"/>
        <rFont val="Times New Roman"/>
        <family val="18"/>
      </rPr>
      <t>257.3</t>
    </r>
  </si>
  <si>
    <r>
      <rPr>
        <sz val="12"/>
        <rFont val="Times New Roman"/>
        <family val="18"/>
      </rPr>
      <t>rs16107541</t>
    </r>
  </si>
  <si>
    <r>
      <rPr>
        <sz val="12"/>
        <rFont val="Times New Roman"/>
        <family val="18"/>
      </rPr>
      <t>263.0</t>
    </r>
  </si>
  <si>
    <r>
      <rPr>
        <sz val="12"/>
        <rFont val="Times New Roman"/>
        <family val="18"/>
      </rPr>
      <t>rs16108913</t>
    </r>
  </si>
  <si>
    <r>
      <rPr>
        <sz val="12"/>
        <rFont val="Times New Roman"/>
        <family val="18"/>
      </rPr>
      <t>265.5</t>
    </r>
  </si>
  <si>
    <r>
      <rPr>
        <sz val="12"/>
        <rFont val="Times New Roman"/>
        <family val="18"/>
      </rPr>
      <t>rs14240558</t>
    </r>
  </si>
  <si>
    <r>
      <rPr>
        <sz val="12"/>
        <rFont val="Times New Roman"/>
        <family val="18"/>
      </rPr>
      <t>273.3</t>
    </r>
  </si>
  <si>
    <r>
      <rPr>
        <sz val="12"/>
        <rFont val="Times New Roman"/>
        <family val="18"/>
      </rPr>
      <t>rs14242430</t>
    </r>
  </si>
  <si>
    <r>
      <rPr>
        <sz val="12"/>
        <rFont val="Times New Roman"/>
        <family val="18"/>
      </rPr>
      <t>276.2</t>
    </r>
  </si>
  <si>
    <r>
      <rPr>
        <sz val="12"/>
        <rFont val="Times New Roman"/>
        <family val="18"/>
      </rPr>
      <t>rs13731505</t>
    </r>
  </si>
  <si>
    <r>
      <rPr>
        <sz val="12"/>
        <rFont val="Times New Roman"/>
        <family val="18"/>
      </rPr>
      <t>286.4</t>
    </r>
  </si>
  <si>
    <r>
      <rPr>
        <sz val="12"/>
        <rFont val="Times New Roman"/>
        <family val="18"/>
      </rPr>
      <t>MCW0245</t>
    </r>
  </si>
  <si>
    <r>
      <rPr>
        <sz val="12"/>
        <rFont val="Times New Roman"/>
        <family val="18"/>
      </rPr>
      <t>296.2</t>
    </r>
  </si>
  <si>
    <r>
      <rPr>
        <sz val="12"/>
        <rFont val="Times New Roman"/>
        <family val="18"/>
      </rPr>
      <t>RBL3465</t>
    </r>
  </si>
  <si>
    <r>
      <rPr>
        <sz val="12"/>
        <rFont val="Times New Roman"/>
        <family val="18"/>
      </rPr>
      <t>302.2</t>
    </r>
  </si>
  <si>
    <r>
      <rPr>
        <sz val="12"/>
        <rFont val="Times New Roman"/>
        <family val="18"/>
      </rPr>
      <t>rs16136501</t>
    </r>
  </si>
  <si>
    <r>
      <rPr>
        <sz val="12"/>
        <rFont val="Times New Roman"/>
        <family val="18"/>
      </rPr>
      <t>307.3</t>
    </r>
  </si>
  <si>
    <r>
      <rPr>
        <sz val="12"/>
        <rFont val="Times New Roman"/>
        <family val="18"/>
      </rPr>
      <t>LEI0070</t>
    </r>
  </si>
  <si>
    <r>
      <rPr>
        <sz val="12"/>
        <rFont val="Times New Roman"/>
        <family val="18"/>
      </rPr>
      <t>311.4</t>
    </r>
  </si>
  <si>
    <r>
      <rPr>
        <sz val="12"/>
        <rFont val="Times New Roman"/>
        <family val="18"/>
      </rPr>
      <t>rs13762257</t>
    </r>
  </si>
  <si>
    <r>
      <rPr>
        <sz val="12"/>
        <rFont val="Times New Roman"/>
        <family val="18"/>
      </rPr>
      <t>319.6</t>
    </r>
  </si>
  <si>
    <r>
      <rPr>
        <sz val="12"/>
        <rFont val="Times New Roman"/>
        <family val="18"/>
      </rPr>
      <t>MCW0320</t>
    </r>
  </si>
  <si>
    <r>
      <rPr>
        <sz val="12"/>
        <rFont val="Times New Roman"/>
        <family val="18"/>
      </rPr>
      <t>323.2</t>
    </r>
  </si>
  <si>
    <r>
      <rPr>
        <sz val="12"/>
        <rFont val="Times New Roman"/>
        <family val="18"/>
      </rPr>
      <t>rs14260168</t>
    </r>
  </si>
  <si>
    <r>
      <rPr>
        <sz val="12"/>
        <rFont val="Times New Roman"/>
        <family val="18"/>
      </rPr>
      <t>327.4</t>
    </r>
  </si>
  <si>
    <r>
      <rPr>
        <sz val="12"/>
        <rFont val="Times New Roman"/>
        <family val="18"/>
      </rPr>
      <t>LEI0031</t>
    </r>
  </si>
  <si>
    <r>
      <rPr>
        <sz val="12"/>
        <rFont val="Times New Roman"/>
        <family val="18"/>
      </rPr>
      <t>330.8</t>
    </r>
  </si>
  <si>
    <r>
      <rPr>
        <sz val="12"/>
        <rFont val="Times New Roman"/>
        <family val="18"/>
      </rPr>
      <t>MCW0311</t>
    </r>
  </si>
  <si>
    <r>
      <rPr>
        <sz val="12"/>
        <rFont val="Times New Roman"/>
        <family val="18"/>
      </rPr>
      <t>331.7</t>
    </r>
  </si>
  <si>
    <r>
      <rPr>
        <sz val="12"/>
        <rFont val="Times New Roman"/>
        <family val="18"/>
      </rPr>
      <t>rs13758611</t>
    </r>
  </si>
  <si>
    <r>
      <rPr>
        <sz val="12"/>
        <rFont val="Times New Roman"/>
        <family val="18"/>
      </rPr>
      <t>332.6</t>
    </r>
  </si>
  <si>
    <r>
      <rPr>
        <sz val="12"/>
        <rFont val="Times New Roman"/>
        <family val="18"/>
      </rPr>
      <t>rs14308203</t>
    </r>
  </si>
  <si>
    <r>
      <rPr>
        <sz val="12"/>
        <rFont val="Times New Roman"/>
        <family val="18"/>
      </rPr>
      <t>rs14310908</t>
    </r>
  </si>
  <si>
    <r>
      <rPr>
        <sz val="12"/>
        <rFont val="Times New Roman"/>
        <family val="18"/>
      </rPr>
      <t>14.9</t>
    </r>
  </si>
  <si>
    <r>
      <rPr>
        <sz val="12"/>
        <rFont val="Times New Roman"/>
        <family val="18"/>
      </rPr>
      <t>MCW0169</t>
    </r>
  </si>
  <si>
    <r>
      <rPr>
        <sz val="12"/>
        <rFont val="Times New Roman"/>
        <family val="18"/>
      </rPr>
      <t>23.0</t>
    </r>
  </si>
  <si>
    <r>
      <rPr>
        <sz val="12"/>
        <rFont val="Times New Roman"/>
        <family val="18"/>
      </rPr>
      <t>rs16222521</t>
    </r>
  </si>
  <si>
    <r>
      <rPr>
        <sz val="12"/>
        <rFont val="Times New Roman"/>
        <family val="18"/>
      </rPr>
      <t>37.3</t>
    </r>
  </si>
  <si>
    <r>
      <rPr>
        <sz val="12"/>
        <rFont val="Times New Roman"/>
        <family val="18"/>
      </rPr>
      <t>rs14084016</t>
    </r>
  </si>
  <si>
    <r>
      <rPr>
        <sz val="12"/>
        <rFont val="Times New Roman"/>
        <family val="18"/>
      </rPr>
      <t>50.5</t>
    </r>
  </si>
  <si>
    <r>
      <rPr>
        <sz val="12"/>
        <rFont val="Times New Roman"/>
        <family val="18"/>
      </rPr>
      <t>15.0</t>
    </r>
  </si>
  <si>
    <r>
      <rPr>
        <sz val="12"/>
        <rFont val="Times New Roman"/>
        <family val="18"/>
      </rPr>
      <t>rs13717180</t>
    </r>
  </si>
  <si>
    <r>
      <rPr>
        <sz val="12"/>
        <rFont val="Times New Roman"/>
        <family val="18"/>
      </rPr>
      <t>60.7</t>
    </r>
  </si>
  <si>
    <r>
      <rPr>
        <sz val="12"/>
        <rFont val="Times New Roman"/>
        <family val="18"/>
      </rPr>
      <t>rs14326182</t>
    </r>
  </si>
  <si>
    <r>
      <rPr>
        <sz val="12"/>
        <rFont val="Times New Roman"/>
        <family val="18"/>
      </rPr>
      <t>MCW0222</t>
    </r>
  </si>
  <si>
    <r>
      <rPr>
        <sz val="12"/>
        <rFont val="Times New Roman"/>
        <family val="18"/>
      </rPr>
      <t>78.5</t>
    </r>
  </si>
  <si>
    <r>
      <rPr>
        <sz val="12"/>
        <rFont val="Times New Roman"/>
        <family val="18"/>
      </rPr>
      <t>rs14330022</t>
    </r>
  </si>
  <si>
    <r>
      <rPr>
        <sz val="12"/>
        <rFont val="Times New Roman"/>
        <family val="18"/>
      </rPr>
      <t>86.0</t>
    </r>
  </si>
  <si>
    <r>
      <rPr>
        <sz val="12"/>
        <rFont val="Times New Roman"/>
        <family val="18"/>
      </rPr>
      <t>rs14336675</t>
    </r>
  </si>
  <si>
    <r>
      <rPr>
        <sz val="12"/>
        <rFont val="Times New Roman"/>
        <family val="18"/>
      </rPr>
      <t>105.1</t>
    </r>
  </si>
  <si>
    <r>
      <rPr>
        <sz val="12"/>
        <rFont val="Times New Roman"/>
        <family val="18"/>
      </rPr>
      <t>33.7</t>
    </r>
  </si>
  <si>
    <r>
      <rPr>
        <sz val="12"/>
        <rFont val="Times New Roman"/>
        <family val="18"/>
      </rPr>
      <t>rs15321683</t>
    </r>
  </si>
  <si>
    <r>
      <rPr>
        <sz val="12"/>
        <rFont val="Times New Roman"/>
        <family val="18"/>
      </rPr>
      <t>109.1</t>
    </r>
  </si>
  <si>
    <r>
      <rPr>
        <sz val="12"/>
        <rFont val="Times New Roman"/>
        <family val="18"/>
      </rPr>
      <t>ADL0155</t>
    </r>
  </si>
  <si>
    <r>
      <rPr>
        <sz val="12"/>
        <rFont val="Times New Roman"/>
        <family val="18"/>
      </rPr>
      <t>rs14341292</t>
    </r>
  </si>
  <si>
    <r>
      <rPr>
        <sz val="12"/>
        <rFont val="Times New Roman"/>
        <family val="18"/>
      </rPr>
      <t>113.1</t>
    </r>
  </si>
  <si>
    <r>
      <rPr>
        <sz val="12"/>
        <rFont val="Times New Roman"/>
        <family val="18"/>
      </rPr>
      <t>rs13675715</t>
    </r>
  </si>
  <si>
    <r>
      <rPr>
        <sz val="12"/>
        <rFont val="Times New Roman"/>
        <family val="18"/>
      </rPr>
      <t>127.0</t>
    </r>
  </si>
  <si>
    <r>
      <rPr>
        <sz val="12"/>
        <rFont val="Times New Roman"/>
        <family val="18"/>
      </rPr>
      <t>ADL0371</t>
    </r>
  </si>
  <si>
    <r>
      <rPr>
        <sz val="12"/>
        <rFont val="Times New Roman"/>
        <family val="18"/>
      </rPr>
      <t>140.0</t>
    </r>
  </si>
  <si>
    <r>
      <rPr>
        <sz val="12"/>
        <rFont val="Times New Roman"/>
        <family val="18"/>
      </rPr>
      <t>MCW0004</t>
    </r>
  </si>
  <si>
    <r>
      <rPr>
        <sz val="12"/>
        <rFont val="Times New Roman"/>
        <family val="18"/>
      </rPr>
      <t>154.2</t>
    </r>
  </si>
  <si>
    <r>
      <rPr>
        <sz val="12"/>
        <rFont val="Times New Roman"/>
        <family val="18"/>
      </rPr>
      <t>rs16281414</t>
    </r>
  </si>
  <si>
    <r>
      <rPr>
        <sz val="12"/>
        <rFont val="Times New Roman"/>
        <family val="18"/>
      </rPr>
      <t>163.7</t>
    </r>
  </si>
  <si>
    <r>
      <rPr>
        <sz val="12"/>
        <rFont val="Times New Roman"/>
        <family val="18"/>
      </rPr>
      <t>RBL2668</t>
    </r>
  </si>
  <si>
    <r>
      <rPr>
        <sz val="12"/>
        <rFont val="Times New Roman"/>
        <family val="18"/>
      </rPr>
      <t>172.3</t>
    </r>
  </si>
  <si>
    <r>
      <rPr>
        <sz val="12"/>
        <rFont val="Times New Roman"/>
        <family val="18"/>
      </rPr>
      <t>MCW0224</t>
    </r>
  </si>
  <si>
    <r>
      <rPr>
        <sz val="12"/>
        <rFont val="Times New Roman"/>
        <family val="18"/>
      </rPr>
      <t>207.2</t>
    </r>
  </si>
  <si>
    <r>
      <rPr>
        <sz val="12"/>
        <rFont val="Times New Roman"/>
        <family val="18"/>
      </rPr>
      <t>ADL0024</t>
    </r>
  </si>
  <si>
    <r>
      <rPr>
        <sz val="12"/>
        <rFont val="Times New Roman"/>
        <family val="18"/>
      </rPr>
      <t>216.5</t>
    </r>
  </si>
  <si>
    <r>
      <rPr>
        <sz val="12"/>
        <rFont val="Times New Roman"/>
        <family val="18"/>
      </rPr>
      <t>rs13696669</t>
    </r>
  </si>
  <si>
    <r>
      <rPr>
        <sz val="12"/>
        <rFont val="Times New Roman"/>
        <family val="18"/>
      </rPr>
      <t>224.1</t>
    </r>
  </si>
  <si>
    <r>
      <rPr>
        <sz val="12"/>
        <rFont val="Times New Roman"/>
        <family val="18"/>
      </rPr>
      <t>rs14391415</t>
    </r>
  </si>
  <si>
    <r>
      <rPr>
        <sz val="12"/>
        <rFont val="Times New Roman"/>
        <family val="18"/>
      </rPr>
      <t>227.6</t>
    </r>
  </si>
  <si>
    <r>
      <rPr>
        <sz val="12"/>
        <rFont val="Times New Roman"/>
        <family val="18"/>
      </rPr>
      <t>MCW0207</t>
    </r>
  </si>
  <si>
    <r>
      <rPr>
        <sz val="12"/>
        <rFont val="Times New Roman"/>
        <family val="18"/>
      </rPr>
      <t>231.1</t>
    </r>
  </si>
  <si>
    <r>
      <rPr>
        <sz val="12"/>
        <rFont val="Times New Roman"/>
        <family val="18"/>
      </rPr>
      <t>rs14397663</t>
    </r>
  </si>
  <si>
    <r>
      <rPr>
        <sz val="12"/>
        <rFont val="Times New Roman"/>
        <family val="18"/>
      </rPr>
      <t>238.7</t>
    </r>
  </si>
  <si>
    <r>
      <rPr>
        <sz val="12"/>
        <rFont val="Times New Roman"/>
        <family val="18"/>
      </rPr>
      <t>rs14400934</t>
    </r>
  </si>
  <si>
    <r>
      <rPr>
        <sz val="12"/>
        <rFont val="Times New Roman"/>
        <family val="18"/>
      </rPr>
      <t>248.6</t>
    </r>
  </si>
  <si>
    <r>
      <rPr>
        <sz val="12"/>
        <rFont val="Times New Roman"/>
        <family val="18"/>
      </rPr>
      <t>LEI0065</t>
    </r>
  </si>
  <si>
    <r>
      <rPr>
        <sz val="12"/>
        <rFont val="Times New Roman"/>
        <family val="18"/>
      </rPr>
      <t>255.2</t>
    </r>
  </si>
  <si>
    <r>
      <rPr>
        <sz val="12"/>
        <rFont val="Times New Roman"/>
        <family val="18"/>
      </rPr>
      <t>rs13702405</t>
    </r>
  </si>
  <si>
    <r>
      <rPr>
        <sz val="12"/>
        <rFont val="Times New Roman"/>
        <family val="18"/>
      </rPr>
      <t>256.6</t>
    </r>
  </si>
  <si>
    <r>
      <rPr>
        <sz val="12"/>
        <rFont val="Times New Roman"/>
        <family val="18"/>
      </rPr>
      <t>rs14408135</t>
    </r>
  </si>
  <si>
    <r>
      <rPr>
        <sz val="12"/>
        <rFont val="Times New Roman"/>
        <family val="18"/>
      </rPr>
      <t>262.8</t>
    </r>
  </si>
  <si>
    <r>
      <rPr>
        <sz val="12"/>
        <rFont val="Times New Roman"/>
        <family val="18"/>
      </rPr>
      <t>rs15471980</t>
    </r>
  </si>
  <si>
    <r>
      <rPr>
        <sz val="12"/>
        <rFont val="Times New Roman"/>
        <family val="18"/>
      </rPr>
      <t>ADL0143</t>
    </r>
  </si>
  <si>
    <r>
      <rPr>
        <sz val="12"/>
        <rFont val="Times New Roman"/>
        <family val="18"/>
      </rPr>
      <t>1.5</t>
    </r>
  </si>
  <si>
    <r>
      <rPr>
        <sz val="12"/>
        <rFont val="Times New Roman"/>
        <family val="18"/>
      </rPr>
      <t>ADL0317</t>
    </r>
  </si>
  <si>
    <r>
      <rPr>
        <sz val="12"/>
        <rFont val="Times New Roman"/>
        <family val="18"/>
      </rPr>
      <t>14.3</t>
    </r>
  </si>
  <si>
    <r>
      <rPr>
        <sz val="12"/>
        <rFont val="Times New Roman"/>
        <family val="18"/>
      </rPr>
      <t>rs14421644</t>
    </r>
  </si>
  <si>
    <r>
      <rPr>
        <sz val="12"/>
        <rFont val="Times New Roman"/>
        <family val="18"/>
      </rPr>
      <t>20.3</t>
    </r>
  </si>
  <si>
    <r>
      <rPr>
        <sz val="12"/>
        <rFont val="Times New Roman"/>
        <family val="18"/>
      </rPr>
      <t>rs15484517</t>
    </r>
  </si>
  <si>
    <r>
      <rPr>
        <sz val="12"/>
        <rFont val="Times New Roman"/>
        <family val="18"/>
      </rPr>
      <t>30.7</t>
    </r>
  </si>
  <si>
    <r>
      <rPr>
        <sz val="12"/>
        <rFont val="Times New Roman"/>
        <family val="18"/>
      </rPr>
      <t>rs13643096</t>
    </r>
  </si>
  <si>
    <r>
      <rPr>
        <sz val="12"/>
        <rFont val="Times New Roman"/>
        <family val="18"/>
      </rPr>
      <t>rs14428592</t>
    </r>
  </si>
  <si>
    <r>
      <rPr>
        <sz val="12"/>
        <rFont val="Times New Roman"/>
        <family val="18"/>
      </rPr>
      <t>40.8</t>
    </r>
  </si>
  <si>
    <r>
      <rPr>
        <sz val="12"/>
        <rFont val="Times New Roman"/>
        <family val="18"/>
      </rPr>
      <t>11.4</t>
    </r>
  </si>
  <si>
    <r>
      <rPr>
        <sz val="12"/>
        <rFont val="Times New Roman"/>
        <family val="18"/>
      </rPr>
      <t>rs15500313</t>
    </r>
  </si>
  <si>
    <r>
      <rPr>
        <sz val="12"/>
        <rFont val="Times New Roman"/>
        <family val="18"/>
      </rPr>
      <t>49.0</t>
    </r>
  </si>
  <si>
    <r>
      <rPr>
        <sz val="12"/>
        <rFont val="Times New Roman"/>
        <family val="18"/>
      </rPr>
      <t>rs14435605</t>
    </r>
  </si>
  <si>
    <r>
      <rPr>
        <sz val="12"/>
        <rFont val="Times New Roman"/>
        <family val="18"/>
      </rPr>
      <t>64.2</t>
    </r>
  </si>
  <si>
    <r>
      <rPr>
        <sz val="12"/>
        <rFont val="Times New Roman"/>
        <family val="18"/>
      </rPr>
      <t>ADL0145</t>
    </r>
  </si>
  <si>
    <r>
      <rPr>
        <sz val="12"/>
        <rFont val="Times New Roman"/>
        <family val="18"/>
      </rPr>
      <t>MCW0251</t>
    </r>
  </si>
  <si>
    <r>
      <rPr>
        <sz val="12"/>
        <rFont val="Times New Roman"/>
        <family val="18"/>
      </rPr>
      <t>67.0</t>
    </r>
  </si>
  <si>
    <r>
      <rPr>
        <sz val="12"/>
        <rFont val="Times New Roman"/>
        <family val="18"/>
      </rPr>
      <t>rs14438666</t>
    </r>
  </si>
  <si>
    <r>
      <rPr>
        <sz val="12"/>
        <rFont val="Times New Roman"/>
        <family val="18"/>
      </rPr>
      <t>68.4</t>
    </r>
  </si>
  <si>
    <r>
      <rPr>
        <sz val="12"/>
        <rFont val="Times New Roman"/>
        <family val="18"/>
      </rPr>
      <t>rs15522441</t>
    </r>
  </si>
  <si>
    <r>
      <rPr>
        <sz val="12"/>
        <rFont val="Times New Roman"/>
        <family val="18"/>
      </rPr>
      <t>rs14446940</t>
    </r>
  </si>
  <si>
    <r>
      <rPr>
        <sz val="12"/>
        <rFont val="Times New Roman"/>
        <family val="18"/>
      </rPr>
      <t>86.3</t>
    </r>
  </si>
  <si>
    <r>
      <rPr>
        <sz val="12"/>
        <rFont val="Times New Roman"/>
        <family val="18"/>
      </rPr>
      <t>33.1</t>
    </r>
  </si>
  <si>
    <r>
      <rPr>
        <sz val="12"/>
        <rFont val="Times New Roman"/>
        <family val="18"/>
      </rPr>
      <t>rs15542429</t>
    </r>
  </si>
  <si>
    <r>
      <rPr>
        <sz val="12"/>
        <rFont val="Times New Roman"/>
        <family val="18"/>
      </rPr>
      <t>97.4</t>
    </r>
  </si>
  <si>
    <r>
      <rPr>
        <sz val="12"/>
        <rFont val="Times New Roman"/>
        <family val="18"/>
      </rPr>
      <t>rs15544037</t>
    </r>
  </si>
  <si>
    <r>
      <rPr>
        <sz val="12"/>
        <rFont val="Times New Roman"/>
        <family val="18"/>
      </rPr>
      <t>98.0</t>
    </r>
  </si>
  <si>
    <r>
      <rPr>
        <sz val="12"/>
        <rFont val="Times New Roman"/>
        <family val="18"/>
      </rPr>
      <t>38.1</t>
    </r>
  </si>
  <si>
    <r>
      <rPr>
        <sz val="12"/>
        <rFont val="Times New Roman"/>
        <family val="18"/>
      </rPr>
      <t>MCW0091</t>
    </r>
  </si>
  <si>
    <r>
      <rPr>
        <sz val="12"/>
        <rFont val="Times New Roman"/>
        <family val="18"/>
      </rPr>
      <t>102.5</t>
    </r>
  </si>
  <si>
    <r>
      <rPr>
        <sz val="12"/>
        <rFont val="Times New Roman"/>
        <family val="18"/>
      </rPr>
      <t>rs15549573</t>
    </r>
  </si>
  <si>
    <r>
      <rPr>
        <sz val="12"/>
        <rFont val="Times New Roman"/>
        <family val="18"/>
      </rPr>
      <t>106.1</t>
    </r>
  </si>
  <si>
    <r>
      <rPr>
        <sz val="12"/>
        <rFont val="Times New Roman"/>
        <family val="18"/>
      </rPr>
      <t>rs15554707</t>
    </r>
  </si>
  <si>
    <r>
      <rPr>
        <sz val="12"/>
        <rFont val="Times New Roman"/>
        <family val="18"/>
      </rPr>
      <t>110.6</t>
    </r>
  </si>
  <si>
    <r>
      <rPr>
        <sz val="12"/>
        <rFont val="Times New Roman"/>
        <family val="18"/>
      </rPr>
      <t>44.0</t>
    </r>
  </si>
  <si>
    <r>
      <rPr>
        <sz val="12"/>
        <rFont val="Times New Roman"/>
        <family val="18"/>
      </rPr>
      <t>LEI0125</t>
    </r>
  </si>
  <si>
    <r>
      <rPr>
        <sz val="12"/>
        <rFont val="Times New Roman"/>
        <family val="18"/>
      </rPr>
      <t>111.4</t>
    </r>
  </si>
  <si>
    <r>
      <rPr>
        <sz val="12"/>
        <rFont val="Times New Roman"/>
        <family val="18"/>
      </rPr>
      <t>rs14462677</t>
    </r>
  </si>
  <si>
    <r>
      <rPr>
        <sz val="12"/>
        <rFont val="Times New Roman"/>
        <family val="18"/>
      </rPr>
      <t>119.7</t>
    </r>
  </si>
  <si>
    <r>
      <rPr>
        <sz val="12"/>
        <rFont val="Times New Roman"/>
        <family val="18"/>
      </rPr>
      <t>rs15581865</t>
    </r>
  </si>
  <si>
    <r>
      <rPr>
        <sz val="12"/>
        <rFont val="Times New Roman"/>
        <family val="18"/>
      </rPr>
      <t>140.3</t>
    </r>
  </si>
  <si>
    <r>
      <rPr>
        <sz val="12"/>
        <rFont val="Times New Roman"/>
        <family val="18"/>
      </rPr>
      <t>LEI0076</t>
    </r>
  </si>
  <si>
    <r>
      <rPr>
        <sz val="12"/>
        <rFont val="Times New Roman"/>
        <family val="18"/>
      </rPr>
      <t>151.4</t>
    </r>
  </si>
  <si>
    <r>
      <rPr>
        <sz val="12"/>
        <rFont val="Times New Roman"/>
        <family val="18"/>
      </rPr>
      <t>rs14479812</t>
    </r>
  </si>
  <si>
    <r>
      <rPr>
        <sz val="12"/>
        <rFont val="Times New Roman"/>
        <family val="18"/>
      </rPr>
      <t>153.4</t>
    </r>
  </si>
  <si>
    <r>
      <rPr>
        <sz val="12"/>
        <rFont val="Times New Roman"/>
        <family val="18"/>
      </rPr>
      <t>rs15607084</t>
    </r>
  </si>
  <si>
    <r>
      <rPr>
        <sz val="12"/>
        <rFont val="Times New Roman"/>
        <family val="18"/>
      </rPr>
      <t>161.9</t>
    </r>
  </si>
  <si>
    <r>
      <rPr>
        <sz val="12"/>
        <rFont val="Times New Roman"/>
        <family val="18"/>
      </rPr>
      <t>RBL1352</t>
    </r>
  </si>
  <si>
    <r>
      <rPr>
        <sz val="12"/>
        <rFont val="Times New Roman"/>
        <family val="18"/>
      </rPr>
      <t>172.7</t>
    </r>
  </si>
  <si>
    <r>
      <rPr>
        <sz val="12"/>
        <rFont val="Times New Roman"/>
        <family val="18"/>
      </rPr>
      <t>rs14488074</t>
    </r>
  </si>
  <si>
    <r>
      <rPr>
        <sz val="12"/>
        <rFont val="Times New Roman"/>
        <family val="18"/>
      </rPr>
      <t>173.0</t>
    </r>
  </si>
  <si>
    <r>
      <rPr>
        <sz val="12"/>
        <rFont val="Times New Roman"/>
        <family val="18"/>
      </rPr>
      <t>LEI0148</t>
    </r>
  </si>
  <si>
    <r>
      <rPr>
        <sz val="12"/>
        <rFont val="Times New Roman"/>
        <family val="18"/>
      </rPr>
      <t>173.7</t>
    </r>
  </si>
  <si>
    <r>
      <rPr>
        <sz val="12"/>
        <rFont val="Times New Roman"/>
        <family val="18"/>
      </rPr>
      <t>rs14491521</t>
    </r>
  </si>
  <si>
    <r>
      <rPr>
        <sz val="12"/>
        <rFont val="Times New Roman"/>
        <family val="18"/>
      </rPr>
      <t>182.4</t>
    </r>
  </si>
  <si>
    <r>
      <rPr>
        <sz val="12"/>
        <rFont val="Times New Roman"/>
        <family val="18"/>
      </rPr>
      <t>rs13664708</t>
    </r>
  </si>
  <si>
    <r>
      <rPr>
        <sz val="12"/>
        <rFont val="Times New Roman"/>
        <family val="18"/>
      </rPr>
      <t>185.3</t>
    </r>
  </si>
  <si>
    <r>
      <rPr>
        <sz val="12"/>
        <rFont val="Times New Roman"/>
        <family val="18"/>
      </rPr>
      <t>MCW0098</t>
    </r>
  </si>
  <si>
    <r>
      <rPr>
        <sz val="12"/>
        <rFont val="Times New Roman"/>
        <family val="18"/>
      </rPr>
      <t>186.8</t>
    </r>
  </si>
  <si>
    <r>
      <rPr>
        <sz val="12"/>
        <rFont val="Times New Roman"/>
        <family val="18"/>
      </rPr>
      <t>rs13666021</t>
    </r>
  </si>
  <si>
    <r>
      <rPr>
        <sz val="12"/>
        <rFont val="Times New Roman"/>
        <family val="18"/>
      </rPr>
      <t>192.3</t>
    </r>
  </si>
  <si>
    <r>
      <rPr>
        <sz val="12"/>
        <rFont val="Times New Roman"/>
        <family val="18"/>
      </rPr>
      <t>rs16444662</t>
    </r>
  </si>
  <si>
    <r>
      <rPr>
        <sz val="12"/>
        <rFont val="Times New Roman"/>
        <family val="18"/>
      </rPr>
      <t>193.8</t>
    </r>
  </si>
  <si>
    <r>
      <rPr>
        <sz val="12"/>
        <rFont val="Times New Roman"/>
        <family val="18"/>
      </rPr>
      <t>LEI0085</t>
    </r>
  </si>
  <si>
    <r>
      <rPr>
        <sz val="12"/>
        <rFont val="Times New Roman"/>
        <family val="18"/>
      </rPr>
      <t>195.3</t>
    </r>
  </si>
  <si>
    <r>
      <rPr>
        <sz val="12"/>
        <rFont val="Times New Roman"/>
        <family val="18"/>
      </rPr>
      <t>LEI0073</t>
    </r>
  </si>
  <si>
    <r>
      <rPr>
        <sz val="12"/>
        <rFont val="Times New Roman"/>
        <family val="18"/>
      </rPr>
      <t>204.5</t>
    </r>
  </si>
  <si>
    <r>
      <rPr>
        <sz val="12"/>
        <rFont val="Times New Roman"/>
        <family val="18"/>
      </rPr>
      <t>rs15643977</t>
    </r>
  </si>
  <si>
    <r>
      <rPr>
        <sz val="12"/>
        <rFont val="Times New Roman"/>
        <family val="18"/>
      </rPr>
      <t>210.8</t>
    </r>
  </si>
  <si>
    <r>
      <rPr>
        <sz val="12"/>
        <rFont val="Times New Roman"/>
        <family val="18"/>
      </rPr>
      <t>rs13757471</t>
    </r>
  </si>
  <si>
    <r>
      <rPr>
        <sz val="12"/>
        <rFont val="Times New Roman"/>
        <family val="18"/>
      </rPr>
      <t>MCW0193</t>
    </r>
  </si>
  <si>
    <r>
      <rPr>
        <sz val="12"/>
        <rFont val="Times New Roman"/>
        <family val="18"/>
      </rPr>
      <t>39.1</t>
    </r>
  </si>
  <si>
    <r>
      <rPr>
        <sz val="12"/>
        <rFont val="Times New Roman"/>
        <family val="18"/>
      </rPr>
      <t>RBL1369</t>
    </r>
  </si>
  <si>
    <r>
      <rPr>
        <sz val="12"/>
        <rFont val="Times New Roman"/>
        <family val="18"/>
      </rPr>
      <t>43.2</t>
    </r>
  </si>
  <si>
    <r>
      <rPr>
        <sz val="12"/>
        <rFont val="Times New Roman"/>
        <family val="18"/>
      </rPr>
      <t>RBL2307</t>
    </r>
  </si>
  <si>
    <r>
      <rPr>
        <sz val="12"/>
        <rFont val="Times New Roman"/>
        <family val="18"/>
      </rPr>
      <t>43.8</t>
    </r>
  </si>
  <si>
    <r>
      <rPr>
        <sz val="12"/>
        <rFont val="Times New Roman"/>
        <family val="18"/>
      </rPr>
      <t>rs15674552</t>
    </r>
  </si>
  <si>
    <r>
      <rPr>
        <sz val="12"/>
        <rFont val="Times New Roman"/>
        <family val="18"/>
      </rPr>
      <t>rs14693539</t>
    </r>
  </si>
  <si>
    <r>
      <rPr>
        <sz val="12"/>
        <rFont val="Times New Roman"/>
        <family val="18"/>
      </rPr>
      <t>50.8</t>
    </r>
  </si>
  <si>
    <r>
      <rPr>
        <sz val="12"/>
        <rFont val="Times New Roman"/>
        <family val="18"/>
      </rPr>
      <t>MCW0038</t>
    </r>
  </si>
  <si>
    <r>
      <rPr>
        <sz val="12"/>
        <rFont val="Times New Roman"/>
        <family val="18"/>
      </rPr>
      <t>55.6</t>
    </r>
  </si>
  <si>
    <r>
      <rPr>
        <sz val="12"/>
        <rFont val="Times New Roman"/>
        <family val="18"/>
      </rPr>
      <t>rs15679760</t>
    </r>
  </si>
  <si>
    <r>
      <rPr>
        <sz val="12"/>
        <rFont val="Times New Roman"/>
        <family val="18"/>
      </rPr>
      <t>rs13584119</t>
    </r>
  </si>
  <si>
    <r>
      <rPr>
        <sz val="12"/>
        <rFont val="Times New Roman"/>
        <family val="18"/>
      </rPr>
      <t>75.4</t>
    </r>
  </si>
  <si>
    <r>
      <rPr>
        <sz val="12"/>
        <rFont val="Times New Roman"/>
        <family val="18"/>
      </rPr>
      <t>MCW0078</t>
    </r>
  </si>
  <si>
    <r>
      <rPr>
        <sz val="12"/>
        <rFont val="Times New Roman"/>
        <family val="18"/>
      </rPr>
      <t>81.2</t>
    </r>
  </si>
  <si>
    <r>
      <rPr>
        <sz val="12"/>
        <rFont val="Times New Roman"/>
        <family val="18"/>
      </rPr>
      <t>rs13585490</t>
    </r>
  </si>
  <si>
    <r>
      <rPr>
        <sz val="12"/>
        <rFont val="Times New Roman"/>
        <family val="18"/>
      </rPr>
      <t>84.7</t>
    </r>
  </si>
  <si>
    <r>
      <rPr>
        <sz val="12"/>
        <rFont val="Times New Roman"/>
        <family val="18"/>
      </rPr>
      <t>rs13586869</t>
    </r>
  </si>
  <si>
    <r>
      <rPr>
        <sz val="12"/>
        <rFont val="Times New Roman"/>
        <family val="18"/>
      </rPr>
      <t>102.3</t>
    </r>
  </si>
  <si>
    <r>
      <rPr>
        <sz val="12"/>
        <rFont val="Times New Roman"/>
        <family val="18"/>
      </rPr>
      <t>MCW0029</t>
    </r>
  </si>
  <si>
    <r>
      <rPr>
        <sz val="12"/>
        <rFont val="Times New Roman"/>
        <family val="18"/>
      </rPr>
      <t>106.0</t>
    </r>
  </si>
  <si>
    <r>
      <rPr>
        <sz val="12"/>
        <rFont val="Times New Roman"/>
        <family val="18"/>
      </rPr>
      <t>rs16498806</t>
    </r>
  </si>
  <si>
    <r>
      <rPr>
        <sz val="12"/>
        <rFont val="Times New Roman"/>
        <family val="18"/>
      </rPr>
      <t>LEI0149</t>
    </r>
  </si>
  <si>
    <r>
      <rPr>
        <sz val="12"/>
        <rFont val="Times New Roman"/>
        <family val="18"/>
      </rPr>
      <t>108.7</t>
    </r>
  </si>
  <si>
    <r>
      <rPr>
        <sz val="12"/>
        <rFont val="Times New Roman"/>
        <family val="18"/>
      </rPr>
      <t>46.5</t>
    </r>
  </si>
  <si>
    <r>
      <rPr>
        <sz val="12"/>
        <rFont val="Times New Roman"/>
        <family val="18"/>
      </rPr>
      <t>MCW0081</t>
    </r>
  </si>
  <si>
    <r>
      <rPr>
        <sz val="12"/>
        <rFont val="Times New Roman"/>
        <family val="18"/>
      </rPr>
      <t>120.5</t>
    </r>
  </si>
  <si>
    <r>
      <rPr>
        <sz val="12"/>
        <rFont val="Times New Roman"/>
        <family val="18"/>
      </rPr>
      <t>rs16514663</t>
    </r>
  </si>
  <si>
    <r>
      <rPr>
        <sz val="12"/>
        <rFont val="Times New Roman"/>
        <family val="18"/>
      </rPr>
      <t>136.3</t>
    </r>
  </si>
  <si>
    <r>
      <rPr>
        <sz val="12"/>
        <rFont val="Times New Roman"/>
        <family val="18"/>
      </rPr>
      <t>rs15743161</t>
    </r>
  </si>
  <si>
    <r>
      <rPr>
        <sz val="12"/>
        <rFont val="Times New Roman"/>
        <family val="18"/>
      </rPr>
      <t>151.1</t>
    </r>
  </si>
  <si>
    <r>
      <rPr>
        <sz val="12"/>
        <rFont val="Times New Roman"/>
        <family val="18"/>
      </rPr>
      <t>rs16522750</t>
    </r>
  </si>
  <si>
    <r>
      <rPr>
        <sz val="12"/>
        <rFont val="Times New Roman"/>
        <family val="18"/>
      </rPr>
      <t>164.1</t>
    </r>
  </si>
  <si>
    <r>
      <rPr>
        <sz val="12"/>
        <rFont val="Times New Roman"/>
        <family val="18"/>
      </rPr>
      <t>LEI0192</t>
    </r>
  </si>
  <si>
    <r>
      <rPr>
        <sz val="12"/>
        <rFont val="Times New Roman"/>
        <family val="18"/>
      </rPr>
      <t>MCW0118</t>
    </r>
  </si>
  <si>
    <r>
      <rPr>
        <sz val="12"/>
        <rFont val="Times New Roman"/>
        <family val="18"/>
      </rPr>
      <t>rs15758001</t>
    </r>
  </si>
  <si>
    <r>
      <rPr>
        <sz val="12"/>
        <rFont val="Times New Roman"/>
        <family val="18"/>
      </rPr>
      <t>6.7</t>
    </r>
  </si>
  <si>
    <r>
      <rPr>
        <sz val="12"/>
        <rFont val="Times New Roman"/>
        <family val="18"/>
      </rPr>
      <t>rs16537104</t>
    </r>
  </si>
  <si>
    <r>
      <rPr>
        <sz val="12"/>
        <rFont val="Times New Roman"/>
        <family val="18"/>
      </rPr>
      <t>16.5</t>
    </r>
  </si>
  <si>
    <r>
      <rPr>
        <sz val="12"/>
        <rFont val="Times New Roman"/>
        <family val="18"/>
      </rPr>
      <t>rs15778112</t>
    </r>
  </si>
  <si>
    <r>
      <rPr>
        <sz val="12"/>
        <rFont val="Times New Roman"/>
        <family val="18"/>
      </rPr>
      <t>21.1</t>
    </r>
  </si>
  <si>
    <r>
      <rPr>
        <sz val="12"/>
        <rFont val="Times New Roman"/>
        <family val="18"/>
      </rPr>
      <t>rs15780532</t>
    </r>
  </si>
  <si>
    <r>
      <rPr>
        <sz val="12"/>
        <rFont val="Times New Roman"/>
        <family val="18"/>
      </rPr>
      <t>23.2</t>
    </r>
  </si>
  <si>
    <r>
      <rPr>
        <sz val="12"/>
        <rFont val="Times New Roman"/>
        <family val="18"/>
      </rPr>
      <t>MCW0250</t>
    </r>
  </si>
  <si>
    <r>
      <rPr>
        <sz val="12"/>
        <rFont val="Times New Roman"/>
        <family val="18"/>
      </rPr>
      <t>24.7</t>
    </r>
  </si>
  <si>
    <r>
      <rPr>
        <sz val="12"/>
        <rFont val="Times New Roman"/>
        <family val="18"/>
      </rPr>
      <t>rs15800133</t>
    </r>
  </si>
  <si>
    <r>
      <rPr>
        <sz val="12"/>
        <rFont val="Times New Roman"/>
        <family val="18"/>
      </rPr>
      <t>44.5</t>
    </r>
  </si>
  <si>
    <r>
      <rPr>
        <sz val="12"/>
        <rFont val="Times New Roman"/>
        <family val="18"/>
      </rPr>
      <t>25.4</t>
    </r>
  </si>
  <si>
    <r>
      <rPr>
        <sz val="12"/>
        <rFont val="Times New Roman"/>
        <family val="18"/>
      </rPr>
      <t>rs14588347</t>
    </r>
  </si>
  <si>
    <r>
      <rPr>
        <sz val="12"/>
        <rFont val="Times New Roman"/>
        <family val="18"/>
      </rPr>
      <t>ADL0377</t>
    </r>
  </si>
  <si>
    <r>
      <rPr>
        <sz val="12"/>
        <rFont val="Times New Roman"/>
        <family val="18"/>
      </rPr>
      <t>56.2</t>
    </r>
  </si>
  <si>
    <r>
      <rPr>
        <sz val="12"/>
        <rFont val="Times New Roman"/>
        <family val="18"/>
      </rPr>
      <t>rs14591306</t>
    </r>
  </si>
  <si>
    <r>
      <rPr>
        <sz val="12"/>
        <rFont val="Times New Roman"/>
        <family val="18"/>
      </rPr>
      <t>LEI0196</t>
    </r>
  </si>
  <si>
    <r>
      <rPr>
        <sz val="12"/>
        <rFont val="Times New Roman"/>
        <family val="18"/>
      </rPr>
      <t>60.9</t>
    </r>
  </si>
  <si>
    <r>
      <rPr>
        <sz val="12"/>
        <rFont val="Times New Roman"/>
        <family val="18"/>
      </rPr>
      <t>rs14593897</t>
    </r>
  </si>
  <si>
    <r>
      <rPr>
        <sz val="12"/>
        <rFont val="Times New Roman"/>
        <family val="18"/>
      </rPr>
      <t>69.7</t>
    </r>
  </si>
  <si>
    <r>
      <rPr>
        <sz val="12"/>
        <rFont val="Times New Roman"/>
        <family val="18"/>
      </rPr>
      <t>rs14598438</t>
    </r>
  </si>
  <si>
    <r>
      <rPr>
        <sz val="12"/>
        <rFont val="Times New Roman"/>
        <family val="18"/>
      </rPr>
      <t>rs13739720</t>
    </r>
  </si>
  <si>
    <r>
      <rPr>
        <sz val="12"/>
        <rFont val="Times New Roman"/>
        <family val="18"/>
      </rPr>
      <t>16.1</t>
    </r>
  </si>
  <si>
    <r>
      <rPr>
        <sz val="12"/>
        <rFont val="Times New Roman"/>
        <family val="18"/>
      </rPr>
      <t>rs13740451</t>
    </r>
  </si>
  <si>
    <r>
      <rPr>
        <sz val="12"/>
        <rFont val="Times New Roman"/>
        <family val="18"/>
      </rPr>
      <t>31.0</t>
    </r>
  </si>
  <si>
    <r>
      <rPr>
        <sz val="12"/>
        <rFont val="Times New Roman"/>
        <family val="18"/>
      </rPr>
      <t>rs15837786</t>
    </r>
  </si>
  <si>
    <r>
      <rPr>
        <sz val="12"/>
        <rFont val="Times New Roman"/>
        <family val="18"/>
      </rPr>
      <t>35.6</t>
    </r>
  </si>
  <si>
    <r>
      <rPr>
        <sz val="12"/>
        <rFont val="Times New Roman"/>
        <family val="18"/>
      </rPr>
      <t>9.0</t>
    </r>
  </si>
  <si>
    <r>
      <rPr>
        <sz val="12"/>
        <rFont val="Times New Roman"/>
        <family val="18"/>
      </rPr>
      <t>rs13783972</t>
    </r>
  </si>
  <si>
    <r>
      <rPr>
        <sz val="12"/>
        <rFont val="Times New Roman"/>
        <family val="18"/>
      </rPr>
      <t>36.6</t>
    </r>
  </si>
  <si>
    <r>
      <rPr>
        <sz val="12"/>
        <rFont val="Times New Roman"/>
        <family val="18"/>
      </rPr>
      <t>MCW0120</t>
    </r>
  </si>
  <si>
    <r>
      <rPr>
        <sz val="12"/>
        <rFont val="Times New Roman"/>
        <family val="18"/>
      </rPr>
      <t>40.0</t>
    </r>
  </si>
  <si>
    <r>
      <rPr>
        <sz val="12"/>
        <rFont val="Times New Roman"/>
        <family val="18"/>
      </rPr>
      <t>rs14608276</t>
    </r>
  </si>
  <si>
    <r>
      <rPr>
        <sz val="12"/>
        <rFont val="Times New Roman"/>
        <family val="18"/>
      </rPr>
      <t>rs15852323</t>
    </r>
  </si>
  <si>
    <r>
      <rPr>
        <sz val="12"/>
        <rFont val="Times New Roman"/>
        <family val="18"/>
      </rPr>
      <t>54.7</t>
    </r>
  </si>
  <si>
    <r>
      <rPr>
        <sz val="12"/>
        <rFont val="Times New Roman"/>
        <family val="18"/>
      </rPr>
      <t>rs15856536</t>
    </r>
  </si>
  <si>
    <r>
      <rPr>
        <sz val="12"/>
        <rFont val="Times New Roman"/>
        <family val="18"/>
      </rPr>
      <t>61.5</t>
    </r>
  </si>
  <si>
    <r>
      <rPr>
        <sz val="12"/>
        <rFont val="Times New Roman"/>
        <family val="18"/>
      </rPr>
      <t>rs14616506</t>
    </r>
  </si>
  <si>
    <r>
      <rPr>
        <sz val="12"/>
        <rFont val="Times New Roman"/>
        <family val="18"/>
      </rPr>
      <t>71.7</t>
    </r>
  </si>
  <si>
    <r>
      <rPr>
        <sz val="12"/>
        <rFont val="Times New Roman"/>
        <family val="18"/>
      </rPr>
      <t>ADL0279</t>
    </r>
  </si>
  <si>
    <r>
      <rPr>
        <sz val="12"/>
        <rFont val="Times New Roman"/>
        <family val="18"/>
      </rPr>
      <t>rs15870814</t>
    </r>
  </si>
  <si>
    <r>
      <rPr>
        <sz val="12"/>
        <rFont val="Times New Roman"/>
        <family val="18"/>
      </rPr>
      <t>80.4</t>
    </r>
  </si>
  <si>
    <r>
      <rPr>
        <sz val="12"/>
        <rFont val="Times New Roman"/>
        <family val="18"/>
      </rPr>
      <t>MCW0236</t>
    </r>
  </si>
  <si>
    <r>
      <rPr>
        <sz val="12"/>
        <rFont val="Times New Roman"/>
        <family val="18"/>
      </rPr>
      <t>rs16604163</t>
    </r>
  </si>
  <si>
    <r>
      <rPr>
        <sz val="12"/>
        <rFont val="Times New Roman"/>
        <family val="18"/>
      </rPr>
      <t>88.0</t>
    </r>
  </si>
  <si>
    <r>
      <rPr>
        <sz val="12"/>
        <rFont val="Times New Roman"/>
        <family val="18"/>
      </rPr>
      <t>MCW0305</t>
    </r>
  </si>
  <si>
    <r>
      <rPr>
        <sz val="12"/>
        <rFont val="Times New Roman"/>
        <family val="18"/>
      </rPr>
      <t>rs14642627</t>
    </r>
  </si>
  <si>
    <r>
      <rPr>
        <sz val="12"/>
        <rFont val="Times New Roman"/>
        <family val="18"/>
      </rPr>
      <t>rs14650356</t>
    </r>
  </si>
  <si>
    <r>
      <rPr>
        <sz val="12"/>
        <rFont val="Times New Roman"/>
        <family val="18"/>
      </rPr>
      <t>71.3</t>
    </r>
  </si>
  <si>
    <r>
      <rPr>
        <sz val="12"/>
        <rFont val="Times New Roman"/>
        <family val="18"/>
      </rPr>
      <t>rs14652607</t>
    </r>
  </si>
  <si>
    <r>
      <rPr>
        <sz val="12"/>
        <rFont val="Times New Roman"/>
        <family val="18"/>
      </rPr>
      <t>79.9</t>
    </r>
  </si>
  <si>
    <r>
      <rPr>
        <sz val="12"/>
        <rFont val="Times New Roman"/>
        <family val="18"/>
      </rPr>
      <t>rs16644389</t>
    </r>
  </si>
  <si>
    <r>
      <rPr>
        <sz val="12"/>
        <rFont val="Times New Roman"/>
        <family val="18"/>
      </rPr>
      <t>83.1</t>
    </r>
  </si>
  <si>
    <r>
      <rPr>
        <sz val="12"/>
        <rFont val="Times New Roman"/>
        <family val="18"/>
      </rPr>
      <t>rs14655901</t>
    </r>
  </si>
  <si>
    <r>
      <rPr>
        <sz val="12"/>
        <rFont val="Times New Roman"/>
        <family val="18"/>
      </rPr>
      <t>90.1</t>
    </r>
  </si>
  <si>
    <r>
      <rPr>
        <sz val="12"/>
        <rFont val="Times New Roman"/>
        <family val="18"/>
      </rPr>
      <t>ADL0172</t>
    </r>
  </si>
  <si>
    <r>
      <rPr>
        <sz val="12"/>
        <rFont val="Times New Roman"/>
        <family val="18"/>
      </rPr>
      <t>97.2</t>
    </r>
  </si>
  <si>
    <r>
      <rPr>
        <sz val="12"/>
        <rFont val="Times New Roman"/>
        <family val="18"/>
      </rPr>
      <t>rs15940094</t>
    </r>
  </si>
  <si>
    <r>
      <rPr>
        <sz val="12"/>
        <rFont val="Times New Roman"/>
        <family val="18"/>
      </rPr>
      <t>98.7</t>
    </r>
  </si>
  <si>
    <r>
      <rPr>
        <sz val="12"/>
        <rFont val="Times New Roman"/>
        <family val="18"/>
      </rPr>
      <t>ADL0278</t>
    </r>
  </si>
  <si>
    <r>
      <rPr>
        <sz val="12"/>
        <rFont val="Times New Roman"/>
        <family val="18"/>
      </rPr>
      <t>100.3</t>
    </r>
  </si>
  <si>
    <r>
      <rPr>
        <sz val="12"/>
        <rFont val="Times New Roman"/>
        <family val="18"/>
      </rPr>
      <t>rs16650965</t>
    </r>
  </si>
  <si>
    <r>
      <rPr>
        <sz val="12"/>
        <rFont val="Times New Roman"/>
        <family val="18"/>
      </rPr>
      <t>MCW0024</t>
    </r>
  </si>
  <si>
    <r>
      <rPr>
        <sz val="12"/>
        <rFont val="Times New Roman"/>
        <family val="18"/>
      </rPr>
      <t>53.2</t>
    </r>
  </si>
  <si>
    <r>
      <rPr>
        <sz val="12"/>
        <rFont val="Times New Roman"/>
        <family val="18"/>
      </rPr>
      <t>rs14669284</t>
    </r>
  </si>
  <si>
    <r>
      <rPr>
        <sz val="12"/>
        <rFont val="Times New Roman"/>
        <family val="18"/>
      </rPr>
      <t>59.0</t>
    </r>
  </si>
  <si>
    <r>
      <rPr>
        <sz val="12"/>
        <rFont val="Times New Roman"/>
        <family val="18"/>
      </rPr>
      <t>rs15957507</t>
    </r>
  </si>
  <si>
    <r>
      <rPr>
        <sz val="12"/>
        <rFont val="Times New Roman"/>
        <family val="18"/>
      </rPr>
      <t>65.9</t>
    </r>
  </si>
  <si>
    <r>
      <rPr>
        <sz val="12"/>
        <rFont val="Times New Roman"/>
        <family val="18"/>
      </rPr>
      <t>rs14662996</t>
    </r>
  </si>
  <si>
    <r>
      <rPr>
        <sz val="12"/>
        <rFont val="Times New Roman"/>
        <family val="18"/>
      </rPr>
      <t>69.5</t>
    </r>
  </si>
  <si>
    <r>
      <rPr>
        <sz val="12"/>
        <rFont val="Times New Roman"/>
        <family val="18"/>
      </rPr>
      <t>MCW0135</t>
    </r>
  </si>
  <si>
    <r>
      <rPr>
        <sz val="12"/>
        <rFont val="Times New Roman"/>
        <family val="18"/>
      </rPr>
      <t>73.0</t>
    </r>
  </si>
  <si>
    <r>
      <rPr>
        <sz val="12"/>
        <rFont val="Times New Roman"/>
        <family val="18"/>
      </rPr>
      <t>rs14674285</t>
    </r>
  </si>
  <si>
    <r>
      <rPr>
        <sz val="12"/>
        <rFont val="Times New Roman"/>
        <family val="18"/>
      </rPr>
      <t>85.6</t>
    </r>
  </si>
  <si>
    <r>
      <rPr>
        <sz val="12"/>
        <rFont val="Times New Roman"/>
        <family val="18"/>
      </rPr>
      <t>rs14676340</t>
    </r>
  </si>
  <si>
    <r>
      <rPr>
        <sz val="12"/>
        <rFont val="Times New Roman"/>
        <family val="18"/>
      </rPr>
      <t>rs14678700</t>
    </r>
  </si>
  <si>
    <r>
      <rPr>
        <sz val="12"/>
        <rFont val="Times New Roman"/>
        <family val="18"/>
      </rPr>
      <t>107.9</t>
    </r>
  </si>
  <si>
    <r>
      <rPr>
        <sz val="12"/>
        <rFont val="Times New Roman"/>
        <family val="18"/>
      </rPr>
      <t>ADL0219</t>
    </r>
  </si>
  <si>
    <r>
      <rPr>
        <sz val="12"/>
        <rFont val="Times New Roman"/>
        <family val="18"/>
      </rPr>
      <t>121.4</t>
    </r>
  </si>
  <si>
    <r>
      <rPr>
        <sz val="12"/>
        <rFont val="Times New Roman"/>
        <family val="18"/>
      </rPr>
      <t>MCW0134</t>
    </r>
  </si>
  <si>
    <r>
      <rPr>
        <sz val="12"/>
        <rFont val="Times New Roman"/>
        <family val="18"/>
      </rPr>
      <t>135.8</t>
    </r>
  </si>
  <si>
    <r>
      <rPr>
        <sz val="12"/>
        <rFont val="Times New Roman"/>
        <family val="18"/>
      </rPr>
      <t>MCW0228</t>
    </r>
  </si>
  <si>
    <r>
      <rPr>
        <sz val="12"/>
        <rFont val="Times New Roman"/>
        <family val="18"/>
      </rPr>
      <t>rs13999825</t>
    </r>
  </si>
  <si>
    <r>
      <rPr>
        <sz val="12"/>
        <rFont val="Times New Roman"/>
        <family val="18"/>
      </rPr>
      <t>ADL0209</t>
    </r>
  </si>
  <si>
    <r>
      <rPr>
        <sz val="12"/>
        <rFont val="Times New Roman"/>
        <family val="18"/>
      </rPr>
      <t>31.7</t>
    </r>
  </si>
  <si>
    <r>
      <rPr>
        <sz val="12"/>
        <rFont val="Times New Roman"/>
        <family val="18"/>
      </rPr>
      <t>MCW0194</t>
    </r>
  </si>
  <si>
    <r>
      <rPr>
        <sz val="12"/>
        <rFont val="Times New Roman"/>
        <family val="18"/>
      </rPr>
      <t>38.8</t>
    </r>
  </si>
  <si>
    <r>
      <rPr>
        <sz val="12"/>
        <rFont val="Times New Roman"/>
        <family val="18"/>
      </rPr>
      <t>rs14003423</t>
    </r>
  </si>
  <si>
    <r>
      <rPr>
        <sz val="12"/>
        <rFont val="Times New Roman"/>
        <family val="18"/>
      </rPr>
      <t>7.4</t>
    </r>
  </si>
  <si>
    <r>
      <rPr>
        <sz val="12"/>
        <rFont val="Times New Roman"/>
        <family val="18"/>
      </rPr>
      <t>rs13799452</t>
    </r>
  </si>
  <si>
    <r>
      <rPr>
        <sz val="12"/>
        <rFont val="Times New Roman"/>
        <family val="18"/>
      </rPr>
      <t>MCW0067</t>
    </r>
  </si>
  <si>
    <r>
      <rPr>
        <sz val="12"/>
        <rFont val="Times New Roman"/>
        <family val="18"/>
      </rPr>
      <t>41.9</t>
    </r>
  </si>
  <si>
    <r>
      <rPr>
        <sz val="12"/>
        <rFont val="Times New Roman"/>
        <family val="18"/>
      </rPr>
      <t>rs14006050</t>
    </r>
  </si>
  <si>
    <r>
      <rPr>
        <sz val="12"/>
        <rFont val="Times New Roman"/>
        <family val="18"/>
      </rPr>
      <t>46.2</t>
    </r>
  </si>
  <si>
    <r>
      <rPr>
        <sz val="12"/>
        <rFont val="Times New Roman"/>
        <family val="18"/>
      </rPr>
      <t>ADL0272</t>
    </r>
  </si>
  <si>
    <r>
      <rPr>
        <sz val="12"/>
        <rFont val="Times New Roman"/>
        <family val="18"/>
      </rPr>
      <t>rs14009067</t>
    </r>
  </si>
  <si>
    <r>
      <rPr>
        <sz val="12"/>
        <rFont val="Times New Roman"/>
        <family val="18"/>
      </rPr>
      <t>15.2</t>
    </r>
  </si>
  <si>
    <r>
      <rPr>
        <sz val="12"/>
        <rFont val="Times New Roman"/>
        <family val="18"/>
      </rPr>
      <t>ADL0106</t>
    </r>
  </si>
  <si>
    <r>
      <rPr>
        <sz val="12"/>
        <rFont val="Times New Roman"/>
        <family val="18"/>
      </rPr>
      <t>65.0</t>
    </r>
  </si>
  <si>
    <r>
      <rPr>
        <sz val="12"/>
        <rFont val="Times New Roman"/>
        <family val="18"/>
      </rPr>
      <t>rs15589031</t>
    </r>
  </si>
  <si>
    <r>
      <rPr>
        <sz val="12"/>
        <rFont val="Times New Roman"/>
        <family val="18"/>
      </rPr>
      <t>18.9</t>
    </r>
  </si>
  <si>
    <r>
      <rPr>
        <sz val="12"/>
        <rFont val="Times New Roman"/>
        <family val="18"/>
      </rPr>
      <t>ADL0158</t>
    </r>
  </si>
  <si>
    <r>
      <rPr>
        <sz val="12"/>
        <rFont val="Times New Roman"/>
        <family val="18"/>
      </rPr>
      <t>77.1</t>
    </r>
  </si>
  <si>
    <r>
      <rPr>
        <sz val="12"/>
        <rFont val="Times New Roman"/>
        <family val="18"/>
      </rPr>
      <t>rs14013921</t>
    </r>
  </si>
  <si>
    <r>
      <rPr>
        <sz val="12"/>
        <rFont val="Times New Roman"/>
        <family val="18"/>
      </rPr>
      <t>84.3</t>
    </r>
  </si>
  <si>
    <r>
      <rPr>
        <sz val="12"/>
        <rFont val="Times New Roman"/>
        <family val="18"/>
      </rPr>
      <t>rs14957451</t>
    </r>
  </si>
  <si>
    <r>
      <rPr>
        <sz val="12"/>
        <rFont val="Times New Roman"/>
        <family val="18"/>
      </rPr>
      <t>0.9</t>
    </r>
  </si>
  <si>
    <r>
      <rPr>
        <sz val="12"/>
        <rFont val="Times New Roman"/>
        <family val="18"/>
      </rPr>
      <t>rs14958678</t>
    </r>
  </si>
  <si>
    <r>
      <rPr>
        <sz val="12"/>
        <rFont val="Times New Roman"/>
        <family val="18"/>
      </rPr>
      <t>11.5</t>
    </r>
  </si>
  <si>
    <r>
      <rPr>
        <sz val="12"/>
        <rFont val="Times New Roman"/>
        <family val="18"/>
      </rPr>
      <t>1.9</t>
    </r>
  </si>
  <si>
    <r>
      <rPr>
        <sz val="12"/>
        <rFont val="Times New Roman"/>
        <family val="18"/>
      </rPr>
      <t>rs14019836</t>
    </r>
  </si>
  <si>
    <r>
      <rPr>
        <sz val="12"/>
        <rFont val="Times New Roman"/>
        <family val="18"/>
      </rPr>
      <t>14.1</t>
    </r>
  </si>
  <si>
    <r>
      <rPr>
        <sz val="12"/>
        <rFont val="Times New Roman"/>
        <family val="18"/>
      </rPr>
      <t>ADL0123</t>
    </r>
  </si>
  <si>
    <r>
      <rPr>
        <sz val="12"/>
        <rFont val="Times New Roman"/>
        <family val="18"/>
      </rPr>
      <t>5.7</t>
    </r>
  </si>
  <si>
    <r>
      <rPr>
        <sz val="12"/>
        <rFont val="Times New Roman"/>
        <family val="18"/>
      </rPr>
      <t>rs14022357</t>
    </r>
  </si>
  <si>
    <r>
      <rPr>
        <sz val="12"/>
        <rFont val="Times New Roman"/>
        <family val="18"/>
      </rPr>
      <t>27.6</t>
    </r>
  </si>
  <si>
    <r>
      <rPr>
        <sz val="12"/>
        <rFont val="Times New Roman"/>
        <family val="18"/>
      </rPr>
      <t>rs14963832</t>
    </r>
  </si>
  <si>
    <r>
      <rPr>
        <sz val="12"/>
        <rFont val="Times New Roman"/>
        <family val="18"/>
      </rPr>
      <t>33.9</t>
    </r>
  </si>
  <si>
    <r>
      <rPr>
        <sz val="12"/>
        <rFont val="Times New Roman"/>
        <family val="18"/>
      </rPr>
      <t>rs14025658</t>
    </r>
  </si>
  <si>
    <r>
      <rPr>
        <sz val="12"/>
        <rFont val="Times New Roman"/>
        <family val="18"/>
      </rPr>
      <t>RBL3085</t>
    </r>
  </si>
  <si>
    <r>
      <rPr>
        <sz val="12"/>
        <rFont val="Times New Roman"/>
        <family val="18"/>
      </rPr>
      <t>45.5</t>
    </r>
  </si>
  <si>
    <r>
      <rPr>
        <sz val="12"/>
        <rFont val="Times New Roman"/>
        <family val="18"/>
      </rPr>
      <t>ADL0308</t>
    </r>
  </si>
  <si>
    <r>
      <rPr>
        <sz val="12"/>
        <rFont val="Times New Roman"/>
        <family val="18"/>
      </rPr>
      <t>48.7</t>
    </r>
  </si>
  <si>
    <r>
      <rPr>
        <sz val="12"/>
        <rFont val="Times New Roman"/>
        <family val="18"/>
      </rPr>
      <t>17.4</t>
    </r>
  </si>
  <si>
    <r>
      <rPr>
        <sz val="12"/>
        <rFont val="Times New Roman"/>
        <family val="18"/>
      </rPr>
      <t>rs14966910</t>
    </r>
  </si>
  <si>
    <r>
      <rPr>
        <sz val="12"/>
        <rFont val="Times New Roman"/>
        <family val="18"/>
      </rPr>
      <t>52.9</t>
    </r>
  </si>
  <si>
    <r>
      <rPr>
        <sz val="12"/>
        <rFont val="Times New Roman"/>
        <family val="18"/>
      </rPr>
      <t>ABR0037</t>
    </r>
  </si>
  <si>
    <r>
      <rPr>
        <sz val="12"/>
        <rFont val="Times New Roman"/>
        <family val="18"/>
      </rPr>
      <t>rs14030286</t>
    </r>
  </si>
  <si>
    <r>
      <rPr>
        <sz val="12"/>
        <rFont val="Times New Roman"/>
        <family val="18"/>
      </rPr>
      <t>rs14039242</t>
    </r>
  </si>
  <si>
    <r>
      <rPr>
        <sz val="12"/>
        <rFont val="Times New Roman"/>
        <family val="18"/>
      </rPr>
      <t>ADL0044</t>
    </r>
  </si>
  <si>
    <r>
      <rPr>
        <sz val="12"/>
        <rFont val="Times New Roman"/>
        <family val="18"/>
      </rPr>
      <t>54.1</t>
    </r>
  </si>
  <si>
    <r>
      <rPr>
        <sz val="12"/>
        <rFont val="Times New Roman"/>
        <family val="18"/>
      </rPr>
      <t>LEI0099</t>
    </r>
  </si>
  <si>
    <r>
      <rPr>
        <sz val="12"/>
        <rFont val="Times New Roman"/>
        <family val="18"/>
      </rPr>
      <t>54.5</t>
    </r>
  </si>
  <si>
    <r>
      <rPr>
        <sz val="12"/>
        <rFont val="Times New Roman"/>
        <family val="18"/>
      </rPr>
      <t>rs15662367</t>
    </r>
  </si>
  <si>
    <r>
      <rPr>
        <sz val="12"/>
        <rFont val="Times New Roman"/>
        <family val="18"/>
      </rPr>
      <t>rs14046447</t>
    </r>
  </si>
  <si>
    <r>
      <rPr>
        <sz val="12"/>
        <rFont val="Times New Roman"/>
        <family val="18"/>
      </rPr>
      <t>76.1</t>
    </r>
  </si>
  <si>
    <r>
      <rPr>
        <sz val="12"/>
        <rFont val="Times New Roman"/>
        <family val="18"/>
      </rPr>
      <t>rs14048107</t>
    </r>
  </si>
  <si>
    <r>
      <rPr>
        <sz val="12"/>
        <rFont val="Times New Roman"/>
        <family val="18"/>
      </rPr>
      <t>81.6</t>
    </r>
  </si>
  <si>
    <r>
      <rPr>
        <sz val="12"/>
        <rFont val="Times New Roman"/>
        <family val="18"/>
      </rPr>
      <t>rs15675703</t>
    </r>
  </si>
  <si>
    <r>
      <rPr>
        <sz val="12"/>
        <rFont val="Times New Roman"/>
        <family val="18"/>
      </rPr>
      <t>rs14990028</t>
    </r>
  </si>
  <si>
    <r>
      <rPr>
        <sz val="12"/>
        <rFont val="Times New Roman"/>
        <family val="18"/>
      </rPr>
      <t>30.2</t>
    </r>
  </si>
  <si>
    <r>
      <rPr>
        <sz val="12"/>
        <rFont val="Times New Roman"/>
        <family val="18"/>
      </rPr>
      <t>rs14051703</t>
    </r>
  </si>
  <si>
    <r>
      <rPr>
        <sz val="12"/>
        <rFont val="Times New Roman"/>
        <family val="18"/>
      </rPr>
      <t>32.0</t>
    </r>
  </si>
  <si>
    <r>
      <rPr>
        <sz val="12"/>
        <rFont val="Times New Roman"/>
        <family val="18"/>
      </rPr>
      <t>ADL0147</t>
    </r>
  </si>
  <si>
    <r>
      <rPr>
        <sz val="12"/>
        <rFont val="Times New Roman"/>
        <family val="18"/>
      </rPr>
      <t>34.0</t>
    </r>
  </si>
  <si>
    <r>
      <rPr>
        <sz val="12"/>
        <rFont val="Times New Roman"/>
        <family val="18"/>
      </rPr>
      <t>rs14994099</t>
    </r>
  </si>
  <si>
    <r>
      <rPr>
        <sz val="12"/>
        <rFont val="Times New Roman"/>
        <family val="18"/>
      </rPr>
      <t>RBL3916</t>
    </r>
  </si>
  <si>
    <r>
      <rPr>
        <sz val="12"/>
        <rFont val="Times New Roman"/>
        <family val="18"/>
      </rPr>
      <t>36.8</t>
    </r>
  </si>
  <si>
    <r>
      <rPr>
        <sz val="12"/>
        <rFont val="Times New Roman"/>
        <family val="18"/>
      </rPr>
      <t>ROS00325</t>
    </r>
  </si>
  <si>
    <r>
      <rPr>
        <sz val="12"/>
        <rFont val="Times New Roman"/>
        <family val="18"/>
      </rPr>
      <t>38.9</t>
    </r>
  </si>
  <si>
    <r>
      <rPr>
        <sz val="12"/>
        <rFont val="Times New Roman"/>
        <family val="18"/>
      </rPr>
      <t>MCW0213</t>
    </r>
  </si>
  <si>
    <r>
      <rPr>
        <sz val="12"/>
        <rFont val="Times New Roman"/>
        <family val="18"/>
      </rPr>
      <t>42.0</t>
    </r>
  </si>
  <si>
    <r>
      <rPr>
        <sz val="12"/>
        <rFont val="Times New Roman"/>
        <family val="18"/>
      </rPr>
      <t>MCW0315</t>
    </r>
  </si>
  <si>
    <r>
      <rPr>
        <sz val="12"/>
        <rFont val="Times New Roman"/>
        <family val="18"/>
      </rPr>
      <t>rs14998975</t>
    </r>
  </si>
  <si>
    <r>
      <rPr>
        <sz val="12"/>
        <rFont val="Times New Roman"/>
        <family val="18"/>
      </rPr>
      <t>rs14064615</t>
    </r>
  </si>
  <si>
    <r>
      <rPr>
        <sz val="12"/>
        <rFont val="Times New Roman"/>
        <family val="18"/>
      </rPr>
      <t>70.6</t>
    </r>
  </si>
  <si>
    <r>
      <rPr>
        <sz val="12"/>
        <rFont val="Times New Roman"/>
        <family val="18"/>
      </rPr>
      <t>ADL0225</t>
    </r>
  </si>
  <si>
    <r>
      <rPr>
        <sz val="12"/>
        <rFont val="Times New Roman"/>
        <family val="18"/>
      </rPr>
      <t>rs15000764</t>
    </r>
  </si>
  <si>
    <r>
      <rPr>
        <sz val="12"/>
        <rFont val="Times New Roman"/>
        <family val="18"/>
      </rPr>
      <t>73.9</t>
    </r>
  </si>
  <si>
    <r>
      <rPr>
        <sz val="12"/>
        <rFont val="Times New Roman"/>
        <family val="18"/>
      </rPr>
      <t>ADL0118</t>
    </r>
  </si>
  <si>
    <r>
      <rPr>
        <sz val="12"/>
        <rFont val="Times New Roman"/>
        <family val="18"/>
      </rPr>
      <t>0.1</t>
    </r>
  </si>
  <si>
    <r>
      <rPr>
        <sz val="12"/>
        <rFont val="Times New Roman"/>
        <family val="18"/>
      </rPr>
      <t>rs13530010</t>
    </r>
  </si>
  <si>
    <r>
      <rPr>
        <sz val="12"/>
        <rFont val="Times New Roman"/>
        <family val="18"/>
      </rPr>
      <t>MCW0296</t>
    </r>
  </si>
  <si>
    <r>
      <rPr>
        <sz val="12"/>
        <rFont val="Times New Roman"/>
        <family val="18"/>
      </rPr>
      <t>rs13531951</t>
    </r>
  </si>
  <si>
    <r>
      <rPr>
        <sz val="12"/>
        <rFont val="Times New Roman"/>
        <family val="18"/>
      </rPr>
      <t>28.3</t>
    </r>
  </si>
  <si>
    <r>
      <rPr>
        <sz val="12"/>
        <rFont val="Times New Roman"/>
        <family val="18"/>
      </rPr>
      <t>5.1</t>
    </r>
  </si>
  <si>
    <r>
      <rPr>
        <sz val="12"/>
        <rFont val="Times New Roman"/>
        <family val="18"/>
      </rPr>
      <t>rs15008964</t>
    </r>
  </si>
  <si>
    <r>
      <rPr>
        <sz val="12"/>
        <rFont val="Times New Roman"/>
        <family val="18"/>
      </rPr>
      <t>34.4</t>
    </r>
  </si>
  <si>
    <r>
      <rPr>
        <sz val="12"/>
        <rFont val="Times New Roman"/>
        <family val="18"/>
      </rPr>
      <t>rs15010436</t>
    </r>
  </si>
  <si>
    <r>
      <rPr>
        <sz val="12"/>
        <rFont val="Times New Roman"/>
        <family val="18"/>
      </rPr>
      <t>37.1</t>
    </r>
  </si>
  <si>
    <r>
      <rPr>
        <sz val="12"/>
        <rFont val="Times New Roman"/>
        <family val="18"/>
      </rPr>
      <t>LEI0066</t>
    </r>
  </si>
  <si>
    <r>
      <rPr>
        <sz val="12"/>
        <rFont val="Times New Roman"/>
        <family val="18"/>
      </rPr>
      <t>74.5</t>
    </r>
  </si>
  <si>
    <r>
      <rPr>
        <sz val="12"/>
        <rFont val="Times New Roman"/>
        <family val="18"/>
      </rPr>
      <t>rs15763765</t>
    </r>
  </si>
  <si>
    <r>
      <rPr>
        <sz val="12"/>
        <rFont val="Times New Roman"/>
        <family val="18"/>
      </rPr>
      <t>LEI0083</t>
    </r>
  </si>
  <si>
    <r>
      <rPr>
        <sz val="12"/>
        <rFont val="Times New Roman"/>
        <family val="18"/>
      </rPr>
      <t>3.9</t>
    </r>
  </si>
  <si>
    <r>
      <rPr>
        <sz val="12"/>
        <rFont val="Times New Roman"/>
        <family val="18"/>
      </rPr>
      <t>rs15019494</t>
    </r>
  </si>
  <si>
    <r>
      <rPr>
        <sz val="12"/>
        <rFont val="Times New Roman"/>
        <family val="18"/>
      </rPr>
      <t>ADL0039</t>
    </r>
  </si>
  <si>
    <r>
      <rPr>
        <sz val="12"/>
        <rFont val="Times New Roman"/>
        <family val="18"/>
      </rPr>
      <t>rs15021350</t>
    </r>
  </si>
  <si>
    <r>
      <rPr>
        <sz val="12"/>
        <rFont val="Times New Roman"/>
        <family val="18"/>
      </rPr>
      <t>rs14092594</t>
    </r>
  </si>
  <si>
    <r>
      <rPr>
        <sz val="12"/>
        <rFont val="Times New Roman"/>
        <family val="18"/>
      </rPr>
      <t>rs15024160</t>
    </r>
  </si>
  <si>
    <r>
      <rPr>
        <sz val="12"/>
        <rFont val="Times New Roman"/>
        <family val="18"/>
      </rPr>
      <t>MCW0211</t>
    </r>
  </si>
  <si>
    <r>
      <rPr>
        <sz val="12"/>
        <rFont val="Times New Roman"/>
        <family val="18"/>
      </rPr>
      <t>rs15026117</t>
    </r>
  </si>
  <si>
    <r>
      <rPr>
        <sz val="12"/>
        <rFont val="Times New Roman"/>
        <family val="18"/>
      </rPr>
      <t>53.3</t>
    </r>
  </si>
  <si>
    <r>
      <rPr>
        <sz val="12"/>
        <rFont val="Times New Roman"/>
        <family val="18"/>
      </rPr>
      <t>rs15788101</t>
    </r>
  </si>
  <si>
    <r>
      <rPr>
        <sz val="12"/>
        <rFont val="Times New Roman"/>
        <family val="18"/>
      </rPr>
      <t>-</t>
    </r>
  </si>
  <si>
    <r>
      <rPr>
        <sz val="12"/>
        <rFont val="Times New Roman"/>
        <family val="18"/>
      </rPr>
      <t>rs15026773</t>
    </r>
  </si>
  <si>
    <r>
      <rPr>
        <sz val="12"/>
        <rFont val="Times New Roman"/>
        <family val="18"/>
      </rPr>
      <t>rs15026791</t>
    </r>
  </si>
  <si>
    <r>
      <rPr>
        <sz val="12"/>
        <rFont val="Times New Roman"/>
        <family val="18"/>
      </rPr>
      <t>ADL0199</t>
    </r>
  </si>
  <si>
    <r>
      <rPr>
        <sz val="12"/>
        <rFont val="Times New Roman"/>
        <family val="18"/>
      </rPr>
      <t>rs14104304</t>
    </r>
  </si>
  <si>
    <r>
      <rPr>
        <sz val="12"/>
        <rFont val="Times New Roman"/>
        <family val="18"/>
      </rPr>
      <t>rs13734134</t>
    </r>
  </si>
  <si>
    <r>
      <rPr>
        <sz val="12"/>
        <rFont val="Times New Roman"/>
        <family val="18"/>
      </rPr>
      <t>19.9</t>
    </r>
  </si>
  <si>
    <r>
      <rPr>
        <sz val="12"/>
        <rFont val="Times New Roman"/>
        <family val="18"/>
      </rPr>
      <t>ADL0149</t>
    </r>
  </si>
  <si>
    <r>
      <rPr>
        <sz val="12"/>
        <rFont val="Times New Roman"/>
        <family val="18"/>
      </rPr>
      <t>rs15031008</t>
    </r>
  </si>
  <si>
    <r>
      <rPr>
        <sz val="12"/>
        <rFont val="Times New Roman"/>
        <family val="18"/>
      </rPr>
      <t>35.8</t>
    </r>
  </si>
  <si>
    <r>
      <rPr>
        <sz val="12"/>
        <rFont val="Times New Roman"/>
        <family val="18"/>
      </rPr>
      <t>rs15029104</t>
    </r>
  </si>
  <si>
    <r>
      <rPr>
        <sz val="12"/>
        <rFont val="Times New Roman"/>
        <family val="18"/>
      </rPr>
      <t>48.5</t>
    </r>
  </si>
  <si>
    <r>
      <rPr>
        <sz val="12"/>
        <rFont val="Times New Roman"/>
        <family val="18"/>
      </rPr>
      <t>rs15027463</t>
    </r>
  </si>
  <si>
    <r>
      <rPr>
        <sz val="12"/>
        <rFont val="Times New Roman"/>
        <family val="18"/>
      </rPr>
      <t>54.6</t>
    </r>
  </si>
  <si>
    <r>
      <rPr>
        <sz val="12"/>
        <rFont val="Times New Roman"/>
        <family val="18"/>
      </rPr>
      <t>rs15027195</t>
    </r>
  </si>
  <si>
    <r>
      <rPr>
        <sz val="12"/>
        <rFont val="Times New Roman"/>
        <family val="18"/>
      </rPr>
      <t>ADL0184</t>
    </r>
  </si>
  <si>
    <r>
      <rPr>
        <sz val="12"/>
        <rFont val="Times New Roman"/>
        <family val="18"/>
      </rPr>
      <t>32.9</t>
    </r>
  </si>
  <si>
    <r>
      <rPr>
        <sz val="12"/>
        <rFont val="Times New Roman"/>
        <family val="18"/>
      </rPr>
      <t>rs14113801</t>
    </r>
  </si>
  <si>
    <r>
      <rPr>
        <sz val="12"/>
        <rFont val="Times New Roman"/>
        <family val="18"/>
      </rPr>
      <t>41.3</t>
    </r>
  </si>
  <si>
    <r>
      <rPr>
        <sz val="12"/>
        <rFont val="Times New Roman"/>
        <family val="18"/>
      </rPr>
      <t>rs15833225</t>
    </r>
  </si>
  <si>
    <r>
      <rPr>
        <sz val="12"/>
        <rFont val="Times New Roman"/>
        <family val="18"/>
      </rPr>
      <t>rs14115711</t>
    </r>
  </si>
  <si>
    <r>
      <rPr>
        <sz val="12"/>
        <rFont val="Times New Roman"/>
        <family val="18"/>
      </rPr>
      <t>rs14116385</t>
    </r>
  </si>
  <si>
    <r>
      <rPr>
        <sz val="12"/>
        <rFont val="Times New Roman"/>
        <family val="18"/>
      </rPr>
      <t>7.3</t>
    </r>
  </si>
  <si>
    <r>
      <rPr>
        <sz val="12"/>
        <rFont val="Times New Roman"/>
        <family val="18"/>
      </rPr>
      <t>rs14118674</t>
    </r>
  </si>
  <si>
    <r>
      <rPr>
        <sz val="12"/>
        <rFont val="Times New Roman"/>
        <family val="18"/>
      </rPr>
      <t>22.8</t>
    </r>
  </si>
  <si>
    <r>
      <rPr>
        <sz val="12"/>
        <rFont val="Times New Roman"/>
        <family val="18"/>
      </rPr>
      <t>3.3</t>
    </r>
  </si>
  <si>
    <r>
      <rPr>
        <sz val="12"/>
        <rFont val="Times New Roman"/>
        <family val="18"/>
      </rPr>
      <t>rs15047231</t>
    </r>
  </si>
  <si>
    <r>
      <rPr>
        <sz val="12"/>
        <rFont val="Times New Roman"/>
        <family val="18"/>
      </rPr>
      <t>27.7</t>
    </r>
  </si>
  <si>
    <r>
      <rPr>
        <sz val="12"/>
        <rFont val="Times New Roman"/>
        <family val="18"/>
      </rPr>
      <t>rs15048343</t>
    </r>
  </si>
  <si>
    <r>
      <rPr>
        <sz val="12"/>
        <rFont val="Times New Roman"/>
        <family val="18"/>
      </rPr>
      <t>rs15848432</t>
    </r>
  </si>
  <si>
    <r>
      <rPr>
        <sz val="12"/>
        <rFont val="Times New Roman"/>
        <family val="18"/>
      </rPr>
      <t>rs14122543</t>
    </r>
  </si>
  <si>
    <r>
      <rPr>
        <sz val="12"/>
        <rFont val="Times New Roman"/>
        <family val="18"/>
      </rPr>
      <t>40.6</t>
    </r>
  </si>
  <si>
    <r>
      <rPr>
        <sz val="12"/>
        <rFont val="Times New Roman"/>
        <family val="18"/>
      </rPr>
      <t>rs14124079</t>
    </r>
  </si>
  <si>
    <r>
      <rPr>
        <sz val="12"/>
        <rFont val="Times New Roman"/>
        <family val="18"/>
      </rPr>
      <t>46.6</t>
    </r>
  </si>
  <si>
    <r>
      <rPr>
        <sz val="12"/>
        <rFont val="Times New Roman"/>
        <family val="18"/>
      </rPr>
      <t>MCW0119</t>
    </r>
  </si>
  <si>
    <r>
      <rPr>
        <sz val="12"/>
        <rFont val="Times New Roman"/>
        <family val="18"/>
      </rPr>
      <t>rs15169246</t>
    </r>
  </si>
  <si>
    <r>
      <rPr>
        <sz val="12"/>
        <rFont val="Times New Roman"/>
        <family val="18"/>
      </rPr>
      <t>ADL0125</t>
    </r>
  </si>
  <si>
    <r>
      <rPr>
        <sz val="12"/>
        <rFont val="Times New Roman"/>
        <family val="18"/>
      </rPr>
      <t>28.4</t>
    </r>
  </si>
  <si>
    <r>
      <rPr>
        <sz val="12"/>
        <rFont val="Times New Roman"/>
        <family val="18"/>
      </rPr>
      <t>3.1</t>
    </r>
  </si>
  <si>
    <r>
      <rPr>
        <sz val="12"/>
        <rFont val="Times New Roman"/>
        <family val="18"/>
      </rPr>
      <t>rs15171181</t>
    </r>
  </si>
  <si>
    <r>
      <rPr>
        <sz val="12"/>
        <rFont val="Times New Roman"/>
        <family val="18"/>
      </rPr>
      <t>rs14272231</t>
    </r>
  </si>
  <si>
    <r>
      <rPr>
        <sz val="12"/>
        <rFont val="Times New Roman"/>
        <family val="18"/>
      </rPr>
      <t>4.7</t>
    </r>
  </si>
  <si>
    <r>
      <rPr>
        <sz val="12"/>
        <rFont val="Times New Roman"/>
        <family val="18"/>
      </rPr>
      <t>rs15173767</t>
    </r>
  </si>
  <si>
    <r>
      <rPr>
        <sz val="12"/>
        <rFont val="Times New Roman"/>
        <family val="18"/>
      </rPr>
      <t>rs14274909</t>
    </r>
  </si>
  <si>
    <r>
      <rPr>
        <sz val="12"/>
        <rFont val="Times New Roman"/>
        <family val="18"/>
      </rPr>
      <t>45.3</t>
    </r>
  </si>
  <si>
    <r>
      <rPr>
        <sz val="12"/>
        <rFont val="Times New Roman"/>
        <family val="18"/>
      </rPr>
      <t>rs14276041</t>
    </r>
  </si>
  <si>
    <r>
      <rPr>
        <sz val="12"/>
        <rFont val="Times New Roman"/>
        <family val="18"/>
      </rPr>
      <t>48.3</t>
    </r>
  </si>
  <si>
    <r>
      <rPr>
        <sz val="12"/>
        <rFont val="Times New Roman"/>
        <family val="18"/>
      </rPr>
      <t>rs14278769</t>
    </r>
  </si>
  <si>
    <r>
      <rPr>
        <sz val="12"/>
        <rFont val="Times New Roman"/>
        <family val="18"/>
      </rPr>
      <t>rs13635174</t>
    </r>
  </si>
  <si>
    <r>
      <rPr>
        <sz val="12"/>
        <rFont val="Times New Roman"/>
        <family val="18"/>
      </rPr>
      <t>MC3R-NA-1035</t>
    </r>
  </si>
  <si>
    <r>
      <rPr>
        <sz val="12"/>
        <rFont val="Times New Roman"/>
        <family val="18"/>
      </rPr>
      <t>68.8</t>
    </r>
  </si>
  <si>
    <r>
      <rPr>
        <sz val="12"/>
        <rFont val="Times New Roman"/>
        <family val="18"/>
      </rPr>
      <t>MC3R_PYRO</t>
    </r>
  </si>
  <si>
    <r>
      <rPr>
        <sz val="12"/>
        <rFont val="Times New Roman"/>
        <family val="18"/>
      </rPr>
      <t>rs13795178</t>
    </r>
  </si>
  <si>
    <r>
      <rPr>
        <sz val="12"/>
        <rFont val="Times New Roman"/>
        <family val="18"/>
      </rPr>
      <t>71.8</t>
    </r>
  </si>
  <si>
    <r>
      <rPr>
        <sz val="12"/>
        <rFont val="Times New Roman"/>
        <family val="18"/>
      </rPr>
      <t>rs13602346</t>
    </r>
  </si>
  <si>
    <r>
      <rPr>
        <sz val="12"/>
        <rFont val="Times New Roman"/>
        <family val="18"/>
      </rPr>
      <t>rs14282175</t>
    </r>
  </si>
  <si>
    <r>
      <rPr>
        <sz val="12"/>
        <rFont val="Times New Roman"/>
        <family val="18"/>
      </rPr>
      <t>14.0</t>
    </r>
  </si>
  <si>
    <r>
      <rPr>
        <sz val="12"/>
        <rFont val="Times New Roman"/>
        <family val="18"/>
      </rPr>
      <t>rs14283139</t>
    </r>
  </si>
  <si>
    <r>
      <rPr>
        <sz val="12"/>
        <rFont val="Times New Roman"/>
        <family val="18"/>
      </rPr>
      <t>18.2</t>
    </r>
  </si>
  <si>
    <r>
      <rPr>
        <sz val="12"/>
        <rFont val="Times New Roman"/>
        <family val="18"/>
      </rPr>
      <t>rs15182893</t>
    </r>
  </si>
  <si>
    <r>
      <rPr>
        <sz val="12"/>
        <rFont val="Times New Roman"/>
        <family val="18"/>
      </rPr>
      <t>25.0</t>
    </r>
  </si>
  <si>
    <r>
      <rPr>
        <sz val="12"/>
        <rFont val="Times New Roman"/>
        <family val="18"/>
      </rPr>
      <t>rs16181928</t>
    </r>
  </si>
  <si>
    <r>
      <rPr>
        <sz val="12"/>
        <rFont val="Times New Roman"/>
        <family val="18"/>
      </rPr>
      <t>46.1</t>
    </r>
  </si>
  <si>
    <r>
      <rPr>
        <sz val="12"/>
        <rFont val="Times New Roman"/>
        <family val="18"/>
      </rPr>
      <t>rs14286166</t>
    </r>
  </si>
  <si>
    <r>
      <rPr>
        <sz val="12"/>
        <rFont val="Times New Roman"/>
        <family val="18"/>
      </rPr>
      <t>rs15191004</t>
    </r>
  </si>
  <si>
    <r>
      <rPr>
        <sz val="12"/>
        <rFont val="Times New Roman"/>
        <family val="18"/>
      </rPr>
      <t>rs13820393</t>
    </r>
  </si>
  <si>
    <r>
      <rPr>
        <sz val="12"/>
        <rFont val="Times New Roman"/>
        <family val="18"/>
      </rPr>
      <t>2.7</t>
    </r>
  </si>
  <si>
    <r>
      <rPr>
        <sz val="12"/>
        <rFont val="Times New Roman"/>
        <family val="18"/>
      </rPr>
      <t>rs14287506</t>
    </r>
  </si>
  <si>
    <r>
      <rPr>
        <sz val="12"/>
        <rFont val="Times New Roman"/>
        <family val="18"/>
      </rPr>
      <t>rs15194003</t>
    </r>
  </si>
  <si>
    <r>
      <rPr>
        <sz val="12"/>
        <rFont val="Times New Roman"/>
        <family val="18"/>
      </rPr>
      <t>7.9</t>
    </r>
  </si>
  <si>
    <r>
      <rPr>
        <sz val="12"/>
        <rFont val="Times New Roman"/>
        <family val="18"/>
      </rPr>
      <t>rs14289029</t>
    </r>
  </si>
  <si>
    <r>
      <rPr>
        <sz val="12"/>
        <rFont val="Times New Roman"/>
        <family val="18"/>
      </rPr>
      <t>16.8</t>
    </r>
  </si>
  <si>
    <r>
      <rPr>
        <sz val="12"/>
        <rFont val="Times New Roman"/>
        <family val="18"/>
      </rPr>
      <t>rs15205573</t>
    </r>
  </si>
  <si>
    <r>
      <rPr>
        <sz val="12"/>
        <rFont val="Times New Roman"/>
        <family val="18"/>
      </rPr>
      <t>47.4</t>
    </r>
  </si>
  <si>
    <r>
      <rPr>
        <sz val="12"/>
        <rFont val="Times New Roman"/>
        <family val="18"/>
      </rPr>
      <t>rs15207546</t>
    </r>
  </si>
  <si>
    <r>
      <rPr>
        <sz val="12"/>
        <rFont val="Times New Roman"/>
        <family val="18"/>
      </rPr>
      <t>49.7</t>
    </r>
  </si>
  <si>
    <r>
      <rPr>
        <sz val="12"/>
        <rFont val="Times New Roman"/>
        <family val="18"/>
      </rPr>
      <t>rs13603923</t>
    </r>
  </si>
  <si>
    <r>
      <rPr>
        <sz val="12"/>
        <rFont val="Times New Roman"/>
        <family val="18"/>
      </rPr>
      <t>rs16194400</t>
    </r>
  </si>
  <si>
    <r>
      <rPr>
        <sz val="12"/>
        <rFont val="Times New Roman"/>
        <family val="18"/>
      </rPr>
      <t>RBL1526</t>
    </r>
  </si>
  <si>
    <r>
      <rPr>
        <sz val="12"/>
        <rFont val="Times New Roman"/>
        <family val="18"/>
      </rPr>
      <t>rs14294624</t>
    </r>
  </si>
  <si>
    <r>
      <rPr>
        <sz val="12"/>
        <rFont val="Times New Roman"/>
        <family val="18"/>
      </rPr>
      <t>ROS00302</t>
    </r>
  </si>
  <si>
    <r>
      <rPr>
        <sz val="12"/>
        <rFont val="Times New Roman"/>
        <family val="18"/>
      </rPr>
      <t>15.4</t>
    </r>
  </si>
  <si>
    <r>
      <rPr>
        <sz val="12"/>
        <rFont val="Times New Roman"/>
        <family val="18"/>
      </rPr>
      <t>LEI0069</t>
    </r>
  </si>
  <si>
    <r>
      <rPr>
        <sz val="12"/>
        <rFont val="Times New Roman"/>
        <family val="18"/>
      </rPr>
      <t>39.9</t>
    </r>
  </si>
  <si>
    <r>
      <rPr>
        <sz val="12"/>
        <rFont val="Times New Roman"/>
        <family val="18"/>
      </rPr>
      <t>rs14297486</t>
    </r>
  </si>
  <si>
    <r>
      <rPr>
        <sz val="12"/>
        <rFont val="Times New Roman"/>
        <family val="18"/>
      </rPr>
      <t>51.5</t>
    </r>
  </si>
  <si>
    <r>
      <rPr>
        <sz val="12"/>
        <rFont val="Times New Roman"/>
        <family val="18"/>
      </rPr>
      <t>rs16740409</t>
    </r>
  </si>
  <si>
    <r>
      <rPr>
        <sz val="12"/>
        <rFont val="Times New Roman"/>
        <family val="18"/>
      </rPr>
      <t>RBL3432</t>
    </r>
  </si>
  <si>
    <r>
      <rPr>
        <sz val="12"/>
        <rFont val="Times New Roman"/>
        <family val="18"/>
      </rPr>
      <t>RBL2937</t>
    </r>
  </si>
  <si>
    <r>
      <rPr>
        <sz val="12"/>
        <rFont val="Times New Roman"/>
        <family val="18"/>
      </rPr>
      <t>53.1</t>
    </r>
  </si>
  <si>
    <r>
      <rPr>
        <sz val="12"/>
        <rFont val="Times New Roman"/>
        <family val="18"/>
      </rPr>
      <t>rs14416247</t>
    </r>
  </si>
  <si>
    <r>
      <rPr>
        <sz val="12"/>
        <rFont val="Times New Roman"/>
        <family val="18"/>
      </rPr>
      <t>SNP-152-100-21801-S-1</t>
    </r>
  </si>
  <si>
    <r>
      <rPr>
        <sz val="12"/>
        <rFont val="Times New Roman"/>
        <family val="18"/>
      </rPr>
      <t>rs16200368</t>
    </r>
  </si>
  <si>
    <r>
      <rPr>
        <sz val="12"/>
        <rFont val="Times New Roman"/>
        <family val="18"/>
      </rPr>
      <t>6.3</t>
    </r>
  </si>
  <si>
    <r>
      <rPr>
        <sz val="12"/>
        <rFont val="Times New Roman"/>
        <family val="18"/>
      </rPr>
      <t>MCW0286</t>
    </r>
  </si>
  <si>
    <r>
      <rPr>
        <sz val="12"/>
        <rFont val="Times New Roman"/>
        <family val="18"/>
      </rPr>
      <t>13.6</t>
    </r>
  </si>
  <si>
    <r>
      <rPr>
        <sz val="12"/>
        <rFont val="Times New Roman"/>
        <family val="18"/>
      </rPr>
      <t>MCW0209</t>
    </r>
  </si>
  <si>
    <r>
      <rPr>
        <sz val="12"/>
        <rFont val="Times New Roman"/>
        <family val="18"/>
      </rPr>
      <t>MCW0069</t>
    </r>
  </si>
  <si>
    <r>
      <rPr>
        <sz val="12"/>
        <rFont val="Times New Roman"/>
        <family val="18"/>
      </rPr>
      <t>rs16202845</t>
    </r>
  </si>
  <si>
    <r>
      <rPr>
        <sz val="12"/>
        <rFont val="Times New Roman"/>
        <family val="18"/>
      </rPr>
      <t>LEI0074</t>
    </r>
  </si>
  <si>
    <r>
      <rPr>
        <sz val="12"/>
        <rFont val="Times New Roman"/>
        <family val="18"/>
      </rPr>
      <t>RBL280</t>
    </r>
  </si>
  <si>
    <r>
      <rPr>
        <sz val="12"/>
        <rFont val="Times New Roman"/>
        <family val="18"/>
      </rPr>
      <t>rs15241802</t>
    </r>
  </si>
  <si>
    <r>
      <rPr>
        <sz val="12"/>
        <rFont val="Times New Roman"/>
        <family val="18"/>
      </rPr>
      <t>rs14301476</t>
    </r>
  </si>
  <si>
    <r>
      <rPr>
        <sz val="12"/>
        <rFont val="Times New Roman"/>
        <family val="18"/>
      </rPr>
      <t>rs13620274</t>
    </r>
  </si>
  <si>
    <r>
      <rPr>
        <sz val="12"/>
        <rFont val="Times New Roman"/>
        <family val="18"/>
      </rPr>
      <t>MCW0076</t>
    </r>
  </si>
  <si>
    <r>
      <rPr>
        <sz val="12"/>
        <rFont val="Times New Roman"/>
        <family val="18"/>
      </rPr>
      <t>33.0</t>
    </r>
  </si>
  <si>
    <r>
      <rPr>
        <sz val="12"/>
        <rFont val="Times New Roman"/>
        <family val="18"/>
      </rPr>
      <t>rs14303776</t>
    </r>
  </si>
  <si>
    <r>
      <rPr>
        <sz val="12"/>
        <rFont val="Times New Roman"/>
        <family val="18"/>
      </rPr>
      <t>38.6</t>
    </r>
  </si>
  <si>
    <r>
      <rPr>
        <sz val="12"/>
        <rFont val="Times New Roman"/>
        <family val="18"/>
      </rPr>
      <t>ADL0376</t>
    </r>
  </si>
  <si>
    <r>
      <rPr>
        <sz val="12"/>
        <rFont val="Times New Roman"/>
        <family val="18"/>
      </rPr>
      <t>MCW0292</t>
    </r>
  </si>
  <si>
    <r>
      <rPr>
        <sz val="12"/>
        <rFont val="Times New Roman"/>
        <family val="18"/>
      </rPr>
      <t>57.4</t>
    </r>
  </si>
  <si>
    <r>
      <rPr>
        <sz val="12"/>
        <rFont val="Times New Roman"/>
        <family val="18"/>
      </rPr>
      <t>rs16208538</t>
    </r>
  </si>
  <si>
    <r>
      <rPr>
        <sz val="12"/>
        <rFont val="Times New Roman"/>
        <family val="18"/>
      </rPr>
      <t>rs15245588</t>
    </r>
  </si>
  <si>
    <r>
      <rPr>
        <sz val="12"/>
        <rFont val="Times New Roman"/>
        <family val="18"/>
      </rPr>
      <t>rs14306112</t>
    </r>
  </si>
  <si>
    <r>
      <rPr>
        <sz val="12"/>
        <rFont val="Times New Roman"/>
        <family val="18"/>
      </rPr>
      <t>rs16211629</t>
    </r>
  </si>
  <si>
    <r>
      <rPr>
        <sz val="12"/>
        <rFont val="Times New Roman"/>
        <family val="18"/>
      </rPr>
      <t>37.7</t>
    </r>
  </si>
  <si>
    <r>
      <rPr>
        <sz val="12"/>
        <rFont val="Times New Roman"/>
        <family val="18"/>
      </rPr>
      <t>MCW0227</t>
    </r>
  </si>
  <si>
    <r>
      <rPr>
        <sz val="12"/>
        <rFont val="Times New Roman"/>
        <family val="18"/>
      </rPr>
      <t>41.5</t>
    </r>
  </si>
  <si>
    <r>
      <rPr>
        <sz val="12"/>
        <rFont val="Times New Roman"/>
        <family val="18"/>
      </rPr>
      <t>rs16212707</t>
    </r>
  </si>
  <si>
    <r>
      <rPr>
        <sz val="12"/>
        <rFont val="Times New Roman"/>
        <family val="18"/>
      </rPr>
      <t>51.7</t>
    </r>
  </si>
  <si>
    <r>
      <rPr>
        <sz val="12"/>
        <rFont val="Times New Roman"/>
        <family val="18"/>
      </rPr>
      <t>MCW0188</t>
    </r>
  </si>
  <si>
    <r>
      <rPr>
        <sz val="12"/>
        <rFont val="Times New Roman"/>
        <family val="18"/>
      </rPr>
      <t>LG1</t>
    </r>
  </si>
  <si>
    <r>
      <rPr>
        <sz val="12"/>
        <rFont val="Times New Roman"/>
        <family val="18"/>
      </rPr>
      <t>ROS00306</t>
    </r>
  </si>
  <si>
    <r>
      <rPr>
        <sz val="12"/>
        <rFont val="Times New Roman"/>
        <family val="18"/>
      </rPr>
      <t>RBL3889</t>
    </r>
  </si>
  <si>
    <r>
      <rPr>
        <sz val="12"/>
        <rFont val="Times New Roman"/>
        <family val="18"/>
      </rPr>
      <t>RBL4985</t>
    </r>
  </si>
  <si>
    <r>
      <rPr>
        <sz val="12"/>
        <rFont val="Times New Roman"/>
        <family val="18"/>
      </rPr>
      <t>RBL4854</t>
    </r>
  </si>
  <si>
    <r>
      <rPr>
        <sz val="12"/>
        <rFont val="Times New Roman"/>
        <family val="18"/>
      </rPr>
      <t>22.9</t>
    </r>
  </si>
  <si>
    <r>
      <rPr>
        <sz val="12"/>
        <rFont val="Times New Roman"/>
        <family val="18"/>
      </rPr>
      <t>rs15989709</t>
    </r>
  </si>
  <si>
    <r>
      <rPr>
        <sz val="12"/>
        <rFont val="Times New Roman"/>
        <family val="18"/>
      </rPr>
      <t>23.5</t>
    </r>
  </si>
  <si>
    <r>
      <rPr>
        <sz val="12"/>
        <rFont val="Times New Roman"/>
        <family val="18"/>
      </rPr>
      <t>RBL1494</t>
    </r>
  </si>
  <si>
    <r>
      <rPr>
        <sz val="12"/>
        <rFont val="Times New Roman"/>
        <family val="18"/>
      </rPr>
      <t>25.5</t>
    </r>
  </si>
  <si>
    <r>
      <rPr>
        <sz val="12"/>
        <rFont val="Times New Roman"/>
        <family val="18"/>
      </rPr>
      <t>GCT004</t>
    </r>
  </si>
  <si>
    <r>
      <rPr>
        <sz val="12"/>
        <rFont val="Times New Roman"/>
        <family val="18"/>
      </rPr>
      <t>Chr_UN</t>
    </r>
  </si>
  <si>
    <r>
      <rPr>
        <sz val="12"/>
        <rFont val="Times New Roman"/>
        <family val="18"/>
      </rPr>
      <t>genome assembly. LG1 represents linkage group E22C19W28E50C23. No linkage</t>
    </r>
  </si>
  <si>
    <r>
      <rPr>
        <sz val="12"/>
        <rFont val="Times New Roman"/>
        <family val="18"/>
      </rPr>
      <t>was detected between rs15788101 and the two other markers located on chr16.</t>
    </r>
  </si>
  <si>
    <t>chr1:31400000-31400000</t>
  </si>
  <si>
    <t>chr1:82300000-82300000</t>
  </si>
  <si>
    <r>
      <rPr>
        <sz val="12"/>
        <rFont val="Times New Roman"/>
        <family val="18"/>
      </rPr>
      <t>rs16748775</t>
    </r>
  </si>
  <si>
    <r>
      <rPr>
        <sz val="12"/>
        <rFont val="Times New Roman"/>
        <family val="18"/>
      </rPr>
      <t>Chromosome</t>
    </r>
  </si>
  <si>
    <t>chr8:29200000-29200000</t>
  </si>
  <si>
    <t>chr9:22600000-22600000</t>
  </si>
  <si>
    <t>chr12:700000-700000</t>
  </si>
  <si>
    <t>chr17:5700000-5700000</t>
  </si>
  <si>
    <t>chr20:400000-400000</t>
  </si>
  <si>
    <r>
      <rPr>
        <sz val="12"/>
        <rFont val="Times New Roman"/>
        <family val="18"/>
      </rPr>
      <t>Mb</t>
    </r>
  </si>
  <si>
    <t>Full marker set used in Wahlberg 2009</t>
  </si>
  <si>
    <r>
      <rPr>
        <sz val="12"/>
        <rFont val="Times New Roman"/>
        <family val="18"/>
      </rPr>
      <t>a  Chr_UN corresponds to sequence contigs that have not been incorporated in the</t>
    </r>
  </si>
  <si>
    <r>
      <rPr>
        <sz val="12"/>
        <rFont val="Times New Roman"/>
        <family val="18"/>
      </rPr>
      <t>b NA indicates that there is no position on the current assembly (May 2006).</t>
    </r>
  </si>
  <si>
    <t>0.3</t>
  </si>
  <si>
    <t>0.6</t>
  </si>
  <si>
    <t>0.4</t>
  </si>
  <si>
    <t>LEI0209</t>
  </si>
  <si>
    <t>0.5</t>
  </si>
  <si>
    <t>MCW0254</t>
  </si>
  <si>
    <t>56.5</t>
  </si>
  <si>
    <t>0.9</t>
  </si>
  <si>
    <t>26.5</t>
  </si>
  <si>
    <t>UMA1.015</t>
  </si>
  <si>
    <t>72.1</t>
  </si>
  <si>
    <t>0.1</t>
  </si>
  <si>
    <t>LEI0146</t>
  </si>
  <si>
    <t>136.0</t>
  </si>
  <si>
    <t>MCW0018</t>
  </si>
  <si>
    <t>165.5</t>
  </si>
  <si>
    <t>0.7</t>
  </si>
  <si>
    <t>0.8</t>
  </si>
  <si>
    <t>MCW0058</t>
  </si>
  <si>
    <t>200.6</t>
  </si>
  <si>
    <t>LEI0071</t>
  </si>
  <si>
    <t>201.6</t>
  </si>
  <si>
    <t>ADL0367</t>
  </si>
  <si>
    <t>250.2</t>
  </si>
  <si>
    <t>MCW0327</t>
  </si>
  <si>
    <t>256.9</t>
  </si>
  <si>
    <t>0.2</t>
  </si>
  <si>
    <t>MCW0268</t>
  </si>
  <si>
    <t>264.9</t>
  </si>
  <si>
    <t>LEI0108</t>
  </si>
  <si>
    <t>266.4</t>
  </si>
  <si>
    <t>MCW0200</t>
  </si>
  <si>
    <t>290.6</t>
  </si>
  <si>
    <t>ADL0353</t>
  </si>
  <si>
    <t>328.9</t>
  </si>
  <si>
    <t>ROS0310</t>
  </si>
  <si>
    <t>MCW0036</t>
  </si>
  <si>
    <t>344.6</t>
  </si>
  <si>
    <t>LEI0169</t>
  </si>
  <si>
    <t>357.3</t>
  </si>
  <si>
    <t>LEI0107</t>
  </si>
  <si>
    <t>390.4</t>
  </si>
  <si>
    <t>LEI0079</t>
  </si>
  <si>
    <t>414.2</t>
  </si>
  <si>
    <t>LEI0162</t>
  </si>
  <si>
    <t>430.2</t>
  </si>
  <si>
    <t>ADL0245</t>
  </si>
  <si>
    <t>438.4</t>
  </si>
  <si>
    <t>LEI0134</t>
  </si>
  <si>
    <t>523.6</t>
  </si>
  <si>
    <t>GCT0001</t>
  </si>
  <si>
    <t>529.0</t>
  </si>
  <si>
    <t>ADL0190</t>
  </si>
  <si>
    <t>MCW0247</t>
  </si>
  <si>
    <t>11.3</t>
  </si>
  <si>
    <t>ADL0176</t>
  </si>
  <si>
    <t>69.9</t>
  </si>
  <si>
    <t>MCW0063</t>
  </si>
  <si>
    <t>72.8</t>
  </si>
  <si>
    <t>MCW0062</t>
  </si>
  <si>
    <t>113.8</t>
  </si>
  <si>
    <t>MCW0293</t>
  </si>
  <si>
    <t>123.5</t>
  </si>
  <si>
    <t>58.2</t>
  </si>
  <si>
    <t>MCW0130</t>
  </si>
  <si>
    <t>127.5</t>
  </si>
  <si>
    <t>LEI0096</t>
  </si>
  <si>
    <t>167.9</t>
  </si>
  <si>
    <t>LEI0248</t>
  </si>
  <si>
    <t>169.9</t>
  </si>
  <si>
    <t>ADL0157</t>
  </si>
  <si>
    <t>178.6</t>
  </si>
  <si>
    <t>MCW0179</t>
  </si>
  <si>
    <t>187.2</t>
  </si>
  <si>
    <t>MCW0087</t>
  </si>
  <si>
    <t>189.0</t>
  </si>
  <si>
    <t>UMA2080</t>
  </si>
  <si>
    <t>208.3</t>
  </si>
  <si>
    <t>LEI0147</t>
  </si>
  <si>
    <t>216.4</t>
  </si>
  <si>
    <t>MCW0234</t>
  </si>
  <si>
    <t>248.1</t>
  </si>
  <si>
    <t>GCT0002</t>
  </si>
  <si>
    <t>269.6</t>
  </si>
  <si>
    <t>MCW0245</t>
  </si>
  <si>
    <t>293.4</t>
  </si>
  <si>
    <t>LEI0070</t>
  </si>
  <si>
    <t>306.1</t>
  </si>
  <si>
    <t>MCW0320</t>
  </si>
  <si>
    <t>318.3</t>
  </si>
  <si>
    <t>LEI0031</t>
  </si>
  <si>
    <t>325.9</t>
  </si>
  <si>
    <t>MCW0311</t>
  </si>
  <si>
    <t>326.8</t>
  </si>
  <si>
    <t>MCW0169</t>
  </si>
  <si>
    <t>MCW0222</t>
  </si>
  <si>
    <t>72.3</t>
  </si>
  <si>
    <t>ADL0155</t>
  </si>
  <si>
    <t>114.2</t>
  </si>
  <si>
    <t>ADL0371</t>
  </si>
  <si>
    <t>136.2</t>
  </si>
  <si>
    <t>MCW0004</t>
  </si>
  <si>
    <t>154.6</t>
  </si>
  <si>
    <t>MCW0224</t>
  </si>
  <si>
    <t>211.7</t>
  </si>
  <si>
    <t>ADL0024</t>
  </si>
  <si>
    <t>221.3</t>
  </si>
  <si>
    <t>MCW0207</t>
  </si>
  <si>
    <t>236.5</t>
  </si>
  <si>
    <t>LEI0065</t>
  </si>
  <si>
    <t>262.1</t>
  </si>
  <si>
    <t>ADL0143</t>
  </si>
  <si>
    <t>ADL0317</t>
  </si>
  <si>
    <t>11.5</t>
  </si>
  <si>
    <t>ADL0145</t>
  </si>
  <si>
    <t>88.7</t>
  </si>
  <si>
    <t>MCW0251</t>
  </si>
  <si>
    <t>90.3</t>
  </si>
  <si>
    <t>ADL0144</t>
  </si>
  <si>
    <t>122.8</t>
  </si>
  <si>
    <t>MCW0091</t>
  </si>
  <si>
    <t>128.1</t>
  </si>
  <si>
    <t>130.0</t>
  </si>
  <si>
    <t>LEI0125</t>
  </si>
  <si>
    <t>136.4</t>
  </si>
  <si>
    <t>43.8</t>
  </si>
  <si>
    <t>LEI0122</t>
  </si>
  <si>
    <t>139.2</t>
  </si>
  <si>
    <t>LEI0076</t>
  </si>
  <si>
    <t>182.5</t>
  </si>
  <si>
    <t>MCW0098</t>
  </si>
  <si>
    <t>219.7</t>
  </si>
  <si>
    <t>LEI0085</t>
  </si>
  <si>
    <t>228.4</t>
  </si>
  <si>
    <t>LEI0073</t>
  </si>
  <si>
    <t>237.7</t>
  </si>
  <si>
    <t>LEI0116</t>
  </si>
  <si>
    <t>NH‡</t>
  </si>
  <si>
    <t>MCW0193</t>
  </si>
  <si>
    <t>56.0</t>
  </si>
  <si>
    <t>MCW0038</t>
  </si>
  <si>
    <t>74.6</t>
  </si>
  <si>
    <t>MCW0078</t>
  </si>
  <si>
    <t>104.2</t>
  </si>
  <si>
    <t>MCW0029</t>
  </si>
  <si>
    <t>130.9</t>
  </si>
  <si>
    <t>LEI0149</t>
  </si>
  <si>
    <t>133.5</t>
  </si>
  <si>
    <t>MCW0081</t>
  </si>
  <si>
    <t>145.2</t>
  </si>
  <si>
    <t>LEI0192</t>
  </si>
  <si>
    <t>MCW0118</t>
  </si>
  <si>
    <t>MCW0250</t>
  </si>
  <si>
    <t>ADL0377</t>
  </si>
  <si>
    <t>63.0</t>
  </si>
  <si>
    <t>LEI0196</t>
  </si>
  <si>
    <t>67.8</t>
  </si>
  <si>
    <t>ADL0169</t>
  </si>
  <si>
    <t>MCW0236</t>
  </si>
  <si>
    <t>37.4</t>
  </si>
  <si>
    <t>ADL0279</t>
  </si>
  <si>
    <t>50.8</t>
  </si>
  <si>
    <t>MCW0120</t>
  </si>
  <si>
    <t>75.9</t>
  </si>
  <si>
    <t>MCW0305</t>
  </si>
  <si>
    <t>ADL0172</t>
  </si>
  <si>
    <t>97.0</t>
  </si>
  <si>
    <t>ADL0278</t>
  </si>
  <si>
    <t>100.0</t>
  </si>
  <si>
    <t>MCW0024</t>
  </si>
  <si>
    <t>MCW0135</t>
  </si>
  <si>
    <t>19.0</t>
  </si>
  <si>
    <t>ADL0219</t>
  </si>
  <si>
    <t>64.5</t>
  </si>
  <si>
    <t>MCW0134</t>
  </si>
  <si>
    <t>79.1</t>
  </si>
  <si>
    <t>MCW0228</t>
  </si>
  <si>
    <t>ADL0209</t>
  </si>
  <si>
    <t>33.1</t>
  </si>
  <si>
    <t>MCW0194</t>
  </si>
  <si>
    <t>40.4</t>
  </si>
  <si>
    <t>MCW0067</t>
  </si>
  <si>
    <t>ADL0272</t>
  </si>
  <si>
    <t>48.9</t>
  </si>
  <si>
    <t>ADL0106</t>
  </si>
  <si>
    <t>72.9</t>
  </si>
  <si>
    <t>15.3</t>
  </si>
  <si>
    <t>ADL0158</t>
  </si>
  <si>
    <t>91.2</t>
  </si>
  <si>
    <t>ADL0123</t>
  </si>
  <si>
    <t>ADL0308</t>
  </si>
  <si>
    <t>44.4</t>
  </si>
  <si>
    <t>ABR0037</t>
  </si>
  <si>
    <t>65.6</t>
  </si>
  <si>
    <t>LEI0099</t>
  </si>
  <si>
    <t>ADL0044</t>
  </si>
  <si>
    <t>LEI0131</t>
  </si>
  <si>
    <t>16.7</t>
  </si>
  <si>
    <t>ADL0372</t>
  </si>
  <si>
    <t>ROS0325</t>
  </si>
  <si>
    <t>MCW0213</t>
  </si>
  <si>
    <t>3.2</t>
  </si>
  <si>
    <t>MCW0315</t>
  </si>
  <si>
    <t>20.8</t>
  </si>
  <si>
    <t>ADL0225</t>
  </si>
  <si>
    <t>33.2</t>
  </si>
  <si>
    <t>LEI0066</t>
  </si>
  <si>
    <t>MCW0296</t>
  </si>
  <si>
    <t>85.5</t>
  </si>
  <si>
    <t>ADL0118</t>
  </si>
  <si>
    <t>86.4</t>
  </si>
  <si>
    <t>LEI0083</t>
  </si>
  <si>
    <t>ADL0039</t>
  </si>
  <si>
    <t>8.6</t>
  </si>
  <si>
    <t>MCW0211</t>
  </si>
  <si>
    <t>35.9</t>
  </si>
  <si>
    <t>ADL0199</t>
  </si>
  <si>
    <t>ADL0149</t>
  </si>
  <si>
    <t>35.6</t>
  </si>
  <si>
    <t>MCW0217</t>
  </si>
  <si>
    <t>ADL0184</t>
  </si>
  <si>
    <t>13.4</t>
  </si>
  <si>
    <t>MCW0119</t>
  </si>
  <si>
    <t>20  (E47W24)§</t>
  </si>
  <si>
    <t>ADL0125</t>
  </si>
  <si>
    <t>31.1</t>
  </si>
  <si>
    <t>HCK</t>
  </si>
  <si>
    <t>20  (E32)§</t>
  </si>
  <si>
    <t>77.2</t>
  </si>
  <si>
    <t>MC3R</t>
  </si>
  <si>
    <t>BMP7</t>
  </si>
  <si>
    <t>95.4</t>
  </si>
  <si>
    <t>MCW0249</t>
  </si>
  <si>
    <t>LEI0069</t>
  </si>
  <si>
    <t>ROS0302</t>
  </si>
  <si>
    <t>22.4</t>
  </si>
  <si>
    <t>UN†</t>
  </si>
  <si>
    <t>LEI0074</t>
  </si>
  <si>
    <t>MCW0069</t>
  </si>
  <si>
    <t>35.1</t>
  </si>
  <si>
    <t>MCW0209</t>
  </si>
  <si>
    <t>38.2</t>
  </si>
  <si>
    <t>MCW0286</t>
  </si>
  <si>
    <t>MCW0076</t>
  </si>
  <si>
    <t>ADL0376</t>
  </si>
  <si>
    <t>13.2</t>
  </si>
  <si>
    <t>MCW0292</t>
  </si>
  <si>
    <t>22.3</t>
  </si>
  <si>
    <t>MCW0227</t>
  </si>
  <si>
    <t>Z</t>
  </si>
  <si>
    <t>MCW0188</t>
  </si>
  <si>
    <t>E22C19W28</t>
  </si>
  <si>
    <t>ROS0306</t>
  </si>
  <si>
    <t>1.8</t>
  </si>
  <si>
    <t>GCT0004</t>
  </si>
  <si>
    <t>E50C23</t>
  </si>
  <si>
    <t>ADL0022</t>
  </si>
  <si>
    <t>MCW0331</t>
  </si>
  <si>
    <t>8.9</t>
  </si>
  <si>
    <t>ROS0301</t>
  </si>
  <si>
    <t>MCW0258</t>
  </si>
  <si>
    <t>ADL0273</t>
  </si>
  <si>
    <t>29.5</t>
  </si>
  <si>
    <t>LEI0229</t>
  </si>
  <si>
    <t>42.3</t>
  </si>
  <si>
    <t>ADL0250</t>
  </si>
  <si>
    <t>MCW0168</t>
  </si>
  <si>
    <t>ADL0132 *</t>
  </si>
  <si>
    <t xml:space="preserve">MCW0248 </t>
  </si>
  <si>
    <t xml:space="preserve">LEI0148 </t>
  </si>
  <si>
    <t>Marker</t>
  </si>
  <si>
    <t>Linkage group</t>
  </si>
  <si>
    <t>Position (cM)</t>
  </si>
  <si>
    <t>Icmrk</t>
  </si>
  <si>
    <t>Icpt</t>
  </si>
  <si>
    <t>Chromosome</t>
  </si>
  <si>
    <t>Position (Mb)</t>
  </si>
  <si>
    <t>Note</t>
  </si>
  <si>
    <t xml:space="preserve"> Random</t>
  </si>
  <si>
    <t>*Previously mapped to chromosome 9.</t>
  </si>
  <si>
    <t>†Unassigned.</t>
  </si>
  <si>
    <t>‡No hit to the genome assembly as of February, 2004.</t>
  </si>
  <si>
    <t>§Our data merge linkage group E32 to E47W24 and these linkage groups are both on chromosome 20 in the genome assembly.</t>
  </si>
  <si>
    <t>1Markers in bold were assigned to the chicken linkage map in the current study. Map positions are in Kosambi centimorgans (sex-average) relative to the position of the first marker on each chromosome. Chromosome locations in the chicken genome assembly as of February 2004 (http://genome.ucsc.edu) are given for each marker.</t>
  </si>
  <si>
    <t>chr1:1000000-1000000</t>
  </si>
  <si>
    <t>chr1:600000-600000</t>
  </si>
  <si>
    <t>chr1:16600000-16600000</t>
  </si>
  <si>
    <t>chr1:26500000-26500000</t>
  </si>
  <si>
    <t>chr1:49900000-49900000</t>
  </si>
  <si>
    <t>chr1:60200000-60200000</t>
  </si>
  <si>
    <t>chr1:75800000-75800000</t>
  </si>
  <si>
    <t>chr1:1400000-1400000</t>
  </si>
  <si>
    <t>chr1:85400000-85400000</t>
  </si>
  <si>
    <t>chr1:87400000-87400000</t>
  </si>
  <si>
    <t>chr1:87700000-87700000</t>
  </si>
  <si>
    <t>chr1:101500000-101500000</t>
  </si>
  <si>
    <t>chr1:114100000-114100000</t>
  </si>
  <si>
    <t>chr1:118300000-118300000</t>
  </si>
  <si>
    <t>chr1:123600000-123600000</t>
  </si>
  <si>
    <t>chr1:132400000-132400000</t>
  </si>
  <si>
    <t>chr1:151000000-151000000</t>
  </si>
  <si>
    <t>chr1:157000000-157000000</t>
  </si>
  <si>
    <t>chr1:160000000-160000000</t>
  </si>
  <si>
    <t>chr1:179200000-179200000</t>
  </si>
  <si>
    <t>chr1:184400000-184400000</t>
  </si>
  <si>
    <t>chr2:14700000-14700000</t>
  </si>
  <si>
    <t>chr2:18800000-18800000</t>
  </si>
  <si>
    <t>chr2:36200000-36200000</t>
  </si>
  <si>
    <t>chr2:37100000-37100000</t>
  </si>
  <si>
    <t>chr2:54900000-54900000</t>
  </si>
  <si>
    <t>chr2:58200000-58200000</t>
  </si>
  <si>
    <t>chr2:59400000-59400000</t>
  </si>
  <si>
    <t>chr2:69500000-69500000</t>
  </si>
  <si>
    <t>chr2:71700000-71700000</t>
  </si>
  <si>
    <t>chr2:78500000-78500000</t>
  </si>
  <si>
    <t>chr2:84200000-84200000</t>
  </si>
  <si>
    <t>chr2:84800000-84800000</t>
  </si>
  <si>
    <t>chr2:93600000-93600000</t>
  </si>
  <si>
    <t>chr2:97300000-97300000</t>
  </si>
  <si>
    <t>chr2:110400000-110400000</t>
  </si>
  <si>
    <t>chr2:116800000-116800000</t>
  </si>
  <si>
    <t>chr2:126500000-126500000</t>
  </si>
  <si>
    <t>chr2:132700000-132700000</t>
  </si>
  <si>
    <t>chr2:143700000-143700000</t>
  </si>
  <si>
    <t>chr2:136300000-136300000</t>
  </si>
  <si>
    <t>chr2:135900000-135900000</t>
  </si>
  <si>
    <t>chr3:10400000-10400000</t>
  </si>
  <si>
    <t>chr3:19400000-19400000</t>
  </si>
  <si>
    <t>chr3:32600000-32600000</t>
  </si>
  <si>
    <t>chr3:39500000-39500000</t>
  </si>
  <si>
    <t>chr3:48600000-48600000</t>
  </si>
  <si>
    <t>chr3:75400000-75400000</t>
  </si>
  <si>
    <t>chr3:79000000-79000000</t>
  </si>
  <si>
    <t>chr3:88300000-88300000</t>
  </si>
  <si>
    <t>chr3:99100000-99100000</t>
  </si>
  <si>
    <t>chr4:3600000-3600000</t>
  </si>
  <si>
    <t>chr4:3300000-3300000</t>
  </si>
  <si>
    <t>chr4:17500000-17500000</t>
  </si>
  <si>
    <t>chr4:20300000-20300000</t>
  </si>
  <si>
    <t>chr4:36600000-36600000</t>
  </si>
  <si>
    <t>chr4:38900000-38900000</t>
  </si>
  <si>
    <t>chr4:39800000-39800000</t>
  </si>
  <si>
    <t>chr4:43800000-43800000</t>
  </si>
  <si>
    <t>chr4:41200000-41200000</t>
  </si>
  <si>
    <t>chr4:60900000-60900000</t>
  </si>
  <si>
    <t>chr:0-0</t>
  </si>
  <si>
    <t>chr4:78900000-78900000</t>
  </si>
  <si>
    <t>chr4:83200000-83200000</t>
  </si>
  <si>
    <t>chr4:1100000-1100000</t>
  </si>
  <si>
    <t>chr5:12400000-12400000</t>
  </si>
  <si>
    <t>chr5:16900000-16900000</t>
  </si>
  <si>
    <t>chr5:26400000-26400000</t>
  </si>
  <si>
    <t>chr5:38600000-38600000</t>
  </si>
  <si>
    <t>chr5:40900000-40900000</t>
  </si>
  <si>
    <t>chr5:45700000-45700000</t>
  </si>
  <si>
    <t>chr6:2400000-2400000</t>
  </si>
  <si>
    <t>chr6:2500000-2500000</t>
  </si>
  <si>
    <t>chr6:14700000-14700000</t>
  </si>
  <si>
    <t>chr6:27300000-27300000</t>
  </si>
  <si>
    <t>chr6:28900000-28900000</t>
  </si>
  <si>
    <t>chr7:37000000-37000000</t>
  </si>
  <si>
    <t>chr7:28800000-28800000</t>
  </si>
  <si>
    <t>chr7:24500000-24500000</t>
  </si>
  <si>
    <t>chr7:11700000-11700000</t>
  </si>
  <si>
    <t>chr8:6700000-6700000</t>
  </si>
  <si>
    <t>chr8:28200000-28200000</t>
  </si>
  <si>
    <t>chr9:9700000-9700000</t>
  </si>
  <si>
    <t>chr9:12000000-12000000</t>
  </si>
  <si>
    <t>chr9:20500000-20500000</t>
  </si>
  <si>
    <t>chr10:1300000-1300000</t>
  </si>
  <si>
    <t>chr10:4000000-4000000</t>
  </si>
  <si>
    <t>chr10:6500000-6500000</t>
  </si>
  <si>
    <t>chr10:11600000-11600000</t>
  </si>
  <si>
    <t>chr10:15300000-15300000</t>
  </si>
  <si>
    <t>chr10:17700000-17700000</t>
  </si>
  <si>
    <t>chr11:5400000-5400000</t>
  </si>
  <si>
    <t>chr11:15900000-15900000</t>
  </si>
  <si>
    <t>chr11:18900000-18900000</t>
  </si>
  <si>
    <t>chr12:12100000-12100000</t>
  </si>
  <si>
    <t>chr12:12000000-12000000</t>
  </si>
  <si>
    <t>chr13:8500000-8500000</t>
  </si>
  <si>
    <t>chr13:1000000-1000000</t>
  </si>
  <si>
    <t>chr13:1100000-1100000</t>
  </si>
  <si>
    <t>chr13:15700000-15700000</t>
  </si>
  <si>
    <t>chr14:20300000-20300000</t>
  </si>
  <si>
    <t>chr14:3700000-3700000</t>
  </si>
  <si>
    <t>chr14:2300000-2300000</t>
  </si>
  <si>
    <t>chr15:2700000-2700000</t>
  </si>
  <si>
    <t>chr15:5600000-5600000</t>
  </si>
  <si>
    <t>chr15:10400000-10400000</t>
  </si>
  <si>
    <t>chr17:10500000-10500000</t>
  </si>
  <si>
    <t>chr18:3000000-3000000</t>
  </si>
  <si>
    <t>chr18:4800000-4800000</t>
  </si>
  <si>
    <t>chr20:3000000-3000000</t>
  </si>
  <si>
    <t>chr20:9700000-9700000</t>
  </si>
  <si>
    <t>chr20:11600000-11600000</t>
  </si>
  <si>
    <t>chr20:11200000-11200000</t>
  </si>
  <si>
    <t>chr23:4200000-4200000</t>
  </si>
  <si>
    <t>chr24:4700000-4700000</t>
  </si>
  <si>
    <t>chr26:4200000-4200000</t>
  </si>
  <si>
    <t>chr26:1200000-1200000</t>
  </si>
  <si>
    <t>chr26:900000-900000</t>
  </si>
  <si>
    <t>chr26:700000-700000</t>
  </si>
  <si>
    <t>chr27:2500000-2500000</t>
  </si>
  <si>
    <t>chrZ:19000000-19000000</t>
  </si>
  <si>
    <t>chrE50C23:0-0</t>
  </si>
  <si>
    <t>chrZ:100000-100000</t>
  </si>
  <si>
    <t>chrZ:5800000-5800000</t>
  </si>
  <si>
    <t>chrZ:13400000-13400000</t>
  </si>
  <si>
    <t>chrZ:5200000-5200000</t>
  </si>
  <si>
    <t>chrZ:11100000-11100000</t>
  </si>
  <si>
    <t>chrZ:16500000-16500000</t>
  </si>
  <si>
    <t>chrZ:17600000-17600000</t>
  </si>
  <si>
    <t>Full marker set used in Jacobsson 2004</t>
  </si>
  <si>
    <t>2004_F2</t>
  </si>
  <si>
    <t>QTL</t>
  </si>
  <si>
    <t>chr</t>
  </si>
  <si>
    <t>Position in cM</t>
  </si>
  <si>
    <t>Trait</t>
  </si>
  <si>
    <t>Flanking mrk L</t>
  </si>
  <si>
    <t>Position in Mb</t>
  </si>
  <si>
    <t>Flanking mrk R</t>
  </si>
  <si>
    <t>G1</t>
  </si>
  <si>
    <t>GR 56-70</t>
  </si>
  <si>
    <t xml:space="preserve">LEI0079 </t>
  </si>
  <si>
    <t xml:space="preserve">LEI134 </t>
  </si>
  <si>
    <t>G2</t>
  </si>
  <si>
    <t>BW56</t>
  </si>
  <si>
    <t xml:space="preserve">MCW063 </t>
  </si>
  <si>
    <t xml:space="preserve">MCW130 </t>
  </si>
  <si>
    <t>G3</t>
  </si>
  <si>
    <t>BW70</t>
  </si>
  <si>
    <t xml:space="preserve">LEI147 </t>
  </si>
  <si>
    <t>MCW245</t>
  </si>
  <si>
    <t>(Liftover based on  Wahlberg's data)</t>
  </si>
  <si>
    <t>G4</t>
  </si>
  <si>
    <t>BW28</t>
  </si>
  <si>
    <t>MCW222</t>
  </si>
  <si>
    <t>MCW224</t>
  </si>
  <si>
    <t>G5</t>
  </si>
  <si>
    <t>BW42</t>
  </si>
  <si>
    <t>LEI065</t>
  </si>
  <si>
    <t>G6</t>
  </si>
  <si>
    <t>GR 42-56</t>
  </si>
  <si>
    <t>ADL317</t>
  </si>
  <si>
    <t>MCW251</t>
  </si>
  <si>
    <t>GR 28-42</t>
  </si>
  <si>
    <t>G7</t>
  </si>
  <si>
    <t>LEI125</t>
  </si>
  <si>
    <t>LEI076</t>
  </si>
  <si>
    <t>G8</t>
  </si>
  <si>
    <t>MCW038</t>
  </si>
  <si>
    <t xml:space="preserve">MCW029 </t>
  </si>
  <si>
    <t>G9</t>
  </si>
  <si>
    <t>ADL169</t>
  </si>
  <si>
    <t>MCW120</t>
  </si>
  <si>
    <t>G10</t>
  </si>
  <si>
    <t>ADL225</t>
  </si>
  <si>
    <t>GR56-70</t>
  </si>
  <si>
    <t>G11</t>
  </si>
  <si>
    <t>MCW119</t>
  </si>
  <si>
    <t>ADL125</t>
  </si>
  <si>
    <t>G12</t>
  </si>
  <si>
    <t>GR 0-14</t>
  </si>
  <si>
    <t>(Liftover based on  Jacobsson's data)</t>
  </si>
  <si>
    <t>BW14</t>
  </si>
  <si>
    <t>G13</t>
  </si>
  <si>
    <t>MCW227</t>
  </si>
  <si>
    <t>GR14-28</t>
  </si>
  <si>
    <t>GR 14-28</t>
  </si>
  <si>
    <t>Confidence interval</t>
  </si>
  <si>
    <t>Peak</t>
  </si>
  <si>
    <t>166918979-171005629</t>
  </si>
  <si>
    <t>/</t>
  </si>
  <si>
    <t>19817285-31186319</t>
  </si>
  <si>
    <t>CI                                                                 ( liftover based on Table 3 Wahlborg 2009)</t>
  </si>
  <si>
    <t>5062596-33311635                                 (broken in new assembly)</t>
  </si>
  <si>
    <t>6387095-12381203                                 (broken in new assembly)</t>
  </si>
  <si>
    <t>Marker #</t>
  </si>
  <si>
    <t>Marker name</t>
  </si>
  <si>
    <t>a</t>
  </si>
  <si>
    <t>SE</t>
  </si>
  <si>
    <t>t</t>
  </si>
  <si>
    <t>p</t>
  </si>
  <si>
    <t>sign</t>
  </si>
  <si>
    <t>RMIP 20%</t>
  </si>
  <si>
    <t>RMIP 5%</t>
  </si>
  <si>
    <t>Chrom</t>
  </si>
  <si>
    <t>Position</t>
  </si>
  <si>
    <t>Mb dist</t>
  </si>
  <si>
    <t>Comment</t>
  </si>
  <si>
    <t>a in F2</t>
  </si>
  <si>
    <t>Diff a</t>
  </si>
  <si>
    <t>Diff a linkage</t>
  </si>
  <si>
    <t>Diff (g)</t>
  </si>
  <si>
    <t>Peak F2</t>
  </si>
  <si>
    <t>Mb est</t>
  </si>
  <si>
    <t>Ref</t>
  </si>
  <si>
    <t>***</t>
  </si>
  <si>
    <t>rs13552040 166.9 435.3 cM; rs15502284 170.1 448.0 cM; rs14920831 172.7 Mb 455 cM</t>
  </si>
  <si>
    <t>Peak given for strongest association GR56-70</t>
  </si>
  <si>
    <t>Wahlberg 2009</t>
  </si>
  <si>
    <t>rs16444662 82.0 193.8 cM (W, 2009) vs LEI0085 82.4 Mb 228.4 cM (J, 2005)</t>
  </si>
  <si>
    <t>Part of peak near end of chromosome; Close to dip in estimates of additive effects with larger positive effects on either side</t>
  </si>
  <si>
    <t>**</t>
  </si>
  <si>
    <t>rs13758611 148.3 Mb 332.6 cM (W, 2009)</t>
  </si>
  <si>
    <t>Part of peak near end of chromosome</t>
  </si>
  <si>
    <t>MCW062; 113.8 cM; 55.1 Mb (J 2005)</t>
  </si>
  <si>
    <t>Jacobsson, 2005</t>
  </si>
  <si>
    <t>Growth4</t>
  </si>
  <si>
    <t>rs13717180 17.0 Mb 60.7 cM (W 2009) vs ADL144 122.8 cM 35.6 Mb (J 2005)</t>
  </si>
  <si>
    <t>ADL367 87.7 Mb 250.2 cM (J 2005)</t>
  </si>
  <si>
    <t>Slight negative estimate in F2 (J, 2005)</t>
  </si>
  <si>
    <t>MCW234  110.9 Mb 248.1 cM</t>
  </si>
  <si>
    <t>rs15205573 4.6 Mb 47.4 cM (same SNP as tested in F15); Chromosome not included in J, 2005</t>
  </si>
  <si>
    <t>*</t>
  </si>
  <si>
    <t>False positive - no signal in F2??</t>
  </si>
  <si>
    <t>Estimate close to 0 in J, 2005 &amp; W, 2009</t>
  </si>
  <si>
    <t>Growth7</t>
  </si>
  <si>
    <t>rs14446940 31.4Mb 86 cM (W, 2009) vs LEI122 40.0 Mb 139.2 cM (J, 2005)</t>
  </si>
  <si>
    <t>Growth6</t>
  </si>
  <si>
    <t>rs15484517 6.7 Mb 30.7 cM; rs13643096 9.3 Mb 33.7 cM (W, 2009) vs (J, 2005)</t>
  </si>
  <si>
    <t>Peak given for strongest association BW70</t>
  </si>
  <si>
    <t>MCW224 76.5 Mb 211.7 cM; ADL0024 80.1 Mb 221.3 cM ; MCW207 89.6 Mb 236.5 cM (J, 2005) vs rs14376988 72.2 Mb 200.9 cM &amp; Peak at MCW224 (W, 2009)</t>
  </si>
  <si>
    <t>Flanks Growth5 (J 2005); main peak at 252 cM, Secondary peaks 228 &amp; 190 cM. Poor marker coverage 155-211 cM in J, 2005 but signal decreased after 200 cM by adding markers (W,2009)</t>
  </si>
  <si>
    <t>MCW025 0.96 Mb 3cM GalGal4; MCW315 13.5 Mb 20.8 cM ;ADL225 15.9 Mb 33.2 cM</t>
  </si>
  <si>
    <t>Peak given for strongest association BW70; Second peak for BW56 at 13 cM</t>
  </si>
  <si>
    <t>.</t>
  </si>
  <si>
    <t>MCW67 7.9 Mb 43.8 cM (J, 2005)</t>
  </si>
  <si>
    <t>Part of peak on middle of chromosome</t>
  </si>
  <si>
    <t>Linked to main peak Growth6 in F2 - Sum G6.1 &amp; G6.2 = 32.3g</t>
  </si>
  <si>
    <t>MC3R 12.4 Mb 68.8 Mb (W, 2009); Peak estimate difficult in Wahlberg, but Figure 1 illustrates peak at MC3R locus</t>
  </si>
  <si>
    <t>rs16604163 27.7 Mb 88 cM ; rs15870814 25.9 Mb 80.4 cM (W, 2009)</t>
  </si>
  <si>
    <t>RMIP &gt; 0.46 for Backward-Elimination with 5% FDR threshold &amp; selected in 5% FDR model on non-bootstrapped data</t>
  </si>
  <si>
    <t>RMIP &gt; 0.46 for Backward-Elimination with 5% FDR threshold &amp; selected in 20% FDR model on non-bootstrapped data</t>
  </si>
  <si>
    <t>RMIP &gt; 0.46 for Backward-Elimination with 20% FDR threshold &amp; selected in 20% FDR model on non-bootstrapped data</t>
  </si>
  <si>
    <t>RMIP &gt; 0.46 for Backward-Elimination with 20% FDR threshold &amp; not selected in 20% FDR model on non-bootstrapped data</t>
  </si>
  <si>
    <t>Selected in 20% FDR model on non-bootstrapped data, but removed from final model due to an RMIP &lt; 0.46</t>
  </si>
  <si>
    <t>Notes:</t>
  </si>
  <si>
    <t>cM (J, 2005)</t>
  </si>
  <si>
    <t>cM (W, 2009)</t>
  </si>
  <si>
    <t>Moved in Wahlberg, 2009 compared to Jacobsson 2005</t>
  </si>
  <si>
    <t>Besnier 2011 at 85Mb instead of 30-40 Mb (J &amp; W)</t>
  </si>
  <si>
    <t>In Growth3</t>
  </si>
  <si>
    <t>In Growth6</t>
  </si>
  <si>
    <t>In Growth10</t>
  </si>
  <si>
    <t xml:space="preserve">rs13552040 </t>
  </si>
  <si>
    <t>435.3</t>
  </si>
  <si>
    <t>rs15502284</t>
  </si>
  <si>
    <t>rs14920831</t>
  </si>
  <si>
    <t>455.4</t>
  </si>
  <si>
    <t>rs15516954</t>
  </si>
  <si>
    <t>466.8</t>
  </si>
  <si>
    <t>rs13982336</t>
  </si>
  <si>
    <t>473.1</t>
  </si>
  <si>
    <t>rs13717180</t>
  </si>
  <si>
    <t>60.7</t>
  </si>
  <si>
    <t>rs14326182</t>
  </si>
  <si>
    <t>77.5</t>
  </si>
  <si>
    <t>rs15484517</t>
  </si>
  <si>
    <t>30.7</t>
  </si>
  <si>
    <t>rs13643096</t>
  </si>
  <si>
    <t>33.7</t>
  </si>
  <si>
    <t>rs14428592</t>
  </si>
  <si>
    <t>40.8</t>
  </si>
  <si>
    <t>rs15522441</t>
  </si>
  <si>
    <t>74.2</t>
  </si>
  <si>
    <t>rs14446940</t>
  </si>
  <si>
    <t>86.3</t>
  </si>
  <si>
    <t xml:space="preserve">rs14608276 </t>
  </si>
  <si>
    <t>rs15852323</t>
  </si>
  <si>
    <t>44.5</t>
  </si>
  <si>
    <t>54.7</t>
  </si>
  <si>
    <t>rs15856536</t>
  </si>
  <si>
    <t>61.5</t>
  </si>
  <si>
    <t>74.3</t>
  </si>
  <si>
    <t>rs15870814</t>
  </si>
  <si>
    <t>80.4</t>
  </si>
  <si>
    <t>87.6</t>
  </si>
  <si>
    <t>rs14274909</t>
  </si>
  <si>
    <t>45.3</t>
  </si>
  <si>
    <t>rs14276041</t>
  </si>
  <si>
    <t>48.3</t>
  </si>
  <si>
    <t>rs14278769</t>
  </si>
  <si>
    <t>In Growth1, probably overlapped with peak</t>
  </si>
  <si>
    <t>I modified this column</t>
  </si>
  <si>
    <t>In Growth4, but based on Wahlberg 2009, it is more than 10Mb away from peak</t>
  </si>
  <si>
    <t>In Growth7, based on Wahlberg 2009, it is no longer included in Growth7 but rather locate at the downstream of Growth7</t>
  </si>
  <si>
    <t>CI Merged</t>
  </si>
  <si>
    <t>In Growth4, but based on Wahlberg 2009, it is quite far away from peak, so it might not included in the QTL anymore</t>
  </si>
  <si>
    <t>Mb all from 2011 genome assembly</t>
  </si>
  <si>
    <t>Upstream of Growth6</t>
  </si>
  <si>
    <t>Downstream of Growth2</t>
  </si>
  <si>
    <t>Downstream of Growth12</t>
  </si>
  <si>
    <t>In Growth9 based on CI set in Wahlberg 2009</t>
  </si>
  <si>
    <t>chr1:164676317-175896551</t>
  </si>
  <si>
    <t>chr2:48455369-64357769</t>
  </si>
  <si>
    <t>chr2:119231508-127506845</t>
  </si>
  <si>
    <t>chr3:22216047-63541196</t>
  </si>
  <si>
    <t>chr4:1350584-13058221</t>
  </si>
  <si>
    <t>chr4:82012300-84982002</t>
  </si>
  <si>
    <t>chr5:30643564-35543587</t>
  </si>
  <si>
    <t>chr7:9424896-35318309</t>
  </si>
  <si>
    <t>chr20:7481240-13719407</t>
  </si>
  <si>
    <t>chr1:153468489-186723783</t>
  </si>
  <si>
    <t>SNP covered region range</t>
  </si>
  <si>
    <t>partially overlapped</t>
  </si>
  <si>
    <t>chr2:38526609-59681800</t>
  </si>
  <si>
    <t>chr2:98749381-126860365</t>
  </si>
  <si>
    <t>chr3:22346511-76487586</t>
  </si>
  <si>
    <t>Did not replicate in paper 2009, peak at 37.8 Mb was replicated in 2011</t>
  </si>
  <si>
    <t>chr4:3443446-19141800</t>
  </si>
  <si>
    <t>QTL range (J 2004)</t>
  </si>
  <si>
    <t>maybe epistasis QTL</t>
  </si>
  <si>
    <t>chr5:19145972-41000569</t>
  </si>
  <si>
    <t>chr20:3523029-12026478</t>
  </si>
  <si>
    <t xml:space="preserve">chr20:6387095-12381203  </t>
  </si>
  <si>
    <t>chr1:166918979-171005629</t>
  </si>
  <si>
    <t xml:space="preserve">chr4:5062596-33311635    </t>
  </si>
  <si>
    <t xml:space="preserve">chr7:19817285-31186319 </t>
  </si>
  <si>
    <t>QTL range (W 2009)</t>
  </si>
  <si>
    <t>In the sweep data, we do not have genotypes in G8</t>
  </si>
  <si>
    <t>:</t>
  </si>
  <si>
    <t>-</t>
  </si>
  <si>
    <t>GalGal3</t>
  </si>
  <si>
    <t>Mb</t>
  </si>
  <si>
    <t>Upstream W, 2009</t>
  </si>
  <si>
    <t>Downstream</t>
  </si>
  <si>
    <t>Min a</t>
  </si>
  <si>
    <t>Max a</t>
  </si>
  <si>
    <t>a Wahlberg</t>
  </si>
  <si>
    <t>% change a F2 in F15</t>
  </si>
  <si>
    <t>All</t>
  </si>
  <si>
    <t>Sign Wahlberg</t>
  </si>
  <si>
    <t>n.s.</t>
  </si>
  <si>
    <t>Liten peak F=2.4</t>
  </si>
  <si>
    <t>Peak F=4.1</t>
  </si>
  <si>
    <t>Liten peak F=2.5</t>
  </si>
  <si>
    <t>Liten peak F=3.1</t>
  </si>
  <si>
    <t>Del av stor peak F&gt;6</t>
  </si>
  <si>
    <t>Peak F &gt; 4.5</t>
  </si>
  <si>
    <t>Liten peak F=1.7</t>
  </si>
  <si>
    <t>Del av stor peak F&gt;10</t>
  </si>
  <si>
    <t>Del av stor peak F&gt;8</t>
  </si>
  <si>
    <t>Liten peak F=1</t>
  </si>
  <si>
    <t>Efter liten peak F=2.6</t>
  </si>
  <si>
    <t>Liten peak F=3.5</t>
  </si>
  <si>
    <t>rs13625427</t>
  </si>
  <si>
    <t>rs13954000</t>
  </si>
  <si>
    <t>rs15107772</t>
  </si>
  <si>
    <t>rs13796585</t>
  </si>
  <si>
    <t>rs14260168</t>
  </si>
  <si>
    <t>rs15321683</t>
  </si>
  <si>
    <t>rs14009067</t>
  </si>
  <si>
    <t>rs14998975</t>
  </si>
  <si>
    <t>rs14287506</t>
  </si>
  <si>
    <t>Estimates for best marker +/- 5Mb from in Sweep marker; all fitted jointly</t>
  </si>
  <si>
    <t>a Wahlberg (single mrk interval)</t>
  </si>
  <si>
    <t>a Wahlberg jointly 5 Mb</t>
  </si>
  <si>
    <t>Wahlberg QTL</t>
  </si>
  <si>
    <t>Growth1</t>
  </si>
  <si>
    <t>Growth9</t>
  </si>
  <si>
    <t>Jacobsson QTL</t>
  </si>
  <si>
    <t>Sign</t>
  </si>
  <si>
    <t>Sugg</t>
  </si>
  <si>
    <t>Growth2</t>
  </si>
  <si>
    <t>Growth5</t>
  </si>
  <si>
    <t>Growth5 CI</t>
  </si>
  <si>
    <t>J, 2005</t>
  </si>
  <si>
    <t>Growth6 CI</t>
  </si>
  <si>
    <t>Growth7 CI</t>
  </si>
  <si>
    <t>Growth1 CI</t>
  </si>
  <si>
    <t>W, 2009</t>
  </si>
  <si>
    <t>Growth9 CI</t>
  </si>
  <si>
    <t>BW8 QTL</t>
  </si>
  <si>
    <t>Other QTL</t>
  </si>
  <si>
    <t>Growth3</t>
  </si>
  <si>
    <t>Other</t>
  </si>
  <si>
    <t>Not in W, 2009</t>
  </si>
  <si>
    <t>Outside CI in J, 2005</t>
  </si>
  <si>
    <t>Growth10</t>
  </si>
  <si>
    <t>ROS00325</t>
  </si>
  <si>
    <t>Growth12</t>
  </si>
  <si>
    <t>±</t>
  </si>
  <si>
    <t>cM</t>
  </si>
  <si>
    <t>BMP7 outside but not on map in W, 2009</t>
  </si>
  <si>
    <t>MC3R_PYRO</t>
  </si>
  <si>
    <t>rs15882678</t>
  </si>
  <si>
    <t>rs16612776</t>
  </si>
  <si>
    <t>Map flipped J, 2005 vs W, 2009</t>
  </si>
  <si>
    <t>Nearest mrk</t>
  </si>
  <si>
    <t>Mrk #</t>
  </si>
  <si>
    <t>cM W,2009</t>
  </si>
  <si>
    <t>Mb GG3</t>
  </si>
  <si>
    <t>GG4</t>
  </si>
  <si>
    <t>For Liftover GG4</t>
  </si>
  <si>
    <t>For Liftover GG3</t>
  </si>
  <si>
    <t>GG3</t>
  </si>
  <si>
    <r>
      <rPr>
        <sz val="9"/>
        <rFont val="Times New Roman"/>
      </rPr>
      <t>rs15105085</t>
    </r>
  </si>
  <si>
    <t>MCW0130 missing from map in W, 2009; replaced by marker in similar linkage to MCW0293</t>
  </si>
  <si>
    <t>Locations according to Wahlberg, 2009</t>
  </si>
  <si>
    <t>Mb GG4</t>
  </si>
  <si>
    <t>QTLmrk L</t>
  </si>
  <si>
    <t>QTLmrk R</t>
  </si>
  <si>
    <t>Chr</t>
  </si>
  <si>
    <t>chr4:6800000</t>
  </si>
  <si>
    <t>chr7:25300000</t>
  </si>
  <si>
    <t>Deleted in GalGal4</t>
  </si>
  <si>
    <t>Mb Mrk L</t>
  </si>
  <si>
    <t>Mb Mrk R</t>
  </si>
  <si>
    <t>Location GG4 from NCBI/Liftover failed = deleted</t>
  </si>
  <si>
    <t>)</t>
  </si>
  <si>
    <t xml:space="preserve"> (</t>
  </si>
  <si>
    <t>Left marker</t>
  </si>
  <si>
    <t>Right marker</t>
  </si>
  <si>
    <t>Growth8</t>
  </si>
  <si>
    <t>Growth11</t>
  </si>
  <si>
    <t>Growth13</t>
  </si>
  <si>
    <t>MrkL</t>
  </si>
  <si>
    <t>MrkR</t>
  </si>
  <si>
    <t>GR42-56</t>
  </si>
  <si>
    <t>GR0-14</t>
  </si>
  <si>
    <t>GR28-42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</si>
</sst>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25" x14ac:knownFonts="1">
    <font>
      <sz val="10"/>
      <color rgb="FF000000"/>
      <name val="Times New Roman"/>
      <charset val="204"/>
    </font>
    <font>
      <sz val="12"/>
      <name val="Times New Roman"/>
      <family val="18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8"/>
      <color rgb="FF000000"/>
      <name val="Times New Roman"/>
    </font>
    <font>
      <sz val="12"/>
      <color rgb="FF000000"/>
      <name val="Times New Roman"/>
    </font>
    <font>
      <sz val="12"/>
      <color rgb="FF231F20"/>
      <name val="Times New Roman"/>
    </font>
    <font>
      <b/>
      <sz val="12"/>
      <color rgb="FF231F20"/>
      <name val="Times New Roman"/>
    </font>
    <font>
      <sz val="10"/>
      <color rgb="FF231F20"/>
      <name val="Times New Roman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rgb="FF000000"/>
      <name val="Times New Roman"/>
    </font>
    <font>
      <b/>
      <sz val="18"/>
      <color rgb="FF000000"/>
      <name val="Times New Roman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8"/>
      <color rgb="FFFF0000"/>
      <name val="Times New Roman"/>
    </font>
    <font>
      <sz val="12"/>
      <color rgb="FFFF0000"/>
      <name val="Times New Roman"/>
    </font>
    <font>
      <sz val="14"/>
      <color rgb="FF000000"/>
      <name val="Times New Roman"/>
    </font>
    <font>
      <b/>
      <sz val="10"/>
      <color rgb="FF000000"/>
      <name val="Times New Roman"/>
    </font>
    <font>
      <b/>
      <i/>
      <sz val="10"/>
      <color rgb="FF000000"/>
      <name val="Times New Roman"/>
    </font>
    <font>
      <i/>
      <sz val="10"/>
      <color rgb="FF000000"/>
      <name val="Times New Roman"/>
    </font>
    <font>
      <sz val="9"/>
      <color rgb="FF000000"/>
      <name val="AdvTimes"/>
    </font>
    <font>
      <sz val="9"/>
      <color rgb="FF000000"/>
      <name val="Times New Roman"/>
    </font>
    <font>
      <sz val="9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8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9" fillId="0" borderId="0" xfId="0" applyFont="1"/>
    <xf numFmtId="4" fontId="9" fillId="0" borderId="0" xfId="0" applyNumberFormat="1" applyFont="1"/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11" fontId="9" fillId="6" borderId="0" xfId="0" applyNumberFormat="1" applyFont="1" applyFill="1" applyAlignment="1">
      <alignment horizontal="center"/>
    </xf>
    <xf numFmtId="4" fontId="9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left"/>
    </xf>
    <xf numFmtId="9" fontId="9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1" fontId="0" fillId="6" borderId="0" xfId="0" applyNumberFormat="1" applyFill="1" applyAlignment="1">
      <alignment horizontal="center"/>
    </xf>
    <xf numFmtId="4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4" fontId="0" fillId="7" borderId="0" xfId="0" applyNumberForma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9" fontId="9" fillId="7" borderId="0" xfId="0" applyNumberFormat="1" applyFont="1" applyFill="1" applyAlignment="1">
      <alignment horizontal="center"/>
    </xf>
    <xf numFmtId="0" fontId="9" fillId="7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9" fontId="9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left"/>
    </xf>
    <xf numFmtId="0" fontId="9" fillId="3" borderId="0" xfId="0" applyFont="1" applyFill="1" applyAlignment="1">
      <alignment horizontal="left"/>
    </xf>
    <xf numFmtId="4" fontId="9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14" fillId="3" borderId="0" xfId="0" applyNumberFormat="1" applyFont="1" applyFill="1" applyAlignment="1">
      <alignment horizontal="center"/>
    </xf>
    <xf numFmtId="4" fontId="14" fillId="3" borderId="0" xfId="0" applyNumberFormat="1" applyFont="1" applyFill="1" applyAlignment="1">
      <alignment horizontal="center"/>
    </xf>
    <xf numFmtId="9" fontId="14" fillId="3" borderId="0" xfId="0" applyNumberFormat="1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164" fontId="14" fillId="8" borderId="0" xfId="0" applyNumberFormat="1" applyFont="1" applyFill="1" applyAlignment="1">
      <alignment horizontal="center"/>
    </xf>
    <xf numFmtId="4" fontId="14" fillId="8" borderId="0" xfId="0" applyNumberFormat="1" applyFont="1" applyFill="1" applyAlignment="1">
      <alignment horizontal="center"/>
    </xf>
    <xf numFmtId="0" fontId="14" fillId="8" borderId="0" xfId="0" applyFont="1" applyFill="1" applyAlignment="1">
      <alignment horizontal="left"/>
    </xf>
    <xf numFmtId="9" fontId="9" fillId="8" borderId="0" xfId="0" applyNumberFormat="1" applyFont="1" applyFill="1" applyAlignment="1">
      <alignment horizontal="center"/>
    </xf>
    <xf numFmtId="164" fontId="15" fillId="9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4" fontId="0" fillId="8" borderId="0" xfId="0" applyNumberFormat="1" applyFill="1" applyAlignment="1">
      <alignment horizontal="center"/>
    </xf>
    <xf numFmtId="164" fontId="9" fillId="8" borderId="0" xfId="0" applyNumberFormat="1" applyFont="1" applyFill="1" applyAlignment="1">
      <alignment horizontal="center"/>
    </xf>
    <xf numFmtId="0" fontId="0" fillId="8" borderId="0" xfId="0" applyFill="1" applyAlignment="1">
      <alignment horizontal="left"/>
    </xf>
    <xf numFmtId="0" fontId="9" fillId="10" borderId="0" xfId="0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4" fontId="14" fillId="10" borderId="0" xfId="0" applyNumberFormat="1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9" fillId="10" borderId="0" xfId="0" applyFont="1" applyFill="1" applyAlignment="1">
      <alignment horizontal="left"/>
    </xf>
    <xf numFmtId="9" fontId="9" fillId="10" borderId="0" xfId="0" applyNumberFormat="1" applyFont="1" applyFill="1" applyAlignment="1">
      <alignment horizontal="center"/>
    </xf>
    <xf numFmtId="164" fontId="15" fillId="11" borderId="0" xfId="0" applyNumberFormat="1" applyFont="1" applyFill="1" applyAlignment="1">
      <alignment horizontal="center"/>
    </xf>
    <xf numFmtId="0" fontId="14" fillId="10" borderId="0" xfId="0" applyFont="1" applyFill="1" applyAlignment="1">
      <alignment horizontal="left"/>
    </xf>
    <xf numFmtId="0" fontId="0" fillId="0" borderId="0" xfId="0"/>
    <xf numFmtId="0" fontId="9" fillId="0" borderId="0" xfId="0" applyFont="1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/>
    <xf numFmtId="9" fontId="0" fillId="0" borderId="0" xfId="0" applyNumberFormat="1"/>
    <xf numFmtId="0" fontId="0" fillId="7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0" fillId="8" borderId="0" xfId="0" applyFill="1"/>
    <xf numFmtId="0" fontId="0" fillId="10" borderId="0" xfId="0" applyFill="1"/>
    <xf numFmtId="164" fontId="0" fillId="0" borderId="0" xfId="0" applyNumberFormat="1"/>
    <xf numFmtId="0" fontId="9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10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0" fillId="2" borderId="0" xfId="0" quotePrefix="1" applyFill="1" applyBorder="1" applyAlignment="1">
      <alignment horizontal="left" vertical="top"/>
    </xf>
    <xf numFmtId="164" fontId="0" fillId="2" borderId="0" xfId="0" applyNumberFormat="1" applyFill="1" applyBorder="1" applyAlignment="1">
      <alignment horizontal="left" vertical="top"/>
    </xf>
    <xf numFmtId="164" fontId="0" fillId="6" borderId="0" xfId="0" applyNumberFormat="1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9" fontId="0" fillId="6" borderId="0" xfId="0" applyNumberFormat="1" applyFont="1" applyFill="1" applyAlignment="1">
      <alignment horizontal="center"/>
    </xf>
    <xf numFmtId="9" fontId="0" fillId="8" borderId="0" xfId="0" applyNumberFormat="1" applyFont="1" applyFill="1" applyAlignment="1">
      <alignment horizontal="center"/>
    </xf>
    <xf numFmtId="9" fontId="0" fillId="3" borderId="0" xfId="0" applyNumberFormat="1" applyFont="1" applyFill="1" applyAlignment="1">
      <alignment horizontal="center"/>
    </xf>
    <xf numFmtId="9" fontId="0" fillId="10" borderId="0" xfId="0" applyNumberFormat="1" applyFont="1" applyFill="1" applyAlignment="1">
      <alignment horizontal="center"/>
    </xf>
    <xf numFmtId="9" fontId="0" fillId="7" borderId="0" xfId="0" applyNumberFormat="1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  <xf numFmtId="9" fontId="0" fillId="2" borderId="0" xfId="0" applyNumberFormat="1" applyFill="1" applyBorder="1" applyAlignment="1">
      <alignment horizontal="left" vertical="top"/>
    </xf>
    <xf numFmtId="1" fontId="0" fillId="2" borderId="0" xfId="0" applyNumberForma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1" fontId="0" fillId="2" borderId="0" xfId="0" applyNumberForma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 vertical="top"/>
    </xf>
    <xf numFmtId="164" fontId="19" fillId="8" borderId="0" xfId="0" applyNumberFormat="1" applyFont="1" applyFill="1" applyAlignment="1">
      <alignment horizontal="center"/>
    </xf>
    <xf numFmtId="164" fontId="19" fillId="3" borderId="0" xfId="0" applyNumberFormat="1" applyFont="1" applyFill="1" applyAlignment="1">
      <alignment horizontal="center"/>
    </xf>
    <xf numFmtId="164" fontId="19" fillId="6" borderId="0" xfId="0" applyNumberFormat="1" applyFont="1" applyFill="1" applyAlignment="1">
      <alignment horizontal="center"/>
    </xf>
    <xf numFmtId="164" fontId="20" fillId="8" borderId="0" xfId="0" applyNumberFormat="1" applyFont="1" applyFill="1" applyAlignment="1">
      <alignment horizontal="center"/>
    </xf>
    <xf numFmtId="164" fontId="20" fillId="3" borderId="0" xfId="0" applyNumberFormat="1" applyFont="1" applyFill="1" applyAlignment="1">
      <alignment horizontal="center"/>
    </xf>
    <xf numFmtId="164" fontId="21" fillId="3" borderId="0" xfId="0" applyNumberFormat="1" applyFont="1" applyFill="1" applyAlignment="1">
      <alignment horizontal="center"/>
    </xf>
    <xf numFmtId="164" fontId="19" fillId="10" borderId="0" xfId="0" applyNumberFormat="1" applyFont="1" applyFill="1" applyAlignment="1">
      <alignment horizontal="center"/>
    </xf>
    <xf numFmtId="9" fontId="19" fillId="2" borderId="0" xfId="0" applyNumberFormat="1" applyFont="1" applyFill="1" applyBorder="1" applyAlignment="1">
      <alignment horizontal="left" vertical="top"/>
    </xf>
    <xf numFmtId="164" fontId="21" fillId="6" borderId="0" xfId="0" applyNumberFormat="1" applyFont="1" applyFill="1" applyAlignment="1">
      <alignment horizontal="center"/>
    </xf>
    <xf numFmtId="0" fontId="22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165" fontId="0" fillId="6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9" fillId="6" borderId="0" xfId="0" applyNumberFormat="1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165" fontId="14" fillId="8" borderId="0" xfId="0" applyNumberFormat="1" applyFont="1" applyFill="1" applyAlignment="1">
      <alignment horizontal="center"/>
    </xf>
    <xf numFmtId="165" fontId="9" fillId="3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center" vertical="center" wrapText="1"/>
    </xf>
    <xf numFmtId="164" fontId="19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</cellXfs>
  <cellStyles count="63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Följd hyperlänk" xfId="274" builtinId="9" hidden="1"/>
    <cellStyle name="Följd hyperlänk" xfId="276" builtinId="9" hidden="1"/>
    <cellStyle name="Följd hyperlänk" xfId="278" builtinId="9" hidden="1"/>
    <cellStyle name="Följd hyperlänk" xfId="280" builtinId="9" hidden="1"/>
    <cellStyle name="Följd hyperlänk" xfId="282" builtinId="9" hidden="1"/>
    <cellStyle name="Följd hyperlänk" xfId="284" builtinId="9" hidden="1"/>
    <cellStyle name="Följd hyperlänk" xfId="286" builtinId="9" hidden="1"/>
    <cellStyle name="Följd hyperlänk" xfId="288" builtinId="9" hidden="1"/>
    <cellStyle name="Följd hyperlänk" xfId="290" builtinId="9" hidden="1"/>
    <cellStyle name="Följd hyperlänk" xfId="292" builtinId="9" hidden="1"/>
    <cellStyle name="Följd hyperlänk" xfId="294" builtinId="9" hidden="1"/>
    <cellStyle name="Följd hyperlänk" xfId="296" builtinId="9" hidden="1"/>
    <cellStyle name="Följd hyperlänk" xfId="298" builtinId="9" hidden="1"/>
    <cellStyle name="Följd hyperlänk" xfId="300" builtinId="9" hidden="1"/>
    <cellStyle name="Följd hyperlänk" xfId="302" builtinId="9" hidden="1"/>
    <cellStyle name="Följd hyperlänk" xfId="304" builtinId="9" hidden="1"/>
    <cellStyle name="Följd hyperlänk" xfId="306" builtinId="9" hidden="1"/>
    <cellStyle name="Följd hyperlänk" xfId="308" builtinId="9" hidden="1"/>
    <cellStyle name="Följd hyperlänk" xfId="310" builtinId="9" hidden="1"/>
    <cellStyle name="Följd hyperlänk" xfId="312" builtinId="9" hidden="1"/>
    <cellStyle name="Följd hyperlänk" xfId="314" builtinId="9" hidden="1"/>
    <cellStyle name="Följd hyperlänk" xfId="316" builtinId="9" hidden="1"/>
    <cellStyle name="Följd hyperlänk" xfId="318" builtinId="9" hidden="1"/>
    <cellStyle name="Följd hyperlänk" xfId="320" builtinId="9" hidden="1"/>
    <cellStyle name="Följd hyperlänk" xfId="322" builtinId="9" hidden="1"/>
    <cellStyle name="Följd hyperlänk" xfId="324" builtinId="9" hidden="1"/>
    <cellStyle name="Följd hyperlänk" xfId="326" builtinId="9" hidden="1"/>
    <cellStyle name="Följd hyperlänk" xfId="328" builtinId="9" hidden="1"/>
    <cellStyle name="Följd hyperlänk" xfId="330" builtinId="9" hidden="1"/>
    <cellStyle name="Följd hyperlänk" xfId="332" builtinId="9" hidden="1"/>
    <cellStyle name="Följd hyperlänk" xfId="334" builtinId="9" hidden="1"/>
    <cellStyle name="Följd hyperlänk" xfId="336" builtinId="9" hidden="1"/>
    <cellStyle name="Följd hyperlänk" xfId="338" builtinId="9" hidden="1"/>
    <cellStyle name="Följd hyperlänk" xfId="340" builtinId="9" hidden="1"/>
    <cellStyle name="Följd hyperlänk" xfId="342" builtinId="9" hidden="1"/>
    <cellStyle name="Följd hyperlänk" xfId="344" builtinId="9" hidden="1"/>
    <cellStyle name="Följd hyperlänk" xfId="346" builtinId="9" hidden="1"/>
    <cellStyle name="Följd hyperlänk" xfId="348" builtinId="9" hidden="1"/>
    <cellStyle name="Följd hyperlänk" xfId="350" builtinId="9" hidden="1"/>
    <cellStyle name="Följd hyperlänk" xfId="352" builtinId="9" hidden="1"/>
    <cellStyle name="Följd hyperlänk" xfId="354" builtinId="9" hidden="1"/>
    <cellStyle name="Följd hyperlänk" xfId="356" builtinId="9" hidden="1"/>
    <cellStyle name="Följd hyperlänk" xfId="358" builtinId="9" hidden="1"/>
    <cellStyle name="Följd hyperlänk" xfId="360" builtinId="9" hidden="1"/>
    <cellStyle name="Följd hyperlänk" xfId="362" builtinId="9" hidden="1"/>
    <cellStyle name="Följd hyperlänk" xfId="364" builtinId="9" hidden="1"/>
    <cellStyle name="Följd hyperlänk" xfId="366" builtinId="9" hidden="1"/>
    <cellStyle name="Följd hyperlänk" xfId="368" builtinId="9" hidden="1"/>
    <cellStyle name="Följd hyperlänk" xfId="370" builtinId="9" hidden="1"/>
    <cellStyle name="Följd hyperlänk" xfId="372" builtinId="9" hidden="1"/>
    <cellStyle name="Följd hyperlänk" xfId="374" builtinId="9" hidden="1"/>
    <cellStyle name="Följd hyperlänk" xfId="376" builtinId="9" hidden="1"/>
    <cellStyle name="Följd hyperlänk" xfId="378" builtinId="9" hidden="1"/>
    <cellStyle name="Följd hyperlänk" xfId="380" builtinId="9" hidden="1"/>
    <cellStyle name="Följd hyperlänk" xfId="382" builtinId="9" hidden="1"/>
    <cellStyle name="Följd hyperlänk" xfId="384" builtinId="9" hidden="1"/>
    <cellStyle name="Följd hyperlänk" xfId="386" builtinId="9" hidden="1"/>
    <cellStyle name="Följd hyperlänk" xfId="388" builtinId="9" hidden="1"/>
    <cellStyle name="Följd hyperlänk" xfId="390" builtinId="9" hidden="1"/>
    <cellStyle name="Följd hyperlänk" xfId="392" builtinId="9" hidden="1"/>
    <cellStyle name="Följd hyperlänk" xfId="394" builtinId="9" hidden="1"/>
    <cellStyle name="Följd hyperlänk" xfId="396" builtinId="9" hidden="1"/>
    <cellStyle name="Följd hyperlänk" xfId="398" builtinId="9" hidden="1"/>
    <cellStyle name="Följd hyperlänk" xfId="400" builtinId="9" hidden="1"/>
    <cellStyle name="Följd hyperlänk" xfId="402" builtinId="9" hidden="1"/>
    <cellStyle name="Följd hyperlänk" xfId="404" builtinId="9" hidden="1"/>
    <cellStyle name="Följd hyperlänk" xfId="406" builtinId="9" hidden="1"/>
    <cellStyle name="Följd hyperlänk" xfId="408" builtinId="9" hidden="1"/>
    <cellStyle name="Följd hyperlänk" xfId="410" builtinId="9" hidden="1"/>
    <cellStyle name="Följd hyperlänk" xfId="412" builtinId="9" hidden="1"/>
    <cellStyle name="Följd hyperlänk" xfId="414" builtinId="9" hidden="1"/>
    <cellStyle name="Följd hyperlänk" xfId="416" builtinId="9" hidden="1"/>
    <cellStyle name="Följd hyperlänk" xfId="418" builtinId="9" hidden="1"/>
    <cellStyle name="Följd hyperlänk" xfId="420" builtinId="9" hidden="1"/>
    <cellStyle name="Följd hyperlänk" xfId="422" builtinId="9" hidden="1"/>
    <cellStyle name="Följd hyperlänk" xfId="424" builtinId="9" hidden="1"/>
    <cellStyle name="Följd hyperlänk" xfId="426" builtinId="9" hidden="1"/>
    <cellStyle name="Följd hyperlänk" xfId="428" builtinId="9" hidden="1"/>
    <cellStyle name="Följd hyperlänk" xfId="430" builtinId="9" hidden="1"/>
    <cellStyle name="Följd hyperlänk" xfId="432" builtinId="9" hidden="1"/>
    <cellStyle name="Följd hyperlänk" xfId="434" builtinId="9" hidden="1"/>
    <cellStyle name="Följd hyperlänk" xfId="436" builtinId="9" hidden="1"/>
    <cellStyle name="Följd hyperlänk" xfId="438" builtinId="9" hidden="1"/>
    <cellStyle name="Följd hyperlänk" xfId="440" builtinId="9" hidden="1"/>
    <cellStyle name="Följd hyperlänk" xfId="442" builtinId="9" hidden="1"/>
    <cellStyle name="Följd hyperlänk" xfId="444" builtinId="9" hidden="1"/>
    <cellStyle name="Följd hyperlänk" xfId="446" builtinId="9" hidden="1"/>
    <cellStyle name="Följd hyperlänk" xfId="448" builtinId="9" hidden="1"/>
    <cellStyle name="Följd hyperlänk" xfId="450" builtinId="9" hidden="1"/>
    <cellStyle name="Följd hyperlänk" xfId="452" builtinId="9" hidden="1"/>
    <cellStyle name="Följd hyperlänk" xfId="454" builtinId="9" hidden="1"/>
    <cellStyle name="Följd hyperlänk" xfId="456" builtinId="9" hidden="1"/>
    <cellStyle name="Följd hyperlänk" xfId="458" builtinId="9" hidden="1"/>
    <cellStyle name="Följd hyperlänk" xfId="460" builtinId="9" hidden="1"/>
    <cellStyle name="Följd hyperlänk" xfId="462" builtinId="9" hidden="1"/>
    <cellStyle name="Följd hyperlänk" xfId="464" builtinId="9" hidden="1"/>
    <cellStyle name="Följd hyperlänk" xfId="466" builtinId="9" hidden="1"/>
    <cellStyle name="Följd hyperlänk" xfId="468" builtinId="9" hidden="1"/>
    <cellStyle name="Följd hyperlänk" xfId="470" builtinId="9" hidden="1"/>
    <cellStyle name="Följd hyperlänk" xfId="472" builtinId="9" hidden="1"/>
    <cellStyle name="Följd hyperlänk" xfId="474" builtinId="9" hidden="1"/>
    <cellStyle name="Följd hyperlänk" xfId="476" builtinId="9" hidden="1"/>
    <cellStyle name="Följd hyperlänk" xfId="478" builtinId="9" hidden="1"/>
    <cellStyle name="Följd hyperlänk" xfId="480" builtinId="9" hidden="1"/>
    <cellStyle name="Följd hyperlänk" xfId="482" builtinId="9" hidden="1"/>
    <cellStyle name="Följd hyperlänk" xfId="484" builtinId="9" hidden="1"/>
    <cellStyle name="Följd hyperlänk" xfId="486" builtinId="9" hidden="1"/>
    <cellStyle name="Följd hyperlänk" xfId="488" builtinId="9" hidden="1"/>
    <cellStyle name="Följd hyperlänk" xfId="490" builtinId="9" hidden="1"/>
    <cellStyle name="Följd hyperlänk" xfId="492" builtinId="9" hidden="1"/>
    <cellStyle name="Följd hyperlänk" xfId="494" builtinId="9" hidden="1"/>
    <cellStyle name="Följd hyperlänk" xfId="496" builtinId="9" hidden="1"/>
    <cellStyle name="Följd hyperlänk" xfId="498" builtinId="9" hidden="1"/>
    <cellStyle name="Följd hyperlänk" xfId="500" builtinId="9" hidden="1"/>
    <cellStyle name="Följd hyperlänk" xfId="502" builtinId="9" hidden="1"/>
    <cellStyle name="Följd hyperlänk" xfId="504" builtinId="9" hidden="1"/>
    <cellStyle name="Följd hyperlänk" xfId="506" builtinId="9" hidden="1"/>
    <cellStyle name="Följd hyperlänk" xfId="508" builtinId="9" hidden="1"/>
    <cellStyle name="Följd hyperlänk" xfId="510" builtinId="9" hidden="1"/>
    <cellStyle name="Följd hyperlänk" xfId="512" builtinId="9" hidden="1"/>
    <cellStyle name="Följd hyperlänk" xfId="514" builtinId="9" hidden="1"/>
    <cellStyle name="Följd hyperlänk" xfId="516" builtinId="9" hidden="1"/>
    <cellStyle name="Följd hyperlänk" xfId="518" builtinId="9" hidden="1"/>
    <cellStyle name="Följd hyperlänk" xfId="520" builtinId="9" hidden="1"/>
    <cellStyle name="Följd hyperlänk" xfId="522" builtinId="9" hidden="1"/>
    <cellStyle name="Följd hyperlänk" xfId="524" builtinId="9" hidden="1"/>
    <cellStyle name="Följd hyperlänk" xfId="526" builtinId="9" hidden="1"/>
    <cellStyle name="Följd hyperlänk" xfId="528" builtinId="9" hidden="1"/>
    <cellStyle name="Följd hyperlänk" xfId="530" builtinId="9" hidden="1"/>
    <cellStyle name="Följd hyperlänk" xfId="532" builtinId="9" hidden="1"/>
    <cellStyle name="Följd hyperlänk" xfId="534" builtinId="9" hidden="1"/>
    <cellStyle name="Följd hyperlänk" xfId="536" builtinId="9" hidden="1"/>
    <cellStyle name="Följd hyperlänk" xfId="538" builtinId="9" hidden="1"/>
    <cellStyle name="Följd hyperlänk" xfId="540" builtinId="9" hidden="1"/>
    <cellStyle name="Följd hyperlänk" xfId="542" builtinId="9" hidden="1"/>
    <cellStyle name="Följd hyperlänk" xfId="544" builtinId="9" hidden="1"/>
    <cellStyle name="Följd hyperlänk" xfId="546" builtinId="9" hidden="1"/>
    <cellStyle name="Följd hyperlänk" xfId="548" builtinId="9" hidden="1"/>
    <cellStyle name="Följd hyperlänk" xfId="550" builtinId="9" hidden="1"/>
    <cellStyle name="Följd hyperlänk" xfId="552" builtinId="9" hidden="1"/>
    <cellStyle name="Följd hyperlänk" xfId="554" builtinId="9" hidden="1"/>
    <cellStyle name="Följd hyperlänk" xfId="556" builtinId="9" hidden="1"/>
    <cellStyle name="Följd hyperlänk" xfId="558" builtinId="9" hidden="1"/>
    <cellStyle name="Följd hyperlänk" xfId="560" builtinId="9" hidden="1"/>
    <cellStyle name="Följd hyperlänk" xfId="562" builtinId="9" hidden="1"/>
    <cellStyle name="Följd hyperlänk" xfId="564" builtinId="9" hidden="1"/>
    <cellStyle name="Följd hyperlänk" xfId="566" builtinId="9" hidden="1"/>
    <cellStyle name="Följd hyperlänk" xfId="568" builtinId="9" hidden="1"/>
    <cellStyle name="Följd hyperlänk" xfId="570" builtinId="9" hidden="1"/>
    <cellStyle name="Följd hyperlänk" xfId="572" builtinId="9" hidden="1"/>
    <cellStyle name="Följd hyperlänk" xfId="574" builtinId="9" hidden="1"/>
    <cellStyle name="Följd hyperlänk" xfId="576" builtinId="9" hidden="1"/>
    <cellStyle name="Följd hyperlänk" xfId="578" builtinId="9" hidden="1"/>
    <cellStyle name="Följd hyperlänk" xfId="580" builtinId="9" hidden="1"/>
    <cellStyle name="Följd hyperlänk" xfId="582" builtinId="9" hidden="1"/>
    <cellStyle name="Följd hyperlänk" xfId="584" builtinId="9" hidden="1"/>
    <cellStyle name="Följd hyperlänk" xfId="586" builtinId="9" hidden="1"/>
    <cellStyle name="Följd hyperlänk" xfId="588" builtinId="9" hidden="1"/>
    <cellStyle name="Följd hyperlänk" xfId="590" builtinId="9" hidden="1"/>
    <cellStyle name="Följd hyperlänk" xfId="592" builtinId="9" hidden="1"/>
    <cellStyle name="Följd hyperlänk" xfId="594" builtinId="9" hidden="1"/>
    <cellStyle name="Följd hyperlänk" xfId="596" builtinId="9" hidden="1"/>
    <cellStyle name="Följd hyperlänk" xfId="598" builtinId="9" hidden="1"/>
    <cellStyle name="Följd hyperlänk" xfId="600" builtinId="9" hidden="1"/>
    <cellStyle name="Följd hyperlänk" xfId="602" builtinId="9" hidden="1"/>
    <cellStyle name="Följd hyperlänk" xfId="604" builtinId="9" hidden="1"/>
    <cellStyle name="Följd hyperlänk" xfId="606" builtinId="9" hidden="1"/>
    <cellStyle name="Följd hyperlänk" xfId="608" builtinId="9" hidden="1"/>
    <cellStyle name="Följd hyperlänk" xfId="610" builtinId="9" hidden="1"/>
    <cellStyle name="Följd hyperlänk" xfId="612" builtinId="9" hidden="1"/>
    <cellStyle name="Följd hyperlänk" xfId="614" builtinId="9" hidden="1"/>
    <cellStyle name="Följd hyperlänk" xfId="616" builtinId="9" hidden="1"/>
    <cellStyle name="Följd hyperlänk" xfId="618" builtinId="9" hidden="1"/>
    <cellStyle name="Följd hyperlänk" xfId="620" builtinId="9" hidden="1"/>
    <cellStyle name="Följd hyperlänk" xfId="622" builtinId="9" hidden="1"/>
    <cellStyle name="Följd hyperlänk" xfId="624" builtinId="9" hidden="1"/>
    <cellStyle name="Följd hyperlänk" xfId="626" builtinId="9" hidden="1"/>
    <cellStyle name="Följd hyperlänk" xfId="628" builtinId="9" hidden="1"/>
    <cellStyle name="Följd hyperlänk" xfId="630" builtinId="9" hidden="1"/>
    <cellStyle name="Följd hyperlänk" xfId="63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Hyperlänk" xfId="273" builtinId="8" hidden="1"/>
    <cellStyle name="Hyperlänk" xfId="275" builtinId="8" hidden="1"/>
    <cellStyle name="Hyperlänk" xfId="277" builtinId="8" hidden="1"/>
    <cellStyle name="Hyperlänk" xfId="279" builtinId="8" hidden="1"/>
    <cellStyle name="Hyperlänk" xfId="281" builtinId="8" hidden="1"/>
    <cellStyle name="Hyperlänk" xfId="283" builtinId="8" hidden="1"/>
    <cellStyle name="Hyperlänk" xfId="285" builtinId="8" hidden="1"/>
    <cellStyle name="Hyperlänk" xfId="287" builtinId="8" hidden="1"/>
    <cellStyle name="Hyperlänk" xfId="289" builtinId="8" hidden="1"/>
    <cellStyle name="Hyperlänk" xfId="291" builtinId="8" hidden="1"/>
    <cellStyle name="Hyperlänk" xfId="293" builtinId="8" hidden="1"/>
    <cellStyle name="Hyperlänk" xfId="295" builtinId="8" hidden="1"/>
    <cellStyle name="Hyperlänk" xfId="297" builtinId="8" hidden="1"/>
    <cellStyle name="Hyperlänk" xfId="299" builtinId="8" hidden="1"/>
    <cellStyle name="Hyperlänk" xfId="301" builtinId="8" hidden="1"/>
    <cellStyle name="Hyperlänk" xfId="303" builtinId="8" hidden="1"/>
    <cellStyle name="Hyperlänk" xfId="305" builtinId="8" hidden="1"/>
    <cellStyle name="Hyperlänk" xfId="307" builtinId="8" hidden="1"/>
    <cellStyle name="Hyperlänk" xfId="309" builtinId="8" hidden="1"/>
    <cellStyle name="Hyperlänk" xfId="311" builtinId="8" hidden="1"/>
    <cellStyle name="Hyperlänk" xfId="313" builtinId="8" hidden="1"/>
    <cellStyle name="Hyperlänk" xfId="315" builtinId="8" hidden="1"/>
    <cellStyle name="Hyperlänk" xfId="317" builtinId="8" hidden="1"/>
    <cellStyle name="Hyperlänk" xfId="319" builtinId="8" hidden="1"/>
    <cellStyle name="Hyperlänk" xfId="321" builtinId="8" hidden="1"/>
    <cellStyle name="Hyperlänk" xfId="323" builtinId="8" hidden="1"/>
    <cellStyle name="Hyperlänk" xfId="325" builtinId="8" hidden="1"/>
    <cellStyle name="Hyperlänk" xfId="327" builtinId="8" hidden="1"/>
    <cellStyle name="Hyperlänk" xfId="329" builtinId="8" hidden="1"/>
    <cellStyle name="Hyperlänk" xfId="331" builtinId="8" hidden="1"/>
    <cellStyle name="Hyperlänk" xfId="333" builtinId="8" hidden="1"/>
    <cellStyle name="Hyperlänk" xfId="335" builtinId="8" hidden="1"/>
    <cellStyle name="Hyperlänk" xfId="337" builtinId="8" hidden="1"/>
    <cellStyle name="Hyperlänk" xfId="339" builtinId="8" hidden="1"/>
    <cellStyle name="Hyperlänk" xfId="341" builtinId="8" hidden="1"/>
    <cellStyle name="Hyperlänk" xfId="343" builtinId="8" hidden="1"/>
    <cellStyle name="Hyperlänk" xfId="345" builtinId="8" hidden="1"/>
    <cellStyle name="Hyperlänk" xfId="347" builtinId="8" hidden="1"/>
    <cellStyle name="Hyperlänk" xfId="349" builtinId="8" hidden="1"/>
    <cellStyle name="Hyperlänk" xfId="351" builtinId="8" hidden="1"/>
    <cellStyle name="Hyperlänk" xfId="353" builtinId="8" hidden="1"/>
    <cellStyle name="Hyperlänk" xfId="355" builtinId="8" hidden="1"/>
    <cellStyle name="Hyperlänk" xfId="357" builtinId="8" hidden="1"/>
    <cellStyle name="Hyperlänk" xfId="359" builtinId="8" hidden="1"/>
    <cellStyle name="Hyperlänk" xfId="361" builtinId="8" hidden="1"/>
    <cellStyle name="Hyperlänk" xfId="363" builtinId="8" hidden="1"/>
    <cellStyle name="Hyperlänk" xfId="365" builtinId="8" hidden="1"/>
    <cellStyle name="Hyperlänk" xfId="367" builtinId="8" hidden="1"/>
    <cellStyle name="Hyperlänk" xfId="369" builtinId="8" hidden="1"/>
    <cellStyle name="Hyperlänk" xfId="371" builtinId="8" hidden="1"/>
    <cellStyle name="Hyperlänk" xfId="373" builtinId="8" hidden="1"/>
    <cellStyle name="Hyperlänk" xfId="375" builtinId="8" hidden="1"/>
    <cellStyle name="Hyperlänk" xfId="377" builtinId="8" hidden="1"/>
    <cellStyle name="Hyperlänk" xfId="379" builtinId="8" hidden="1"/>
    <cellStyle name="Hyperlänk" xfId="381" builtinId="8" hidden="1"/>
    <cellStyle name="Hyperlänk" xfId="383" builtinId="8" hidden="1"/>
    <cellStyle name="Hyperlänk" xfId="385" builtinId="8" hidden="1"/>
    <cellStyle name="Hyperlänk" xfId="387" builtinId="8" hidden="1"/>
    <cellStyle name="Hyperlänk" xfId="389" builtinId="8" hidden="1"/>
    <cellStyle name="Hyperlänk" xfId="391" builtinId="8" hidden="1"/>
    <cellStyle name="Hyperlänk" xfId="393" builtinId="8" hidden="1"/>
    <cellStyle name="Hyperlänk" xfId="395" builtinId="8" hidden="1"/>
    <cellStyle name="Hyperlänk" xfId="397" builtinId="8" hidden="1"/>
    <cellStyle name="Hyperlänk" xfId="399" builtinId="8" hidden="1"/>
    <cellStyle name="Hyperlänk" xfId="401" builtinId="8" hidden="1"/>
    <cellStyle name="Hyperlänk" xfId="403" builtinId="8" hidden="1"/>
    <cellStyle name="Hyperlänk" xfId="405" builtinId="8" hidden="1"/>
    <cellStyle name="Hyperlänk" xfId="407" builtinId="8" hidden="1"/>
    <cellStyle name="Hyperlänk" xfId="409" builtinId="8" hidden="1"/>
    <cellStyle name="Hyperlänk" xfId="411" builtinId="8" hidden="1"/>
    <cellStyle name="Hyperlänk" xfId="413" builtinId="8" hidden="1"/>
    <cellStyle name="Hyperlänk" xfId="415" builtinId="8" hidden="1"/>
    <cellStyle name="Hyperlänk" xfId="417" builtinId="8" hidden="1"/>
    <cellStyle name="Hyperlänk" xfId="419" builtinId="8" hidden="1"/>
    <cellStyle name="Hyperlänk" xfId="421" builtinId="8" hidden="1"/>
    <cellStyle name="Hyperlänk" xfId="423" builtinId="8" hidden="1"/>
    <cellStyle name="Hyperlänk" xfId="425" builtinId="8" hidden="1"/>
    <cellStyle name="Hyperlänk" xfId="427" builtinId="8" hidden="1"/>
    <cellStyle name="Hyperlänk" xfId="429" builtinId="8" hidden="1"/>
    <cellStyle name="Hyperlänk" xfId="431" builtinId="8" hidden="1"/>
    <cellStyle name="Hyperlänk" xfId="433" builtinId="8" hidden="1"/>
    <cellStyle name="Hyperlänk" xfId="435" builtinId="8" hidden="1"/>
    <cellStyle name="Hyperlänk" xfId="437" builtinId="8" hidden="1"/>
    <cellStyle name="Hyperlänk" xfId="439" builtinId="8" hidden="1"/>
    <cellStyle name="Hyperlänk" xfId="441" builtinId="8" hidden="1"/>
    <cellStyle name="Hyperlänk" xfId="443" builtinId="8" hidden="1"/>
    <cellStyle name="Hyperlänk" xfId="445" builtinId="8" hidden="1"/>
    <cellStyle name="Hyperlänk" xfId="447" builtinId="8" hidden="1"/>
    <cellStyle name="Hyperlänk" xfId="449" builtinId="8" hidden="1"/>
    <cellStyle name="Hyperlänk" xfId="451" builtinId="8" hidden="1"/>
    <cellStyle name="Hyperlänk" xfId="453" builtinId="8" hidden="1"/>
    <cellStyle name="Hyperlänk" xfId="455" builtinId="8" hidden="1"/>
    <cellStyle name="Hyperlänk" xfId="457" builtinId="8" hidden="1"/>
    <cellStyle name="Hyperlänk" xfId="459" builtinId="8" hidden="1"/>
    <cellStyle name="Hyperlänk" xfId="461" builtinId="8" hidden="1"/>
    <cellStyle name="Hyperlänk" xfId="463" builtinId="8" hidden="1"/>
    <cellStyle name="Hyperlänk" xfId="465" builtinId="8" hidden="1"/>
    <cellStyle name="Hyperlänk" xfId="467" builtinId="8" hidden="1"/>
    <cellStyle name="Hyperlänk" xfId="469" builtinId="8" hidden="1"/>
    <cellStyle name="Hyperlänk" xfId="471" builtinId="8" hidden="1"/>
    <cellStyle name="Hyperlänk" xfId="473" builtinId="8" hidden="1"/>
    <cellStyle name="Hyperlänk" xfId="475" builtinId="8" hidden="1"/>
    <cellStyle name="Hyperlänk" xfId="477" builtinId="8" hidden="1"/>
    <cellStyle name="Hyperlänk" xfId="479" builtinId="8" hidden="1"/>
    <cellStyle name="Hyperlänk" xfId="481" builtinId="8" hidden="1"/>
    <cellStyle name="Hyperlänk" xfId="483" builtinId="8" hidden="1"/>
    <cellStyle name="Hyperlänk" xfId="485" builtinId="8" hidden="1"/>
    <cellStyle name="Hyperlänk" xfId="487" builtinId="8" hidden="1"/>
    <cellStyle name="Hyperlänk" xfId="489" builtinId="8" hidden="1"/>
    <cellStyle name="Hyperlänk" xfId="491" builtinId="8" hidden="1"/>
    <cellStyle name="Hyperlänk" xfId="493" builtinId="8" hidden="1"/>
    <cellStyle name="Hyperlänk" xfId="495" builtinId="8" hidden="1"/>
    <cellStyle name="Hyperlänk" xfId="497" builtinId="8" hidden="1"/>
    <cellStyle name="Hyperlänk" xfId="499" builtinId="8" hidden="1"/>
    <cellStyle name="Hyperlänk" xfId="501" builtinId="8" hidden="1"/>
    <cellStyle name="Hyperlänk" xfId="503" builtinId="8" hidden="1"/>
    <cellStyle name="Hyperlänk" xfId="505" builtinId="8" hidden="1"/>
    <cellStyle name="Hyperlänk" xfId="507" builtinId="8" hidden="1"/>
    <cellStyle name="Hyperlänk" xfId="509" builtinId="8" hidden="1"/>
    <cellStyle name="Hyperlänk" xfId="511" builtinId="8" hidden="1"/>
    <cellStyle name="Hyperlänk" xfId="513" builtinId="8" hidden="1"/>
    <cellStyle name="Hyperlänk" xfId="515" builtinId="8" hidden="1"/>
    <cellStyle name="Hyperlänk" xfId="517" builtinId="8" hidden="1"/>
    <cellStyle name="Hyperlänk" xfId="519" builtinId="8" hidden="1"/>
    <cellStyle name="Hyperlänk" xfId="521" builtinId="8" hidden="1"/>
    <cellStyle name="Hyperlänk" xfId="523" builtinId="8" hidden="1"/>
    <cellStyle name="Hyperlänk" xfId="525" builtinId="8" hidden="1"/>
    <cellStyle name="Hyperlänk" xfId="527" builtinId="8" hidden="1"/>
    <cellStyle name="Hyperlänk" xfId="529" builtinId="8" hidden="1"/>
    <cellStyle name="Hyperlänk" xfId="531" builtinId="8" hidden="1"/>
    <cellStyle name="Hyperlänk" xfId="533" builtinId="8" hidden="1"/>
    <cellStyle name="Hyperlänk" xfId="535" builtinId="8" hidden="1"/>
    <cellStyle name="Hyperlänk" xfId="537" builtinId="8" hidden="1"/>
    <cellStyle name="Hyperlänk" xfId="539" builtinId="8" hidden="1"/>
    <cellStyle name="Hyperlänk" xfId="541" builtinId="8" hidden="1"/>
    <cellStyle name="Hyperlänk" xfId="543" builtinId="8" hidden="1"/>
    <cellStyle name="Hyperlänk" xfId="545" builtinId="8" hidden="1"/>
    <cellStyle name="Hyperlänk" xfId="547" builtinId="8" hidden="1"/>
    <cellStyle name="Hyperlänk" xfId="549" builtinId="8" hidden="1"/>
    <cellStyle name="Hyperlänk" xfId="551" builtinId="8" hidden="1"/>
    <cellStyle name="Hyperlänk" xfId="553" builtinId="8" hidden="1"/>
    <cellStyle name="Hyperlänk" xfId="555" builtinId="8" hidden="1"/>
    <cellStyle name="Hyperlänk" xfId="557" builtinId="8" hidden="1"/>
    <cellStyle name="Hyperlänk" xfId="559" builtinId="8" hidden="1"/>
    <cellStyle name="Hyperlänk" xfId="561" builtinId="8" hidden="1"/>
    <cellStyle name="Hyperlänk" xfId="563" builtinId="8" hidden="1"/>
    <cellStyle name="Hyperlänk" xfId="565" builtinId="8" hidden="1"/>
    <cellStyle name="Hyperlänk" xfId="567" builtinId="8" hidden="1"/>
    <cellStyle name="Hyperlänk" xfId="569" builtinId="8" hidden="1"/>
    <cellStyle name="Hyperlänk" xfId="571" builtinId="8" hidden="1"/>
    <cellStyle name="Hyperlänk" xfId="573" builtinId="8" hidden="1"/>
    <cellStyle name="Hyperlänk" xfId="575" builtinId="8" hidden="1"/>
    <cellStyle name="Hyperlänk" xfId="577" builtinId="8" hidden="1"/>
    <cellStyle name="Hyperlänk" xfId="579" builtinId="8" hidden="1"/>
    <cellStyle name="Hyperlänk" xfId="581" builtinId="8" hidden="1"/>
    <cellStyle name="Hyperlänk" xfId="583" builtinId="8" hidden="1"/>
    <cellStyle name="Hyperlänk" xfId="585" builtinId="8" hidden="1"/>
    <cellStyle name="Hyperlänk" xfId="587" builtinId="8" hidden="1"/>
    <cellStyle name="Hyperlänk" xfId="589" builtinId="8" hidden="1"/>
    <cellStyle name="Hyperlänk" xfId="591" builtinId="8" hidden="1"/>
    <cellStyle name="Hyperlänk" xfId="593" builtinId="8" hidden="1"/>
    <cellStyle name="Hyperlänk" xfId="595" builtinId="8" hidden="1"/>
    <cellStyle name="Hyperlänk" xfId="597" builtinId="8" hidden="1"/>
    <cellStyle name="Hyperlänk" xfId="599" builtinId="8" hidden="1"/>
    <cellStyle name="Hyperlänk" xfId="601" builtinId="8" hidden="1"/>
    <cellStyle name="Hyperlänk" xfId="603" builtinId="8" hidden="1"/>
    <cellStyle name="Hyperlänk" xfId="605" builtinId="8" hidden="1"/>
    <cellStyle name="Hyperlänk" xfId="607" builtinId="8" hidden="1"/>
    <cellStyle name="Hyperlänk" xfId="609" builtinId="8" hidden="1"/>
    <cellStyle name="Hyperlänk" xfId="611" builtinId="8" hidden="1"/>
    <cellStyle name="Hyperlänk" xfId="613" builtinId="8" hidden="1"/>
    <cellStyle name="Hyperlänk" xfId="615" builtinId="8" hidden="1"/>
    <cellStyle name="Hyperlänk" xfId="617" builtinId="8" hidden="1"/>
    <cellStyle name="Hyperlänk" xfId="619" builtinId="8" hidden="1"/>
    <cellStyle name="Hyperlänk" xfId="621" builtinId="8" hidden="1"/>
    <cellStyle name="Hyperlänk" xfId="623" builtinId="8" hidden="1"/>
    <cellStyle name="Hyperlänk" xfId="625" builtinId="8" hidden="1"/>
    <cellStyle name="Hyperlänk" xfId="627" builtinId="8" hidden="1"/>
    <cellStyle name="Hyperlänk" xfId="629" builtinId="8" hidden="1"/>
    <cellStyle name="Hyperlänk" xfId="6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externalLink" Target="externalLinks/externalLink1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eya/Google%20Drive/projects/HL_AIL_F15/results/OCG_151126/150126_OCG_SummaryBackwardEliminationFd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 loci 5 &amp; 20% FDR"/>
      <sheetName val="Markers"/>
      <sheetName val="QTL"/>
      <sheetName val="Plot"/>
    </sheetNames>
    <sheetDataSet>
      <sheetData sheetId="0" refreshError="1"/>
      <sheetData sheetId="1" refreshError="1">
        <row r="4">
          <cell r="A4">
            <v>1</v>
          </cell>
          <cell r="B4" t="str">
            <v>GGaluGA004629</v>
          </cell>
          <cell r="C4">
            <v>1</v>
          </cell>
          <cell r="D4">
            <v>8353078</v>
          </cell>
          <cell r="E4">
            <v>-16.329999999999998</v>
          </cell>
          <cell r="F4">
            <v>5.1130000000000002E-2</v>
          </cell>
          <cell r="G4">
            <v>-14.26</v>
          </cell>
          <cell r="H4">
            <v>0.17330000000000001</v>
          </cell>
          <cell r="I4">
            <v>2.0318644637571199</v>
          </cell>
        </row>
        <row r="5">
          <cell r="A5">
            <v>2</v>
          </cell>
          <cell r="B5" t="str">
            <v>rs13825301</v>
          </cell>
          <cell r="C5">
            <v>1</v>
          </cell>
          <cell r="D5">
            <v>8382040</v>
          </cell>
          <cell r="E5">
            <v>-16.350000000000001</v>
          </cell>
          <cell r="F5">
            <v>5.0840000000000003E-2</v>
          </cell>
          <cell r="G5">
            <v>-14.61</v>
          </cell>
          <cell r="H5">
            <v>0.16300000000000001</v>
          </cell>
          <cell r="I5">
            <v>2.05576795257844</v>
          </cell>
        </row>
        <row r="6">
          <cell r="A6">
            <v>3</v>
          </cell>
          <cell r="B6" t="str">
            <v>rs13825272</v>
          </cell>
          <cell r="C6">
            <v>1</v>
          </cell>
          <cell r="D6">
            <v>8428157</v>
          </cell>
          <cell r="E6">
            <v>-16.329999999999998</v>
          </cell>
          <cell r="F6">
            <v>5.1130000000000002E-2</v>
          </cell>
          <cell r="G6">
            <v>-14.26</v>
          </cell>
          <cell r="H6">
            <v>0.17330000000000001</v>
          </cell>
          <cell r="I6">
            <v>2.0318644637571199</v>
          </cell>
        </row>
        <row r="7">
          <cell r="A7">
            <v>4</v>
          </cell>
          <cell r="B7" t="str">
            <v>GGaluGA008073</v>
          </cell>
          <cell r="C7">
            <v>1</v>
          </cell>
          <cell r="D7">
            <v>22365859</v>
          </cell>
          <cell r="E7">
            <v>13.66</v>
          </cell>
          <cell r="F7">
            <v>4.0070000000000001E-2</v>
          </cell>
          <cell r="G7">
            <v>-6.3479999999999999</v>
          </cell>
          <cell r="H7">
            <v>0.49049999999999999</v>
          </cell>
          <cell r="I7">
            <v>2.3551687579396701</v>
          </cell>
        </row>
        <row r="8">
          <cell r="A8">
            <v>5</v>
          </cell>
          <cell r="B8" t="str">
            <v>rs13837921</v>
          </cell>
          <cell r="C8">
            <v>1</v>
          </cell>
          <cell r="D8">
            <v>22725294</v>
          </cell>
          <cell r="E8">
            <v>20.52</v>
          </cell>
          <cell r="F8">
            <v>2.9759999999999999E-3</v>
          </cell>
          <cell r="G8">
            <v>3.8109999999999999</v>
          </cell>
          <cell r="H8">
            <v>0.6804</v>
          </cell>
          <cell r="I8">
            <v>4.4400000000000004</v>
          </cell>
        </row>
        <row r="9">
          <cell r="A9">
            <v>6</v>
          </cell>
          <cell r="B9" t="str">
            <v>rs15269313</v>
          </cell>
          <cell r="C9">
            <v>1</v>
          </cell>
          <cell r="D9">
            <v>53185730</v>
          </cell>
          <cell r="E9">
            <v>1.1719999999999999</v>
          </cell>
          <cell r="F9">
            <v>0.85509999999999997</v>
          </cell>
          <cell r="G9">
            <v>5.9039999999999999</v>
          </cell>
          <cell r="H9">
            <v>0.52159999999999995</v>
          </cell>
          <cell r="I9">
            <v>0.225958158875112</v>
          </cell>
        </row>
        <row r="10">
          <cell r="A10">
            <v>7</v>
          </cell>
          <cell r="B10" t="str">
            <v>rs15271259</v>
          </cell>
          <cell r="C10">
            <v>1</v>
          </cell>
          <cell r="D10">
            <v>53936224</v>
          </cell>
          <cell r="E10">
            <v>3.4750000000000001</v>
          </cell>
          <cell r="F10">
            <v>0.58069999999999999</v>
          </cell>
          <cell r="G10">
            <v>-0.55410000000000004</v>
          </cell>
          <cell r="H10">
            <v>0.95209999999999995</v>
          </cell>
          <cell r="I10">
            <v>0.15492596446266099</v>
          </cell>
        </row>
        <row r="11">
          <cell r="A11">
            <v>8</v>
          </cell>
          <cell r="B11" t="str">
            <v>GGaluGA019406</v>
          </cell>
          <cell r="C11">
            <v>1</v>
          </cell>
          <cell r="D11">
            <v>56285410</v>
          </cell>
          <cell r="E11">
            <v>13.77</v>
          </cell>
          <cell r="F11">
            <v>4.9270000000000001E-2</v>
          </cell>
          <cell r="G11">
            <v>3.0569999999999999</v>
          </cell>
          <cell r="H11">
            <v>0.74419999999999997</v>
          </cell>
          <cell r="I11">
            <v>2.1953995331488101</v>
          </cell>
        </row>
        <row r="12">
          <cell r="A12">
            <v>9</v>
          </cell>
          <cell r="B12" t="str">
            <v>rs13899455</v>
          </cell>
          <cell r="C12">
            <v>1</v>
          </cell>
          <cell r="D12">
            <v>87189315</v>
          </cell>
          <cell r="E12">
            <v>-29.06</v>
          </cell>
          <cell r="F12">
            <v>1.7880000000000002E-5</v>
          </cell>
          <cell r="G12">
            <v>24.69</v>
          </cell>
          <cell r="H12">
            <v>8.4320000000000003E-3</v>
          </cell>
          <cell r="I12" t="str">
            <v>10,85**</v>
          </cell>
        </row>
        <row r="13">
          <cell r="A13">
            <v>10</v>
          </cell>
          <cell r="B13" t="str">
            <v>GGaluGA031297</v>
          </cell>
          <cell r="C13">
            <v>1</v>
          </cell>
          <cell r="D13">
            <v>88541009</v>
          </cell>
          <cell r="E13">
            <v>-19.260000000000002</v>
          </cell>
          <cell r="F13">
            <v>1.175E-2</v>
          </cell>
          <cell r="G13">
            <v>19.47</v>
          </cell>
          <cell r="H13">
            <v>5.339E-2</v>
          </cell>
          <cell r="I13">
            <v>3.67</v>
          </cell>
        </row>
        <row r="14">
          <cell r="A14">
            <v>11</v>
          </cell>
          <cell r="B14" t="str">
            <v>GGaluGA037575</v>
          </cell>
          <cell r="C14">
            <v>1</v>
          </cell>
          <cell r="D14">
            <v>109215700</v>
          </cell>
          <cell r="E14">
            <v>0.1084</v>
          </cell>
          <cell r="F14">
            <v>0.98680000000000001</v>
          </cell>
          <cell r="G14">
            <v>1.4159999999999999</v>
          </cell>
          <cell r="H14">
            <v>0.87819999999999998</v>
          </cell>
          <cell r="I14">
            <v>1.2198495475467201E-2</v>
          </cell>
        </row>
        <row r="15">
          <cell r="A15">
            <v>12</v>
          </cell>
          <cell r="B15" t="str">
            <v>rs13924664</v>
          </cell>
          <cell r="C15">
            <v>1</v>
          </cell>
          <cell r="D15">
            <v>112810906</v>
          </cell>
          <cell r="E15">
            <v>3.9119999999999999</v>
          </cell>
          <cell r="F15">
            <v>0.57879999999999998</v>
          </cell>
          <cell r="G15">
            <v>-22.07</v>
          </cell>
          <cell r="H15">
            <v>1.9359999999999999E-2</v>
          </cell>
          <cell r="I15">
            <v>2.74559010584285</v>
          </cell>
        </row>
        <row r="16">
          <cell r="A16">
            <v>13</v>
          </cell>
          <cell r="B16" t="str">
            <v>rs15391489</v>
          </cell>
          <cell r="C16">
            <v>1</v>
          </cell>
          <cell r="D16">
            <v>113021579</v>
          </cell>
          <cell r="E16">
            <v>2.5870000000000002</v>
          </cell>
          <cell r="F16">
            <v>0.71120000000000005</v>
          </cell>
          <cell r="G16">
            <v>-20.149999999999999</v>
          </cell>
          <cell r="H16">
            <v>3.1829999999999997E-2</v>
          </cell>
          <cell r="I16">
            <v>2.31312632384159</v>
          </cell>
        </row>
        <row r="17">
          <cell r="A17">
            <v>14</v>
          </cell>
          <cell r="B17" t="str">
            <v>rs13685179</v>
          </cell>
          <cell r="C17">
            <v>1</v>
          </cell>
          <cell r="D17">
            <v>113551172</v>
          </cell>
          <cell r="E17">
            <v>1.605</v>
          </cell>
          <cell r="F17">
            <v>0.82599999999999996</v>
          </cell>
          <cell r="G17">
            <v>-24.46</v>
          </cell>
          <cell r="H17">
            <v>1.112E-2</v>
          </cell>
          <cell r="I17">
            <v>3.4</v>
          </cell>
        </row>
        <row r="18">
          <cell r="A18">
            <v>15</v>
          </cell>
          <cell r="B18" t="str">
            <v>GGaluGA039228</v>
          </cell>
          <cell r="C18">
            <v>1</v>
          </cell>
          <cell r="D18">
            <v>113754516</v>
          </cell>
          <cell r="E18">
            <v>-3.9329999999999998</v>
          </cell>
          <cell r="F18">
            <v>0.62239999999999995</v>
          </cell>
          <cell r="G18">
            <v>-15.82</v>
          </cell>
          <cell r="H18">
            <v>0.11840000000000001</v>
          </cell>
          <cell r="I18">
            <v>2.0178021584825201</v>
          </cell>
        </row>
        <row r="19">
          <cell r="A19">
            <v>16</v>
          </cell>
          <cell r="B19" t="str">
            <v>rs16700386</v>
          </cell>
          <cell r="C19">
            <v>1</v>
          </cell>
          <cell r="D19">
            <v>124796295</v>
          </cell>
          <cell r="E19">
            <v>-29.77</v>
          </cell>
          <cell r="F19">
            <v>1.6129999999999999E-4</v>
          </cell>
          <cell r="G19">
            <v>-4.9050000000000002</v>
          </cell>
          <cell r="H19">
            <v>0.64239999999999997</v>
          </cell>
          <cell r="I19" t="str">
            <v>10,71**</v>
          </cell>
        </row>
        <row r="20">
          <cell r="A20">
            <v>17</v>
          </cell>
          <cell r="B20" t="str">
            <v>rs13942473</v>
          </cell>
          <cell r="C20">
            <v>1</v>
          </cell>
          <cell r="D20">
            <v>132884851</v>
          </cell>
          <cell r="E20">
            <v>31.38</v>
          </cell>
          <cell r="F20">
            <v>1.056E-2</v>
          </cell>
          <cell r="G20">
            <v>12.37</v>
          </cell>
          <cell r="H20">
            <v>0.38869999999999999</v>
          </cell>
          <cell r="I20" t="str">
            <v>12,36**</v>
          </cell>
        </row>
        <row r="21">
          <cell r="A21">
            <v>18</v>
          </cell>
          <cell r="B21" t="str">
            <v>GGaluGA045585</v>
          </cell>
          <cell r="C21">
            <v>1</v>
          </cell>
          <cell r="D21">
            <v>133117260</v>
          </cell>
          <cell r="E21">
            <v>21.73</v>
          </cell>
          <cell r="F21">
            <v>3.8449999999999999E-3</v>
          </cell>
          <cell r="G21">
            <v>4.9720000000000004</v>
          </cell>
          <cell r="H21">
            <v>0.62729999999999997</v>
          </cell>
          <cell r="I21">
            <v>6.08</v>
          </cell>
        </row>
        <row r="22">
          <cell r="A22">
            <v>19</v>
          </cell>
          <cell r="B22" t="str">
            <v>rs13946241</v>
          </cell>
          <cell r="C22">
            <v>1</v>
          </cell>
          <cell r="D22">
            <v>136945048</v>
          </cell>
          <cell r="E22">
            <v>-0.64800000000000002</v>
          </cell>
          <cell r="F22">
            <v>0.92310000000000003</v>
          </cell>
          <cell r="G22">
            <v>0.2349</v>
          </cell>
          <cell r="H22">
            <v>0.97989999999999999</v>
          </cell>
          <cell r="I22">
            <v>5.49374430974246E-3</v>
          </cell>
        </row>
        <row r="23">
          <cell r="A23">
            <v>20</v>
          </cell>
          <cell r="B23" t="str">
            <v>rs13947262</v>
          </cell>
          <cell r="C23">
            <v>1</v>
          </cell>
          <cell r="D23">
            <v>137687960</v>
          </cell>
          <cell r="E23">
            <v>2.0870000000000002</v>
          </cell>
          <cell r="F23">
            <v>0.75090000000000001</v>
          </cell>
          <cell r="G23">
            <v>7.2709999999999999</v>
          </cell>
          <cell r="H23">
            <v>0.4395</v>
          </cell>
          <cell r="I23">
            <v>0.31236106662037</v>
          </cell>
        </row>
        <row r="24">
          <cell r="A24">
            <v>21</v>
          </cell>
          <cell r="B24" t="str">
            <v>rs13948095</v>
          </cell>
          <cell r="C24">
            <v>1</v>
          </cell>
          <cell r="D24">
            <v>138456125</v>
          </cell>
          <cell r="E24">
            <v>6.2569999999999997</v>
          </cell>
          <cell r="F24">
            <v>0.34549999999999997</v>
          </cell>
          <cell r="G24">
            <v>9.5139999999999993</v>
          </cell>
          <cell r="H24">
            <v>0.31019999999999998</v>
          </cell>
          <cell r="I24">
            <v>0.805100767111954</v>
          </cell>
        </row>
        <row r="25">
          <cell r="A25">
            <v>22</v>
          </cell>
          <cell r="B25" t="str">
            <v>rs15448487</v>
          </cell>
          <cell r="C25">
            <v>1</v>
          </cell>
          <cell r="D25">
            <v>141954024</v>
          </cell>
          <cell r="E25">
            <v>26.27</v>
          </cell>
          <cell r="F25">
            <v>2.8900000000000002E-3</v>
          </cell>
          <cell r="G25">
            <v>25</v>
          </cell>
          <cell r="H25">
            <v>2.2579999999999999E-2</v>
          </cell>
          <cell r="I25">
            <v>4.76</v>
          </cell>
        </row>
        <row r="26">
          <cell r="A26">
            <v>23</v>
          </cell>
          <cell r="B26" t="str">
            <v>rs13960405</v>
          </cell>
          <cell r="C26">
            <v>1</v>
          </cell>
          <cell r="D26">
            <v>152244298</v>
          </cell>
          <cell r="E26">
            <v>7.9420000000000002</v>
          </cell>
          <cell r="F26">
            <v>0.2046</v>
          </cell>
          <cell r="G26">
            <v>-7.7240000000000002</v>
          </cell>
          <cell r="H26">
            <v>0.41489999999999999</v>
          </cell>
          <cell r="I26">
            <v>1.3658304614293699</v>
          </cell>
        </row>
        <row r="27">
          <cell r="A27">
            <v>24</v>
          </cell>
          <cell r="B27" t="str">
            <v>rs15471722</v>
          </cell>
          <cell r="C27">
            <v>1</v>
          </cell>
          <cell r="D27">
            <v>152461232</v>
          </cell>
          <cell r="E27">
            <v>10.9</v>
          </cell>
          <cell r="F27">
            <v>8.294E-2</v>
          </cell>
          <cell r="G27">
            <v>1.3109999999999999</v>
          </cell>
          <cell r="H27">
            <v>0.88670000000000004</v>
          </cell>
          <cell r="I27">
            <v>1.51052712141059</v>
          </cell>
        </row>
        <row r="28">
          <cell r="A28">
            <v>25</v>
          </cell>
          <cell r="B28" t="str">
            <v>rs13960841</v>
          </cell>
          <cell r="C28">
            <v>1</v>
          </cell>
          <cell r="D28">
            <v>152703531</v>
          </cell>
          <cell r="E28">
            <v>9.4960000000000004</v>
          </cell>
          <cell r="F28">
            <v>0.1235</v>
          </cell>
          <cell r="G28">
            <v>6.069</v>
          </cell>
          <cell r="H28">
            <v>0.51649999999999996</v>
          </cell>
          <cell r="I28">
            <v>1.5476186263112099</v>
          </cell>
        </row>
        <row r="29">
          <cell r="A29">
            <v>26</v>
          </cell>
          <cell r="B29" t="str">
            <v>rs13961494</v>
          </cell>
          <cell r="C29">
            <v>1</v>
          </cell>
          <cell r="D29">
            <v>153542070</v>
          </cell>
          <cell r="E29">
            <v>9.2840000000000007</v>
          </cell>
          <cell r="F29">
            <v>0.13</v>
          </cell>
          <cell r="G29">
            <v>-0.6411</v>
          </cell>
          <cell r="H29">
            <v>0.94599999999999995</v>
          </cell>
          <cell r="I29">
            <v>1.1635168531193401</v>
          </cell>
        </row>
        <row r="30">
          <cell r="A30">
            <v>27</v>
          </cell>
          <cell r="B30" t="str">
            <v>rs15497910</v>
          </cell>
          <cell r="C30">
            <v>1</v>
          </cell>
          <cell r="D30">
            <v>168609931</v>
          </cell>
          <cell r="E30">
            <v>29.81</v>
          </cell>
          <cell r="F30">
            <v>4.3019999999999996E-6</v>
          </cell>
          <cell r="G30">
            <v>12.41</v>
          </cell>
          <cell r="H30">
            <v>0.17119999999999999</v>
          </cell>
          <cell r="I30" t="str">
            <v>11,43**</v>
          </cell>
        </row>
        <row r="31">
          <cell r="A31">
            <v>28</v>
          </cell>
          <cell r="B31" t="str">
            <v>rs14916997</v>
          </cell>
          <cell r="C31">
            <v>1</v>
          </cell>
          <cell r="D31">
            <v>168703806</v>
          </cell>
          <cell r="E31">
            <v>30.68</v>
          </cell>
          <cell r="F31">
            <v>4.3470000000000001E-6</v>
          </cell>
          <cell r="G31">
            <v>15.54</v>
          </cell>
          <cell r="H31">
            <v>8.7190000000000004E-2</v>
          </cell>
          <cell r="I31" t="str">
            <v>12,53**</v>
          </cell>
        </row>
        <row r="32">
          <cell r="A32">
            <v>29</v>
          </cell>
          <cell r="B32" t="str">
            <v>rs13973511</v>
          </cell>
          <cell r="C32">
            <v>1</v>
          </cell>
          <cell r="D32">
            <v>169866872</v>
          </cell>
          <cell r="E32">
            <v>11.21</v>
          </cell>
          <cell r="F32">
            <v>0.1178</v>
          </cell>
          <cell r="G32">
            <v>7.3049999999999997</v>
          </cell>
          <cell r="H32">
            <v>0.45369999999999999</v>
          </cell>
          <cell r="I32">
            <v>2.1422629989158399</v>
          </cell>
        </row>
        <row r="33">
          <cell r="A33">
            <v>30</v>
          </cell>
          <cell r="B33" t="str">
            <v>rs15502284</v>
          </cell>
          <cell r="C33">
            <v>1</v>
          </cell>
          <cell r="D33">
            <v>170231070</v>
          </cell>
          <cell r="E33">
            <v>16.940000000000001</v>
          </cell>
          <cell r="F33">
            <v>1.4460000000000001E-2</v>
          </cell>
          <cell r="G33">
            <v>20.329999999999998</v>
          </cell>
          <cell r="H33">
            <v>2.911E-2</v>
          </cell>
          <cell r="I33">
            <v>6.54</v>
          </cell>
        </row>
        <row r="34">
          <cell r="A34">
            <v>31</v>
          </cell>
          <cell r="B34" t="str">
            <v>GGaluGA055855</v>
          </cell>
          <cell r="C34">
            <v>1</v>
          </cell>
          <cell r="D34">
            <v>171538472</v>
          </cell>
          <cell r="E34">
            <v>-9.5259999999999998</v>
          </cell>
          <cell r="F34">
            <v>0.20610000000000001</v>
          </cell>
          <cell r="G34">
            <v>-13.73</v>
          </cell>
          <cell r="H34">
            <v>0.1799</v>
          </cell>
          <cell r="I34">
            <v>1.19487694451586</v>
          </cell>
        </row>
        <row r="35">
          <cell r="A35">
            <v>32</v>
          </cell>
          <cell r="B35" t="str">
            <v>rs13554510</v>
          </cell>
          <cell r="C35">
            <v>1</v>
          </cell>
          <cell r="D35">
            <v>172433039</v>
          </cell>
          <cell r="E35">
            <v>22.63</v>
          </cell>
          <cell r="F35">
            <v>3.9340000000000002E-4</v>
          </cell>
          <cell r="G35">
            <v>-14.64</v>
          </cell>
          <cell r="H35">
            <v>0.1099</v>
          </cell>
          <cell r="I35" t="str">
            <v>8,28*</v>
          </cell>
        </row>
        <row r="36">
          <cell r="A36">
            <v>33</v>
          </cell>
          <cell r="B36" t="str">
            <v>rs14920831</v>
          </cell>
          <cell r="C36">
            <v>1</v>
          </cell>
          <cell r="D36">
            <v>172735755</v>
          </cell>
          <cell r="E36">
            <v>21.98</v>
          </cell>
          <cell r="F36">
            <v>5.6450000000000001E-4</v>
          </cell>
          <cell r="G36">
            <v>5.4180000000000001</v>
          </cell>
          <cell r="H36">
            <v>0.55530000000000002</v>
          </cell>
          <cell r="I36">
            <v>6.06</v>
          </cell>
        </row>
        <row r="37">
          <cell r="A37">
            <v>34</v>
          </cell>
          <cell r="B37" t="str">
            <v>GGaluGA057412</v>
          </cell>
          <cell r="C37">
            <v>1</v>
          </cell>
          <cell r="D37">
            <v>175228775</v>
          </cell>
          <cell r="E37">
            <v>15.63</v>
          </cell>
          <cell r="F37">
            <v>1.41E-2</v>
          </cell>
          <cell r="G37">
            <v>-10.85</v>
          </cell>
          <cell r="H37">
            <v>0.23860000000000001</v>
          </cell>
          <cell r="I37">
            <v>4.01</v>
          </cell>
        </row>
        <row r="38">
          <cell r="A38">
            <v>35</v>
          </cell>
          <cell r="B38" t="str">
            <v>rs10724909</v>
          </cell>
          <cell r="C38">
            <v>1</v>
          </cell>
          <cell r="D38">
            <v>175511149</v>
          </cell>
          <cell r="E38">
            <v>22.78</v>
          </cell>
          <cell r="F38">
            <v>3.0580000000000001E-4</v>
          </cell>
          <cell r="G38">
            <v>-10.050000000000001</v>
          </cell>
          <cell r="H38">
            <v>0.27050000000000002</v>
          </cell>
          <cell r="I38">
            <v>7.14</v>
          </cell>
        </row>
        <row r="39">
          <cell r="A39">
            <v>36</v>
          </cell>
          <cell r="B39" t="str">
            <v>GGaluGA059924</v>
          </cell>
          <cell r="C39">
            <v>1</v>
          </cell>
          <cell r="D39">
            <v>181248375</v>
          </cell>
          <cell r="E39">
            <v>-28.37</v>
          </cell>
          <cell r="F39">
            <v>0.1249</v>
          </cell>
          <cell r="G39">
            <v>-6.6589999999999998</v>
          </cell>
          <cell r="H39">
            <v>0.73819999999999997</v>
          </cell>
          <cell r="I39">
            <v>3.47</v>
          </cell>
        </row>
        <row r="40">
          <cell r="A40">
            <v>37</v>
          </cell>
          <cell r="B40" t="str">
            <v>rs13986891</v>
          </cell>
          <cell r="C40">
            <v>1</v>
          </cell>
          <cell r="D40">
            <v>181410339</v>
          </cell>
          <cell r="E40">
            <v>-28.93</v>
          </cell>
          <cell r="F40">
            <v>0.1046</v>
          </cell>
          <cell r="G40">
            <v>-9.8580000000000005</v>
          </cell>
          <cell r="H40">
            <v>0.61040000000000005</v>
          </cell>
          <cell r="I40">
            <v>3.0174151137043799</v>
          </cell>
        </row>
        <row r="41">
          <cell r="A41">
            <v>38</v>
          </cell>
          <cell r="B41" t="str">
            <v>rs15531536</v>
          </cell>
          <cell r="C41">
            <v>1</v>
          </cell>
          <cell r="D41">
            <v>181466142</v>
          </cell>
          <cell r="E41">
            <v>-27.79</v>
          </cell>
          <cell r="F41">
            <v>0.13300000000000001</v>
          </cell>
          <cell r="G41">
            <v>-9.5830000000000002</v>
          </cell>
          <cell r="H41">
            <v>0.63029999999999997</v>
          </cell>
          <cell r="I41">
            <v>2.7135072903631099</v>
          </cell>
        </row>
        <row r="42">
          <cell r="A42">
            <v>39</v>
          </cell>
          <cell r="B42" t="str">
            <v>rs13558364</v>
          </cell>
          <cell r="C42">
            <v>1</v>
          </cell>
          <cell r="D42">
            <v>181570603</v>
          </cell>
          <cell r="E42">
            <v>-31.06</v>
          </cell>
          <cell r="F42">
            <v>6.3210000000000002E-2</v>
          </cell>
          <cell r="G42">
            <v>-12.05</v>
          </cell>
          <cell r="H42">
            <v>0.50900000000000001</v>
          </cell>
          <cell r="I42">
            <v>3.37</v>
          </cell>
        </row>
        <row r="43">
          <cell r="A43">
            <v>40</v>
          </cell>
          <cell r="B43" t="str">
            <v>rs14935021</v>
          </cell>
          <cell r="C43">
            <v>1</v>
          </cell>
          <cell r="D43">
            <v>187626579</v>
          </cell>
          <cell r="E43">
            <v>-3.113</v>
          </cell>
          <cell r="F43">
            <v>0.64929999999999999</v>
          </cell>
          <cell r="G43">
            <v>-8.6020000000000003</v>
          </cell>
          <cell r="H43">
            <v>0.3553</v>
          </cell>
          <cell r="I43">
            <v>0.48167534400973799</v>
          </cell>
        </row>
        <row r="44">
          <cell r="A44">
            <v>41</v>
          </cell>
          <cell r="B44" t="str">
            <v>rs14935211</v>
          </cell>
          <cell r="C44">
            <v>1</v>
          </cell>
          <cell r="D44">
            <v>187886770</v>
          </cell>
          <cell r="E44">
            <v>-7.1980000000000004</v>
          </cell>
          <cell r="F44">
            <v>0.30299999999999999</v>
          </cell>
          <cell r="G44">
            <v>-11.76</v>
          </cell>
          <cell r="H44">
            <v>0.20699999999999999</v>
          </cell>
          <cell r="I44">
            <v>1.2320906216093099</v>
          </cell>
        </row>
        <row r="45">
          <cell r="A45">
            <v>42</v>
          </cell>
          <cell r="B45" t="str">
            <v>rs16016391</v>
          </cell>
          <cell r="C45">
            <v>1</v>
          </cell>
          <cell r="D45">
            <v>188303822</v>
          </cell>
          <cell r="E45">
            <v>-6.8479999999999999</v>
          </cell>
          <cell r="F45">
            <v>0.31380000000000002</v>
          </cell>
          <cell r="G45">
            <v>0.32629999999999998</v>
          </cell>
          <cell r="H45">
            <v>0.9728</v>
          </cell>
          <cell r="I45">
            <v>0.55930536570336298</v>
          </cell>
        </row>
        <row r="46">
          <cell r="A46">
            <v>43</v>
          </cell>
          <cell r="B46" t="str">
            <v>GGaluGA064535</v>
          </cell>
          <cell r="C46">
            <v>1</v>
          </cell>
          <cell r="D46">
            <v>194582248</v>
          </cell>
          <cell r="E46">
            <v>9.7910000000000004</v>
          </cell>
          <cell r="F46">
            <v>0.1754</v>
          </cell>
          <cell r="G46">
            <v>1.3959999999999999</v>
          </cell>
          <cell r="H46">
            <v>0.88619999999999999</v>
          </cell>
          <cell r="I46">
            <v>1.11830902354719</v>
          </cell>
        </row>
        <row r="47">
          <cell r="A47">
            <v>44</v>
          </cell>
          <cell r="B47" t="str">
            <v>rs13997945</v>
          </cell>
          <cell r="C47">
            <v>1</v>
          </cell>
          <cell r="D47">
            <v>194730162</v>
          </cell>
          <cell r="E47">
            <v>-0.96519999999999995</v>
          </cell>
          <cell r="F47">
            <v>0.89190000000000003</v>
          </cell>
          <cell r="G47">
            <v>-4.2069999999999999</v>
          </cell>
          <cell r="H47">
            <v>0.65759999999999996</v>
          </cell>
          <cell r="I47">
            <v>0.129898664696321</v>
          </cell>
        </row>
        <row r="48">
          <cell r="A48">
            <v>45</v>
          </cell>
          <cell r="B48" t="str">
            <v>rs13997503</v>
          </cell>
          <cell r="C48">
            <v>1</v>
          </cell>
          <cell r="D48">
            <v>195082164</v>
          </cell>
          <cell r="E48">
            <v>-2.8079999999999998</v>
          </cell>
          <cell r="F48">
            <v>0.68379999999999996</v>
          </cell>
          <cell r="G48">
            <v>3.5619999999999998</v>
          </cell>
          <cell r="H48">
            <v>0.70250000000000001</v>
          </cell>
          <cell r="I48">
            <v>0.18434634015311899</v>
          </cell>
        </row>
        <row r="49">
          <cell r="A49">
            <v>46</v>
          </cell>
          <cell r="B49" t="str">
            <v>rs14130583</v>
          </cell>
          <cell r="C49">
            <v>2</v>
          </cell>
          <cell r="D49">
            <v>4227834</v>
          </cell>
          <cell r="E49">
            <v>-9.56</v>
          </cell>
          <cell r="F49">
            <v>0.1943</v>
          </cell>
          <cell r="G49">
            <v>14.74</v>
          </cell>
          <cell r="H49">
            <v>0.15260000000000001</v>
          </cell>
          <cell r="I49">
            <v>1.32128960204256</v>
          </cell>
        </row>
        <row r="50">
          <cell r="A50">
            <v>47</v>
          </cell>
          <cell r="B50" t="str">
            <v>rs15901398</v>
          </cell>
          <cell r="C50">
            <v>2</v>
          </cell>
          <cell r="D50">
            <v>15671590</v>
          </cell>
          <cell r="E50">
            <v>11.2</v>
          </cell>
          <cell r="F50">
            <v>8.0729999999999996E-2</v>
          </cell>
          <cell r="G50">
            <v>13.73</v>
          </cell>
          <cell r="H50">
            <v>0.13950000000000001</v>
          </cell>
          <cell r="I50">
            <v>2.3433321111677898</v>
          </cell>
        </row>
        <row r="51">
          <cell r="A51">
            <v>48</v>
          </cell>
          <cell r="B51" t="str">
            <v>rs14143697</v>
          </cell>
          <cell r="C51">
            <v>2</v>
          </cell>
          <cell r="D51">
            <v>15964218</v>
          </cell>
          <cell r="E51">
            <v>10.59</v>
          </cell>
          <cell r="F51">
            <v>0.1003</v>
          </cell>
          <cell r="G51">
            <v>12.45</v>
          </cell>
          <cell r="H51">
            <v>0.17810000000000001</v>
          </cell>
          <cell r="I51">
            <v>2.0635366827406099</v>
          </cell>
        </row>
        <row r="52">
          <cell r="A52">
            <v>49</v>
          </cell>
          <cell r="B52" t="str">
            <v>rs14160866</v>
          </cell>
          <cell r="C52">
            <v>2</v>
          </cell>
          <cell r="D52">
            <v>32351981</v>
          </cell>
          <cell r="E52">
            <v>-1.25</v>
          </cell>
          <cell r="F52">
            <v>0.85109999999999997</v>
          </cell>
          <cell r="G52">
            <v>2.5059999999999998</v>
          </cell>
          <cell r="H52">
            <v>0.7863</v>
          </cell>
          <cell r="I52">
            <v>6.0758283611690202E-2</v>
          </cell>
        </row>
        <row r="53">
          <cell r="A53">
            <v>50</v>
          </cell>
          <cell r="B53" t="str">
            <v>rs14161161</v>
          </cell>
          <cell r="C53">
            <v>2</v>
          </cell>
          <cell r="D53">
            <v>32575247</v>
          </cell>
          <cell r="E53">
            <v>-2.8410000000000002</v>
          </cell>
          <cell r="F53">
            <v>0.66990000000000005</v>
          </cell>
          <cell r="G53">
            <v>10.5</v>
          </cell>
          <cell r="H53">
            <v>0.25440000000000002</v>
          </cell>
          <cell r="I53">
            <v>0.76301267334260303</v>
          </cell>
        </row>
        <row r="54">
          <cell r="A54">
            <v>51</v>
          </cell>
          <cell r="B54" t="str">
            <v>rs15954696</v>
          </cell>
          <cell r="C54">
            <v>2</v>
          </cell>
          <cell r="D54">
            <v>38808827</v>
          </cell>
          <cell r="E54">
            <v>-6.46</v>
          </cell>
          <cell r="F54">
            <v>0.32600000000000001</v>
          </cell>
          <cell r="G54">
            <v>1.091</v>
          </cell>
          <cell r="H54">
            <v>0.90939999999999999</v>
          </cell>
          <cell r="I54">
            <v>0.55211389314845405</v>
          </cell>
        </row>
        <row r="55">
          <cell r="A55">
            <v>52</v>
          </cell>
          <cell r="B55" t="str">
            <v>rs13616570</v>
          </cell>
          <cell r="C55">
            <v>2</v>
          </cell>
          <cell r="D55">
            <v>54664221</v>
          </cell>
          <cell r="E55">
            <v>-1.712</v>
          </cell>
          <cell r="F55">
            <v>0.82320000000000004</v>
          </cell>
          <cell r="G55">
            <v>18.57</v>
          </cell>
          <cell r="H55">
            <v>6.9860000000000005E-2</v>
          </cell>
          <cell r="I55">
            <v>2.2895246260361</v>
          </cell>
        </row>
        <row r="56">
          <cell r="A56">
            <v>53</v>
          </cell>
          <cell r="B56" t="str">
            <v>rs13616625</v>
          </cell>
          <cell r="C56">
            <v>2</v>
          </cell>
          <cell r="D56">
            <v>54857008</v>
          </cell>
          <cell r="E56">
            <v>-2.004</v>
          </cell>
          <cell r="F56">
            <v>0.79790000000000005</v>
          </cell>
          <cell r="G56">
            <v>18.16</v>
          </cell>
          <cell r="H56">
            <v>8.1939999999999999E-2</v>
          </cell>
          <cell r="I56">
            <v>2.0933199871126398</v>
          </cell>
        </row>
        <row r="57">
          <cell r="A57">
            <v>54</v>
          </cell>
          <cell r="B57" t="str">
            <v>rs16003384</v>
          </cell>
          <cell r="C57">
            <v>2</v>
          </cell>
          <cell r="D57">
            <v>58061249</v>
          </cell>
          <cell r="E57">
            <v>15.53</v>
          </cell>
          <cell r="F57">
            <v>5.441E-2</v>
          </cell>
          <cell r="G57">
            <v>5.8360000000000003</v>
          </cell>
          <cell r="H57">
            <v>0.57789999999999997</v>
          </cell>
          <cell r="I57">
            <v>1.9456751432091199</v>
          </cell>
        </row>
        <row r="58">
          <cell r="A58">
            <v>55</v>
          </cell>
          <cell r="B58" t="str">
            <v>rs16003882</v>
          </cell>
          <cell r="C58">
            <v>2</v>
          </cell>
          <cell r="D58">
            <v>58215793</v>
          </cell>
          <cell r="E58">
            <v>16.170000000000002</v>
          </cell>
          <cell r="F58">
            <v>4.4769999999999997E-2</v>
          </cell>
          <cell r="G58">
            <v>3.7989999999999999</v>
          </cell>
          <cell r="H58">
            <v>0.7177</v>
          </cell>
          <cell r="I58">
            <v>2.2645225309299799</v>
          </cell>
        </row>
        <row r="59">
          <cell r="A59">
            <v>56</v>
          </cell>
          <cell r="B59" t="str">
            <v>rs15104581</v>
          </cell>
          <cell r="C59">
            <v>2</v>
          </cell>
          <cell r="D59">
            <v>59014945</v>
          </cell>
          <cell r="E59">
            <v>18.489999999999998</v>
          </cell>
          <cell r="F59">
            <v>1.0149999999999999E-2</v>
          </cell>
          <cell r="G59">
            <v>1.0669999999999999</v>
          </cell>
          <cell r="H59">
            <v>0.91669999999999996</v>
          </cell>
          <cell r="I59">
            <v>3.83</v>
          </cell>
        </row>
        <row r="60">
          <cell r="A60">
            <v>57</v>
          </cell>
          <cell r="B60" t="str">
            <v>rs15105085</v>
          </cell>
          <cell r="C60">
            <v>2</v>
          </cell>
          <cell r="D60">
            <v>59422045</v>
          </cell>
          <cell r="E60">
            <v>16.32</v>
          </cell>
          <cell r="F60">
            <v>2.1350000000000001E-2</v>
          </cell>
          <cell r="G60">
            <v>2.4049999999999998</v>
          </cell>
          <cell r="H60">
            <v>0.81179999999999997</v>
          </cell>
          <cell r="I60">
            <v>2.8961596290529399</v>
          </cell>
        </row>
        <row r="61">
          <cell r="A61">
            <v>58</v>
          </cell>
          <cell r="B61" t="str">
            <v>rs15105267</v>
          </cell>
          <cell r="C61">
            <v>2</v>
          </cell>
          <cell r="D61">
            <v>59684858</v>
          </cell>
          <cell r="E61">
            <v>16.43</v>
          </cell>
          <cell r="F61">
            <v>1.9640000000000001E-2</v>
          </cell>
          <cell r="G61">
            <v>3.2490000000000001</v>
          </cell>
          <cell r="H61">
            <v>0.74739999999999995</v>
          </cell>
          <cell r="I61">
            <v>2.9092091454492701</v>
          </cell>
        </row>
        <row r="62">
          <cell r="A62">
            <v>59</v>
          </cell>
          <cell r="B62" t="str">
            <v>rs15105825</v>
          </cell>
          <cell r="C62">
            <v>2</v>
          </cell>
          <cell r="D62">
            <v>60229609</v>
          </cell>
          <cell r="E62">
            <v>53.45</v>
          </cell>
          <cell r="F62">
            <v>4.5909999999999998E-7</v>
          </cell>
          <cell r="G62">
            <v>22.06</v>
          </cell>
          <cell r="H62">
            <v>9.4380000000000006E-2</v>
          </cell>
          <cell r="I62" t="str">
            <v>15,89**</v>
          </cell>
        </row>
        <row r="63">
          <cell r="A63">
            <v>60</v>
          </cell>
          <cell r="B63" t="str">
            <v>rs14190959</v>
          </cell>
          <cell r="C63">
            <v>2</v>
          </cell>
          <cell r="D63">
            <v>60244361</v>
          </cell>
          <cell r="E63">
            <v>53.45</v>
          </cell>
          <cell r="F63">
            <v>4.5909999999999998E-7</v>
          </cell>
          <cell r="G63">
            <v>22.06</v>
          </cell>
          <cell r="H63">
            <v>9.4380000000000006E-2</v>
          </cell>
          <cell r="I63" t="str">
            <v>15,89**</v>
          </cell>
        </row>
        <row r="64">
          <cell r="A64">
            <v>61</v>
          </cell>
          <cell r="B64" t="str">
            <v>GGaluGA149283</v>
          </cell>
          <cell r="C64">
            <v>2</v>
          </cell>
          <cell r="D64">
            <v>60419691</v>
          </cell>
          <cell r="E64">
            <v>59.24</v>
          </cell>
          <cell r="F64">
            <v>8.9209999999999998E-6</v>
          </cell>
          <cell r="G64">
            <v>25.2</v>
          </cell>
          <cell r="H64">
            <v>0.1079</v>
          </cell>
          <cell r="I64" t="str">
            <v>14,25**</v>
          </cell>
        </row>
        <row r="65">
          <cell r="A65">
            <v>62</v>
          </cell>
          <cell r="B65" t="str">
            <v>GGaluGA149337</v>
          </cell>
          <cell r="C65">
            <v>2</v>
          </cell>
          <cell r="D65">
            <v>60532699</v>
          </cell>
          <cell r="E65">
            <v>55.42</v>
          </cell>
          <cell r="F65">
            <v>1.271E-5</v>
          </cell>
          <cell r="G65">
            <v>27.07</v>
          </cell>
          <cell r="H65">
            <v>6.6280000000000006E-2</v>
          </cell>
          <cell r="I65" t="str">
            <v>12,47**</v>
          </cell>
        </row>
        <row r="66">
          <cell r="A66">
            <v>63</v>
          </cell>
          <cell r="B66" t="str">
            <v>rs15106275</v>
          </cell>
          <cell r="C66">
            <v>2</v>
          </cell>
          <cell r="D66">
            <v>60654920</v>
          </cell>
          <cell r="E66">
            <v>17.82</v>
          </cell>
          <cell r="F66">
            <v>8.3339999999999997E-2</v>
          </cell>
          <cell r="G66">
            <v>3.9340000000000002</v>
          </cell>
          <cell r="H66">
            <v>0.75549999999999995</v>
          </cell>
          <cell r="I66">
            <v>2.1493955970363401</v>
          </cell>
        </row>
        <row r="67">
          <cell r="A67">
            <v>64</v>
          </cell>
          <cell r="B67" t="str">
            <v>GGaluGA149507</v>
          </cell>
          <cell r="C67">
            <v>2</v>
          </cell>
          <cell r="D67">
            <v>60956896</v>
          </cell>
          <cell r="E67">
            <v>19.420000000000002</v>
          </cell>
          <cell r="F67">
            <v>2.2069999999999999E-2</v>
          </cell>
          <cell r="G67">
            <v>5.3040000000000003</v>
          </cell>
          <cell r="H67">
            <v>0.62719999999999998</v>
          </cell>
          <cell r="I67">
            <v>2.9945378544212899</v>
          </cell>
        </row>
        <row r="68">
          <cell r="A68">
            <v>65</v>
          </cell>
          <cell r="B68" t="str">
            <v>rs15107321</v>
          </cell>
          <cell r="C68">
            <v>2</v>
          </cell>
          <cell r="D68">
            <v>61763092</v>
          </cell>
          <cell r="E68">
            <v>13.07</v>
          </cell>
          <cell r="F68">
            <v>3.44E-2</v>
          </cell>
          <cell r="G68">
            <v>8.4570000000000007</v>
          </cell>
          <cell r="H68">
            <v>0.36309999999999998</v>
          </cell>
          <cell r="I68">
            <v>2.8596705699896101</v>
          </cell>
        </row>
        <row r="69">
          <cell r="A69">
            <v>66</v>
          </cell>
          <cell r="B69" t="str">
            <v>GGaluGA149890</v>
          </cell>
          <cell r="C69">
            <v>2</v>
          </cell>
          <cell r="D69">
            <v>61827193</v>
          </cell>
          <cell r="E69">
            <v>12.15</v>
          </cell>
          <cell r="F69">
            <v>4.8430000000000001E-2</v>
          </cell>
          <cell r="G69">
            <v>5.6269999999999998</v>
          </cell>
          <cell r="H69">
            <v>0.54520000000000002</v>
          </cell>
          <cell r="I69">
            <v>2.2325249951867199</v>
          </cell>
        </row>
        <row r="70">
          <cell r="A70">
            <v>67</v>
          </cell>
          <cell r="B70" t="str">
            <v>rs14193231</v>
          </cell>
          <cell r="C70">
            <v>2</v>
          </cell>
          <cell r="D70">
            <v>62096763</v>
          </cell>
          <cell r="E70">
            <v>11.08</v>
          </cell>
          <cell r="F70">
            <v>8.0110000000000001E-2</v>
          </cell>
          <cell r="G70">
            <v>10.15</v>
          </cell>
          <cell r="H70">
            <v>0.28070000000000001</v>
          </cell>
          <cell r="I70">
            <v>2.5223625501307998</v>
          </cell>
        </row>
        <row r="71">
          <cell r="A71">
            <v>68</v>
          </cell>
          <cell r="B71" t="str">
            <v>rs15107772</v>
          </cell>
          <cell r="C71">
            <v>2</v>
          </cell>
          <cell r="D71">
            <v>62342382</v>
          </cell>
          <cell r="E71">
            <v>10.02</v>
          </cell>
          <cell r="F71">
            <v>0.14319999999999999</v>
          </cell>
          <cell r="G71">
            <v>14.46</v>
          </cell>
          <cell r="H71">
            <v>0.14050000000000001</v>
          </cell>
          <cell r="I71">
            <v>3.21</v>
          </cell>
        </row>
        <row r="72">
          <cell r="A72">
            <v>69</v>
          </cell>
          <cell r="B72" t="str">
            <v>rs16018716</v>
          </cell>
          <cell r="C72">
            <v>2</v>
          </cell>
          <cell r="D72">
            <v>63284133</v>
          </cell>
          <cell r="E72">
            <v>9.6020000000000003</v>
          </cell>
          <cell r="F72">
            <v>0.1704</v>
          </cell>
          <cell r="G72">
            <v>-3.5059999999999998</v>
          </cell>
          <cell r="H72">
            <v>0.70930000000000004</v>
          </cell>
          <cell r="I72">
            <v>1.1534193578238701</v>
          </cell>
        </row>
        <row r="73">
          <cell r="A73">
            <v>70</v>
          </cell>
          <cell r="B73" t="str">
            <v>rs14231855</v>
          </cell>
          <cell r="C73">
            <v>2</v>
          </cell>
          <cell r="D73">
            <v>107373050</v>
          </cell>
          <cell r="E73">
            <v>-0.99139999999999995</v>
          </cell>
          <cell r="F73">
            <v>0.88460000000000005</v>
          </cell>
          <cell r="G73">
            <v>-1.036</v>
          </cell>
          <cell r="H73">
            <v>0.91110000000000002</v>
          </cell>
          <cell r="I73">
            <v>1.54189936364533E-2</v>
          </cell>
        </row>
        <row r="74">
          <cell r="A74">
            <v>71</v>
          </cell>
          <cell r="B74" t="str">
            <v>rs14232197</v>
          </cell>
          <cell r="C74">
            <v>2</v>
          </cell>
          <cell r="D74">
            <v>108060073</v>
          </cell>
          <cell r="E74">
            <v>-10.19</v>
          </cell>
          <cell r="F74">
            <v>0.13930000000000001</v>
          </cell>
          <cell r="G74">
            <v>6.2619999999999996</v>
          </cell>
          <cell r="H74">
            <v>0.49990000000000001</v>
          </cell>
          <cell r="I74">
            <v>1.4263916214141099</v>
          </cell>
        </row>
        <row r="75">
          <cell r="A75">
            <v>72</v>
          </cell>
          <cell r="B75" t="str">
            <v>GGaluGA163475</v>
          </cell>
          <cell r="C75">
            <v>2</v>
          </cell>
          <cell r="D75">
            <v>110373922</v>
          </cell>
          <cell r="E75">
            <v>9.6479999999999997</v>
          </cell>
          <cell r="F75">
            <v>0.222</v>
          </cell>
          <cell r="G75">
            <v>34.86</v>
          </cell>
          <cell r="H75">
            <v>7.5290000000000003E-4</v>
          </cell>
          <cell r="I75">
            <v>5.79</v>
          </cell>
        </row>
        <row r="76">
          <cell r="A76">
            <v>73</v>
          </cell>
          <cell r="B76" t="str">
            <v>GGaluGA163572</v>
          </cell>
          <cell r="C76">
            <v>2</v>
          </cell>
          <cell r="D76">
            <v>110737140</v>
          </cell>
          <cell r="E76">
            <v>11.17</v>
          </cell>
          <cell r="F76">
            <v>0.14879999999999999</v>
          </cell>
          <cell r="G76">
            <v>35.82</v>
          </cell>
          <cell r="H76">
            <v>4.5580000000000002E-4</v>
          </cell>
          <cell r="I76">
            <v>6.2</v>
          </cell>
        </row>
        <row r="77">
          <cell r="A77">
            <v>74</v>
          </cell>
          <cell r="B77" t="str">
            <v>rs15142701</v>
          </cell>
          <cell r="C77">
            <v>2</v>
          </cell>
          <cell r="D77">
            <v>110932259</v>
          </cell>
          <cell r="E77">
            <v>14.05</v>
          </cell>
          <cell r="F77">
            <v>7.0330000000000004E-2</v>
          </cell>
          <cell r="G77">
            <v>31.75</v>
          </cell>
          <cell r="H77">
            <v>2.271E-3</v>
          </cell>
          <cell r="I77">
            <v>4.79</v>
          </cell>
        </row>
        <row r="78">
          <cell r="A78">
            <v>75</v>
          </cell>
          <cell r="B78" t="str">
            <v>rs15143460</v>
          </cell>
          <cell r="C78">
            <v>2</v>
          </cell>
          <cell r="D78">
            <v>112081184</v>
          </cell>
          <cell r="E78">
            <v>29.88</v>
          </cell>
          <cell r="F78">
            <v>8.3809999999999999E-5</v>
          </cell>
          <cell r="G78">
            <v>23.54</v>
          </cell>
          <cell r="H78">
            <v>1.5610000000000001E-2</v>
          </cell>
          <cell r="I78" t="str">
            <v>16,24**</v>
          </cell>
        </row>
        <row r="79">
          <cell r="A79">
            <v>76</v>
          </cell>
          <cell r="B79" t="str">
            <v>rs14237177</v>
          </cell>
          <cell r="C79">
            <v>2</v>
          </cell>
          <cell r="D79">
            <v>113948860</v>
          </cell>
          <cell r="E79">
            <v>23.55</v>
          </cell>
          <cell r="F79">
            <v>1.2620000000000001E-3</v>
          </cell>
          <cell r="G79">
            <v>17.38</v>
          </cell>
          <cell r="H79">
            <v>7.6160000000000005E-2</v>
          </cell>
          <cell r="I79" t="str">
            <v>10,36**</v>
          </cell>
        </row>
        <row r="80">
          <cell r="A80">
            <v>77</v>
          </cell>
          <cell r="B80" t="str">
            <v>rs15144660</v>
          </cell>
          <cell r="C80">
            <v>2</v>
          </cell>
          <cell r="D80">
            <v>114168392</v>
          </cell>
          <cell r="E80">
            <v>20.74</v>
          </cell>
          <cell r="F80">
            <v>1.286E-3</v>
          </cell>
          <cell r="G80">
            <v>7.9550000000000001</v>
          </cell>
          <cell r="H80">
            <v>0.3911</v>
          </cell>
          <cell r="I80">
            <v>6.19</v>
          </cell>
        </row>
        <row r="81">
          <cell r="A81">
            <v>78</v>
          </cell>
          <cell r="B81" t="str">
            <v>GGaluGA164669</v>
          </cell>
          <cell r="C81">
            <v>2</v>
          </cell>
          <cell r="D81">
            <v>114839094</v>
          </cell>
          <cell r="E81">
            <v>19.2</v>
          </cell>
          <cell r="F81">
            <v>4.4609999999999997E-3</v>
          </cell>
          <cell r="G81">
            <v>-22.06</v>
          </cell>
          <cell r="H81">
            <v>1.6559999999999998E-2</v>
          </cell>
          <cell r="I81">
            <v>7.79</v>
          </cell>
        </row>
        <row r="82">
          <cell r="A82">
            <v>79</v>
          </cell>
          <cell r="B82" t="str">
            <v>GGaluGA167570</v>
          </cell>
          <cell r="C82">
            <v>2</v>
          </cell>
          <cell r="D82">
            <v>125866832</v>
          </cell>
          <cell r="E82">
            <v>11.73</v>
          </cell>
          <cell r="F82">
            <v>0.15129999999999999</v>
          </cell>
          <cell r="G82">
            <v>-35.11</v>
          </cell>
          <cell r="H82">
            <v>8.855E-4</v>
          </cell>
          <cell r="I82">
            <v>5.6</v>
          </cell>
        </row>
        <row r="83">
          <cell r="A83">
            <v>80</v>
          </cell>
          <cell r="B83" t="str">
            <v>GGaluGA171053</v>
          </cell>
          <cell r="C83">
            <v>2</v>
          </cell>
          <cell r="D83">
            <v>137758883</v>
          </cell>
          <cell r="E83">
            <v>22.03</v>
          </cell>
          <cell r="F83">
            <v>3.3709999999999999E-3</v>
          </cell>
          <cell r="G83">
            <v>14.07</v>
          </cell>
          <cell r="H83">
            <v>0.158</v>
          </cell>
          <cell r="I83" t="str">
            <v>8,32*</v>
          </cell>
        </row>
        <row r="84">
          <cell r="A84">
            <v>81</v>
          </cell>
          <cell r="B84" t="str">
            <v>rs13762060</v>
          </cell>
          <cell r="C84">
            <v>2</v>
          </cell>
          <cell r="D84">
            <v>138061656</v>
          </cell>
          <cell r="E84">
            <v>21.12</v>
          </cell>
          <cell r="F84">
            <v>5.1520000000000003E-3</v>
          </cell>
          <cell r="G84">
            <v>11.24</v>
          </cell>
          <cell r="H84">
            <v>0.26400000000000001</v>
          </cell>
          <cell r="I84">
            <v>7.09</v>
          </cell>
        </row>
        <row r="85">
          <cell r="A85">
            <v>82</v>
          </cell>
          <cell r="B85" t="str">
            <v>rs15166625</v>
          </cell>
          <cell r="C85">
            <v>2</v>
          </cell>
          <cell r="D85">
            <v>138501276</v>
          </cell>
          <cell r="E85">
            <v>24.95</v>
          </cell>
          <cell r="F85">
            <v>6.6279999999999996E-4</v>
          </cell>
          <cell r="G85">
            <v>7.9729999999999999</v>
          </cell>
          <cell r="H85">
            <v>0.43049999999999999</v>
          </cell>
          <cell r="I85" t="str">
            <v>8,3*</v>
          </cell>
        </row>
        <row r="86">
          <cell r="A86">
            <v>83</v>
          </cell>
          <cell r="B86" t="str">
            <v>rs13758837</v>
          </cell>
          <cell r="C86">
            <v>2</v>
          </cell>
          <cell r="D86">
            <v>147727835</v>
          </cell>
          <cell r="E86">
            <v>24.21</v>
          </cell>
          <cell r="F86">
            <v>6.9740000000000004E-4</v>
          </cell>
          <cell r="G86">
            <v>4.077</v>
          </cell>
          <cell r="H86">
            <v>0.68100000000000005</v>
          </cell>
          <cell r="I86">
            <v>7.45</v>
          </cell>
        </row>
        <row r="87">
          <cell r="A87">
            <v>84</v>
          </cell>
          <cell r="B87" t="str">
            <v>rs14255302</v>
          </cell>
          <cell r="C87">
            <v>2</v>
          </cell>
          <cell r="D87">
            <v>148353574</v>
          </cell>
          <cell r="E87">
            <v>36.14</v>
          </cell>
          <cell r="F87">
            <v>1.046E-6</v>
          </cell>
          <cell r="G87">
            <v>-1.419</v>
          </cell>
          <cell r="H87">
            <v>0.89080000000000004</v>
          </cell>
          <cell r="I87" t="str">
            <v>14,08**</v>
          </cell>
        </row>
        <row r="88">
          <cell r="A88">
            <v>85</v>
          </cell>
          <cell r="B88" t="str">
            <v>rs15158686</v>
          </cell>
          <cell r="C88">
            <v>2</v>
          </cell>
          <cell r="D88">
            <v>148418221</v>
          </cell>
          <cell r="E88">
            <v>37.25</v>
          </cell>
          <cell r="F88">
            <v>2.185E-7</v>
          </cell>
          <cell r="G88">
            <v>-4.6619999999999999</v>
          </cell>
          <cell r="H88">
            <v>0.64090000000000003</v>
          </cell>
          <cell r="I88" t="str">
            <v>15,23**</v>
          </cell>
        </row>
        <row r="89">
          <cell r="A89">
            <v>86</v>
          </cell>
          <cell r="B89" t="str">
            <v>rs16213592</v>
          </cell>
          <cell r="C89">
            <v>3</v>
          </cell>
          <cell r="D89">
            <v>1053640</v>
          </cell>
          <cell r="E89">
            <v>13.74</v>
          </cell>
          <cell r="F89">
            <v>5.978E-2</v>
          </cell>
          <cell r="G89">
            <v>-13.6</v>
          </cell>
          <cell r="H89">
            <v>0.17469999999999999</v>
          </cell>
          <cell r="I89">
            <v>4.37</v>
          </cell>
        </row>
        <row r="90">
          <cell r="A90">
            <v>87</v>
          </cell>
          <cell r="B90" t="str">
            <v>rs15253640</v>
          </cell>
          <cell r="C90">
            <v>3</v>
          </cell>
          <cell r="D90">
            <v>1580477</v>
          </cell>
          <cell r="E90">
            <v>10.26</v>
          </cell>
          <cell r="F90">
            <v>0.12770000000000001</v>
          </cell>
          <cell r="G90">
            <v>-8.77</v>
          </cell>
          <cell r="H90">
            <v>0.38390000000000002</v>
          </cell>
          <cell r="I90">
            <v>2.2504636116684602</v>
          </cell>
        </row>
        <row r="91">
          <cell r="A91">
            <v>88</v>
          </cell>
          <cell r="B91" t="str">
            <v>rs14308203</v>
          </cell>
          <cell r="C91">
            <v>3</v>
          </cell>
          <cell r="D91">
            <v>2349123</v>
          </cell>
          <cell r="E91">
            <v>10.06</v>
          </cell>
          <cell r="F91">
            <v>9.4789999999999999E-2</v>
          </cell>
          <cell r="G91">
            <v>-5.1210000000000004</v>
          </cell>
          <cell r="H91">
            <v>0.59050000000000002</v>
          </cell>
          <cell r="I91">
            <v>1.7090235143534001</v>
          </cell>
        </row>
        <row r="92">
          <cell r="A92">
            <v>89</v>
          </cell>
          <cell r="B92" t="str">
            <v>rs14309765</v>
          </cell>
          <cell r="C92">
            <v>3</v>
          </cell>
          <cell r="D92">
            <v>3498759</v>
          </cell>
          <cell r="E92">
            <v>-3.79</v>
          </cell>
          <cell r="F92">
            <v>0.57609999999999995</v>
          </cell>
          <cell r="G92">
            <v>-39.56</v>
          </cell>
          <cell r="H92">
            <v>2.9459999999999999E-5</v>
          </cell>
          <cell r="I92" t="str">
            <v>8,96*</v>
          </cell>
        </row>
        <row r="93">
          <cell r="A93">
            <v>90</v>
          </cell>
          <cell r="B93" t="str">
            <v>GGaluGA203812</v>
          </cell>
          <cell r="C93">
            <v>3</v>
          </cell>
          <cell r="D93">
            <v>3621641</v>
          </cell>
          <cell r="E93">
            <v>-3.4820000000000002</v>
          </cell>
          <cell r="F93">
            <v>0.61529999999999996</v>
          </cell>
          <cell r="G93">
            <v>-32.409999999999997</v>
          </cell>
          <cell r="H93">
            <v>7.1469999999999997E-4</v>
          </cell>
          <cell r="I93">
            <v>5.85</v>
          </cell>
        </row>
        <row r="94">
          <cell r="A94">
            <v>91</v>
          </cell>
          <cell r="B94" t="str">
            <v>rs15258124</v>
          </cell>
          <cell r="C94">
            <v>3</v>
          </cell>
          <cell r="D94">
            <v>3711514</v>
          </cell>
          <cell r="E94">
            <v>-5.2670000000000003</v>
          </cell>
          <cell r="F94">
            <v>0.44159999999999999</v>
          </cell>
          <cell r="G94">
            <v>-31.92</v>
          </cell>
          <cell r="H94">
            <v>8.1649999999999995E-4</v>
          </cell>
          <cell r="I94">
            <v>5.66</v>
          </cell>
        </row>
        <row r="95">
          <cell r="A95">
            <v>92</v>
          </cell>
          <cell r="B95" t="str">
            <v>rs14336735</v>
          </cell>
          <cell r="C95">
            <v>3</v>
          </cell>
          <cell r="D95">
            <v>31820689</v>
          </cell>
          <cell r="E95">
            <v>33.380000000000003</v>
          </cell>
          <cell r="F95">
            <v>2.1299999999999999E-7</v>
          </cell>
          <cell r="G95">
            <v>-9.8160000000000007</v>
          </cell>
          <cell r="H95">
            <v>0.29530000000000001</v>
          </cell>
          <cell r="I95" t="str">
            <v>16,39**</v>
          </cell>
        </row>
        <row r="96">
          <cell r="A96">
            <v>93</v>
          </cell>
          <cell r="B96" t="str">
            <v>GGaluGA215531</v>
          </cell>
          <cell r="C96">
            <v>3</v>
          </cell>
          <cell r="D96">
            <v>32164458</v>
          </cell>
          <cell r="E96">
            <v>33.5</v>
          </cell>
          <cell r="F96">
            <v>2.3769999999999999E-7</v>
          </cell>
          <cell r="G96">
            <v>-8.1110000000000007</v>
          </cell>
          <cell r="H96">
            <v>0.38550000000000001</v>
          </cell>
          <cell r="I96" t="str">
            <v>15,81**</v>
          </cell>
        </row>
        <row r="97">
          <cell r="A97">
            <v>94</v>
          </cell>
          <cell r="B97" t="str">
            <v>rs15321683</v>
          </cell>
          <cell r="C97">
            <v>3</v>
          </cell>
          <cell r="D97">
            <v>33619052</v>
          </cell>
          <cell r="E97">
            <v>34.29</v>
          </cell>
          <cell r="F97">
            <v>1.631E-7</v>
          </cell>
          <cell r="G97">
            <v>-8.234</v>
          </cell>
          <cell r="H97">
            <v>0.37669999999999998</v>
          </cell>
          <cell r="I97" t="str">
            <v>16,21**</v>
          </cell>
        </row>
        <row r="98">
          <cell r="A98">
            <v>95</v>
          </cell>
          <cell r="B98" t="str">
            <v>rs14339147</v>
          </cell>
          <cell r="C98">
            <v>3</v>
          </cell>
          <cell r="D98">
            <v>33672462</v>
          </cell>
          <cell r="E98">
            <v>34.340000000000003</v>
          </cell>
          <cell r="F98">
            <v>1.688E-7</v>
          </cell>
          <cell r="G98">
            <v>-8.4960000000000004</v>
          </cell>
          <cell r="H98">
            <v>0.36259999999999998</v>
          </cell>
          <cell r="I98" t="str">
            <v>16,26**</v>
          </cell>
        </row>
        <row r="99">
          <cell r="A99">
            <v>96</v>
          </cell>
          <cell r="B99" t="str">
            <v>GGaluGA216062</v>
          </cell>
          <cell r="C99">
            <v>3</v>
          </cell>
          <cell r="D99">
            <v>33694272</v>
          </cell>
          <cell r="E99">
            <v>34.119999999999997</v>
          </cell>
          <cell r="F99">
            <v>1.8440000000000001E-7</v>
          </cell>
          <cell r="G99">
            <v>-8.3680000000000003</v>
          </cell>
          <cell r="H99">
            <v>0.36940000000000001</v>
          </cell>
          <cell r="I99" t="str">
            <v>16,12**</v>
          </cell>
        </row>
        <row r="100">
          <cell r="A100">
            <v>97</v>
          </cell>
          <cell r="B100" t="str">
            <v>GGaluGA218114</v>
          </cell>
          <cell r="C100">
            <v>3</v>
          </cell>
          <cell r="D100">
            <v>39636651</v>
          </cell>
          <cell r="E100">
            <v>-2.1819999999999999</v>
          </cell>
          <cell r="F100">
            <v>0.76080000000000003</v>
          </cell>
          <cell r="G100">
            <v>19.190000000000001</v>
          </cell>
          <cell r="H100">
            <v>4.9430000000000002E-2</v>
          </cell>
          <cell r="I100">
            <v>1.98407123174944</v>
          </cell>
        </row>
        <row r="101">
          <cell r="A101">
            <v>98</v>
          </cell>
          <cell r="B101" t="str">
            <v>rs16277130</v>
          </cell>
          <cell r="C101">
            <v>3</v>
          </cell>
          <cell r="D101">
            <v>51218788</v>
          </cell>
          <cell r="E101">
            <v>-11.46</v>
          </cell>
          <cell r="F101">
            <v>0.1343</v>
          </cell>
          <cell r="G101">
            <v>-12.06</v>
          </cell>
          <cell r="H101">
            <v>0.22559999999999999</v>
          </cell>
          <cell r="I101">
            <v>2.9791832684822199</v>
          </cell>
        </row>
        <row r="102">
          <cell r="A102">
            <v>99</v>
          </cell>
          <cell r="B102" t="str">
            <v>rs16292045</v>
          </cell>
          <cell r="C102">
            <v>3</v>
          </cell>
          <cell r="D102">
            <v>65605880</v>
          </cell>
          <cell r="E102">
            <v>-0.45550000000000002</v>
          </cell>
          <cell r="F102">
            <v>0.94420000000000004</v>
          </cell>
          <cell r="G102">
            <v>-18.61</v>
          </cell>
          <cell r="H102">
            <v>4.444E-2</v>
          </cell>
          <cell r="I102">
            <v>2.0786508834836601</v>
          </cell>
        </row>
        <row r="103">
          <cell r="A103">
            <v>100</v>
          </cell>
          <cell r="B103" t="str">
            <v>rs14376924</v>
          </cell>
          <cell r="C103">
            <v>3</v>
          </cell>
          <cell r="D103">
            <v>72200591</v>
          </cell>
          <cell r="E103">
            <v>21.92</v>
          </cell>
          <cell r="F103">
            <v>1.823E-3</v>
          </cell>
          <cell r="G103">
            <v>-23.5</v>
          </cell>
          <cell r="H103">
            <v>1.4840000000000001E-2</v>
          </cell>
          <cell r="I103">
            <v>6.07</v>
          </cell>
        </row>
        <row r="104">
          <cell r="A104">
            <v>101</v>
          </cell>
          <cell r="B104" t="str">
            <v>rs14377280</v>
          </cell>
          <cell r="C104">
            <v>3</v>
          </cell>
          <cell r="D104">
            <v>72575690</v>
          </cell>
          <cell r="E104">
            <v>21.71</v>
          </cell>
          <cell r="F104">
            <v>1.8010000000000001E-3</v>
          </cell>
          <cell r="G104">
            <v>-24.33</v>
          </cell>
          <cell r="H104">
            <v>1.085E-2</v>
          </cell>
          <cell r="I104">
            <v>6.4</v>
          </cell>
        </row>
        <row r="105">
          <cell r="A105">
            <v>102</v>
          </cell>
          <cell r="B105" t="str">
            <v>GGaluGA228961</v>
          </cell>
          <cell r="C105">
            <v>3</v>
          </cell>
          <cell r="D105">
            <v>74623469</v>
          </cell>
          <cell r="E105">
            <v>27.89</v>
          </cell>
          <cell r="F105">
            <v>1.23E-3</v>
          </cell>
          <cell r="G105">
            <v>-23.41</v>
          </cell>
          <cell r="H105">
            <v>3.4259999999999999E-2</v>
          </cell>
          <cell r="I105">
            <v>5.34</v>
          </cell>
        </row>
        <row r="106">
          <cell r="A106">
            <v>103</v>
          </cell>
          <cell r="B106" t="str">
            <v>rs14391656</v>
          </cell>
          <cell r="C106">
            <v>3</v>
          </cell>
          <cell r="D106">
            <v>87365904</v>
          </cell>
          <cell r="E106">
            <v>-14.48</v>
          </cell>
          <cell r="F106">
            <v>4.0599999999999997E-2</v>
          </cell>
          <cell r="G106">
            <v>-8.2690000000000001</v>
          </cell>
          <cell r="H106">
            <v>0.37540000000000001</v>
          </cell>
          <cell r="I106">
            <v>2.80980653473036</v>
          </cell>
        </row>
        <row r="107">
          <cell r="A107">
            <v>104</v>
          </cell>
          <cell r="B107" t="str">
            <v>rs14417942</v>
          </cell>
          <cell r="C107">
            <v>4</v>
          </cell>
          <cell r="D107">
            <v>1469998</v>
          </cell>
          <cell r="E107">
            <v>4.7519999999999998</v>
          </cell>
          <cell r="F107">
            <v>0.51139999999999997</v>
          </cell>
          <cell r="G107">
            <v>10.39</v>
          </cell>
          <cell r="H107">
            <v>0.28320000000000001</v>
          </cell>
          <cell r="I107">
            <v>0.635965374864916</v>
          </cell>
        </row>
        <row r="108">
          <cell r="A108">
            <v>105</v>
          </cell>
          <cell r="B108" t="str">
            <v>rs14421644</v>
          </cell>
          <cell r="C108">
            <v>4</v>
          </cell>
          <cell r="D108">
            <v>4070555</v>
          </cell>
          <cell r="E108">
            <v>9.7759999999999998</v>
          </cell>
          <cell r="F108">
            <v>0.12239999999999999</v>
          </cell>
          <cell r="G108">
            <v>-30.07</v>
          </cell>
          <cell r="H108">
            <v>1.1869999999999999E-3</v>
          </cell>
          <cell r="I108">
            <v>5.92</v>
          </cell>
        </row>
        <row r="109">
          <cell r="A109">
            <v>106</v>
          </cell>
          <cell r="B109" t="str">
            <v>rs15480969</v>
          </cell>
          <cell r="C109">
            <v>4</v>
          </cell>
          <cell r="D109">
            <v>4870857</v>
          </cell>
          <cell r="E109">
            <v>-16.95</v>
          </cell>
          <cell r="F109">
            <v>2.2679999999999999E-2</v>
          </cell>
          <cell r="G109">
            <v>28.03</v>
          </cell>
          <cell r="H109">
            <v>4.3779999999999999E-3</v>
          </cell>
          <cell r="I109">
            <v>4.99</v>
          </cell>
        </row>
        <row r="110">
          <cell r="A110">
            <v>107</v>
          </cell>
          <cell r="B110" t="str">
            <v>rs14425813</v>
          </cell>
          <cell r="C110">
            <v>4</v>
          </cell>
          <cell r="D110">
            <v>8581391</v>
          </cell>
          <cell r="E110">
            <v>-9.2089999999999996</v>
          </cell>
          <cell r="F110">
            <v>0.1779</v>
          </cell>
          <cell r="G110">
            <v>22.92</v>
          </cell>
          <cell r="H110">
            <v>1.4919999999999999E-2</v>
          </cell>
          <cell r="I110">
            <v>3.31</v>
          </cell>
        </row>
        <row r="111">
          <cell r="A111">
            <v>108</v>
          </cell>
          <cell r="B111" t="str">
            <v>rs13642985</v>
          </cell>
          <cell r="C111">
            <v>4</v>
          </cell>
          <cell r="D111">
            <v>8933657</v>
          </cell>
          <cell r="E111">
            <v>-5.1529999999999996</v>
          </cell>
          <cell r="F111">
            <v>0.47670000000000001</v>
          </cell>
          <cell r="G111">
            <v>16.27</v>
          </cell>
          <cell r="H111">
            <v>9.3119999999999994E-2</v>
          </cell>
          <cell r="I111">
            <v>2.25</v>
          </cell>
        </row>
        <row r="112">
          <cell r="A112">
            <v>109</v>
          </cell>
          <cell r="B112" t="str">
            <v>rs16358611</v>
          </cell>
          <cell r="C112">
            <v>4</v>
          </cell>
          <cell r="D112">
            <v>8993389</v>
          </cell>
          <cell r="E112">
            <v>-5.5010000000000003</v>
          </cell>
          <cell r="F112">
            <v>0.44800000000000001</v>
          </cell>
          <cell r="G112">
            <v>15.86</v>
          </cell>
          <cell r="H112">
            <v>0.10100000000000001</v>
          </cell>
          <cell r="I112">
            <v>2.25</v>
          </cell>
        </row>
        <row r="113">
          <cell r="A113">
            <v>110</v>
          </cell>
          <cell r="B113" t="str">
            <v>GGaluGA244891</v>
          </cell>
          <cell r="C113">
            <v>4</v>
          </cell>
          <cell r="D113">
            <v>9062623</v>
          </cell>
          <cell r="E113">
            <v>-0.2576</v>
          </cell>
          <cell r="F113">
            <v>0.96989999999999998</v>
          </cell>
          <cell r="G113">
            <v>19.3</v>
          </cell>
          <cell r="H113">
            <v>3.8330000000000003E-2</v>
          </cell>
          <cell r="I113">
            <v>2.1999999999999997</v>
          </cell>
        </row>
        <row r="114">
          <cell r="A114">
            <v>111</v>
          </cell>
          <cell r="B114" t="str">
            <v>rs13643096</v>
          </cell>
          <cell r="C114">
            <v>4</v>
          </cell>
          <cell r="D114">
            <v>9307865</v>
          </cell>
          <cell r="E114">
            <v>2.8090000000000002</v>
          </cell>
          <cell r="F114">
            <v>0.67490000000000006</v>
          </cell>
          <cell r="G114">
            <v>12.79</v>
          </cell>
          <cell r="H114">
            <v>0.16819999999999999</v>
          </cell>
          <cell r="I114">
            <v>0.99</v>
          </cell>
        </row>
        <row r="115">
          <cell r="A115">
            <v>112</v>
          </cell>
          <cell r="B115" t="str">
            <v>rs14428592</v>
          </cell>
          <cell r="C115">
            <v>4</v>
          </cell>
          <cell r="D115">
            <v>11295177</v>
          </cell>
          <cell r="E115">
            <v>9.9629999999999992</v>
          </cell>
          <cell r="F115">
            <v>0.1613</v>
          </cell>
          <cell r="G115">
            <v>-3.7429999999999999</v>
          </cell>
          <cell r="H115">
            <v>0.68910000000000005</v>
          </cell>
          <cell r="I115">
            <v>1.02</v>
          </cell>
        </row>
        <row r="116">
          <cell r="A116">
            <v>113</v>
          </cell>
          <cell r="B116" t="str">
            <v>GGaluGA246087</v>
          </cell>
          <cell r="C116">
            <v>4</v>
          </cell>
          <cell r="D116">
            <v>11718474</v>
          </cell>
          <cell r="E116">
            <v>9.407</v>
          </cell>
          <cell r="F116">
            <v>0.23569999999999999</v>
          </cell>
          <cell r="G116">
            <v>33.14</v>
          </cell>
          <cell r="H116">
            <v>1.4940000000000001E-3</v>
          </cell>
          <cell r="I116" t="str">
            <v>9,88*</v>
          </cell>
        </row>
        <row r="117">
          <cell r="A117">
            <v>114</v>
          </cell>
          <cell r="B117" t="str">
            <v>rs15496424</v>
          </cell>
          <cell r="C117">
            <v>4</v>
          </cell>
          <cell r="D117">
            <v>12085979</v>
          </cell>
          <cell r="E117">
            <v>-4.7389999999999999</v>
          </cell>
          <cell r="F117">
            <v>0.51749999999999996</v>
          </cell>
          <cell r="G117">
            <v>28.49</v>
          </cell>
          <cell r="H117">
            <v>3.3839999999999999E-3</v>
          </cell>
          <cell r="I117">
            <v>4.37</v>
          </cell>
        </row>
        <row r="118">
          <cell r="A118">
            <v>115</v>
          </cell>
          <cell r="B118" t="str">
            <v>rs15497374</v>
          </cell>
          <cell r="C118">
            <v>4</v>
          </cell>
          <cell r="D118">
            <v>12499527</v>
          </cell>
          <cell r="E118">
            <v>-13.72</v>
          </cell>
          <cell r="F118">
            <v>8.1850000000000006E-2</v>
          </cell>
          <cell r="G118">
            <v>22.63</v>
          </cell>
          <cell r="H118">
            <v>2.8510000000000001E-2</v>
          </cell>
          <cell r="I118">
            <v>2.76</v>
          </cell>
        </row>
        <row r="119">
          <cell r="A119">
            <v>116</v>
          </cell>
          <cell r="B119" t="str">
            <v>GGaluGA246569</v>
          </cell>
          <cell r="C119">
            <v>4</v>
          </cell>
          <cell r="D119">
            <v>12749007</v>
          </cell>
          <cell r="E119">
            <v>-19.73</v>
          </cell>
          <cell r="F119">
            <v>1.069E-2</v>
          </cell>
          <cell r="G119">
            <v>31.46</v>
          </cell>
          <cell r="H119">
            <v>1.835E-3</v>
          </cell>
          <cell r="I119">
            <v>5.82</v>
          </cell>
        </row>
        <row r="120">
          <cell r="A120">
            <v>117</v>
          </cell>
          <cell r="B120" t="str">
            <v>rs15499036</v>
          </cell>
          <cell r="C120">
            <v>4</v>
          </cell>
          <cell r="D120">
            <v>13058218</v>
          </cell>
          <cell r="E120">
            <v>-10.65</v>
          </cell>
          <cell r="F120">
            <v>0.15459999999999999</v>
          </cell>
          <cell r="G120">
            <v>18.350000000000001</v>
          </cell>
          <cell r="H120">
            <v>6.3600000000000004E-2</v>
          </cell>
          <cell r="I120">
            <v>2.0499999999999998</v>
          </cell>
        </row>
        <row r="121">
          <cell r="A121">
            <v>118</v>
          </cell>
          <cell r="B121" t="str">
            <v>rs15500313</v>
          </cell>
          <cell r="C121">
            <v>4</v>
          </cell>
          <cell r="D121">
            <v>13371525</v>
          </cell>
          <cell r="E121">
            <v>-12.55</v>
          </cell>
          <cell r="F121">
            <v>0.1024</v>
          </cell>
          <cell r="G121">
            <v>21.63</v>
          </cell>
          <cell r="H121">
            <v>3.1210000000000002E-2</v>
          </cell>
          <cell r="I121">
            <v>2.6799999999999997</v>
          </cell>
        </row>
        <row r="122">
          <cell r="A122">
            <v>119</v>
          </cell>
          <cell r="B122" t="str">
            <v>rs14431207</v>
          </cell>
          <cell r="C122">
            <v>4</v>
          </cell>
          <cell r="D122">
            <v>13545581</v>
          </cell>
          <cell r="E122">
            <v>-13.47</v>
          </cell>
          <cell r="F122">
            <v>8.9730000000000004E-2</v>
          </cell>
          <cell r="G122">
            <v>31.3</v>
          </cell>
          <cell r="H122">
            <v>3.222E-3</v>
          </cell>
          <cell r="I122">
            <v>4.41</v>
          </cell>
        </row>
        <row r="123">
          <cell r="A123">
            <v>120</v>
          </cell>
          <cell r="B123" t="str">
            <v>rs16368918</v>
          </cell>
          <cell r="C123">
            <v>4</v>
          </cell>
          <cell r="D123">
            <v>16463457</v>
          </cell>
          <cell r="E123">
            <v>16.12</v>
          </cell>
          <cell r="F123">
            <v>3.2219999999999999E-2</v>
          </cell>
          <cell r="G123">
            <v>8.3089999999999993</v>
          </cell>
          <cell r="H123">
            <v>0.39400000000000002</v>
          </cell>
          <cell r="I123">
            <v>3.67</v>
          </cell>
        </row>
        <row r="124">
          <cell r="A124">
            <v>121</v>
          </cell>
          <cell r="B124" t="str">
            <v>rs16369100</v>
          </cell>
          <cell r="C124">
            <v>4</v>
          </cell>
          <cell r="D124">
            <v>16544082</v>
          </cell>
          <cell r="E124">
            <v>16.53</v>
          </cell>
          <cell r="F124">
            <v>2.0580000000000001E-2</v>
          </cell>
          <cell r="G124">
            <v>7.5570000000000004</v>
          </cell>
          <cell r="H124">
            <v>0.43180000000000002</v>
          </cell>
          <cell r="I124">
            <v>3.93</v>
          </cell>
        </row>
        <row r="125">
          <cell r="A125">
            <v>122</v>
          </cell>
          <cell r="B125" t="str">
            <v>rs14438414</v>
          </cell>
          <cell r="C125">
            <v>4</v>
          </cell>
          <cell r="D125">
            <v>22694800</v>
          </cell>
          <cell r="E125">
            <v>18.079999999999998</v>
          </cell>
          <cell r="F125">
            <v>4.3909999999999999E-3</v>
          </cell>
          <cell r="G125">
            <v>-16.52</v>
          </cell>
          <cell r="H125">
            <v>8.2409999999999997E-2</v>
          </cell>
          <cell r="I125">
            <v>4.74</v>
          </cell>
        </row>
        <row r="126">
          <cell r="A126">
            <v>123</v>
          </cell>
          <cell r="B126" t="str">
            <v>rs15519569</v>
          </cell>
          <cell r="C126">
            <v>4</v>
          </cell>
          <cell r="D126">
            <v>25621117</v>
          </cell>
          <cell r="E126">
            <v>21.76</v>
          </cell>
          <cell r="F126">
            <v>1.426E-3</v>
          </cell>
          <cell r="G126">
            <v>-20.02</v>
          </cell>
          <cell r="H126">
            <v>2.8889999999999999E-2</v>
          </cell>
          <cell r="I126">
            <v>7.52</v>
          </cell>
        </row>
        <row r="127">
          <cell r="A127">
            <v>124</v>
          </cell>
          <cell r="B127" t="str">
            <v>rs14442238</v>
          </cell>
          <cell r="C127">
            <v>4</v>
          </cell>
          <cell r="D127">
            <v>27326132</v>
          </cell>
          <cell r="E127">
            <v>23.63</v>
          </cell>
          <cell r="F127">
            <v>5.7350000000000001E-4</v>
          </cell>
          <cell r="G127">
            <v>-16.21</v>
          </cell>
          <cell r="H127">
            <v>7.707E-2</v>
          </cell>
          <cell r="I127">
            <v>7.52</v>
          </cell>
        </row>
        <row r="128">
          <cell r="A128">
            <v>125</v>
          </cell>
          <cell r="B128" t="str">
            <v>rs14442566</v>
          </cell>
          <cell r="C128">
            <v>4</v>
          </cell>
          <cell r="D128">
            <v>27838600</v>
          </cell>
          <cell r="E128">
            <v>22.89</v>
          </cell>
          <cell r="F128">
            <v>9.5029999999999995E-4</v>
          </cell>
          <cell r="G128">
            <v>-12.62</v>
          </cell>
          <cell r="H128">
            <v>0.16980000000000001</v>
          </cell>
          <cell r="I128">
            <v>6.36</v>
          </cell>
        </row>
        <row r="129">
          <cell r="A129">
            <v>126</v>
          </cell>
          <cell r="B129" t="str">
            <v>rs14445127</v>
          </cell>
          <cell r="C129">
            <v>4</v>
          </cell>
          <cell r="D129">
            <v>30015496</v>
          </cell>
          <cell r="E129">
            <v>-7.5289999999999999</v>
          </cell>
          <cell r="F129">
            <v>0.22750000000000001</v>
          </cell>
          <cell r="G129">
            <v>-18.43</v>
          </cell>
          <cell r="H129">
            <v>4.6519999999999999E-2</v>
          </cell>
          <cell r="I129">
            <v>2.5299999999999998</v>
          </cell>
        </row>
        <row r="130">
          <cell r="A130">
            <v>127</v>
          </cell>
          <cell r="B130" t="str">
            <v>rs16390717</v>
          </cell>
          <cell r="C130">
            <v>4</v>
          </cell>
          <cell r="D130">
            <v>35461092</v>
          </cell>
          <cell r="E130">
            <v>20.54</v>
          </cell>
          <cell r="F130">
            <v>5.3699999999999998E-3</v>
          </cell>
          <cell r="G130">
            <v>-16.55</v>
          </cell>
          <cell r="H130">
            <v>0.1026</v>
          </cell>
          <cell r="I130">
            <v>4.05</v>
          </cell>
        </row>
        <row r="131">
          <cell r="A131">
            <v>128</v>
          </cell>
          <cell r="B131" t="str">
            <v>rs14452299</v>
          </cell>
          <cell r="C131">
            <v>4</v>
          </cell>
          <cell r="D131">
            <v>35626681</v>
          </cell>
          <cell r="E131">
            <v>20.53</v>
          </cell>
          <cell r="F131">
            <v>5.3670000000000002E-3</v>
          </cell>
          <cell r="G131">
            <v>-16.55</v>
          </cell>
          <cell r="H131">
            <v>0.1026</v>
          </cell>
          <cell r="I131">
            <v>4.05</v>
          </cell>
        </row>
        <row r="132">
          <cell r="A132">
            <v>129</v>
          </cell>
          <cell r="B132" t="str">
            <v>rs10724211</v>
          </cell>
          <cell r="C132">
            <v>4</v>
          </cell>
          <cell r="D132">
            <v>36624795</v>
          </cell>
          <cell r="E132">
            <v>9.4390000000000001</v>
          </cell>
          <cell r="F132">
            <v>0.1585</v>
          </cell>
          <cell r="G132">
            <v>-9.2669999999999995</v>
          </cell>
          <cell r="H132">
            <v>0.32169999999999999</v>
          </cell>
          <cell r="I132">
            <v>1.29</v>
          </cell>
        </row>
        <row r="133">
          <cell r="A133">
            <v>130</v>
          </cell>
          <cell r="B133" t="str">
            <v>rs15546807</v>
          </cell>
          <cell r="C133">
            <v>4</v>
          </cell>
          <cell r="D133">
            <v>37882375</v>
          </cell>
          <cell r="E133">
            <v>9.6509999999999998</v>
          </cell>
          <cell r="F133">
            <v>0.2094</v>
          </cell>
          <cell r="G133">
            <v>10.78</v>
          </cell>
          <cell r="H133">
            <v>0.28760000000000002</v>
          </cell>
          <cell r="I133">
            <v>2.3499999999999996</v>
          </cell>
        </row>
        <row r="134">
          <cell r="A134">
            <v>131</v>
          </cell>
          <cell r="B134" t="str">
            <v>GGaluGA254956</v>
          </cell>
          <cell r="C134">
            <v>4</v>
          </cell>
          <cell r="D134">
            <v>38707034</v>
          </cell>
          <cell r="E134">
            <v>-9.3979999999999997</v>
          </cell>
          <cell r="F134">
            <v>0.1701</v>
          </cell>
          <cell r="G134">
            <v>7.0490000000000004</v>
          </cell>
          <cell r="H134">
            <v>0.45739999999999997</v>
          </cell>
          <cell r="I134">
            <v>1.04</v>
          </cell>
        </row>
        <row r="135">
          <cell r="A135">
            <v>132</v>
          </cell>
          <cell r="B135" t="str">
            <v>rs15560796</v>
          </cell>
          <cell r="C135">
            <v>4</v>
          </cell>
          <cell r="D135">
            <v>44822312</v>
          </cell>
          <cell r="E135">
            <v>36.46</v>
          </cell>
          <cell r="F135">
            <v>6.7970000000000006E-8</v>
          </cell>
          <cell r="G135">
            <v>19.649999999999999</v>
          </cell>
          <cell r="H135">
            <v>3.2280000000000003E-2</v>
          </cell>
          <cell r="I135" t="str">
            <v>15,57**</v>
          </cell>
        </row>
        <row r="136">
          <cell r="A136">
            <v>133</v>
          </cell>
          <cell r="B136" t="str">
            <v>rs14461403</v>
          </cell>
          <cell r="C136">
            <v>4</v>
          </cell>
          <cell r="D136">
            <v>44894641</v>
          </cell>
          <cell r="E136">
            <v>32.53</v>
          </cell>
          <cell r="F136">
            <v>3.4199999999999999E-6</v>
          </cell>
          <cell r="G136">
            <v>22.16</v>
          </cell>
          <cell r="H136">
            <v>1.8710000000000001E-2</v>
          </cell>
          <cell r="I136" t="str">
            <v>11,6**</v>
          </cell>
        </row>
        <row r="137">
          <cell r="A137">
            <v>134</v>
          </cell>
          <cell r="B137" t="str">
            <v>GGaluGA257597</v>
          </cell>
          <cell r="C137">
            <v>4</v>
          </cell>
          <cell r="D137">
            <v>46575963</v>
          </cell>
          <cell r="E137">
            <v>-1.6160000000000001</v>
          </cell>
          <cell r="F137">
            <v>0.82069999999999999</v>
          </cell>
          <cell r="G137">
            <v>-14.36</v>
          </cell>
          <cell r="H137">
            <v>0.12859999999999999</v>
          </cell>
          <cell r="I137">
            <v>1.1599999999999999</v>
          </cell>
        </row>
        <row r="138">
          <cell r="A138">
            <v>135</v>
          </cell>
          <cell r="B138" t="str">
            <v>rs14464075</v>
          </cell>
          <cell r="C138">
            <v>4</v>
          </cell>
          <cell r="D138">
            <v>46643862</v>
          </cell>
          <cell r="E138">
            <v>-1.1970000000000001</v>
          </cell>
          <cell r="F138">
            <v>0.86629999999999996</v>
          </cell>
          <cell r="G138">
            <v>-14.42</v>
          </cell>
          <cell r="H138">
            <v>0.12640000000000001</v>
          </cell>
          <cell r="I138">
            <v>1.18</v>
          </cell>
        </row>
        <row r="139">
          <cell r="A139">
            <v>136</v>
          </cell>
          <cell r="B139" t="str">
            <v>rs14464166</v>
          </cell>
          <cell r="C139">
            <v>4</v>
          </cell>
          <cell r="D139">
            <v>46704071</v>
          </cell>
          <cell r="E139">
            <v>-10.02</v>
          </cell>
          <cell r="F139">
            <v>0.22739999999999999</v>
          </cell>
          <cell r="G139">
            <v>-14.76</v>
          </cell>
          <cell r="H139">
            <v>0.1656</v>
          </cell>
          <cell r="I139">
            <v>1.1499999999999999</v>
          </cell>
        </row>
        <row r="140">
          <cell r="A140">
            <v>137</v>
          </cell>
          <cell r="B140" t="str">
            <v>GGaluGA263285</v>
          </cell>
          <cell r="C140">
            <v>4</v>
          </cell>
          <cell r="D140">
            <v>64990710</v>
          </cell>
          <cell r="E140">
            <v>-6.06</v>
          </cell>
          <cell r="F140">
            <v>0.3619</v>
          </cell>
          <cell r="G140">
            <v>4.9249999999999998</v>
          </cell>
          <cell r="H140">
            <v>0.59240000000000004</v>
          </cell>
          <cell r="I140">
            <v>0.54</v>
          </cell>
        </row>
        <row r="141">
          <cell r="A141">
            <v>138</v>
          </cell>
          <cell r="B141" t="str">
            <v>GGaluGA264829</v>
          </cell>
          <cell r="C141">
            <v>4</v>
          </cell>
          <cell r="D141">
            <v>69059781</v>
          </cell>
          <cell r="E141">
            <v>31.04</v>
          </cell>
          <cell r="F141">
            <v>8.6919999999999997E-7</v>
          </cell>
          <cell r="G141">
            <v>-23.2</v>
          </cell>
          <cell r="H141">
            <v>1.208E-2</v>
          </cell>
          <cell r="I141" t="str">
            <v>13,75**</v>
          </cell>
        </row>
        <row r="142">
          <cell r="A142">
            <v>139</v>
          </cell>
          <cell r="B142" t="str">
            <v>rs14707202</v>
          </cell>
          <cell r="C142">
            <v>4</v>
          </cell>
          <cell r="D142">
            <v>75601230</v>
          </cell>
          <cell r="E142">
            <v>-17.27</v>
          </cell>
          <cell r="F142">
            <v>7.9459999999999999E-3</v>
          </cell>
          <cell r="G142">
            <v>-3.0439999999999998E-2</v>
          </cell>
          <cell r="H142">
            <v>0.99750000000000005</v>
          </cell>
          <cell r="I142">
            <v>3.81</v>
          </cell>
        </row>
        <row r="143">
          <cell r="A143">
            <v>140</v>
          </cell>
          <cell r="B143" t="str">
            <v>rs14491212</v>
          </cell>
          <cell r="C143">
            <v>4</v>
          </cell>
          <cell r="D143">
            <v>75915411</v>
          </cell>
          <cell r="E143">
            <v>-28.23</v>
          </cell>
          <cell r="F143">
            <v>2.7189999999999999E-5</v>
          </cell>
          <cell r="G143">
            <v>16.2</v>
          </cell>
          <cell r="H143">
            <v>8.6480000000000001E-2</v>
          </cell>
          <cell r="I143" t="str">
            <v>9,21*</v>
          </cell>
        </row>
        <row r="144">
          <cell r="A144">
            <v>141</v>
          </cell>
          <cell r="B144" t="str">
            <v>GGaluGA266219</v>
          </cell>
          <cell r="C144">
            <v>4</v>
          </cell>
          <cell r="D144">
            <v>76139478</v>
          </cell>
          <cell r="E144">
            <v>-28.69</v>
          </cell>
          <cell r="F144">
            <v>7.0940000000000002E-6</v>
          </cell>
          <cell r="G144">
            <v>7.3049999999999997</v>
          </cell>
          <cell r="H144">
            <v>0.42370000000000002</v>
          </cell>
          <cell r="I144" t="str">
            <v>11,03**</v>
          </cell>
        </row>
        <row r="145">
          <cell r="A145">
            <v>142</v>
          </cell>
          <cell r="B145" t="str">
            <v>rs14493368</v>
          </cell>
          <cell r="C145">
            <v>4</v>
          </cell>
          <cell r="D145">
            <v>77865008</v>
          </cell>
          <cell r="E145">
            <v>-27.87</v>
          </cell>
          <cell r="F145">
            <v>3.4390000000000001E-5</v>
          </cell>
          <cell r="G145">
            <v>8.2859999999999996</v>
          </cell>
          <cell r="H145">
            <v>0.36699999999999999</v>
          </cell>
          <cell r="I145" t="str">
            <v>9,62*</v>
          </cell>
        </row>
        <row r="146">
          <cell r="A146">
            <v>143</v>
          </cell>
          <cell r="B146" t="str">
            <v>GGaluGA268079</v>
          </cell>
          <cell r="C146">
            <v>4</v>
          </cell>
          <cell r="D146">
            <v>81962195</v>
          </cell>
          <cell r="E146">
            <v>-32.5</v>
          </cell>
          <cell r="F146">
            <v>1.9420000000000002E-6</v>
          </cell>
          <cell r="G146">
            <v>13.59</v>
          </cell>
          <cell r="H146">
            <v>0.15809999999999999</v>
          </cell>
          <cell r="I146" t="str">
            <v>16,39**</v>
          </cell>
        </row>
        <row r="147">
          <cell r="A147">
            <v>144</v>
          </cell>
          <cell r="B147" t="str">
            <v>rs14498744</v>
          </cell>
          <cell r="C147">
            <v>4</v>
          </cell>
          <cell r="D147">
            <v>82310849</v>
          </cell>
          <cell r="E147">
            <v>-39.119999999999997</v>
          </cell>
          <cell r="F147">
            <v>1.8900000000000001E-7</v>
          </cell>
          <cell r="G147">
            <v>7.3239999999999998</v>
          </cell>
          <cell r="H147">
            <v>0.48320000000000002</v>
          </cell>
          <cell r="I147" t="str">
            <v>20,03**</v>
          </cell>
        </row>
        <row r="148">
          <cell r="A148">
            <v>145</v>
          </cell>
          <cell r="B148" t="str">
            <v>rs14509739</v>
          </cell>
          <cell r="C148">
            <v>5</v>
          </cell>
          <cell r="D148">
            <v>839851</v>
          </cell>
          <cell r="E148">
            <v>8.51</v>
          </cell>
          <cell r="F148">
            <v>0.15609999999999999</v>
          </cell>
          <cell r="G148">
            <v>-29.33</v>
          </cell>
          <cell r="H148">
            <v>1.686E-3</v>
          </cell>
          <cell r="I148">
            <v>5.67</v>
          </cell>
        </row>
        <row r="149">
          <cell r="A149">
            <v>146</v>
          </cell>
          <cell r="B149" t="str">
            <v>rs16471227</v>
          </cell>
          <cell r="C149">
            <v>5</v>
          </cell>
          <cell r="D149">
            <v>15008670</v>
          </cell>
          <cell r="E149">
            <v>-9.3360000000000003</v>
          </cell>
          <cell r="F149">
            <v>0.30059999999999998</v>
          </cell>
          <cell r="G149">
            <v>-0.12130000000000001</v>
          </cell>
          <cell r="H149">
            <v>0.99170000000000003</v>
          </cell>
          <cell r="I149">
            <v>0.83</v>
          </cell>
        </row>
        <row r="150">
          <cell r="A150">
            <v>147</v>
          </cell>
          <cell r="B150" t="str">
            <v>rs14529550</v>
          </cell>
          <cell r="C150">
            <v>5</v>
          </cell>
          <cell r="D150">
            <v>29266586</v>
          </cell>
          <cell r="E150">
            <v>-2.899</v>
          </cell>
          <cell r="F150">
            <v>0.64939999999999998</v>
          </cell>
          <cell r="G150">
            <v>17.43</v>
          </cell>
          <cell r="H150">
            <v>5.8200000000000002E-2</v>
          </cell>
          <cell r="I150">
            <v>1.89</v>
          </cell>
        </row>
        <row r="151">
          <cell r="A151">
            <v>148</v>
          </cell>
          <cell r="B151" t="str">
            <v>rs14529823</v>
          </cell>
          <cell r="C151">
            <v>5</v>
          </cell>
          <cell r="D151">
            <v>29465716</v>
          </cell>
          <cell r="E151">
            <v>-2.847</v>
          </cell>
          <cell r="F151">
            <v>0.65400000000000003</v>
          </cell>
          <cell r="G151">
            <v>17.12</v>
          </cell>
          <cell r="H151">
            <v>6.2440000000000002E-2</v>
          </cell>
          <cell r="I151">
            <v>1.83</v>
          </cell>
        </row>
        <row r="152">
          <cell r="A152">
            <v>149</v>
          </cell>
          <cell r="B152" t="str">
            <v>rs16497630</v>
          </cell>
          <cell r="C152">
            <v>5</v>
          </cell>
          <cell r="D152">
            <v>40146147</v>
          </cell>
          <cell r="E152">
            <v>-5.9379999999999997</v>
          </cell>
          <cell r="F152">
            <v>0.40849999999999997</v>
          </cell>
          <cell r="G152">
            <v>19.28</v>
          </cell>
          <cell r="H152">
            <v>4.8559999999999999E-2</v>
          </cell>
          <cell r="I152">
            <v>3.24</v>
          </cell>
        </row>
        <row r="153">
          <cell r="A153">
            <v>150</v>
          </cell>
          <cell r="B153" t="str">
            <v>rs16497832</v>
          </cell>
          <cell r="C153">
            <v>5</v>
          </cell>
          <cell r="D153">
            <v>40276813</v>
          </cell>
          <cell r="E153">
            <v>-4.968</v>
          </cell>
          <cell r="F153">
            <v>0.47560000000000002</v>
          </cell>
          <cell r="G153">
            <v>25.23</v>
          </cell>
          <cell r="H153">
            <v>7.2779999999999997E-3</v>
          </cell>
          <cell r="I153">
            <v>4.5199999999999996</v>
          </cell>
        </row>
        <row r="154">
          <cell r="A154">
            <v>151</v>
          </cell>
          <cell r="B154" t="str">
            <v>rs14538643</v>
          </cell>
          <cell r="C154">
            <v>5</v>
          </cell>
          <cell r="D154">
            <v>41710893</v>
          </cell>
          <cell r="E154">
            <v>2.9369999999999998</v>
          </cell>
          <cell r="F154">
            <v>0.70779999999999998</v>
          </cell>
          <cell r="G154">
            <v>28.31</v>
          </cell>
          <cell r="H154">
            <v>5.365E-3</v>
          </cell>
          <cell r="I154">
            <v>4.32</v>
          </cell>
        </row>
        <row r="155">
          <cell r="A155">
            <v>152</v>
          </cell>
          <cell r="B155" t="str">
            <v>rs14538761</v>
          </cell>
          <cell r="C155">
            <v>5</v>
          </cell>
          <cell r="D155">
            <v>41864419</v>
          </cell>
          <cell r="E155">
            <v>2.5880000000000001</v>
          </cell>
          <cell r="F155">
            <v>0.74109999999999998</v>
          </cell>
          <cell r="G155">
            <v>29.16</v>
          </cell>
          <cell r="H155">
            <v>4.1790000000000004E-3</v>
          </cell>
          <cell r="I155">
            <v>4.6399999999999997</v>
          </cell>
        </row>
        <row r="156">
          <cell r="A156">
            <v>153</v>
          </cell>
          <cell r="B156" t="str">
            <v>rs14539010</v>
          </cell>
          <cell r="C156">
            <v>5</v>
          </cell>
          <cell r="D156">
            <v>42068300</v>
          </cell>
          <cell r="E156">
            <v>2.625</v>
          </cell>
          <cell r="F156">
            <v>0.73850000000000005</v>
          </cell>
          <cell r="G156">
            <v>30.02</v>
          </cell>
          <cell r="H156">
            <v>3.2550000000000001E-3</v>
          </cell>
          <cell r="I156">
            <v>4.92</v>
          </cell>
        </row>
        <row r="157">
          <cell r="A157">
            <v>154</v>
          </cell>
          <cell r="B157" t="str">
            <v>GGaluGA285599</v>
          </cell>
          <cell r="C157">
            <v>5</v>
          </cell>
          <cell r="D157">
            <v>42390543</v>
          </cell>
          <cell r="E157">
            <v>1.853</v>
          </cell>
          <cell r="F157">
            <v>0.80989999999999995</v>
          </cell>
          <cell r="G157">
            <v>29.65</v>
          </cell>
          <cell r="H157">
            <v>3.2729999999999999E-3</v>
          </cell>
          <cell r="I157">
            <v>4.9400000000000004</v>
          </cell>
        </row>
        <row r="158">
          <cell r="A158">
            <v>155</v>
          </cell>
          <cell r="B158" t="str">
            <v>GGaluGA291307</v>
          </cell>
          <cell r="C158">
            <v>5</v>
          </cell>
          <cell r="D158">
            <v>56293287</v>
          </cell>
          <cell r="E158">
            <v>0.88200000000000001</v>
          </cell>
          <cell r="F158">
            <v>0.89600000000000002</v>
          </cell>
          <cell r="G158">
            <v>13.38</v>
          </cell>
          <cell r="H158">
            <v>0.1595</v>
          </cell>
          <cell r="I158">
            <v>1.1300000000000001</v>
          </cell>
        </row>
        <row r="159">
          <cell r="A159">
            <v>156</v>
          </cell>
          <cell r="B159" t="str">
            <v>rs14554723</v>
          </cell>
          <cell r="C159">
            <v>5</v>
          </cell>
          <cell r="D159">
            <v>56358943</v>
          </cell>
          <cell r="E159">
            <v>0.95730000000000004</v>
          </cell>
          <cell r="F159">
            <v>0.88729999999999998</v>
          </cell>
          <cell r="G159">
            <v>13.54</v>
          </cell>
          <cell r="H159">
            <v>0.1547</v>
          </cell>
          <cell r="I159">
            <v>1.1599999999999999</v>
          </cell>
        </row>
        <row r="160">
          <cell r="A160">
            <v>157</v>
          </cell>
          <cell r="B160" t="str">
            <v>rs14561934</v>
          </cell>
          <cell r="C160">
            <v>6</v>
          </cell>
          <cell r="D160">
            <v>2783592</v>
          </cell>
          <cell r="E160">
            <v>4.0890000000000004</v>
          </cell>
          <cell r="F160">
            <v>0.53720000000000001</v>
          </cell>
          <cell r="G160">
            <v>-4.181</v>
          </cell>
          <cell r="H160">
            <v>0.65129999999999999</v>
          </cell>
          <cell r="I160">
            <v>0.32</v>
          </cell>
        </row>
        <row r="161">
          <cell r="A161">
            <v>158</v>
          </cell>
          <cell r="B161" t="str">
            <v>rs13562096</v>
          </cell>
          <cell r="C161">
            <v>6</v>
          </cell>
          <cell r="D161">
            <v>3292946</v>
          </cell>
          <cell r="E161">
            <v>5.5229999999999997</v>
          </cell>
          <cell r="F161">
            <v>0.41089999999999999</v>
          </cell>
          <cell r="G161">
            <v>-14.3</v>
          </cell>
          <cell r="H161">
            <v>0.121</v>
          </cell>
          <cell r="I161">
            <v>1.59</v>
          </cell>
        </row>
        <row r="162">
          <cell r="A162">
            <v>159</v>
          </cell>
          <cell r="B162" t="str">
            <v>rs15758084</v>
          </cell>
          <cell r="C162">
            <v>6</v>
          </cell>
          <cell r="D162">
            <v>3417847</v>
          </cell>
          <cell r="E162">
            <v>-7.6120000000000001</v>
          </cell>
          <cell r="F162">
            <v>0.25700000000000001</v>
          </cell>
          <cell r="G162">
            <v>-18.559999999999999</v>
          </cell>
          <cell r="H162">
            <v>4.3929999999999997E-2</v>
          </cell>
          <cell r="I162">
            <v>2.5599999999999996</v>
          </cell>
        </row>
        <row r="163">
          <cell r="A163">
            <v>160</v>
          </cell>
          <cell r="B163" t="str">
            <v>GGaluGA294777</v>
          </cell>
          <cell r="C163">
            <v>6</v>
          </cell>
          <cell r="D163">
            <v>3843607</v>
          </cell>
          <cell r="E163">
            <v>-4.476</v>
          </cell>
          <cell r="F163">
            <v>0.51729999999999998</v>
          </cell>
          <cell r="G163">
            <v>-16.53</v>
          </cell>
          <cell r="H163">
            <v>7.5020000000000003E-2</v>
          </cell>
          <cell r="I163">
            <v>1.71</v>
          </cell>
        </row>
        <row r="164">
          <cell r="A164">
            <v>161</v>
          </cell>
          <cell r="B164" t="str">
            <v>rs14564481</v>
          </cell>
          <cell r="C164">
            <v>6</v>
          </cell>
          <cell r="D164">
            <v>4326810</v>
          </cell>
          <cell r="E164">
            <v>-22.64</v>
          </cell>
          <cell r="F164">
            <v>1.2290000000000001E-3</v>
          </cell>
          <cell r="G164">
            <v>9.5129999999999998E-4</v>
          </cell>
          <cell r="H164">
            <v>0.99990000000000001</v>
          </cell>
          <cell r="I164">
            <v>5.49</v>
          </cell>
        </row>
        <row r="165">
          <cell r="A165">
            <v>162</v>
          </cell>
          <cell r="B165" t="str">
            <v>GGaluGA297847</v>
          </cell>
          <cell r="C165">
            <v>6</v>
          </cell>
          <cell r="D165">
            <v>10472794</v>
          </cell>
          <cell r="E165">
            <v>8.9369999999999994</v>
          </cell>
          <cell r="F165">
            <v>0.17180000000000001</v>
          </cell>
          <cell r="G165">
            <v>5.5549999999999997</v>
          </cell>
          <cell r="H165">
            <v>0.5554</v>
          </cell>
          <cell r="I165">
            <v>1.34</v>
          </cell>
        </row>
        <row r="166">
          <cell r="A166">
            <v>163</v>
          </cell>
          <cell r="B166" t="str">
            <v>rs16542328</v>
          </cell>
          <cell r="C166">
            <v>6</v>
          </cell>
          <cell r="D166">
            <v>10764502</v>
          </cell>
          <cell r="E166">
            <v>7.9249999999999998</v>
          </cell>
          <cell r="F166">
            <v>0.2324</v>
          </cell>
          <cell r="G166">
            <v>5.4610000000000003</v>
          </cell>
          <cell r="H166">
            <v>0.56399999999999995</v>
          </cell>
          <cell r="I166">
            <v>1.1000000000000001</v>
          </cell>
        </row>
        <row r="167">
          <cell r="A167">
            <v>164</v>
          </cell>
          <cell r="B167" t="str">
            <v>GGaluGA298346</v>
          </cell>
          <cell r="C167">
            <v>6</v>
          </cell>
          <cell r="D167">
            <v>11487931</v>
          </cell>
          <cell r="E167">
            <v>-3.3260000000000001</v>
          </cell>
          <cell r="F167">
            <v>0.59630000000000005</v>
          </cell>
          <cell r="G167">
            <v>-9.0269999999999992</v>
          </cell>
          <cell r="H167">
            <v>0.33410000000000001</v>
          </cell>
          <cell r="I167">
            <v>0.67</v>
          </cell>
        </row>
        <row r="168">
          <cell r="A168">
            <v>165</v>
          </cell>
          <cell r="B168" t="str">
            <v>GGaluGA299172</v>
          </cell>
          <cell r="C168">
            <v>6</v>
          </cell>
          <cell r="D168">
            <v>15230662</v>
          </cell>
          <cell r="E168">
            <v>-0.35489999999999999</v>
          </cell>
          <cell r="F168">
            <v>0.95499999999999996</v>
          </cell>
          <cell r="G168">
            <v>-4.7039999999999997</v>
          </cell>
          <cell r="H168">
            <v>0.61050000000000004</v>
          </cell>
          <cell r="I168">
            <v>0.14000000000000001</v>
          </cell>
        </row>
        <row r="169">
          <cell r="A169">
            <v>166</v>
          </cell>
          <cell r="B169" t="str">
            <v>rs16564590</v>
          </cell>
          <cell r="C169">
            <v>6</v>
          </cell>
          <cell r="D169">
            <v>30021822</v>
          </cell>
          <cell r="E169">
            <v>12.36</v>
          </cell>
          <cell r="F169">
            <v>0.20519999999999999</v>
          </cell>
          <cell r="G169">
            <v>-0.81330000000000002</v>
          </cell>
          <cell r="H169">
            <v>0.94510000000000005</v>
          </cell>
          <cell r="I169">
            <v>1.42</v>
          </cell>
        </row>
        <row r="170">
          <cell r="A170">
            <v>167</v>
          </cell>
          <cell r="B170" t="str">
            <v>rs13582156</v>
          </cell>
          <cell r="C170">
            <v>6</v>
          </cell>
          <cell r="D170">
            <v>30371537</v>
          </cell>
          <cell r="E170">
            <v>6.9370000000000003</v>
          </cell>
          <cell r="F170">
            <v>0.36109999999999998</v>
          </cell>
          <cell r="G170">
            <v>-8.8520000000000003</v>
          </cell>
          <cell r="H170">
            <v>0.3674</v>
          </cell>
          <cell r="I170">
            <v>1.27</v>
          </cell>
        </row>
        <row r="171">
          <cell r="A171">
            <v>168</v>
          </cell>
          <cell r="B171" t="str">
            <v>rs13740371</v>
          </cell>
          <cell r="C171">
            <v>7</v>
          </cell>
          <cell r="D171">
            <v>5173724</v>
          </cell>
          <cell r="E171">
            <v>-7.5670000000000002</v>
          </cell>
          <cell r="F171">
            <v>0.42220000000000002</v>
          </cell>
          <cell r="G171">
            <v>2.8029999999999999</v>
          </cell>
          <cell r="H171">
            <v>0.81410000000000005</v>
          </cell>
          <cell r="I171">
            <v>0.38</v>
          </cell>
        </row>
        <row r="172">
          <cell r="A172">
            <v>169</v>
          </cell>
          <cell r="B172" t="str">
            <v>rs16578406</v>
          </cell>
          <cell r="C172">
            <v>7</v>
          </cell>
          <cell r="D172">
            <v>5335603</v>
          </cell>
          <cell r="E172">
            <v>1.079</v>
          </cell>
          <cell r="F172">
            <v>0.89290000000000003</v>
          </cell>
          <cell r="G172">
            <v>-20.47</v>
          </cell>
          <cell r="H172">
            <v>5.6050000000000003E-2</v>
          </cell>
          <cell r="I172">
            <v>2.2799999999999998</v>
          </cell>
        </row>
        <row r="173">
          <cell r="A173">
            <v>170</v>
          </cell>
          <cell r="B173" t="str">
            <v>rs14603605</v>
          </cell>
          <cell r="C173">
            <v>7</v>
          </cell>
          <cell r="D173">
            <v>5725380</v>
          </cell>
          <cell r="E173">
            <v>7.6589999999999998</v>
          </cell>
          <cell r="F173">
            <v>0.37390000000000001</v>
          </cell>
          <cell r="G173">
            <v>-23.16</v>
          </cell>
          <cell r="H173">
            <v>3.7909999999999999E-2</v>
          </cell>
          <cell r="I173">
            <v>2.2199999999999998</v>
          </cell>
        </row>
        <row r="174">
          <cell r="A174">
            <v>171</v>
          </cell>
          <cell r="B174" t="str">
            <v>rs14619645</v>
          </cell>
          <cell r="C174">
            <v>7</v>
          </cell>
          <cell r="D174">
            <v>25413351</v>
          </cell>
          <cell r="E174">
            <v>11.79</v>
          </cell>
          <cell r="F174">
            <v>6.5320000000000003E-2</v>
          </cell>
          <cell r="G174">
            <v>22.27</v>
          </cell>
          <cell r="H174">
            <v>1.7420000000000001E-2</v>
          </cell>
          <cell r="I174">
            <v>3.87</v>
          </cell>
        </row>
        <row r="175">
          <cell r="A175">
            <v>172</v>
          </cell>
          <cell r="B175" t="str">
            <v>rs15870230</v>
          </cell>
          <cell r="C175">
            <v>7</v>
          </cell>
          <cell r="D175">
            <v>25638877</v>
          </cell>
          <cell r="E175">
            <v>5.3159999999999998</v>
          </cell>
          <cell r="F175">
            <v>0.41170000000000001</v>
          </cell>
          <cell r="G175">
            <v>24.92</v>
          </cell>
          <cell r="H175">
            <v>6.587E-3</v>
          </cell>
          <cell r="I175">
            <v>3.9899999999999998</v>
          </cell>
        </row>
        <row r="176">
          <cell r="A176">
            <v>173</v>
          </cell>
          <cell r="B176" t="str">
            <v>rs15870814</v>
          </cell>
          <cell r="C176">
            <v>7</v>
          </cell>
          <cell r="D176">
            <v>25922725</v>
          </cell>
          <cell r="E176">
            <v>4.0720000000000001</v>
          </cell>
          <cell r="F176">
            <v>0.5323</v>
          </cell>
          <cell r="G176">
            <v>26.9</v>
          </cell>
          <cell r="H176">
            <v>3.356E-3</v>
          </cell>
          <cell r="I176">
            <v>4.46</v>
          </cell>
        </row>
        <row r="177">
          <cell r="A177">
            <v>174</v>
          </cell>
          <cell r="B177" t="str">
            <v>GGaluGA317562</v>
          </cell>
          <cell r="C177">
            <v>7</v>
          </cell>
          <cell r="D177">
            <v>26128249</v>
          </cell>
          <cell r="E177">
            <v>13.59</v>
          </cell>
          <cell r="F177">
            <v>4.156E-2</v>
          </cell>
          <cell r="G177">
            <v>13.53</v>
          </cell>
          <cell r="H177">
            <v>0.14119999999999999</v>
          </cell>
          <cell r="I177">
            <v>3.33</v>
          </cell>
        </row>
        <row r="178">
          <cell r="A178">
            <v>175</v>
          </cell>
          <cell r="B178" t="str">
            <v>rs14622611</v>
          </cell>
          <cell r="C178">
            <v>7</v>
          </cell>
          <cell r="D178">
            <v>27830227</v>
          </cell>
          <cell r="E178">
            <v>-3.1720000000000002</v>
          </cell>
          <cell r="F178">
            <v>0.63700000000000001</v>
          </cell>
          <cell r="G178">
            <v>7.2430000000000003</v>
          </cell>
          <cell r="H178">
            <v>0.43190000000000001</v>
          </cell>
          <cell r="I178">
            <v>0.45</v>
          </cell>
        </row>
        <row r="179">
          <cell r="A179">
            <v>176</v>
          </cell>
          <cell r="B179" t="str">
            <v>rs13599343</v>
          </cell>
          <cell r="C179">
            <v>7</v>
          </cell>
          <cell r="D179">
            <v>30416123</v>
          </cell>
          <cell r="E179">
            <v>15.84</v>
          </cell>
          <cell r="F179">
            <v>0.36699999999999999</v>
          </cell>
          <cell r="G179" t="str">
            <v>NA</v>
          </cell>
          <cell r="H179" t="str">
            <v>NA</v>
          </cell>
          <cell r="I179">
            <v>0.82000000000000006</v>
          </cell>
        </row>
        <row r="180">
          <cell r="A180">
            <v>177</v>
          </cell>
          <cell r="B180" t="str">
            <v>rs13599796</v>
          </cell>
          <cell r="C180">
            <v>7</v>
          </cell>
          <cell r="D180">
            <v>31250201</v>
          </cell>
          <cell r="E180">
            <v>-8.9830000000000005</v>
          </cell>
          <cell r="F180">
            <v>0.2999</v>
          </cell>
          <cell r="G180">
            <v>6.2409999999999997</v>
          </cell>
          <cell r="H180">
            <v>0.57120000000000004</v>
          </cell>
          <cell r="I180">
            <v>1.45</v>
          </cell>
        </row>
        <row r="181">
          <cell r="A181">
            <v>178</v>
          </cell>
          <cell r="B181" t="str">
            <v>rs14631311</v>
          </cell>
          <cell r="C181">
            <v>7</v>
          </cell>
          <cell r="D181">
            <v>35271306</v>
          </cell>
          <cell r="E181">
            <v>4.7160000000000002</v>
          </cell>
          <cell r="F181">
            <v>0.49669999999999997</v>
          </cell>
          <cell r="G181">
            <v>1.9</v>
          </cell>
          <cell r="H181">
            <v>0.83830000000000005</v>
          </cell>
          <cell r="I181">
            <v>0.27</v>
          </cell>
        </row>
        <row r="182">
          <cell r="A182">
            <v>179</v>
          </cell>
          <cell r="B182" t="str">
            <v>GGaluGA324571</v>
          </cell>
          <cell r="C182">
            <v>8</v>
          </cell>
          <cell r="D182">
            <v>6442941</v>
          </cell>
          <cell r="E182">
            <v>10.029999999999999</v>
          </cell>
          <cell r="F182">
            <v>0.2248</v>
          </cell>
          <cell r="G182">
            <v>6.7249999999999996</v>
          </cell>
          <cell r="H182">
            <v>0.52610000000000001</v>
          </cell>
          <cell r="I182">
            <v>0.74</v>
          </cell>
        </row>
        <row r="183">
          <cell r="A183">
            <v>180</v>
          </cell>
          <cell r="B183" t="str">
            <v>rs13662679</v>
          </cell>
          <cell r="C183">
            <v>8</v>
          </cell>
          <cell r="D183">
            <v>6547761</v>
          </cell>
          <cell r="E183">
            <v>10.16</v>
          </cell>
          <cell r="F183">
            <v>0.21859999999999999</v>
          </cell>
          <cell r="G183">
            <v>6.3920000000000003</v>
          </cell>
          <cell r="H183">
            <v>0.54600000000000004</v>
          </cell>
          <cell r="I183">
            <v>0.76</v>
          </cell>
        </row>
        <row r="184">
          <cell r="A184">
            <v>181</v>
          </cell>
          <cell r="B184" t="str">
            <v>GGaluGA330803</v>
          </cell>
          <cell r="C184">
            <v>8</v>
          </cell>
          <cell r="D184">
            <v>23095352</v>
          </cell>
          <cell r="E184">
            <v>-0.13469999999999999</v>
          </cell>
          <cell r="F184">
            <v>0.98380000000000001</v>
          </cell>
          <cell r="G184">
            <v>-32.799999999999997</v>
          </cell>
          <cell r="H184">
            <v>5.6879999999999995E-4</v>
          </cell>
          <cell r="I184">
            <v>6.38</v>
          </cell>
        </row>
        <row r="185">
          <cell r="A185">
            <v>182</v>
          </cell>
          <cell r="B185" t="str">
            <v>rs14653619</v>
          </cell>
          <cell r="C185">
            <v>8</v>
          </cell>
          <cell r="D185">
            <v>23372766</v>
          </cell>
          <cell r="E185">
            <v>3.6269999999999998</v>
          </cell>
          <cell r="F185">
            <v>0.58520000000000005</v>
          </cell>
          <cell r="G185">
            <v>-31.53</v>
          </cell>
          <cell r="H185">
            <v>9.3530000000000002E-4</v>
          </cell>
          <cell r="I185">
            <v>6.62</v>
          </cell>
        </row>
        <row r="186">
          <cell r="A186">
            <v>183</v>
          </cell>
          <cell r="B186" t="str">
            <v>rs16650916</v>
          </cell>
          <cell r="C186">
            <v>9</v>
          </cell>
          <cell r="D186">
            <v>83281</v>
          </cell>
          <cell r="E186">
            <v>7.9340000000000002</v>
          </cell>
          <cell r="F186">
            <v>0.26879999999999998</v>
          </cell>
          <cell r="G186">
            <v>-1.099</v>
          </cell>
          <cell r="H186">
            <v>0.90969999999999995</v>
          </cell>
          <cell r="I186">
            <v>0.65</v>
          </cell>
        </row>
        <row r="187">
          <cell r="A187">
            <v>184</v>
          </cell>
          <cell r="B187" t="str">
            <v>rs15979763</v>
          </cell>
          <cell r="C187">
            <v>9</v>
          </cell>
          <cell r="D187">
            <v>17844517</v>
          </cell>
          <cell r="E187">
            <v>17.350000000000001</v>
          </cell>
          <cell r="F187">
            <v>1.9720000000000001E-2</v>
          </cell>
          <cell r="G187">
            <v>27.82</v>
          </cell>
          <cell r="H187">
            <v>6.1749999999999999E-3</v>
          </cell>
          <cell r="I187">
            <v>4.6399999999999997</v>
          </cell>
        </row>
        <row r="188">
          <cell r="A188">
            <v>185</v>
          </cell>
          <cell r="B188" t="str">
            <v>GGaluGA342235</v>
          </cell>
          <cell r="C188">
            <v>9</v>
          </cell>
          <cell r="D188">
            <v>17989739</v>
          </cell>
          <cell r="E188">
            <v>19.47</v>
          </cell>
          <cell r="F188">
            <v>1.132E-2</v>
          </cell>
          <cell r="G188">
            <v>23.11</v>
          </cell>
          <cell r="H188">
            <v>2.5420000000000002E-2</v>
          </cell>
          <cell r="I188">
            <v>3.98</v>
          </cell>
        </row>
        <row r="189">
          <cell r="A189">
            <v>186</v>
          </cell>
          <cell r="B189" t="str">
            <v>rs14679078</v>
          </cell>
          <cell r="C189">
            <v>9</v>
          </cell>
          <cell r="D189">
            <v>18869738</v>
          </cell>
          <cell r="E189">
            <v>21.35</v>
          </cell>
          <cell r="F189">
            <v>5.7260000000000002E-3</v>
          </cell>
          <cell r="G189">
            <v>3.5670000000000002</v>
          </cell>
          <cell r="H189">
            <v>0.7319</v>
          </cell>
          <cell r="I189">
            <v>4.3899999999999997</v>
          </cell>
        </row>
        <row r="190">
          <cell r="A190">
            <v>187</v>
          </cell>
          <cell r="B190" t="str">
            <v>rs14679184</v>
          </cell>
          <cell r="C190">
            <v>9</v>
          </cell>
          <cell r="D190">
            <v>18960813</v>
          </cell>
          <cell r="E190">
            <v>21.82</v>
          </cell>
          <cell r="F190">
            <v>4.7699999999999999E-3</v>
          </cell>
          <cell r="G190">
            <v>3.7229999999999999</v>
          </cell>
          <cell r="H190">
            <v>0.72060000000000002</v>
          </cell>
          <cell r="I190">
            <v>4.5599999999999996</v>
          </cell>
        </row>
        <row r="191">
          <cell r="A191">
            <v>188</v>
          </cell>
          <cell r="B191" t="str">
            <v>rs14000513</v>
          </cell>
          <cell r="C191">
            <v>10</v>
          </cell>
          <cell r="D191">
            <v>1169423</v>
          </cell>
          <cell r="E191">
            <v>-14.2</v>
          </cell>
          <cell r="F191">
            <v>4.6010000000000002E-2</v>
          </cell>
          <cell r="G191">
            <v>-2.681</v>
          </cell>
          <cell r="H191">
            <v>0.77470000000000006</v>
          </cell>
          <cell r="I191">
            <v>2.1999999999999997</v>
          </cell>
        </row>
        <row r="192">
          <cell r="A192">
            <v>189</v>
          </cell>
          <cell r="B192" t="str">
            <v>rs15570463</v>
          </cell>
          <cell r="C192">
            <v>10</v>
          </cell>
          <cell r="D192">
            <v>5796424</v>
          </cell>
          <cell r="E192">
            <v>12.71</v>
          </cell>
          <cell r="F192">
            <v>3.0030000000000001E-2</v>
          </cell>
          <cell r="G192">
            <v>-9.587E-3</v>
          </cell>
          <cell r="H192">
            <v>0.99919999999999998</v>
          </cell>
          <cell r="I192">
            <v>2.4500000000000002</v>
          </cell>
        </row>
        <row r="193">
          <cell r="A193">
            <v>190</v>
          </cell>
          <cell r="B193" t="str">
            <v>GGaluGA068581</v>
          </cell>
          <cell r="C193">
            <v>10</v>
          </cell>
          <cell r="D193">
            <v>8504427</v>
          </cell>
          <cell r="E193">
            <v>31.95</v>
          </cell>
          <cell r="F193">
            <v>6.7710000000000005E-7</v>
          </cell>
          <cell r="G193">
            <v>9.1059999999999999</v>
          </cell>
          <cell r="H193">
            <v>0.31719999999999998</v>
          </cell>
          <cell r="I193" t="str">
            <v>12,85**</v>
          </cell>
        </row>
        <row r="194">
          <cell r="A194">
            <v>191</v>
          </cell>
          <cell r="B194" t="str">
            <v>GGaluGA070600</v>
          </cell>
          <cell r="C194">
            <v>10</v>
          </cell>
          <cell r="D194">
            <v>13015087</v>
          </cell>
          <cell r="E194">
            <v>-0.1537</v>
          </cell>
          <cell r="F194">
            <v>0.98399999999999999</v>
          </cell>
          <cell r="G194">
            <v>4.532</v>
          </cell>
          <cell r="H194">
            <v>0.65759999999999996</v>
          </cell>
          <cell r="I194">
            <v>0.12</v>
          </cell>
        </row>
        <row r="195">
          <cell r="A195">
            <v>192</v>
          </cell>
          <cell r="B195" t="str">
            <v>rs14950004</v>
          </cell>
          <cell r="C195">
            <v>10</v>
          </cell>
          <cell r="D195">
            <v>13022317</v>
          </cell>
          <cell r="E195">
            <v>1.6850000000000001</v>
          </cell>
          <cell r="F195">
            <v>0.82389999999999997</v>
          </cell>
          <cell r="G195">
            <v>3.23</v>
          </cell>
          <cell r="H195">
            <v>0.74829999999999997</v>
          </cell>
          <cell r="I195">
            <v>0.13</v>
          </cell>
        </row>
        <row r="196">
          <cell r="A196">
            <v>193</v>
          </cell>
          <cell r="B196" t="str">
            <v>rs14021051</v>
          </cell>
          <cell r="C196">
            <v>11</v>
          </cell>
          <cell r="D196">
            <v>6375545</v>
          </cell>
          <cell r="E196">
            <v>15.78</v>
          </cell>
          <cell r="F196">
            <v>2.8070000000000001E-2</v>
          </cell>
          <cell r="G196">
            <v>-6.907</v>
          </cell>
          <cell r="H196">
            <v>0.48020000000000002</v>
          </cell>
          <cell r="I196">
            <v>3.37</v>
          </cell>
        </row>
        <row r="197">
          <cell r="A197">
            <v>194</v>
          </cell>
          <cell r="B197" t="str">
            <v>GGaluGA076835</v>
          </cell>
          <cell r="C197">
            <v>11</v>
          </cell>
          <cell r="D197">
            <v>8603068</v>
          </cell>
          <cell r="E197">
            <v>-8.641</v>
          </cell>
          <cell r="F197">
            <v>0.1782</v>
          </cell>
          <cell r="G197">
            <v>-4.9639999999999997E-2</v>
          </cell>
          <cell r="H197">
            <v>0.99570000000000003</v>
          </cell>
          <cell r="I197">
            <v>0.93</v>
          </cell>
        </row>
        <row r="198">
          <cell r="A198">
            <v>195</v>
          </cell>
          <cell r="B198" t="str">
            <v>rs14023091</v>
          </cell>
          <cell r="C198">
            <v>11</v>
          </cell>
          <cell r="D198">
            <v>8635361</v>
          </cell>
          <cell r="E198">
            <v>-9.4789999999999992</v>
          </cell>
          <cell r="F198">
            <v>0.14000000000000001</v>
          </cell>
          <cell r="G198">
            <v>-1.389</v>
          </cell>
          <cell r="H198">
            <v>0.88119999999999998</v>
          </cell>
          <cell r="I198">
            <v>1.1000000000000001</v>
          </cell>
        </row>
        <row r="199">
          <cell r="A199">
            <v>196</v>
          </cell>
          <cell r="B199" t="str">
            <v>rs14963115</v>
          </cell>
          <cell r="C199">
            <v>11</v>
          </cell>
          <cell r="D199">
            <v>8868313</v>
          </cell>
          <cell r="E199">
            <v>-13.17</v>
          </cell>
          <cell r="F199">
            <v>3.9410000000000001E-2</v>
          </cell>
          <cell r="G199">
            <v>3.3809999999999998</v>
          </cell>
          <cell r="H199">
            <v>0.71579999999999999</v>
          </cell>
          <cell r="I199">
            <v>2.3499999999999996</v>
          </cell>
        </row>
        <row r="200">
          <cell r="A200">
            <v>197</v>
          </cell>
          <cell r="B200" t="str">
            <v>GGaluGA078617</v>
          </cell>
          <cell r="C200">
            <v>11</v>
          </cell>
          <cell r="D200">
            <v>14612818</v>
          </cell>
          <cell r="E200">
            <v>-4.04</v>
          </cell>
          <cell r="F200">
            <v>0.58350000000000002</v>
          </cell>
          <cell r="G200">
            <v>-12.62</v>
          </cell>
          <cell r="H200">
            <v>0.1963</v>
          </cell>
          <cell r="I200">
            <v>1.31</v>
          </cell>
        </row>
        <row r="201">
          <cell r="A201">
            <v>198</v>
          </cell>
          <cell r="B201" t="str">
            <v>rs14030012</v>
          </cell>
          <cell r="C201">
            <v>12</v>
          </cell>
          <cell r="D201">
            <v>521585</v>
          </cell>
          <cell r="E201">
            <v>6.5570000000000004</v>
          </cell>
          <cell r="F201">
            <v>0.84319999999999995</v>
          </cell>
          <cell r="G201">
            <v>13.7</v>
          </cell>
          <cell r="H201">
            <v>0.69089999999999996</v>
          </cell>
          <cell r="I201">
            <v>0.25</v>
          </cell>
        </row>
        <row r="202">
          <cell r="A202">
            <v>199</v>
          </cell>
          <cell r="B202" t="str">
            <v>rs14030273</v>
          </cell>
          <cell r="C202">
            <v>12</v>
          </cell>
          <cell r="D202">
            <v>698342</v>
          </cell>
          <cell r="E202">
            <v>-16.78</v>
          </cell>
          <cell r="F202">
            <v>0.47420000000000001</v>
          </cell>
          <cell r="G202">
            <v>-3.6070000000000002</v>
          </cell>
          <cell r="H202">
            <v>0.8881</v>
          </cell>
          <cell r="I202">
            <v>0.87</v>
          </cell>
        </row>
        <row r="203">
          <cell r="A203">
            <v>200</v>
          </cell>
          <cell r="B203" t="str">
            <v>GGaluGA080760</v>
          </cell>
          <cell r="C203">
            <v>12</v>
          </cell>
          <cell r="D203">
            <v>704482</v>
          </cell>
          <cell r="E203">
            <v>-16.84</v>
          </cell>
          <cell r="F203">
            <v>0.47260000000000002</v>
          </cell>
          <cell r="G203">
            <v>-3.5249999999999999</v>
          </cell>
          <cell r="H203">
            <v>0.89059999999999995</v>
          </cell>
          <cell r="I203">
            <v>0.89</v>
          </cell>
        </row>
        <row r="204">
          <cell r="A204">
            <v>201</v>
          </cell>
          <cell r="B204" t="str">
            <v>rs15630281</v>
          </cell>
          <cell r="C204">
            <v>12</v>
          </cell>
          <cell r="D204">
            <v>1263915</v>
          </cell>
          <cell r="E204">
            <v>-1.609</v>
          </cell>
          <cell r="F204">
            <v>0.84099999999999997</v>
          </cell>
          <cell r="G204">
            <v>5.1669999999999998</v>
          </cell>
          <cell r="H204">
            <v>0.63180000000000003</v>
          </cell>
          <cell r="I204">
            <v>0.25</v>
          </cell>
        </row>
        <row r="205">
          <cell r="A205">
            <v>202</v>
          </cell>
          <cell r="B205" t="str">
            <v>rs15637974</v>
          </cell>
          <cell r="C205">
            <v>12</v>
          </cell>
          <cell r="D205">
            <v>4765133</v>
          </cell>
          <cell r="E205">
            <v>2.2890000000000001</v>
          </cell>
          <cell r="F205">
            <v>0.73019999999999996</v>
          </cell>
          <cell r="G205">
            <v>-17.47</v>
          </cell>
          <cell r="H205">
            <v>5.7419999999999999E-2</v>
          </cell>
          <cell r="I205">
            <v>1.8800000000000001</v>
          </cell>
        </row>
        <row r="206">
          <cell r="A206">
            <v>203</v>
          </cell>
          <cell r="B206" t="str">
            <v>GGaluGA083170</v>
          </cell>
          <cell r="C206">
            <v>12</v>
          </cell>
          <cell r="D206">
            <v>5797866</v>
          </cell>
          <cell r="E206">
            <v>-9.6059999999999999</v>
          </cell>
          <cell r="F206">
            <v>0.16020000000000001</v>
          </cell>
          <cell r="G206">
            <v>-24.42</v>
          </cell>
          <cell r="H206">
            <v>9.0530000000000003E-3</v>
          </cell>
          <cell r="I206">
            <v>3.85</v>
          </cell>
        </row>
        <row r="207">
          <cell r="A207">
            <v>204</v>
          </cell>
          <cell r="B207" t="str">
            <v>rs15668436</v>
          </cell>
          <cell r="C207">
            <v>12</v>
          </cell>
          <cell r="D207">
            <v>17229693</v>
          </cell>
          <cell r="E207">
            <v>12.18</v>
          </cell>
          <cell r="F207">
            <v>0.10299999999999999</v>
          </cell>
          <cell r="G207">
            <v>33.5</v>
          </cell>
          <cell r="H207">
            <v>6.2960000000000002E-4</v>
          </cell>
          <cell r="I207" t="str">
            <v>10,33**</v>
          </cell>
        </row>
        <row r="208">
          <cell r="A208">
            <v>205</v>
          </cell>
          <cell r="B208" t="str">
            <v>rs13728542</v>
          </cell>
          <cell r="C208">
            <v>13</v>
          </cell>
          <cell r="D208">
            <v>1928249</v>
          </cell>
          <cell r="E208">
            <v>0.86509999999999998</v>
          </cell>
          <cell r="F208">
            <v>0.89829999999999999</v>
          </cell>
          <cell r="G208">
            <v>-12.98</v>
          </cell>
          <cell r="H208">
            <v>0.1595</v>
          </cell>
          <cell r="I208">
            <v>1</v>
          </cell>
        </row>
        <row r="209">
          <cell r="A209">
            <v>206</v>
          </cell>
          <cell r="B209" t="str">
            <v>rs15684129</v>
          </cell>
          <cell r="C209">
            <v>13</v>
          </cell>
          <cell r="D209">
            <v>4992949</v>
          </cell>
          <cell r="E209">
            <v>-3.5670000000000002</v>
          </cell>
          <cell r="F209">
            <v>0.60289999999999999</v>
          </cell>
          <cell r="G209">
            <v>-8.0690000000000008</v>
          </cell>
          <cell r="H209">
            <v>0.40400000000000003</v>
          </cell>
          <cell r="I209">
            <v>0.68</v>
          </cell>
        </row>
        <row r="210">
          <cell r="A210">
            <v>207</v>
          </cell>
          <cell r="B210" t="str">
            <v>rs13726878</v>
          </cell>
          <cell r="C210">
            <v>13</v>
          </cell>
          <cell r="D210">
            <v>5988992</v>
          </cell>
          <cell r="E210">
            <v>1.3089999999999999</v>
          </cell>
          <cell r="F210">
            <v>0.86650000000000005</v>
          </cell>
          <cell r="G210">
            <v>-4.5529999999999999</v>
          </cell>
          <cell r="H210">
            <v>0.67</v>
          </cell>
          <cell r="I210">
            <v>9.9999999999999992E-2</v>
          </cell>
        </row>
        <row r="211">
          <cell r="A211">
            <v>208</v>
          </cell>
          <cell r="B211" t="str">
            <v>rs14059068</v>
          </cell>
          <cell r="C211">
            <v>13</v>
          </cell>
          <cell r="D211">
            <v>9967803</v>
          </cell>
          <cell r="E211">
            <v>21.45</v>
          </cell>
          <cell r="F211">
            <v>1.7650000000000001E-3</v>
          </cell>
          <cell r="G211">
            <v>18.04</v>
          </cell>
          <cell r="H211">
            <v>5.663E-2</v>
          </cell>
          <cell r="I211" t="str">
            <v>9,08*</v>
          </cell>
        </row>
        <row r="212">
          <cell r="A212">
            <v>209</v>
          </cell>
          <cell r="B212" t="str">
            <v>rs14066803</v>
          </cell>
          <cell r="C212">
            <v>13</v>
          </cell>
          <cell r="D212">
            <v>13626922</v>
          </cell>
          <cell r="E212">
            <v>7.125</v>
          </cell>
          <cell r="F212">
            <v>0.29310000000000003</v>
          </cell>
          <cell r="G212">
            <v>-5.6340000000000003</v>
          </cell>
          <cell r="H212">
            <v>0.54120000000000001</v>
          </cell>
          <cell r="I212">
            <v>0.78</v>
          </cell>
        </row>
        <row r="213">
          <cell r="A213">
            <v>210</v>
          </cell>
          <cell r="B213" t="str">
            <v>rs14064249</v>
          </cell>
          <cell r="C213">
            <v>13</v>
          </cell>
          <cell r="D213">
            <v>15500903</v>
          </cell>
          <cell r="E213">
            <v>-0.35560000000000003</v>
          </cell>
          <cell r="F213">
            <v>0.95750000000000002</v>
          </cell>
          <cell r="G213">
            <v>2.6480000000000001</v>
          </cell>
          <cell r="H213">
            <v>0.77439999999999998</v>
          </cell>
          <cell r="I213">
            <v>0.05</v>
          </cell>
        </row>
        <row r="214">
          <cell r="A214">
            <v>211</v>
          </cell>
          <cell r="B214" t="str">
            <v>GGaluGA097819</v>
          </cell>
          <cell r="C214">
            <v>13</v>
          </cell>
          <cell r="D214">
            <v>16014086</v>
          </cell>
          <cell r="E214">
            <v>7.149</v>
          </cell>
          <cell r="F214">
            <v>0.27029999999999998</v>
          </cell>
          <cell r="G214">
            <v>14.37</v>
          </cell>
          <cell r="H214">
            <v>0.1173</v>
          </cell>
          <cell r="I214">
            <v>1.8</v>
          </cell>
        </row>
        <row r="215">
          <cell r="A215">
            <v>212</v>
          </cell>
          <cell r="B215" t="str">
            <v>rs14068810</v>
          </cell>
          <cell r="C215">
            <v>14</v>
          </cell>
          <cell r="D215">
            <v>215191</v>
          </cell>
          <cell r="E215">
            <v>19.68</v>
          </cell>
          <cell r="F215">
            <v>9.2730000000000007E-2</v>
          </cell>
          <cell r="G215" t="str">
            <v>NA</v>
          </cell>
          <cell r="H215" t="str">
            <v>NA</v>
          </cell>
          <cell r="I215">
            <v>2.84</v>
          </cell>
        </row>
        <row r="216">
          <cell r="A216">
            <v>213</v>
          </cell>
          <cell r="B216" t="str">
            <v>rs14069341</v>
          </cell>
          <cell r="C216">
            <v>14</v>
          </cell>
          <cell r="D216">
            <v>1230229</v>
          </cell>
          <cell r="E216">
            <v>-14.56</v>
          </cell>
          <cell r="F216">
            <v>3.8309999999999997E-2</v>
          </cell>
          <cell r="G216">
            <v>3.6989999999999998</v>
          </cell>
          <cell r="H216">
            <v>0.69220000000000004</v>
          </cell>
          <cell r="I216">
            <v>2.1999999999999997</v>
          </cell>
        </row>
        <row r="217">
          <cell r="A217">
            <v>214</v>
          </cell>
          <cell r="B217" t="str">
            <v>GGaluGA101176</v>
          </cell>
          <cell r="C217">
            <v>14</v>
          </cell>
          <cell r="D217">
            <v>5140682</v>
          </cell>
          <cell r="E217">
            <v>-18.54</v>
          </cell>
          <cell r="F217">
            <v>7.5050000000000004E-3</v>
          </cell>
          <cell r="G217">
            <v>14.17</v>
          </cell>
          <cell r="H217">
            <v>0.1396</v>
          </cell>
          <cell r="I217">
            <v>6.48</v>
          </cell>
        </row>
        <row r="218">
          <cell r="A218">
            <v>215</v>
          </cell>
          <cell r="B218" t="str">
            <v>GGaluGA101359</v>
          </cell>
          <cell r="C218">
            <v>14</v>
          </cell>
          <cell r="D218">
            <v>5380252</v>
          </cell>
          <cell r="E218">
            <v>-1.7709999999999999</v>
          </cell>
          <cell r="F218">
            <v>0.79759999999999998</v>
          </cell>
          <cell r="G218">
            <v>0.33529999999999999</v>
          </cell>
          <cell r="H218">
            <v>0.97219999999999995</v>
          </cell>
          <cell r="I218">
            <v>0.04</v>
          </cell>
        </row>
        <row r="219">
          <cell r="A219">
            <v>216</v>
          </cell>
          <cell r="B219" t="str">
            <v>rs15732170</v>
          </cell>
          <cell r="C219">
            <v>14</v>
          </cell>
          <cell r="D219">
            <v>7076214</v>
          </cell>
          <cell r="E219">
            <v>10.61</v>
          </cell>
          <cell r="F219">
            <v>0.17050000000000001</v>
          </cell>
          <cell r="G219">
            <v>-22.54</v>
          </cell>
          <cell r="H219">
            <v>1.8849999999999999E-2</v>
          </cell>
          <cell r="I219">
            <v>3.64</v>
          </cell>
        </row>
        <row r="220">
          <cell r="A220">
            <v>217</v>
          </cell>
          <cell r="B220" t="str">
            <v>rs14087518</v>
          </cell>
          <cell r="C220">
            <v>15</v>
          </cell>
          <cell r="D220">
            <v>1864082</v>
          </cell>
          <cell r="E220">
            <v>-6.9939999999999998</v>
          </cell>
          <cell r="F220">
            <v>0.32090000000000002</v>
          </cell>
          <cell r="G220">
            <v>-12.17</v>
          </cell>
          <cell r="H220">
            <v>0.19020000000000001</v>
          </cell>
          <cell r="I220">
            <v>1.3800000000000001</v>
          </cell>
        </row>
        <row r="221">
          <cell r="A221">
            <v>218</v>
          </cell>
          <cell r="B221" t="str">
            <v>rs15766580</v>
          </cell>
          <cell r="C221">
            <v>15</v>
          </cell>
          <cell r="D221">
            <v>3027971</v>
          </cell>
          <cell r="E221">
            <v>1.111</v>
          </cell>
          <cell r="F221">
            <v>0.873</v>
          </cell>
          <cell r="G221">
            <v>-14.71</v>
          </cell>
          <cell r="H221">
            <v>0.1143</v>
          </cell>
          <cell r="I221">
            <v>1.32</v>
          </cell>
        </row>
        <row r="222">
          <cell r="A222">
            <v>219</v>
          </cell>
          <cell r="B222" t="str">
            <v>rs13629147</v>
          </cell>
          <cell r="C222">
            <v>15</v>
          </cell>
          <cell r="D222">
            <v>3229287</v>
          </cell>
          <cell r="E222">
            <v>-12.94</v>
          </cell>
          <cell r="F222">
            <v>7.8020000000000006E-2</v>
          </cell>
          <cell r="G222">
            <v>-26.99</v>
          </cell>
          <cell r="H222">
            <v>4.6899999999999997E-3</v>
          </cell>
          <cell r="I222">
            <v>4.62</v>
          </cell>
        </row>
        <row r="223">
          <cell r="A223">
            <v>220</v>
          </cell>
          <cell r="B223" t="str">
            <v>rs15019205</v>
          </cell>
          <cell r="C223">
            <v>15</v>
          </cell>
          <cell r="D223">
            <v>3480829</v>
          </cell>
          <cell r="E223">
            <v>-2.9350000000000001</v>
          </cell>
          <cell r="F223">
            <v>0.68110000000000004</v>
          </cell>
          <cell r="G223">
            <v>-6.8780000000000001</v>
          </cell>
          <cell r="H223">
            <v>0.4617</v>
          </cell>
          <cell r="I223">
            <v>0.34</v>
          </cell>
        </row>
        <row r="224">
          <cell r="A224">
            <v>221</v>
          </cell>
          <cell r="B224" t="str">
            <v>rs14089031</v>
          </cell>
          <cell r="C224">
            <v>15</v>
          </cell>
          <cell r="D224">
            <v>3731548</v>
          </cell>
          <cell r="E224">
            <v>-2.8650000000000002</v>
          </cell>
          <cell r="F224">
            <v>0.68869999999999998</v>
          </cell>
          <cell r="G224">
            <v>-6.9950000000000001</v>
          </cell>
          <cell r="H224">
            <v>0.45419999999999999</v>
          </cell>
          <cell r="I224">
            <v>0.34</v>
          </cell>
        </row>
        <row r="225">
          <cell r="A225">
            <v>222</v>
          </cell>
          <cell r="B225" t="str">
            <v>rs15768030</v>
          </cell>
          <cell r="C225">
            <v>15</v>
          </cell>
          <cell r="D225">
            <v>3941322</v>
          </cell>
          <cell r="E225">
            <v>-3.2490000000000001</v>
          </cell>
          <cell r="F225">
            <v>0.64990000000000003</v>
          </cell>
          <cell r="G225">
            <v>-6.2990000000000004</v>
          </cell>
          <cell r="H225">
            <v>0.50049999999999994</v>
          </cell>
          <cell r="I225">
            <v>0.31</v>
          </cell>
        </row>
        <row r="226">
          <cell r="A226">
            <v>223</v>
          </cell>
          <cell r="B226" t="str">
            <v>GGaluGA110996</v>
          </cell>
          <cell r="C226">
            <v>15</v>
          </cell>
          <cell r="D226">
            <v>10803407</v>
          </cell>
          <cell r="E226">
            <v>-3.5779999999999998</v>
          </cell>
          <cell r="F226">
            <v>0.61950000000000005</v>
          </cell>
          <cell r="G226">
            <v>8.8290000000000006</v>
          </cell>
          <cell r="H226">
            <v>0.35270000000000001</v>
          </cell>
          <cell r="I226">
            <v>0.48</v>
          </cell>
        </row>
        <row r="227">
          <cell r="A227">
            <v>224</v>
          </cell>
          <cell r="B227" t="str">
            <v>rs14105176</v>
          </cell>
          <cell r="C227">
            <v>17</v>
          </cell>
          <cell r="D227">
            <v>277789</v>
          </cell>
          <cell r="E227">
            <v>-1.8180000000000001</v>
          </cell>
          <cell r="F227">
            <v>0.80349999999999999</v>
          </cell>
          <cell r="G227">
            <v>10.33</v>
          </cell>
          <cell r="H227">
            <v>0.27900000000000003</v>
          </cell>
          <cell r="I227">
            <v>0.59</v>
          </cell>
        </row>
        <row r="228">
          <cell r="A228">
            <v>225</v>
          </cell>
          <cell r="B228" t="str">
            <v>rs14097271</v>
          </cell>
          <cell r="C228">
            <v>17</v>
          </cell>
          <cell r="D228">
            <v>9354476</v>
          </cell>
          <cell r="E228">
            <v>4.1180000000000003</v>
          </cell>
          <cell r="F228">
            <v>0.51929999999999998</v>
          </cell>
          <cell r="G228">
            <v>5.0250000000000004</v>
          </cell>
          <cell r="H228">
            <v>0.58460000000000001</v>
          </cell>
          <cell r="I228">
            <v>0.35000000000000003</v>
          </cell>
        </row>
        <row r="229">
          <cell r="A229">
            <v>226</v>
          </cell>
          <cell r="B229" t="str">
            <v>GGaluGA120083</v>
          </cell>
          <cell r="C229">
            <v>18</v>
          </cell>
          <cell r="D229">
            <v>4389103</v>
          </cell>
          <cell r="E229">
            <v>-2.5710000000000002</v>
          </cell>
          <cell r="F229">
            <v>0.68149999999999999</v>
          </cell>
          <cell r="G229">
            <v>8.5370000000000008</v>
          </cell>
          <cell r="H229">
            <v>0.35620000000000002</v>
          </cell>
          <cell r="I229">
            <v>0.55000000000000004</v>
          </cell>
        </row>
        <row r="230">
          <cell r="A230">
            <v>227</v>
          </cell>
          <cell r="B230" t="str">
            <v>rs14110461</v>
          </cell>
          <cell r="C230">
            <v>18</v>
          </cell>
          <cell r="D230">
            <v>4688289</v>
          </cell>
          <cell r="E230">
            <v>2.7320000000000002</v>
          </cell>
          <cell r="F230">
            <v>0.65210000000000001</v>
          </cell>
          <cell r="G230">
            <v>1.982</v>
          </cell>
          <cell r="H230">
            <v>0.83189999999999997</v>
          </cell>
          <cell r="I230">
            <v>0.14000000000000001</v>
          </cell>
        </row>
        <row r="231">
          <cell r="A231">
            <v>228</v>
          </cell>
          <cell r="B231" t="str">
            <v>rs15844211</v>
          </cell>
          <cell r="C231">
            <v>19</v>
          </cell>
          <cell r="D231">
            <v>4322535</v>
          </cell>
          <cell r="E231">
            <v>12.62</v>
          </cell>
          <cell r="F231">
            <v>4.7690000000000003E-2</v>
          </cell>
          <cell r="G231">
            <v>10.92</v>
          </cell>
          <cell r="H231">
            <v>0.2344</v>
          </cell>
          <cell r="I231">
            <v>2.57</v>
          </cell>
        </row>
        <row r="232">
          <cell r="A232">
            <v>229</v>
          </cell>
          <cell r="B232" t="str">
            <v>GGaluGA126449</v>
          </cell>
          <cell r="C232">
            <v>19</v>
          </cell>
          <cell r="D232">
            <v>4588913</v>
          </cell>
          <cell r="E232">
            <v>15.23</v>
          </cell>
          <cell r="F232">
            <v>1.5469999999999999E-2</v>
          </cell>
          <cell r="G232">
            <v>10.83</v>
          </cell>
          <cell r="H232">
            <v>0.23760000000000001</v>
          </cell>
          <cell r="I232">
            <v>3.65</v>
          </cell>
        </row>
        <row r="233">
          <cell r="A233">
            <v>230</v>
          </cell>
          <cell r="B233" t="str">
            <v>rs15047874</v>
          </cell>
          <cell r="C233">
            <v>19</v>
          </cell>
          <cell r="D233">
            <v>5068731</v>
          </cell>
          <cell r="E233">
            <v>8.9250000000000007</v>
          </cell>
          <cell r="F233">
            <v>0.1845</v>
          </cell>
          <cell r="G233">
            <v>23.55</v>
          </cell>
          <cell r="H233">
            <v>1.349E-2</v>
          </cell>
          <cell r="I233">
            <v>5.17</v>
          </cell>
        </row>
        <row r="234">
          <cell r="A234">
            <v>231</v>
          </cell>
          <cell r="B234" t="str">
            <v>rs14277030</v>
          </cell>
          <cell r="C234">
            <v>20</v>
          </cell>
          <cell r="D234">
            <v>9312722</v>
          </cell>
          <cell r="E234">
            <v>-3.9129999999999998</v>
          </cell>
          <cell r="F234">
            <v>0.54779999999999995</v>
          </cell>
          <cell r="G234">
            <v>-19.45</v>
          </cell>
          <cell r="H234">
            <v>3.5430000000000003E-2</v>
          </cell>
          <cell r="I234">
            <v>2.2799999999999998</v>
          </cell>
        </row>
        <row r="235">
          <cell r="A235">
            <v>232</v>
          </cell>
          <cell r="B235" t="str">
            <v>rs16170672</v>
          </cell>
          <cell r="C235">
            <v>20</v>
          </cell>
          <cell r="D235">
            <v>9454604</v>
          </cell>
          <cell r="E235">
            <v>-7.6369999999999996</v>
          </cell>
          <cell r="F235">
            <v>0.40679999999999999</v>
          </cell>
          <cell r="G235">
            <v>3.6429999999999998</v>
          </cell>
          <cell r="H235">
            <v>0.75639999999999996</v>
          </cell>
          <cell r="I235">
            <v>0.86</v>
          </cell>
        </row>
        <row r="236">
          <cell r="A236">
            <v>233</v>
          </cell>
          <cell r="B236" t="str">
            <v>rs14278589</v>
          </cell>
          <cell r="C236">
            <v>20</v>
          </cell>
          <cell r="D236">
            <v>11010035</v>
          </cell>
          <cell r="E236">
            <v>-2.9540000000000002</v>
          </cell>
          <cell r="F236">
            <v>0.70189999999999997</v>
          </cell>
          <cell r="G236">
            <v>18.52</v>
          </cell>
          <cell r="H236">
            <v>7.0819999999999994E-2</v>
          </cell>
          <cell r="I236">
            <v>2.5</v>
          </cell>
        </row>
        <row r="237">
          <cell r="A237">
            <v>234</v>
          </cell>
          <cell r="B237" t="str">
            <v>rs16172794</v>
          </cell>
          <cell r="C237">
            <v>20</v>
          </cell>
          <cell r="D237">
            <v>11168276</v>
          </cell>
          <cell r="E237">
            <v>-2.266</v>
          </cell>
          <cell r="F237">
            <v>0.76790000000000003</v>
          </cell>
          <cell r="G237">
            <v>17.940000000000001</v>
          </cell>
          <cell r="H237">
            <v>7.9649999999999999E-2</v>
          </cell>
          <cell r="I237">
            <v>2.2399999999999998</v>
          </cell>
        </row>
        <row r="238">
          <cell r="A238">
            <v>235</v>
          </cell>
          <cell r="B238" t="str">
            <v>rs14278769</v>
          </cell>
          <cell r="C238">
            <v>20</v>
          </cell>
          <cell r="D238">
            <v>11190652</v>
          </cell>
          <cell r="E238">
            <v>-2.266</v>
          </cell>
          <cell r="F238">
            <v>0.76790000000000003</v>
          </cell>
          <cell r="G238">
            <v>17.940000000000001</v>
          </cell>
          <cell r="H238">
            <v>7.9649999999999999E-2</v>
          </cell>
          <cell r="I238">
            <v>2.2399999999999998</v>
          </cell>
        </row>
        <row r="239">
          <cell r="A239">
            <v>236</v>
          </cell>
          <cell r="B239" t="str">
            <v>rs13634772</v>
          </cell>
          <cell r="C239">
            <v>20</v>
          </cell>
          <cell r="D239">
            <v>11414801</v>
          </cell>
          <cell r="E239">
            <v>-2.1040000000000001</v>
          </cell>
          <cell r="F239">
            <v>0.78700000000000003</v>
          </cell>
          <cell r="G239">
            <v>-28.99</v>
          </cell>
          <cell r="H239">
            <v>7.4739999999999997E-3</v>
          </cell>
          <cell r="I239">
            <v>4.29</v>
          </cell>
        </row>
        <row r="240">
          <cell r="A240">
            <v>237</v>
          </cell>
          <cell r="B240" t="str">
            <v>rs15178599</v>
          </cell>
          <cell r="C240">
            <v>20</v>
          </cell>
          <cell r="D240">
            <v>11828090</v>
          </cell>
          <cell r="E240">
            <v>-9.73</v>
          </cell>
          <cell r="F240">
            <v>0.28549999999999998</v>
          </cell>
          <cell r="G240">
            <v>-19.82</v>
          </cell>
          <cell r="H240">
            <v>9.5880000000000007E-2</v>
          </cell>
          <cell r="I240">
            <v>1.4</v>
          </cell>
        </row>
        <row r="241">
          <cell r="A241">
            <v>238</v>
          </cell>
          <cell r="B241" t="str">
            <v>rs14280118</v>
          </cell>
          <cell r="C241">
            <v>20</v>
          </cell>
          <cell r="D241">
            <v>12333219</v>
          </cell>
          <cell r="E241">
            <v>5.5869999999999997</v>
          </cell>
          <cell r="F241">
            <v>0.49170000000000003</v>
          </cell>
          <cell r="G241">
            <v>-4.3520000000000003</v>
          </cell>
          <cell r="H241">
            <v>0.69920000000000004</v>
          </cell>
          <cell r="I241">
            <v>0.61</v>
          </cell>
        </row>
        <row r="242">
          <cell r="A242">
            <v>239</v>
          </cell>
          <cell r="B242" t="str">
            <v>rs16175399</v>
          </cell>
          <cell r="C242">
            <v>20</v>
          </cell>
          <cell r="D242">
            <v>12812374</v>
          </cell>
          <cell r="E242">
            <v>15.29</v>
          </cell>
          <cell r="F242">
            <v>2.6960000000000001E-2</v>
          </cell>
          <cell r="G242">
            <v>-8.7880000000000003</v>
          </cell>
          <cell r="H242">
            <v>0.36709999999999998</v>
          </cell>
          <cell r="I242">
            <v>3.9</v>
          </cell>
        </row>
        <row r="243">
          <cell r="A243">
            <v>240</v>
          </cell>
          <cell r="B243" t="str">
            <v>rs14280615</v>
          </cell>
          <cell r="C243">
            <v>20</v>
          </cell>
          <cell r="D243">
            <v>12990304</v>
          </cell>
          <cell r="E243">
            <v>7.7809999999999997</v>
          </cell>
          <cell r="F243">
            <v>0.26719999999999999</v>
          </cell>
          <cell r="G243">
            <v>-6.798</v>
          </cell>
          <cell r="H243">
            <v>0.49309999999999998</v>
          </cell>
          <cell r="I243">
            <v>1.28</v>
          </cell>
        </row>
        <row r="244">
          <cell r="A244">
            <v>241</v>
          </cell>
          <cell r="B244" t="str">
            <v>rs14690326</v>
          </cell>
          <cell r="C244">
            <v>22</v>
          </cell>
          <cell r="D244">
            <v>2045837</v>
          </cell>
          <cell r="E244">
            <v>-0.19309999999999999</v>
          </cell>
          <cell r="F244">
            <v>0.98240000000000005</v>
          </cell>
          <cell r="G244">
            <v>-12.91</v>
          </cell>
          <cell r="H244">
            <v>0.22550000000000001</v>
          </cell>
          <cell r="I244">
            <v>0.99</v>
          </cell>
        </row>
        <row r="245">
          <cell r="A245">
            <v>242</v>
          </cell>
          <cell r="B245" t="str">
            <v>GGaluGA186192</v>
          </cell>
          <cell r="C245">
            <v>22</v>
          </cell>
          <cell r="D245">
            <v>2203929</v>
          </cell>
          <cell r="E245">
            <v>-10.29</v>
          </cell>
          <cell r="F245">
            <v>0.23930000000000001</v>
          </cell>
          <cell r="G245">
            <v>-3.5550000000000002</v>
          </cell>
          <cell r="H245">
            <v>0.73750000000000004</v>
          </cell>
          <cell r="I245">
            <v>1.22</v>
          </cell>
        </row>
        <row r="246">
          <cell r="A246">
            <v>243</v>
          </cell>
          <cell r="B246" t="str">
            <v>rs14287724</v>
          </cell>
          <cell r="C246">
            <v>23</v>
          </cell>
          <cell r="D246">
            <v>476500</v>
          </cell>
          <cell r="E246">
            <v>2.637</v>
          </cell>
          <cell r="F246">
            <v>0.73250000000000004</v>
          </cell>
          <cell r="G246">
            <v>9.1159999999999997</v>
          </cell>
          <cell r="H246">
            <v>0.36649999999999999</v>
          </cell>
          <cell r="I246">
            <v>0.41000000000000003</v>
          </cell>
        </row>
        <row r="247">
          <cell r="A247">
            <v>244</v>
          </cell>
          <cell r="B247" t="str">
            <v>GGaluGA187500</v>
          </cell>
          <cell r="C247">
            <v>23</v>
          </cell>
          <cell r="D247">
            <v>1059242</v>
          </cell>
          <cell r="E247">
            <v>-22.27</v>
          </cell>
          <cell r="F247">
            <v>4.2049999999999998E-4</v>
          </cell>
          <cell r="G247">
            <v>22.21</v>
          </cell>
          <cell r="H247">
            <v>1.559E-2</v>
          </cell>
          <cell r="I247" t="str">
            <v>10,11*</v>
          </cell>
        </row>
        <row r="248">
          <cell r="A248">
            <v>245</v>
          </cell>
          <cell r="B248" t="str">
            <v>rs15205573</v>
          </cell>
          <cell r="C248">
            <v>23</v>
          </cell>
          <cell r="D248">
            <v>4599103</v>
          </cell>
          <cell r="E248">
            <v>16.39</v>
          </cell>
          <cell r="F248">
            <v>5.8000000000000003E-2</v>
          </cell>
          <cell r="G248">
            <v>5.665</v>
          </cell>
          <cell r="H248">
            <v>0.62629999999999997</v>
          </cell>
          <cell r="I248">
            <v>3.55</v>
          </cell>
        </row>
        <row r="249">
          <cell r="A249">
            <v>246</v>
          </cell>
          <cell r="B249" t="str">
            <v>rs13604387</v>
          </cell>
          <cell r="C249">
            <v>24</v>
          </cell>
          <cell r="D249">
            <v>1523212</v>
          </cell>
          <cell r="E249">
            <v>-22.48</v>
          </cell>
          <cell r="F249">
            <v>5.3419999999999997E-4</v>
          </cell>
          <cell r="G249">
            <v>-14.65</v>
          </cell>
          <cell r="H249">
            <v>0.1171</v>
          </cell>
          <cell r="I249">
            <v>6.75</v>
          </cell>
        </row>
        <row r="250">
          <cell r="A250">
            <v>247</v>
          </cell>
          <cell r="B250" t="str">
            <v>rs14293489</v>
          </cell>
          <cell r="C250">
            <v>24</v>
          </cell>
          <cell r="D250">
            <v>1692813</v>
          </cell>
          <cell r="E250">
            <v>-21.9</v>
          </cell>
          <cell r="F250">
            <v>6.8249999999999995E-4</v>
          </cell>
          <cell r="G250">
            <v>-16.05</v>
          </cell>
          <cell r="H250">
            <v>8.1769999999999995E-2</v>
          </cell>
          <cell r="I250">
            <v>6.68</v>
          </cell>
        </row>
        <row r="251">
          <cell r="A251">
            <v>248</v>
          </cell>
          <cell r="B251" t="str">
            <v>GGaluGA193727</v>
          </cell>
          <cell r="C251">
            <v>24</v>
          </cell>
          <cell r="D251">
            <v>5783108</v>
          </cell>
          <cell r="E251">
            <v>19.2</v>
          </cell>
          <cell r="F251">
            <v>7.0309999999999999E-3</v>
          </cell>
          <cell r="G251">
            <v>-9.0210000000000008</v>
          </cell>
          <cell r="H251">
            <v>0.33879999999999999</v>
          </cell>
          <cell r="I251">
            <v>4.92</v>
          </cell>
        </row>
        <row r="252">
          <cell r="A252">
            <v>249</v>
          </cell>
          <cell r="B252" t="str">
            <v>rs16201161</v>
          </cell>
          <cell r="C252">
            <v>26</v>
          </cell>
          <cell r="D252">
            <v>2131342</v>
          </cell>
          <cell r="E252">
            <v>-19.489999999999998</v>
          </cell>
          <cell r="F252">
            <v>9.4039999999999992E-3</v>
          </cell>
          <cell r="G252">
            <v>-0.81469999999999998</v>
          </cell>
          <cell r="H252">
            <v>0.9325</v>
          </cell>
          <cell r="I252">
            <v>3.74</v>
          </cell>
        </row>
        <row r="253">
          <cell r="A253">
            <v>250</v>
          </cell>
          <cell r="B253" t="str">
            <v>GGaluGA196159</v>
          </cell>
          <cell r="C253">
            <v>26</v>
          </cell>
          <cell r="D253">
            <v>2230461</v>
          </cell>
          <cell r="E253">
            <v>-24.95</v>
          </cell>
          <cell r="F253">
            <v>6.3150000000000001E-4</v>
          </cell>
          <cell r="G253">
            <v>9.1180000000000003</v>
          </cell>
          <cell r="H253">
            <v>0.3342</v>
          </cell>
          <cell r="I253">
            <v>5.92</v>
          </cell>
        </row>
        <row r="254">
          <cell r="A254">
            <v>251</v>
          </cell>
          <cell r="B254" t="str">
            <v>GGaluGA197972</v>
          </cell>
          <cell r="C254">
            <v>26</v>
          </cell>
          <cell r="D254">
            <v>4735615</v>
          </cell>
          <cell r="E254">
            <v>24.05</v>
          </cell>
          <cell r="F254">
            <v>1.5200000000000001E-4</v>
          </cell>
          <cell r="G254">
            <v>-9.9469999999999992</v>
          </cell>
          <cell r="H254">
            <v>0.27550000000000002</v>
          </cell>
          <cell r="I254">
            <v>7.98</v>
          </cell>
        </row>
        <row r="255">
          <cell r="A255">
            <v>252</v>
          </cell>
          <cell r="B255" t="str">
            <v>GGaluGA199986</v>
          </cell>
          <cell r="C255">
            <v>27</v>
          </cell>
          <cell r="D255">
            <v>3384990</v>
          </cell>
          <cell r="E255">
            <v>7.1159999999999997</v>
          </cell>
          <cell r="F255">
            <v>0.28170000000000001</v>
          </cell>
          <cell r="G255">
            <v>-7.3810000000000002</v>
          </cell>
          <cell r="H255">
            <v>0.42830000000000001</v>
          </cell>
          <cell r="I255">
            <v>0.81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opLeftCell="A23" workbookViewId="0">
      <selection activeCell="I40" sqref="I40"/>
    </sheetView>
  </sheetViews>
  <sheetFormatPr baseColWidth="10" defaultRowHeight="12" x14ac:dyDescent="0"/>
  <cols>
    <col min="1" max="1" width="8.83203125" bestFit="1" customWidth="1"/>
    <col min="2" max="2" width="15" bestFit="1" customWidth="1"/>
    <col min="3" max="3" width="17.83203125" bestFit="1" customWidth="1"/>
    <col min="4" max="4" width="9.6640625" customWidth="1"/>
    <col min="5" max="5" width="11" customWidth="1"/>
    <col min="6" max="6" width="18.33203125" bestFit="1" customWidth="1"/>
    <col min="7" max="7" width="19.33203125" customWidth="1"/>
    <col min="8" max="8" width="13.33203125" customWidth="1"/>
    <col min="9" max="9" width="11.33203125" bestFit="1" customWidth="1"/>
    <col min="10" max="10" width="8.6640625" bestFit="1" customWidth="1"/>
    <col min="11" max="11" width="8.6640625" customWidth="1"/>
    <col min="12" max="12" width="9.83203125" customWidth="1"/>
    <col min="13" max="13" width="10.1640625" bestFit="1" customWidth="1"/>
    <col min="14" max="15" width="10.1640625" customWidth="1"/>
    <col min="17" max="17" width="16" bestFit="1" customWidth="1"/>
    <col min="18" max="19" width="12.83203125" customWidth="1"/>
    <col min="20" max="20" width="13.83203125" customWidth="1"/>
    <col min="21" max="22" width="12.83203125" customWidth="1"/>
    <col min="23" max="23" width="16.1640625" bestFit="1" customWidth="1"/>
    <col min="24" max="25" width="12.83203125" customWidth="1"/>
    <col min="26" max="28" width="12.5" style="130" customWidth="1"/>
    <col min="29" max="29" width="3.5" bestFit="1" customWidth="1"/>
    <col min="30" max="30" width="3.1640625" bestFit="1" customWidth="1"/>
    <col min="31" max="31" width="1.6640625" bestFit="1" customWidth="1"/>
    <col min="32" max="32" width="10.83203125" customWidth="1"/>
    <col min="33" max="33" width="1.83203125" bestFit="1" customWidth="1"/>
    <col min="34" max="34" width="10.83203125" customWidth="1"/>
    <col min="35" max="35" width="20.33203125" bestFit="1" customWidth="1"/>
    <col min="36" max="36" width="2.1640625" bestFit="1" customWidth="1"/>
    <col min="37" max="37" width="1.6640625" bestFit="1" customWidth="1"/>
    <col min="38" max="38" width="13.1640625" bestFit="1" customWidth="1"/>
    <col min="40" max="40" width="20.33203125" bestFit="1" customWidth="1"/>
    <col min="41" max="41" width="10.1640625" bestFit="1" customWidth="1"/>
    <col min="42" max="42" width="3.83203125" bestFit="1" customWidth="1"/>
    <col min="45" max="46" width="20.33203125" bestFit="1" customWidth="1"/>
  </cols>
  <sheetData>
    <row r="1" spans="1:49" ht="15">
      <c r="A1" s="34" t="s">
        <v>1258</v>
      </c>
      <c r="B1" s="34" t="s">
        <v>1259</v>
      </c>
      <c r="C1" s="34"/>
      <c r="D1" s="34" t="s">
        <v>1260</v>
      </c>
      <c r="E1" s="34" t="s">
        <v>1261</v>
      </c>
      <c r="F1" s="34"/>
      <c r="G1" s="34" t="s">
        <v>1262</v>
      </c>
      <c r="H1" s="34" t="s">
        <v>1263</v>
      </c>
      <c r="I1" s="34" t="s">
        <v>1264</v>
      </c>
      <c r="J1" s="35" t="s">
        <v>1265</v>
      </c>
      <c r="K1" s="35" t="s">
        <v>1266</v>
      </c>
      <c r="L1" s="35"/>
      <c r="M1" s="34" t="s">
        <v>1267</v>
      </c>
      <c r="N1" s="34" t="s">
        <v>1268</v>
      </c>
      <c r="O1" s="34" t="s">
        <v>1405</v>
      </c>
      <c r="P1" s="34" t="s">
        <v>1438</v>
      </c>
      <c r="Q1" s="34" t="s">
        <v>1437</v>
      </c>
      <c r="R1" t="s">
        <v>1411</v>
      </c>
      <c r="S1" t="s">
        <v>1404</v>
      </c>
      <c r="T1" t="s">
        <v>1405</v>
      </c>
      <c r="U1" t="s">
        <v>1406</v>
      </c>
      <c r="V1" t="s">
        <v>1258</v>
      </c>
      <c r="W1" t="s">
        <v>1407</v>
      </c>
      <c r="X1" t="s">
        <v>1413</v>
      </c>
      <c r="Y1" t="s">
        <v>1410</v>
      </c>
      <c r="Z1" t="s">
        <v>1408</v>
      </c>
      <c r="AA1" s="130" t="s">
        <v>1409</v>
      </c>
      <c r="AC1" s="130"/>
      <c r="AJ1" t="s">
        <v>1476</v>
      </c>
      <c r="AM1" t="s">
        <v>1475</v>
      </c>
      <c r="AO1" t="s">
        <v>1477</v>
      </c>
      <c r="AP1" t="s">
        <v>1474</v>
      </c>
      <c r="AQ1" t="s">
        <v>1484</v>
      </c>
      <c r="AR1" t="s">
        <v>1482</v>
      </c>
      <c r="AS1" t="s">
        <v>1483</v>
      </c>
      <c r="AV1" t="s">
        <v>1488</v>
      </c>
      <c r="AW1" t="s">
        <v>1489</v>
      </c>
    </row>
    <row r="2" spans="1:49" ht="15" customHeight="1">
      <c r="A2" s="43">
        <v>9</v>
      </c>
      <c r="B2" s="44" t="str">
        <f>VLOOKUP(A2,[1]Markers!$A$4:$I$255,2,FALSE)</f>
        <v>rs13899455</v>
      </c>
      <c r="C2" s="44" t="str">
        <f>CONCATENATE(B2,Y46,O2,Z46)</f>
        <v>rs13899455 (87.189315)</v>
      </c>
      <c r="D2" s="45">
        <v>-22.7</v>
      </c>
      <c r="E2" s="45">
        <v>6.16</v>
      </c>
      <c r="F2" s="45" t="str">
        <f>CONCATENATE(D2,AK2,E2)</f>
        <v>-22.7±6.16</v>
      </c>
      <c r="G2" s="43">
        <v>-3.69</v>
      </c>
      <c r="H2" s="158">
        <v>2.4000000000000001E-4</v>
      </c>
      <c r="I2" s="43" t="s">
        <v>1278</v>
      </c>
      <c r="J2" s="47">
        <f>711/1000</f>
        <v>0.71099999999999997</v>
      </c>
      <c r="K2" s="47">
        <f>630/1000</f>
        <v>0.63</v>
      </c>
      <c r="L2" s="47" t="str">
        <f>CONCATENATE(K2,AL2,J2)</f>
        <v>0.63/0.711</v>
      </c>
      <c r="M2" s="44">
        <f>VLOOKUP(A2,[1]Markers!$A$4:$I$255,3,FALSE)</f>
        <v>1</v>
      </c>
      <c r="N2" s="44">
        <f>VLOOKUP(A2,[1]Markers!$A$4:$I$255,4,FALSE)</f>
        <v>87189315</v>
      </c>
      <c r="O2" s="131">
        <f>N2/1000000</f>
        <v>87.189314999999993</v>
      </c>
      <c r="P2" s="131">
        <f t="shared" ref="P2:P19" si="0">F24</f>
        <v>-6.7249999999999996</v>
      </c>
      <c r="Q2" s="131">
        <f>Y2</f>
        <v>-7.8657000000000004</v>
      </c>
      <c r="R2" s="134">
        <f>(D2/Q2)-1</f>
        <v>1.8859478495238822</v>
      </c>
      <c r="S2">
        <v>91088776</v>
      </c>
      <c r="T2" s="130">
        <f t="shared" ref="T2:T7" si="1">S2/1000000</f>
        <v>91.088775999999996</v>
      </c>
      <c r="U2" t="str">
        <f>VLOOKUP(T2,ZS_2009_mrks!$B$3:$D$75,2,TRUE)</f>
        <v>255.3</v>
      </c>
      <c r="V2">
        <f>VLOOKUP(U2,ZS_2009_mrks!$C$3:$E$75,3,FALSE)</f>
        <v>35</v>
      </c>
      <c r="W2" t="str">
        <f>VLOOKUP((V2+1),ZS_2009_mrks!$E$3:$G$75,2,FALSE)</f>
        <v>266.7</v>
      </c>
      <c r="X2" s="142" t="s">
        <v>1414</v>
      </c>
      <c r="Y2">
        <f>IF(ABS(Z2)&gt;AA2,Z2,AA2)</f>
        <v>-7.8657000000000004</v>
      </c>
      <c r="Z2" s="130">
        <f>MIN(Estimates_BW8_Wahlberg2009!E256:E268)</f>
        <v>-7.8657000000000004</v>
      </c>
      <c r="AA2" s="130">
        <f>MAX(Estimates_BW8_Wahlberg2009!E256:E268)</f>
        <v>-6.0566000000000004</v>
      </c>
      <c r="AB2" s="141">
        <v>256</v>
      </c>
      <c r="AC2" s="141">
        <v>268</v>
      </c>
      <c r="AD2" t="s">
        <v>1196</v>
      </c>
      <c r="AE2">
        <f>M2</f>
        <v>1</v>
      </c>
      <c r="AF2" t="s">
        <v>1402</v>
      </c>
      <c r="AG2">
        <f>N2</f>
        <v>87189315</v>
      </c>
      <c r="AH2" s="129" t="s">
        <v>1403</v>
      </c>
      <c r="AI2">
        <f>N2</f>
        <v>87189315</v>
      </c>
      <c r="AJ2" t="str">
        <f>CONCATENATE(AD2,AE2,AF2,AG2,AH2,AI2)</f>
        <v>chr1:87189315-87189315</v>
      </c>
      <c r="AK2" t="s">
        <v>1463</v>
      </c>
      <c r="AL2" t="s">
        <v>1253</v>
      </c>
      <c r="AN2">
        <f>D24*1000000</f>
        <v>91600000</v>
      </c>
      <c r="AO2" t="str">
        <f>CONCATENATE(AD2,AE2,AF2,AN2,AH2,AN2)</f>
        <v>chr1:91600000-91600000</v>
      </c>
      <c r="AP2">
        <v>87696030</v>
      </c>
      <c r="AQ2" s="146">
        <f>B46</f>
        <v>1</v>
      </c>
      <c r="AR2" s="146">
        <f>K46*1000000</f>
        <v>175200000</v>
      </c>
      <c r="AS2" s="146">
        <f>P46*1000000</f>
        <v>177700000</v>
      </c>
      <c r="AT2" s="146" t="str">
        <f>CONCATENATE(AD2,AQ2,AF2,AR2,AH2,AR2)</f>
        <v>chr1:175200000-175200000</v>
      </c>
      <c r="AU2" s="146" t="str">
        <f>CONCATENATE(AD2,AQ2,AF2,AS2,AH2,AS2)</f>
        <v>chr1:177700000-177700000</v>
      </c>
      <c r="AV2" s="146">
        <v>170213666</v>
      </c>
      <c r="AW2">
        <v>172691754</v>
      </c>
    </row>
    <row r="3" spans="1:49" ht="12" customHeight="1">
      <c r="A3" s="60">
        <v>17</v>
      </c>
      <c r="B3" s="61" t="str">
        <f>VLOOKUP(A3,[1]Markers!$A$4:$I$255,2,FALSE)</f>
        <v>rs13942473</v>
      </c>
      <c r="C3" s="44" t="str">
        <f t="shared" ref="C3:C19" si="2">CONCATENATE(B3,Y47,O3,Z47)</f>
        <v>rs13942473 (132.884851)</v>
      </c>
      <c r="D3" s="62">
        <v>16.5</v>
      </c>
      <c r="E3" s="62">
        <v>7.97</v>
      </c>
      <c r="F3" s="45" t="str">
        <f t="shared" ref="F3:F19" si="3">CONCATENATE(D3,AK3,E3)</f>
        <v>16.5±7.97</v>
      </c>
      <c r="G3" s="60">
        <v>2.0699999999999998</v>
      </c>
      <c r="H3" s="159">
        <v>3.8719999999999997E-2</v>
      </c>
      <c r="I3" s="60" t="s">
        <v>1295</v>
      </c>
      <c r="J3" s="63">
        <f>590/1000</f>
        <v>0.59</v>
      </c>
      <c r="K3" s="63">
        <f>379/1000</f>
        <v>0.379</v>
      </c>
      <c r="L3" s="47" t="str">
        <f t="shared" ref="L3:L19" si="4">CONCATENATE(K3,AL3,J3)</f>
        <v>0.379/0.59</v>
      </c>
      <c r="M3" s="61">
        <f>VLOOKUP(A3,[1]Markers!$A$4:$I$255,3,FALSE)</f>
        <v>1</v>
      </c>
      <c r="N3" s="61">
        <f>VLOOKUP(A3,[1]Markers!$A$4:$I$255,4,FALSE)</f>
        <v>132884851</v>
      </c>
      <c r="O3" s="131">
        <f t="shared" ref="O3:O19" si="5">N3/1000000</f>
        <v>132.884851</v>
      </c>
      <c r="P3" s="64">
        <f t="shared" si="0"/>
        <v>-10.29</v>
      </c>
      <c r="Q3" s="64">
        <f t="shared" ref="Q3:Q19" si="6">Y3</f>
        <v>-6.4493</v>
      </c>
      <c r="R3" s="136">
        <f t="shared" ref="R3:R19" si="7">(D3/Q3)-1</f>
        <v>-3.5584171925635339</v>
      </c>
      <c r="S3">
        <v>137675704</v>
      </c>
      <c r="T3" s="130">
        <f t="shared" si="1"/>
        <v>137.675704</v>
      </c>
      <c r="U3" t="str">
        <f>VLOOKUP(T3,ZS_2009_mrks!$B$3:$D$75,2,TRUE)</f>
        <v>360.4</v>
      </c>
      <c r="V3">
        <f>VLOOKUP(U3,ZS_2009_mrks!$C$3:$E$75,3,FALSE)</f>
        <v>53</v>
      </c>
      <c r="W3" t="str">
        <f>VLOOKUP(V3+1,ZS_2009_mrks!$E$3:$G$75,2,FALSE)</f>
        <v>372.0</v>
      </c>
      <c r="X3" s="142" t="s">
        <v>1414</v>
      </c>
      <c r="Y3">
        <f t="shared" ref="Y3:Y19" si="8">IF(ABS(Z3)&gt;AA3,Z3,AA3)</f>
        <v>-6.4493</v>
      </c>
      <c r="Z3" s="130">
        <f>MIN(Estimates_BW8_Wahlberg2009!E361:E373)</f>
        <v>-6.4493</v>
      </c>
      <c r="AA3" s="130">
        <f>MAX(Estimates_BW8_Wahlberg2009!E361:E373)</f>
        <v>-0.02</v>
      </c>
      <c r="AB3" s="141">
        <v>361</v>
      </c>
      <c r="AC3" s="141">
        <v>373</v>
      </c>
      <c r="AD3" t="s">
        <v>1196</v>
      </c>
      <c r="AE3">
        <f t="shared" ref="AE3:AE19" si="9">M3</f>
        <v>1</v>
      </c>
      <c r="AF3" t="s">
        <v>1402</v>
      </c>
      <c r="AG3">
        <f t="shared" ref="AG3:AG19" si="10">N3</f>
        <v>132884851</v>
      </c>
      <c r="AH3" s="129" t="s">
        <v>1403</v>
      </c>
      <c r="AI3">
        <f t="shared" ref="AI3:AI19" si="11">N3</f>
        <v>132884851</v>
      </c>
      <c r="AJ3" t="str">
        <f t="shared" ref="AJ3:AJ19" si="12">CONCATENATE(AD3,AE3,AF3,AG3,AH3,AI3)</f>
        <v>chr1:132884851-132884851</v>
      </c>
      <c r="AK3" t="s">
        <v>1463</v>
      </c>
      <c r="AL3" t="s">
        <v>1253</v>
      </c>
      <c r="AN3">
        <f t="shared" ref="AN3:AN19" si="13">D25*1000000</f>
        <v>138000000</v>
      </c>
      <c r="AO3" t="str">
        <f t="shared" ref="AO3:AO19" si="14">CONCATENATE(AD3,AE3,AF3,AN3,AH3,AN3)</f>
        <v>chr1:138000000-138000000</v>
      </c>
      <c r="AP3">
        <v>133160745</v>
      </c>
      <c r="AQ3" s="146">
        <f>B47</f>
        <v>4</v>
      </c>
      <c r="AR3" s="146">
        <f>K47*1000000</f>
        <v>6800000</v>
      </c>
      <c r="AS3" s="157">
        <f>P47*1000000</f>
        <v>9400000</v>
      </c>
      <c r="AT3" s="146" t="str">
        <f t="shared" ref="AT3:AT15" si="15">CONCATENATE(AD3,AQ3,AF3,AR3,AH3,AR3)</f>
        <v>chr4:6800000-6800000</v>
      </c>
      <c r="AU3" s="146" t="str">
        <f t="shared" ref="AU3:AU15" si="16">CONCATENATE(AD3,AQ3,AF3,AS3,AH3,AS3)</f>
        <v>chr4:9400000-9400000</v>
      </c>
      <c r="AV3" s="146"/>
      <c r="AW3">
        <v>9305983</v>
      </c>
    </row>
    <row r="4" spans="1:49">
      <c r="A4" s="60">
        <v>22</v>
      </c>
      <c r="B4" s="61" t="str">
        <f>VLOOKUP(A4,[1]Markers!$A$4:$I$255,2,FALSE)</f>
        <v>rs15448487</v>
      </c>
      <c r="C4" s="44" t="str">
        <f t="shared" si="2"/>
        <v>rs15448487 (141.954024)</v>
      </c>
      <c r="D4" s="62">
        <v>16.45</v>
      </c>
      <c r="E4" s="62">
        <v>6.77</v>
      </c>
      <c r="F4" s="45" t="str">
        <f t="shared" si="3"/>
        <v>16.45±6.77</v>
      </c>
      <c r="G4" s="60">
        <v>2.4300000000000002</v>
      </c>
      <c r="H4" s="159">
        <v>1.5339999999999999E-2</v>
      </c>
      <c r="I4" s="60" t="s">
        <v>1295</v>
      </c>
      <c r="J4" s="63">
        <f>653/1000</f>
        <v>0.65300000000000002</v>
      </c>
      <c r="K4" s="63">
        <f>370/1000</f>
        <v>0.37</v>
      </c>
      <c r="L4" s="47" t="str">
        <f t="shared" si="4"/>
        <v>0.37/0.653</v>
      </c>
      <c r="M4" s="61">
        <f>VLOOKUP(A4,[1]Markers!$A$4:$I$255,3,FALSE)</f>
        <v>1</v>
      </c>
      <c r="N4" s="61">
        <f>VLOOKUP(A4,[1]Markers!$A$4:$I$255,4,FALSE)</f>
        <v>141954024</v>
      </c>
      <c r="O4" s="131">
        <f t="shared" si="5"/>
        <v>141.954024</v>
      </c>
      <c r="P4" s="64">
        <f t="shared" si="0"/>
        <v>6.7779999999999996</v>
      </c>
      <c r="Q4" s="64">
        <f t="shared" si="6"/>
        <v>-3.3929</v>
      </c>
      <c r="R4" s="136">
        <f t="shared" si="7"/>
        <v>-5.8483598101918712</v>
      </c>
      <c r="S4">
        <v>146912248</v>
      </c>
      <c r="T4" s="130">
        <f t="shared" si="1"/>
        <v>146.91224800000001</v>
      </c>
      <c r="U4" t="str">
        <f>VLOOKUP(T4,ZS_2009_mrks!$B$3:$D$75,2,TRUE)</f>
        <v>387.4</v>
      </c>
      <c r="V4">
        <f>VLOOKUP(U4,ZS_2009_mrks!$C$3:$E$75,3,FALSE)</f>
        <v>55</v>
      </c>
      <c r="W4" t="str">
        <f>VLOOKUP(V4+1,ZS_2009_mrks!$E$3:$G$75,2,FALSE)</f>
        <v>391.0</v>
      </c>
      <c r="X4" s="142" t="s">
        <v>1414</v>
      </c>
      <c r="Y4">
        <f t="shared" si="8"/>
        <v>-3.3929</v>
      </c>
      <c r="Z4" s="130">
        <f>MIN(Estimates_BW8_Wahlberg2009!E387:E391)</f>
        <v>-3.3929</v>
      </c>
      <c r="AA4" s="130">
        <f>MAX(Estimates_BW8_Wahlberg2009!E387:E391)</f>
        <v>0.88260000000000005</v>
      </c>
      <c r="AB4" s="141">
        <v>387</v>
      </c>
      <c r="AC4" s="141">
        <v>391</v>
      </c>
      <c r="AD4" t="s">
        <v>1196</v>
      </c>
      <c r="AE4">
        <f t="shared" si="9"/>
        <v>1</v>
      </c>
      <c r="AF4" t="s">
        <v>1402</v>
      </c>
      <c r="AG4">
        <f t="shared" si="10"/>
        <v>141954024</v>
      </c>
      <c r="AH4" s="129" t="s">
        <v>1403</v>
      </c>
      <c r="AI4">
        <f t="shared" si="11"/>
        <v>141954024</v>
      </c>
      <c r="AJ4" t="str">
        <f t="shared" si="12"/>
        <v>chr1:141954024-141954024</v>
      </c>
      <c r="AK4" t="s">
        <v>1463</v>
      </c>
      <c r="AL4" t="s">
        <v>1253</v>
      </c>
      <c r="AN4">
        <f t="shared" si="13"/>
        <v>150100000</v>
      </c>
      <c r="AO4" t="str">
        <f t="shared" si="14"/>
        <v>chr1:150100000-150100000</v>
      </c>
      <c r="AP4">
        <v>145126188</v>
      </c>
      <c r="AQ4" s="146">
        <f>B48</f>
        <v>7</v>
      </c>
      <c r="AR4" s="146">
        <f>K48*1000000</f>
        <v>25300000</v>
      </c>
      <c r="AS4" s="157">
        <f>P48*1000000</f>
        <v>28000000</v>
      </c>
      <c r="AT4" s="146" t="str">
        <f t="shared" si="15"/>
        <v>chr7:25300000-25300000</v>
      </c>
      <c r="AU4" s="146" t="str">
        <f t="shared" si="16"/>
        <v>chr7:28000000-28000000</v>
      </c>
      <c r="AV4" s="146"/>
      <c r="AW4">
        <v>25921315</v>
      </c>
    </row>
    <row r="5" spans="1:49" ht="15">
      <c r="A5" s="37">
        <v>28</v>
      </c>
      <c r="B5" s="37" t="str">
        <f>VLOOKUP(A5,[1]Markers!$A$4:$I$255,2,FALSE)</f>
        <v>rs14916997</v>
      </c>
      <c r="C5" s="44" t="str">
        <f t="shared" si="2"/>
        <v>rs14916997 (168.703806)</v>
      </c>
      <c r="D5" s="38">
        <v>28.9</v>
      </c>
      <c r="E5" s="38">
        <v>6.34</v>
      </c>
      <c r="F5" s="45" t="str">
        <f t="shared" si="3"/>
        <v>28.9±6.34</v>
      </c>
      <c r="G5" s="37">
        <v>4.5599999999999996</v>
      </c>
      <c r="H5" s="160">
        <v>6.0000000000000002E-6</v>
      </c>
      <c r="I5" s="37" t="s">
        <v>1278</v>
      </c>
      <c r="J5" s="40">
        <f>977/1000</f>
        <v>0.97699999999999998</v>
      </c>
      <c r="K5" s="40">
        <f>930/1000</f>
        <v>0.93</v>
      </c>
      <c r="L5" s="47" t="str">
        <f t="shared" si="4"/>
        <v>0.93/0.977</v>
      </c>
      <c r="M5" s="37">
        <f>VLOOKUP(A5,[1]Markers!$A$4:$I$255,3,FALSE)</f>
        <v>1</v>
      </c>
      <c r="N5" s="37">
        <f>VLOOKUP(A5,[1]Markers!$A$4:$I$255,4,FALSE)</f>
        <v>168703806</v>
      </c>
      <c r="O5" s="131">
        <f t="shared" si="5"/>
        <v>168.70380599999999</v>
      </c>
      <c r="P5" s="149">
        <f t="shared" si="0"/>
        <v>33.404000000000003</v>
      </c>
      <c r="Q5" s="149">
        <f t="shared" si="6"/>
        <v>33.242400000000004</v>
      </c>
      <c r="R5" s="134">
        <f t="shared" si="7"/>
        <v>-0.13062835415012164</v>
      </c>
      <c r="S5">
        <v>173709609</v>
      </c>
      <c r="T5" s="130">
        <f t="shared" si="1"/>
        <v>173.709609</v>
      </c>
      <c r="U5" t="str">
        <f>VLOOKUP(T5,ZS_2009_mrks!$B$3:$D$75,2,TRUE)</f>
        <v>435.3</v>
      </c>
      <c r="V5">
        <f>VLOOKUP(U5,ZS_2009_mrks!$C$3:$E$75,3,FALSE)</f>
        <v>63</v>
      </c>
      <c r="W5" t="str">
        <f>VLOOKUP(V5+1,ZS_2009_mrks!$E$3:$G$75,2,FALSE)</f>
        <v>448.0</v>
      </c>
      <c r="X5" t="s">
        <v>1423</v>
      </c>
      <c r="Y5">
        <f t="shared" si="8"/>
        <v>33.242400000000004</v>
      </c>
      <c r="Z5" s="130">
        <f>MIN(Estimates_BW8_Wahlberg2009!E435:E448)</f>
        <v>25.300699999999999</v>
      </c>
      <c r="AA5" s="130">
        <f>MAX(Estimates_BW8_Wahlberg2009!E435:E448)</f>
        <v>33.242400000000004</v>
      </c>
      <c r="AB5" s="141">
        <v>435</v>
      </c>
      <c r="AC5" s="141">
        <v>448</v>
      </c>
      <c r="AD5" t="s">
        <v>1196</v>
      </c>
      <c r="AE5">
        <f t="shared" si="9"/>
        <v>1</v>
      </c>
      <c r="AF5" t="s">
        <v>1402</v>
      </c>
      <c r="AG5">
        <f t="shared" si="10"/>
        <v>168703806</v>
      </c>
      <c r="AH5" s="129" t="s">
        <v>1403</v>
      </c>
      <c r="AI5">
        <f t="shared" si="11"/>
        <v>168703806</v>
      </c>
      <c r="AJ5" t="str">
        <f t="shared" si="12"/>
        <v>chr1:168703806-168703806</v>
      </c>
      <c r="AK5" t="s">
        <v>1463</v>
      </c>
      <c r="AL5" t="s">
        <v>1253</v>
      </c>
      <c r="AN5">
        <f t="shared" si="13"/>
        <v>177700000</v>
      </c>
      <c r="AO5" t="str">
        <f t="shared" si="14"/>
        <v>chr1:177700000-177700000</v>
      </c>
      <c r="AP5">
        <v>172691754</v>
      </c>
      <c r="AQ5">
        <f>B51</f>
        <v>3</v>
      </c>
      <c r="AR5">
        <f>K51*1000000</f>
        <v>18800000</v>
      </c>
      <c r="AS5">
        <f>P51*1000000</f>
        <v>24000000</v>
      </c>
      <c r="AT5" t="str">
        <f t="shared" si="15"/>
        <v>chr3:18800000-18800000</v>
      </c>
      <c r="AU5" t="str">
        <f t="shared" si="16"/>
        <v>chr3:24000000-24000000</v>
      </c>
      <c r="AV5">
        <v>17022560</v>
      </c>
      <c r="AW5">
        <v>22186208</v>
      </c>
    </row>
    <row r="6" spans="1:49" ht="15">
      <c r="A6" s="37">
        <v>62</v>
      </c>
      <c r="B6" s="37" t="str">
        <f>VLOOKUP(A6,[1]Markers!$A$4:$I$255,2,FALSE)</f>
        <v>GGaluGA149337</v>
      </c>
      <c r="C6" s="44" t="str">
        <f t="shared" si="2"/>
        <v>GGaluGA149337 (60.532699)</v>
      </c>
      <c r="D6" s="38">
        <v>25.75</v>
      </c>
      <c r="E6" s="38">
        <v>7.91</v>
      </c>
      <c r="F6" s="45" t="str">
        <f t="shared" si="3"/>
        <v>25.75±7.91</v>
      </c>
      <c r="G6" s="37">
        <v>3.26</v>
      </c>
      <c r="H6" s="160">
        <v>1.1800000000000001E-3</v>
      </c>
      <c r="I6" s="37" t="s">
        <v>1284</v>
      </c>
      <c r="J6" s="40">
        <f>848/1000</f>
        <v>0.84799999999999998</v>
      </c>
      <c r="K6" s="40">
        <f>746/1000</f>
        <v>0.746</v>
      </c>
      <c r="L6" s="47" t="str">
        <f t="shared" si="4"/>
        <v>0.746/0.848</v>
      </c>
      <c r="M6" s="37">
        <f>VLOOKUP(A6,[1]Markers!$A$4:$I$255,3,FALSE)</f>
        <v>2</v>
      </c>
      <c r="N6" s="37">
        <f>VLOOKUP(A6,[1]Markers!$A$4:$I$255,4,FALSE)</f>
        <v>60532699</v>
      </c>
      <c r="O6" s="131">
        <f t="shared" si="5"/>
        <v>60.532699000000001</v>
      </c>
      <c r="P6" s="149">
        <f t="shared" si="0"/>
        <v>18.622</v>
      </c>
      <c r="Q6" s="131">
        <f t="shared" si="6"/>
        <v>19.2804</v>
      </c>
      <c r="R6" s="134">
        <f t="shared" si="7"/>
        <v>0.3355532042903675</v>
      </c>
      <c r="S6">
        <v>61561638</v>
      </c>
      <c r="T6" s="130">
        <f t="shared" si="1"/>
        <v>61.561638000000002</v>
      </c>
      <c r="U6" s="130" t="str">
        <f>VLOOKUP(T6,ZS_2009_mrks!$B$76:$D$133,2,TRUE)</f>
        <v>146.6</v>
      </c>
      <c r="V6">
        <f>VLOOKUP(U6,ZS_2009_mrks!$C$76:$E$133,3,FALSE)</f>
        <v>94</v>
      </c>
      <c r="W6" t="str">
        <f>VLOOKUP(V6+1,ZS_2009_mrks!$E$76:$G$133,2,FALSE)</f>
        <v>155.2</v>
      </c>
      <c r="X6" t="s">
        <v>1415</v>
      </c>
      <c r="Y6">
        <f t="shared" si="8"/>
        <v>19.2804</v>
      </c>
      <c r="Z6" s="130">
        <f>MIN(Estimates_BW8_Wahlberg2009!E644:E653)</f>
        <v>15.3521</v>
      </c>
      <c r="AA6" s="130">
        <f>MAX(Estimates_BW8_Wahlberg2009!E644:E653)</f>
        <v>19.2804</v>
      </c>
      <c r="AB6" s="141">
        <v>644</v>
      </c>
      <c r="AC6" s="141">
        <v>653</v>
      </c>
      <c r="AD6" t="s">
        <v>1196</v>
      </c>
      <c r="AE6">
        <f t="shared" si="9"/>
        <v>2</v>
      </c>
      <c r="AF6" t="s">
        <v>1402</v>
      </c>
      <c r="AG6">
        <f t="shared" si="10"/>
        <v>60532699</v>
      </c>
      <c r="AH6" s="129" t="s">
        <v>1403</v>
      </c>
      <c r="AI6">
        <f t="shared" si="11"/>
        <v>60532699</v>
      </c>
      <c r="AJ6" t="str">
        <f t="shared" si="12"/>
        <v>chr2:60532699-60532699</v>
      </c>
      <c r="AK6" t="s">
        <v>1463</v>
      </c>
      <c r="AL6" t="s">
        <v>1253</v>
      </c>
      <c r="AN6">
        <f t="shared" si="13"/>
        <v>63400000</v>
      </c>
      <c r="AO6" t="str">
        <f t="shared" si="14"/>
        <v>chr2:63400000-63400000</v>
      </c>
      <c r="AP6">
        <v>62347378</v>
      </c>
      <c r="AQ6">
        <f>B55</f>
        <v>2</v>
      </c>
      <c r="AR6">
        <f>K55*1000000</f>
        <v>37900000</v>
      </c>
      <c r="AS6">
        <f>P55*1000000</f>
        <v>60500000</v>
      </c>
      <c r="AT6" t="str">
        <f t="shared" si="15"/>
        <v>chr2:37900000-37900000</v>
      </c>
      <c r="AU6" t="str">
        <f t="shared" si="16"/>
        <v>chr2:60500000-60500000</v>
      </c>
      <c r="AV6">
        <v>38488268</v>
      </c>
      <c r="AW6">
        <v>59423687</v>
      </c>
    </row>
    <row r="7" spans="1:49" ht="12" customHeight="1">
      <c r="A7" s="37">
        <v>75</v>
      </c>
      <c r="B7" s="37" t="str">
        <f>VLOOKUP(A7,[1]Markers!$A$4:$I$255,2,FALSE)</f>
        <v>rs15143460</v>
      </c>
      <c r="C7" s="44" t="str">
        <f t="shared" si="2"/>
        <v>rs15143460 (112.081184)</v>
      </c>
      <c r="D7" s="38">
        <v>23.77</v>
      </c>
      <c r="E7" s="38">
        <v>6.94</v>
      </c>
      <c r="F7" s="45" t="str">
        <f t="shared" si="3"/>
        <v>23.77±6.94</v>
      </c>
      <c r="G7" s="37">
        <v>3.43</v>
      </c>
      <c r="H7" s="160">
        <v>6.4000000000000005E-4</v>
      </c>
      <c r="I7" s="37" t="s">
        <v>1278</v>
      </c>
      <c r="J7" s="40">
        <f>661/1000</f>
        <v>0.66100000000000003</v>
      </c>
      <c r="K7" s="40">
        <f>538/1000</f>
        <v>0.53800000000000003</v>
      </c>
      <c r="L7" s="47" t="str">
        <f t="shared" si="4"/>
        <v>0.538/0.661</v>
      </c>
      <c r="M7" s="37">
        <f>VLOOKUP(A7,[1]Markers!$A$4:$I$255,3,FALSE)</f>
        <v>2</v>
      </c>
      <c r="N7" s="37">
        <f>VLOOKUP(A7,[1]Markers!$A$4:$I$255,4,FALSE)</f>
        <v>112081184</v>
      </c>
      <c r="O7" s="131">
        <f t="shared" si="5"/>
        <v>112.08118399999999</v>
      </c>
      <c r="P7" s="149">
        <f t="shared" si="0"/>
        <v>23.13</v>
      </c>
      <c r="Q7" s="131">
        <f t="shared" si="6"/>
        <v>24.634699999999999</v>
      </c>
      <c r="R7" s="134">
        <f t="shared" si="7"/>
        <v>-3.5100894267029781E-2</v>
      </c>
      <c r="S7">
        <v>116246774</v>
      </c>
      <c r="T7" s="130">
        <f t="shared" si="1"/>
        <v>116.246774</v>
      </c>
      <c r="U7" s="130" t="str">
        <f>VLOOKUP(T7,ZS_2009_mrks!$B$76:$D$133,2,TRUE)</f>
        <v>257.3</v>
      </c>
      <c r="V7">
        <f>VLOOKUP(U7,ZS_2009_mrks!$C$76:$E$133,3,FALSE)</f>
        <v>116</v>
      </c>
      <c r="W7" t="str">
        <f>VLOOKUP(V7+1,ZS_2009_mrks!$E$76:$G$133,2,FALSE)</f>
        <v>263.0</v>
      </c>
      <c r="X7" t="s">
        <v>1416</v>
      </c>
      <c r="Y7">
        <f t="shared" si="8"/>
        <v>24.634699999999999</v>
      </c>
      <c r="Z7" s="130">
        <f>MIN(Estimates_BW8_Wahlberg2009!E755:E761)</f>
        <v>20.605799999999999</v>
      </c>
      <c r="AA7" s="130">
        <f>MAX(Estimates_BW8_Wahlberg2009!E755:E761)</f>
        <v>24.634699999999999</v>
      </c>
      <c r="AB7" s="141">
        <v>755</v>
      </c>
      <c r="AC7" s="141">
        <v>761</v>
      </c>
      <c r="AD7" t="s">
        <v>1196</v>
      </c>
      <c r="AE7">
        <f t="shared" si="9"/>
        <v>2</v>
      </c>
      <c r="AF7" t="s">
        <v>1402</v>
      </c>
      <c r="AG7">
        <f t="shared" si="10"/>
        <v>112081184</v>
      </c>
      <c r="AH7" s="129" t="s">
        <v>1403</v>
      </c>
      <c r="AI7">
        <f t="shared" si="11"/>
        <v>112081184</v>
      </c>
      <c r="AJ7" t="str">
        <f t="shared" si="12"/>
        <v>chr2:112081184-112081184</v>
      </c>
      <c r="AK7" t="s">
        <v>1463</v>
      </c>
      <c r="AL7" t="s">
        <v>1253</v>
      </c>
      <c r="AN7">
        <f t="shared" si="13"/>
        <v>114700000</v>
      </c>
      <c r="AO7" t="str">
        <f t="shared" si="14"/>
        <v>chr2:114700000-114700000</v>
      </c>
      <c r="AP7">
        <v>110758366</v>
      </c>
      <c r="AQ7">
        <f>B56</f>
        <v>3</v>
      </c>
      <c r="AR7">
        <f>K56*1000000</f>
        <v>79800000</v>
      </c>
      <c r="AS7">
        <f>P56*1000000</f>
        <v>103800000</v>
      </c>
      <c r="AT7" t="str">
        <f t="shared" si="15"/>
        <v>chr3:79800000-79800000</v>
      </c>
      <c r="AU7" t="str">
        <f t="shared" si="16"/>
        <v>chr3:103800000-103800000</v>
      </c>
      <c r="AV7">
        <v>76487370</v>
      </c>
      <c r="AW7">
        <v>100569217</v>
      </c>
    </row>
    <row r="8" spans="1:49" ht="15" customHeight="1">
      <c r="A8" s="43">
        <v>85</v>
      </c>
      <c r="B8" s="44" t="str">
        <f>VLOOKUP(A8,[1]Markers!$A$4:$I$255,2,FALSE)</f>
        <v>rs15158686</v>
      </c>
      <c r="C8" s="44" t="str">
        <f t="shared" si="2"/>
        <v>rs15158686 (148.418221)</v>
      </c>
      <c r="D8" s="45">
        <v>19.010000000000002</v>
      </c>
      <c r="E8" s="45">
        <v>6.34</v>
      </c>
      <c r="F8" s="45" t="str">
        <f t="shared" si="3"/>
        <v>19.01±6.34</v>
      </c>
      <c r="G8" s="43">
        <v>3</v>
      </c>
      <c r="H8" s="158">
        <v>2.8E-3</v>
      </c>
      <c r="I8" s="43" t="s">
        <v>1284</v>
      </c>
      <c r="J8" s="47">
        <f>862/1000</f>
        <v>0.86199999999999999</v>
      </c>
      <c r="K8" s="47">
        <f>760/1000</f>
        <v>0.76</v>
      </c>
      <c r="L8" s="47" t="str">
        <f t="shared" si="4"/>
        <v>0.76/0.862</v>
      </c>
      <c r="M8" s="44">
        <f>VLOOKUP(A8,[1]Markers!$A$4:$I$255,3,FALSE)</f>
        <v>2</v>
      </c>
      <c r="N8" s="44">
        <f>VLOOKUP(A8,[1]Markers!$A$4:$I$255,4,FALSE)</f>
        <v>148418221</v>
      </c>
      <c r="O8" s="131">
        <f t="shared" si="5"/>
        <v>148.41822099999999</v>
      </c>
      <c r="P8" s="131">
        <f t="shared" si="0"/>
        <v>12.314</v>
      </c>
      <c r="Q8" s="131">
        <f t="shared" si="6"/>
        <v>11.5806</v>
      </c>
      <c r="R8" s="134">
        <f t="shared" si="7"/>
        <v>0.64153843496882734</v>
      </c>
      <c r="S8">
        <v>154508363</v>
      </c>
      <c r="T8" s="130">
        <f>(S8/1000000)-0.2</f>
        <v>154.30836300000001</v>
      </c>
      <c r="U8" s="130" t="str">
        <f>VLOOKUP(T8,ZS_2009_mrks!$B$76:$D$133,2,TRUE)</f>
        <v>331.7</v>
      </c>
      <c r="V8">
        <f>VLOOKUP(U8,ZS_2009_mrks!$C$76:$E$133,3,FALSE)</f>
        <v>130</v>
      </c>
      <c r="W8" t="str">
        <f>VLOOKUP(V8+1,ZS_2009_mrks!$E$76:$G$133,2,FALSE)</f>
        <v>332.6</v>
      </c>
      <c r="X8" t="s">
        <v>1417</v>
      </c>
      <c r="Y8">
        <f t="shared" si="8"/>
        <v>11.5806</v>
      </c>
      <c r="Z8" s="130">
        <f>MIN(Estimates_BW8_Wahlberg2009!E828:E829)</f>
        <v>11.254300000000001</v>
      </c>
      <c r="AA8" s="130">
        <f>MAX(Estimates_BW8_Wahlberg2009!E828:E829)</f>
        <v>11.5806</v>
      </c>
      <c r="AB8" s="141">
        <v>828</v>
      </c>
      <c r="AC8" s="141">
        <v>829</v>
      </c>
      <c r="AD8" t="s">
        <v>1196</v>
      </c>
      <c r="AE8">
        <f t="shared" si="9"/>
        <v>2</v>
      </c>
      <c r="AF8" t="s">
        <v>1402</v>
      </c>
      <c r="AG8">
        <f t="shared" si="10"/>
        <v>148418221</v>
      </c>
      <c r="AH8" s="129" t="s">
        <v>1403</v>
      </c>
      <c r="AI8">
        <f t="shared" si="11"/>
        <v>148418221</v>
      </c>
      <c r="AJ8" t="str">
        <f t="shared" si="12"/>
        <v>chr2:148418221-148418221</v>
      </c>
      <c r="AK8" t="s">
        <v>1463</v>
      </c>
      <c r="AL8" t="s">
        <v>1253</v>
      </c>
      <c r="AN8">
        <f t="shared" si="13"/>
        <v>149700000</v>
      </c>
      <c r="AO8" t="str">
        <f t="shared" si="14"/>
        <v>chr2:149700000-149700000</v>
      </c>
      <c r="AP8">
        <v>143664400</v>
      </c>
      <c r="AQ8">
        <f>B57</f>
        <v>4</v>
      </c>
      <c r="AR8">
        <f>K57*1000000</f>
        <v>3500000</v>
      </c>
      <c r="AS8">
        <f>P57*1000000</f>
        <v>19200000</v>
      </c>
      <c r="AT8" t="str">
        <f t="shared" si="15"/>
        <v>chr4:3500000-3500000</v>
      </c>
      <c r="AU8" t="str">
        <f t="shared" si="16"/>
        <v>chr4:19200000-19200000</v>
      </c>
      <c r="AV8">
        <v>3482698</v>
      </c>
      <c r="AW8">
        <v>19004664</v>
      </c>
    </row>
    <row r="9" spans="1:49" ht="12" customHeight="1">
      <c r="A9" s="37">
        <v>94</v>
      </c>
      <c r="B9" s="37" t="str">
        <f>VLOOKUP(A9,[1]Markers!$A$4:$I$255,2,FALSE)</f>
        <v>rs15321683</v>
      </c>
      <c r="C9" s="44" t="str">
        <f t="shared" si="2"/>
        <v>rs15321683 (33.619052)</v>
      </c>
      <c r="D9" s="38">
        <v>24.55</v>
      </c>
      <c r="E9" s="38">
        <v>6</v>
      </c>
      <c r="F9" s="45" t="str">
        <f t="shared" si="3"/>
        <v>24.55±6</v>
      </c>
      <c r="G9" s="37">
        <v>4.09</v>
      </c>
      <c r="H9" s="160">
        <v>4.6999999999999997E-5</v>
      </c>
      <c r="I9" s="37" t="s">
        <v>1278</v>
      </c>
      <c r="J9" s="40">
        <f>726/1000</f>
        <v>0.72599999999999998</v>
      </c>
      <c r="K9" s="40">
        <f>654/1000</f>
        <v>0.65400000000000003</v>
      </c>
      <c r="L9" s="47" t="str">
        <f t="shared" si="4"/>
        <v>0.654/0.726</v>
      </c>
      <c r="M9" s="37">
        <f>VLOOKUP(A9,[1]Markers!$A$4:$I$255,3,FALSE)</f>
        <v>3</v>
      </c>
      <c r="N9" s="37">
        <f>VLOOKUP(A9,[1]Markers!$A$4:$I$255,4,FALSE)</f>
        <v>33619052</v>
      </c>
      <c r="O9" s="131">
        <f t="shared" si="5"/>
        <v>33.619052000000003</v>
      </c>
      <c r="P9" s="131">
        <f t="shared" si="0"/>
        <v>12.382</v>
      </c>
      <c r="Q9" s="131">
        <f t="shared" si="6"/>
        <v>14.1174</v>
      </c>
      <c r="R9" s="134">
        <f t="shared" si="7"/>
        <v>0.73898876563673199</v>
      </c>
      <c r="S9">
        <v>35535370</v>
      </c>
      <c r="T9" s="130">
        <f t="shared" ref="T9:T14" si="17">S9/1000000</f>
        <v>35.53537</v>
      </c>
      <c r="U9" s="130" t="str">
        <f>VLOOKUP(T9,ZS_2009_mrks!$B$134:$E$161,2,TRUE)</f>
        <v>109.1</v>
      </c>
      <c r="V9">
        <f>VLOOKUP(U9,ZS_2009_mrks!$C$134:$E$161,3,FALSE)</f>
        <v>142</v>
      </c>
      <c r="W9" t="str">
        <f>VLOOKUP(V9+1,ZS_2009_mrks!$E$134:$G$161,2,FALSE)</f>
        <v>112.8</v>
      </c>
      <c r="X9" s="142" t="s">
        <v>1414</v>
      </c>
      <c r="Y9">
        <f t="shared" si="8"/>
        <v>14.1174</v>
      </c>
      <c r="Z9" s="130">
        <f>MIN(Estimates_BW8_Wahlberg2009!E939:E943)</f>
        <v>13.4282</v>
      </c>
      <c r="AA9" s="130">
        <f>MAX(Estimates_BW8_Wahlberg2009!E939:E943)</f>
        <v>14.1174</v>
      </c>
      <c r="AB9" s="141">
        <v>939</v>
      </c>
      <c r="AC9" s="141">
        <v>943</v>
      </c>
      <c r="AD9" t="s">
        <v>1196</v>
      </c>
      <c r="AE9">
        <f t="shared" si="9"/>
        <v>3</v>
      </c>
      <c r="AF9" t="s">
        <v>1402</v>
      </c>
      <c r="AG9">
        <f t="shared" si="10"/>
        <v>33619052</v>
      </c>
      <c r="AH9" s="129" t="s">
        <v>1403</v>
      </c>
      <c r="AI9">
        <f t="shared" si="11"/>
        <v>33619052</v>
      </c>
      <c r="AJ9" t="str">
        <f t="shared" si="12"/>
        <v>chr3:33619052-33619052</v>
      </c>
      <c r="AK9" t="s">
        <v>1463</v>
      </c>
      <c r="AL9" t="s">
        <v>1253</v>
      </c>
      <c r="AN9">
        <f t="shared" si="13"/>
        <v>35500000</v>
      </c>
      <c r="AO9" t="str">
        <f t="shared" si="14"/>
        <v>chr3:35500000-35500000</v>
      </c>
      <c r="AP9">
        <v>33583682</v>
      </c>
      <c r="AQ9">
        <f>B58</f>
        <v>4</v>
      </c>
      <c r="AR9">
        <f>K58*1000000</f>
        <v>44700000</v>
      </c>
      <c r="AS9">
        <f>P58*1000000</f>
        <v>62100000</v>
      </c>
      <c r="AT9" t="str">
        <f t="shared" si="15"/>
        <v>chr4:44700000-44700000</v>
      </c>
      <c r="AU9" t="str">
        <f t="shared" si="16"/>
        <v>chr4:62100000-62100000</v>
      </c>
      <c r="AV9">
        <v>42701768</v>
      </c>
      <c r="AW9">
        <v>60019063</v>
      </c>
    </row>
    <row r="10" spans="1:49" ht="12" customHeight="1">
      <c r="A10" s="73">
        <v>102</v>
      </c>
      <c r="B10" s="73" t="str">
        <f>VLOOKUP(A10,[1]Markers!$A$4:$I$255,2,FALSE)</f>
        <v>GGaluGA228961</v>
      </c>
      <c r="C10" s="44" t="str">
        <f t="shared" si="2"/>
        <v>GGaluGA228961 (74.623469)</v>
      </c>
      <c r="D10" s="74">
        <v>15.54</v>
      </c>
      <c r="E10" s="74">
        <v>6.78</v>
      </c>
      <c r="F10" s="45" t="str">
        <f t="shared" si="3"/>
        <v>15.54±6.78</v>
      </c>
      <c r="G10" s="73">
        <v>2.29</v>
      </c>
      <c r="H10" s="161">
        <v>2.2210000000000001E-2</v>
      </c>
      <c r="I10" s="73" t="s">
        <v>1295</v>
      </c>
      <c r="J10" s="75">
        <f>466/1000</f>
        <v>0.46600000000000003</v>
      </c>
      <c r="K10" s="75">
        <f>282/1000</f>
        <v>0.28199999999999997</v>
      </c>
      <c r="L10" s="47" t="str">
        <f t="shared" si="4"/>
        <v>0.282/0.466</v>
      </c>
      <c r="M10" s="73">
        <f>VLOOKUP(A10,[1]Markers!$A$4:$I$255,3,FALSE)</f>
        <v>3</v>
      </c>
      <c r="N10" s="73">
        <f>VLOOKUP(A10,[1]Markers!$A$4:$I$255,4,FALSE)</f>
        <v>74623469</v>
      </c>
      <c r="O10" s="131">
        <f t="shared" si="5"/>
        <v>74.623469</v>
      </c>
      <c r="P10" s="152">
        <f t="shared" si="0"/>
        <v>15.862</v>
      </c>
      <c r="Q10" s="64">
        <f t="shared" si="6"/>
        <v>19.448499999999999</v>
      </c>
      <c r="R10" s="136">
        <f t="shared" si="7"/>
        <v>-0.20096665552613313</v>
      </c>
      <c r="S10">
        <v>77920955</v>
      </c>
      <c r="T10" s="130">
        <f t="shared" si="17"/>
        <v>77.920955000000006</v>
      </c>
      <c r="U10" s="130" t="str">
        <f>VLOOKUP(T10,ZS_2009_mrks!$B$134:$E$161,2,TRUE)</f>
        <v>172.3</v>
      </c>
      <c r="V10">
        <f>VLOOKUP(U10,ZS_2009_mrks!$C$134:$E$161,3,FALSE)</f>
        <v>149</v>
      </c>
      <c r="W10" t="str">
        <f>VLOOKUP(V10+1,ZS_2009_mrks!$E$134:$G$161,2,FALSE)</f>
        <v>207.2</v>
      </c>
      <c r="X10" t="s">
        <v>1418</v>
      </c>
      <c r="Y10">
        <f t="shared" si="8"/>
        <v>19.448499999999999</v>
      </c>
      <c r="Z10" s="130">
        <f>MIN(Estimates_BW8_Wahlberg2009!E1002:E1037)</f>
        <v>7.5370999999999997</v>
      </c>
      <c r="AA10" s="130">
        <f>MAX(Estimates_BW8_Wahlberg2009!E1002:E1037)</f>
        <v>19.448499999999999</v>
      </c>
      <c r="AB10" s="141">
        <v>1002</v>
      </c>
      <c r="AC10" s="141">
        <v>1037</v>
      </c>
      <c r="AD10" t="s">
        <v>1196</v>
      </c>
      <c r="AE10">
        <f t="shared" si="9"/>
        <v>3</v>
      </c>
      <c r="AF10" t="s">
        <v>1402</v>
      </c>
      <c r="AG10">
        <f t="shared" si="10"/>
        <v>74623469</v>
      </c>
      <c r="AH10" s="129" t="s">
        <v>1403</v>
      </c>
      <c r="AI10">
        <f t="shared" si="11"/>
        <v>74623469</v>
      </c>
      <c r="AJ10" t="str">
        <f t="shared" si="12"/>
        <v>chr3:74623469-74623469</v>
      </c>
      <c r="AK10" t="s">
        <v>1463</v>
      </c>
      <c r="AL10" t="s">
        <v>1253</v>
      </c>
      <c r="AN10">
        <f t="shared" si="13"/>
        <v>79800000</v>
      </c>
      <c r="AO10" t="str">
        <f t="shared" si="14"/>
        <v>chr3:79800000-79800000</v>
      </c>
      <c r="AP10">
        <v>76487370</v>
      </c>
      <c r="AQ10">
        <f>B59</f>
        <v>7</v>
      </c>
      <c r="AR10">
        <f>K59*1000000</f>
        <v>38000000</v>
      </c>
      <c r="AS10">
        <f>P59*1000000</f>
        <v>11900000</v>
      </c>
      <c r="AT10" t="str">
        <f t="shared" si="15"/>
        <v>chr7:38000000-38000000</v>
      </c>
      <c r="AU10" t="str">
        <f t="shared" si="16"/>
        <v>chr7:11900000-11900000</v>
      </c>
      <c r="AV10">
        <v>35864888</v>
      </c>
      <c r="AW10">
        <v>10341650</v>
      </c>
    </row>
    <row r="11" spans="1:49" ht="12" customHeight="1">
      <c r="A11" s="77">
        <v>104</v>
      </c>
      <c r="B11" s="77" t="str">
        <f>VLOOKUP(A11,[1]Markers!$A$4:$I$255,2,FALSE)</f>
        <v>rs14417942</v>
      </c>
      <c r="C11" s="44" t="str">
        <f t="shared" si="2"/>
        <v>rs14417942 (1.469998)</v>
      </c>
      <c r="D11" s="78">
        <v>14.54</v>
      </c>
      <c r="E11" s="78">
        <v>6.71</v>
      </c>
      <c r="F11" s="45" t="str">
        <f t="shared" si="3"/>
        <v>14.54±6.71</v>
      </c>
      <c r="G11" s="77">
        <v>2.17</v>
      </c>
      <c r="H11" s="162">
        <v>3.048E-2</v>
      </c>
      <c r="I11" s="77" t="s">
        <v>1295</v>
      </c>
      <c r="J11" s="79">
        <f>478/1000</f>
        <v>0.47799999999999998</v>
      </c>
      <c r="K11" s="79">
        <f>309/1000</f>
        <v>0.309</v>
      </c>
      <c r="L11" s="47" t="str">
        <f t="shared" si="4"/>
        <v>0.309/0.478</v>
      </c>
      <c r="M11" s="77">
        <f>VLOOKUP(A11,[1]Markers!$A$4:$I$255,3,FALSE)</f>
        <v>4</v>
      </c>
      <c r="N11" s="77">
        <f>VLOOKUP(A11,[1]Markers!$A$4:$I$255,4,FALSE)</f>
        <v>1469998</v>
      </c>
      <c r="O11" s="131">
        <f t="shared" si="5"/>
        <v>1.4699979999999999</v>
      </c>
      <c r="P11" s="150">
        <f t="shared" si="0"/>
        <v>16.376999999999999</v>
      </c>
      <c r="Q11" s="147">
        <f t="shared" si="6"/>
        <v>32.646599999999999</v>
      </c>
      <c r="R11" s="135">
        <f t="shared" si="7"/>
        <v>-0.55462437129747055</v>
      </c>
      <c r="S11">
        <v>1477349</v>
      </c>
      <c r="T11" s="130">
        <f t="shared" si="17"/>
        <v>1.477349</v>
      </c>
      <c r="U11" s="130" t="str">
        <f>VLOOKUP(T11,ZS_2009_mrks!$B$162:$E$197,2,TRUE)</f>
        <v>1.5</v>
      </c>
      <c r="V11">
        <f>VLOOKUP(U11,ZS_2009_mrks!$C$162:$E$197,3,FALSE)</f>
        <v>161</v>
      </c>
      <c r="W11" t="str">
        <f>VLOOKUP(V11+1,ZS_2009_mrks!$E$162:$G$197,2,FALSE)</f>
        <v>14.3</v>
      </c>
      <c r="X11" t="s">
        <v>1419</v>
      </c>
      <c r="Y11">
        <f t="shared" si="8"/>
        <v>32.646599999999999</v>
      </c>
      <c r="Z11" s="130">
        <f>MIN(Estimates_BW8_Wahlberg2009!E1093:E1106)</f>
        <v>19.026399999999999</v>
      </c>
      <c r="AA11" s="130">
        <f>MAX(Estimates_BW8_Wahlberg2009!E1093:E1106)</f>
        <v>32.646599999999999</v>
      </c>
      <c r="AB11" s="141">
        <v>1093</v>
      </c>
      <c r="AC11" s="141">
        <v>1106</v>
      </c>
      <c r="AD11" t="s">
        <v>1196</v>
      </c>
      <c r="AE11">
        <f t="shared" si="9"/>
        <v>4</v>
      </c>
      <c r="AF11" t="s">
        <v>1402</v>
      </c>
      <c r="AG11">
        <f t="shared" si="10"/>
        <v>1469998</v>
      </c>
      <c r="AH11" s="129" t="s">
        <v>1403</v>
      </c>
      <c r="AI11">
        <f t="shared" si="11"/>
        <v>1469998</v>
      </c>
      <c r="AJ11" t="str">
        <f t="shared" si="12"/>
        <v>chr4:1469998-1469998</v>
      </c>
      <c r="AK11" t="s">
        <v>1463</v>
      </c>
      <c r="AL11" t="s">
        <v>1253</v>
      </c>
      <c r="AN11">
        <f t="shared" si="13"/>
        <v>3500000</v>
      </c>
      <c r="AO11" t="str">
        <f t="shared" si="14"/>
        <v>chr4:3500000-3500000</v>
      </c>
      <c r="AP11">
        <v>3482698</v>
      </c>
      <c r="AQ11">
        <f>B62</f>
        <v>1</v>
      </c>
      <c r="AR11">
        <f>K62*1000000</f>
        <v>158400000</v>
      </c>
      <c r="AS11">
        <f>P62*1000000</f>
        <v>191800000</v>
      </c>
      <c r="AT11" t="str">
        <f t="shared" si="15"/>
        <v>chr1:158400000-158400000</v>
      </c>
      <c r="AU11" t="str">
        <f t="shared" si="16"/>
        <v>chr1:191800000-191800000</v>
      </c>
      <c r="AV11">
        <v>153516246</v>
      </c>
      <c r="AW11">
        <v>186743867</v>
      </c>
    </row>
    <row r="12" spans="1:49" ht="15" customHeight="1">
      <c r="A12" s="65">
        <v>113</v>
      </c>
      <c r="B12" s="65" t="str">
        <f>VLOOKUP(A12,[1]Markers!$A$4:$I$255,2,FALSE)</f>
        <v>GGaluGA246087</v>
      </c>
      <c r="C12" s="44" t="str">
        <f t="shared" si="2"/>
        <v>GGaluGA246087 (11.718474)</v>
      </c>
      <c r="D12" s="68">
        <v>17.829999999999998</v>
      </c>
      <c r="E12" s="68">
        <v>6.63</v>
      </c>
      <c r="F12" s="45" t="str">
        <f t="shared" si="3"/>
        <v>17.83±6.63</v>
      </c>
      <c r="G12" s="65">
        <v>2.69</v>
      </c>
      <c r="H12" s="163">
        <v>7.28E-3</v>
      </c>
      <c r="I12" s="65" t="s">
        <v>1284</v>
      </c>
      <c r="J12" s="71">
        <f>514/1000</f>
        <v>0.51400000000000001</v>
      </c>
      <c r="K12" s="71">
        <f>370/1000</f>
        <v>0.37</v>
      </c>
      <c r="L12" s="47" t="str">
        <f t="shared" si="4"/>
        <v>0.37/0.514</v>
      </c>
      <c r="M12" s="65">
        <f>VLOOKUP(A12,[1]Markers!$A$4:$I$255,3,FALSE)</f>
        <v>4</v>
      </c>
      <c r="N12" s="65">
        <f>VLOOKUP(A12,[1]Markers!$A$4:$I$255,4,FALSE)</f>
        <v>11718474</v>
      </c>
      <c r="O12" s="131">
        <f t="shared" si="5"/>
        <v>11.718474000000001</v>
      </c>
      <c r="P12" s="151">
        <f t="shared" si="0"/>
        <v>19.527000000000001</v>
      </c>
      <c r="Q12" s="148">
        <f t="shared" si="6"/>
        <v>33.491700000000002</v>
      </c>
      <c r="R12" s="136">
        <f t="shared" si="7"/>
        <v>-0.4676292932278745</v>
      </c>
      <c r="S12">
        <v>11853275</v>
      </c>
      <c r="T12" s="130">
        <f t="shared" si="17"/>
        <v>11.853275</v>
      </c>
      <c r="U12" s="130" t="str">
        <f>VLOOKUP(T12,ZS_2009_mrks!$B$162:$E$197,2,TRUE)</f>
        <v>40.8</v>
      </c>
      <c r="V12">
        <f>VLOOKUP(U12,ZS_2009_mrks!$C$162:$E$197,3,FALSE)</f>
        <v>166</v>
      </c>
      <c r="W12" t="str">
        <f>VLOOKUP(V12+1,ZS_2009_mrks!$E$162:$G$197,2,FALSE)</f>
        <v>49.0</v>
      </c>
      <c r="X12" t="s">
        <v>1419</v>
      </c>
      <c r="Y12">
        <f t="shared" si="8"/>
        <v>33.491700000000002</v>
      </c>
      <c r="Z12" s="130">
        <f>MIN(Estimates_BW8_Wahlberg2009!E1133:E1141)</f>
        <v>25.229700000000001</v>
      </c>
      <c r="AA12" s="130">
        <f>MAX(Estimates_BW8_Wahlberg2009!E1133:E1141)</f>
        <v>33.491700000000002</v>
      </c>
      <c r="AB12" s="141">
        <v>1133</v>
      </c>
      <c r="AC12" s="141">
        <v>1141</v>
      </c>
      <c r="AD12" t="s">
        <v>1196</v>
      </c>
      <c r="AE12">
        <f t="shared" si="9"/>
        <v>4</v>
      </c>
      <c r="AF12" t="s">
        <v>1402</v>
      </c>
      <c r="AG12">
        <f t="shared" si="10"/>
        <v>11718474</v>
      </c>
      <c r="AH12" s="129" t="s">
        <v>1403</v>
      </c>
      <c r="AI12">
        <f t="shared" si="11"/>
        <v>11718474</v>
      </c>
      <c r="AJ12" t="str">
        <f t="shared" si="12"/>
        <v>chr4:11718474-11718474</v>
      </c>
      <c r="AK12" t="s">
        <v>1463</v>
      </c>
      <c r="AL12" t="s">
        <v>1253</v>
      </c>
      <c r="AN12">
        <f t="shared" si="13"/>
        <v>9400000</v>
      </c>
      <c r="AO12" t="str">
        <f t="shared" si="14"/>
        <v>chr4:9400000-9400000</v>
      </c>
      <c r="AP12">
        <v>9305983</v>
      </c>
      <c r="AQ12">
        <f>B63</f>
        <v>2</v>
      </c>
      <c r="AR12">
        <f>K63*1000000</f>
        <v>101600000</v>
      </c>
      <c r="AS12">
        <f>P63*1000000</f>
        <v>131900000</v>
      </c>
      <c r="AT12" t="str">
        <f t="shared" si="15"/>
        <v>chr2:101600000-101600000</v>
      </c>
      <c r="AU12" t="str">
        <f t="shared" si="16"/>
        <v>chr2:131900000-131900000</v>
      </c>
      <c r="AV12">
        <v>98761383</v>
      </c>
      <c r="AW12">
        <v>126860365</v>
      </c>
    </row>
    <row r="13" spans="1:49" ht="15" customHeight="1">
      <c r="A13" s="65">
        <v>132</v>
      </c>
      <c r="B13" s="65" t="str">
        <f>VLOOKUP(A13,[1]Markers!$A$4:$I$255,2,FALSE)</f>
        <v>rs15560796</v>
      </c>
      <c r="C13" s="44" t="str">
        <f t="shared" si="2"/>
        <v>rs15560796 (44.822312)</v>
      </c>
      <c r="D13" s="68">
        <v>14.46</v>
      </c>
      <c r="E13" s="68">
        <v>6.55</v>
      </c>
      <c r="F13" s="45" t="str">
        <f t="shared" si="3"/>
        <v>14.46±6.55</v>
      </c>
      <c r="G13" s="65">
        <v>2.21</v>
      </c>
      <c r="H13" s="163">
        <v>2.7699999999999999E-2</v>
      </c>
      <c r="I13" s="65" t="s">
        <v>1295</v>
      </c>
      <c r="J13" s="71">
        <f>548/1000</f>
        <v>0.54800000000000004</v>
      </c>
      <c r="K13" s="71">
        <f>391/1000</f>
        <v>0.39100000000000001</v>
      </c>
      <c r="L13" s="47" t="str">
        <f t="shared" si="4"/>
        <v>0.391/0.548</v>
      </c>
      <c r="M13" s="65">
        <f>VLOOKUP(A13,[1]Markers!$A$4:$I$255,3,FALSE)</f>
        <v>4</v>
      </c>
      <c r="N13" s="65">
        <f>VLOOKUP(A13,[1]Markers!$A$4:$I$255,4,FALSE)</f>
        <v>44822312</v>
      </c>
      <c r="O13" s="131">
        <f t="shared" si="5"/>
        <v>44.822311999999997</v>
      </c>
      <c r="P13" s="148">
        <f t="shared" si="0"/>
        <v>20.052</v>
      </c>
      <c r="Q13" s="64">
        <f t="shared" si="6"/>
        <v>22.272500000000001</v>
      </c>
      <c r="R13" s="136">
        <f t="shared" si="7"/>
        <v>-0.35076888539678974</v>
      </c>
      <c r="S13">
        <v>46850896</v>
      </c>
      <c r="T13" s="130">
        <f t="shared" si="17"/>
        <v>46.850895999999999</v>
      </c>
      <c r="U13" s="130" t="str">
        <f>VLOOKUP(T13,ZS_2009_mrks!$B$162:$E$197,2,TRUE)</f>
        <v>111.4</v>
      </c>
      <c r="V13">
        <f>VLOOKUP(U13,ZS_2009_mrks!$C$162:$E$197,3,FALSE)</f>
        <v>179</v>
      </c>
      <c r="W13" t="str">
        <f>VLOOKUP(V13+1,ZS_2009_mrks!$E$162:$G$197,2,FALSE)</f>
        <v>119.7</v>
      </c>
      <c r="X13" t="s">
        <v>1420</v>
      </c>
      <c r="Y13">
        <f t="shared" si="8"/>
        <v>22.272500000000001</v>
      </c>
      <c r="Z13" s="130">
        <f>MIN(Estimates_BW8_Wahlberg2009!E1203:E1212)</f>
        <v>16.613399999999999</v>
      </c>
      <c r="AA13" s="130">
        <f>MAX(Estimates_BW8_Wahlberg2009!E1203:E1212)</f>
        <v>22.272500000000001</v>
      </c>
      <c r="AB13" s="141">
        <v>1203</v>
      </c>
      <c r="AC13" s="141">
        <v>1212</v>
      </c>
      <c r="AD13" t="s">
        <v>1196</v>
      </c>
      <c r="AE13">
        <f t="shared" si="9"/>
        <v>4</v>
      </c>
      <c r="AF13" t="s">
        <v>1402</v>
      </c>
      <c r="AG13">
        <f t="shared" si="10"/>
        <v>44822312</v>
      </c>
      <c r="AH13" s="129" t="s">
        <v>1403</v>
      </c>
      <c r="AI13">
        <f t="shared" si="11"/>
        <v>44822312</v>
      </c>
      <c r="AJ13" t="str">
        <f t="shared" si="12"/>
        <v>chr4:44822312-44822312</v>
      </c>
      <c r="AK13" t="s">
        <v>1463</v>
      </c>
      <c r="AL13" t="s">
        <v>1253</v>
      </c>
      <c r="AN13">
        <f t="shared" si="13"/>
        <v>44700000</v>
      </c>
      <c r="AO13" t="str">
        <f t="shared" si="14"/>
        <v>chr4:44700000-44700000</v>
      </c>
      <c r="AP13">
        <v>42701768</v>
      </c>
      <c r="AQ13">
        <f>B64</f>
        <v>3</v>
      </c>
      <c r="AR13">
        <f>K64*1000000</f>
        <v>24200000</v>
      </c>
      <c r="AS13">
        <f>P64*1000000</f>
        <v>79800000</v>
      </c>
      <c r="AT13" t="str">
        <f t="shared" si="15"/>
        <v>chr3:24200000-24200000</v>
      </c>
      <c r="AU13" t="str">
        <f t="shared" si="16"/>
        <v>chr3:79800000-79800000</v>
      </c>
      <c r="AV13">
        <v>22385778</v>
      </c>
      <c r="AW13">
        <v>76487370</v>
      </c>
    </row>
    <row r="14" spans="1:49" ht="15" customHeight="1">
      <c r="A14" s="43">
        <v>144</v>
      </c>
      <c r="B14" s="44" t="str">
        <f>VLOOKUP(A14,[1]Markers!$A$4:$I$255,2,FALSE)</f>
        <v>rs14498744</v>
      </c>
      <c r="C14" s="44" t="str">
        <f t="shared" si="2"/>
        <v>rs14498744 (82.310849)</v>
      </c>
      <c r="D14" s="45">
        <v>-31.34</v>
      </c>
      <c r="E14" s="45">
        <v>6.55</v>
      </c>
      <c r="F14" s="45" t="str">
        <f t="shared" si="3"/>
        <v>-31.34±6.55</v>
      </c>
      <c r="G14" s="43">
        <v>-4.79</v>
      </c>
      <c r="H14" s="158">
        <v>1.9999999999999999E-6</v>
      </c>
      <c r="I14" s="43" t="s">
        <v>1278</v>
      </c>
      <c r="J14" s="47">
        <f>956/1000</f>
        <v>0.95599999999999996</v>
      </c>
      <c r="K14" s="47">
        <f>939/1000</f>
        <v>0.93899999999999995</v>
      </c>
      <c r="L14" s="47" t="str">
        <f t="shared" si="4"/>
        <v>0.939/0.956</v>
      </c>
      <c r="M14" s="44">
        <f>VLOOKUP(A14,[1]Markers!$A$4:$I$255,3,FALSE)</f>
        <v>4</v>
      </c>
      <c r="N14" s="44">
        <f>VLOOKUP(A14,[1]Markers!$A$4:$I$255,4,FALSE)</f>
        <v>82310849</v>
      </c>
      <c r="O14" s="131">
        <f t="shared" si="5"/>
        <v>82.310849000000005</v>
      </c>
      <c r="P14" s="155">
        <f t="shared" si="0"/>
        <v>15.717000000000001</v>
      </c>
      <c r="Q14" s="131">
        <f t="shared" si="6"/>
        <v>9.3241999999999994</v>
      </c>
      <c r="R14" s="134">
        <f t="shared" si="7"/>
        <v>-4.3611462645588901</v>
      </c>
      <c r="S14">
        <v>85755828</v>
      </c>
      <c r="T14" s="130">
        <f t="shared" si="17"/>
        <v>85.755827999999994</v>
      </c>
      <c r="U14" s="130" t="str">
        <f>VLOOKUP(T14,ZS_2009_mrks!$B$162:$E$197,2,TRUE)</f>
        <v>193.8</v>
      </c>
      <c r="V14">
        <f>VLOOKUP(U14,ZS_2009_mrks!$C$162:$E$197,3,FALSE)</f>
        <v>192</v>
      </c>
      <c r="W14" t="str">
        <f>VLOOKUP(V14+1,ZS_2009_mrks!$E$162:$G$197,2,FALSE)</f>
        <v>195.3</v>
      </c>
      <c r="X14" t="s">
        <v>1421</v>
      </c>
      <c r="Y14">
        <f t="shared" si="8"/>
        <v>9.3241999999999994</v>
      </c>
      <c r="Z14" s="130">
        <f>MIN(Estimates_BW8_Wahlberg2009!E1285:E1287)</f>
        <v>8.1308000000000007</v>
      </c>
      <c r="AA14" s="130">
        <f>MAX(Estimates_BW8_Wahlberg2009!E1285:E1287)</f>
        <v>9.3241999999999994</v>
      </c>
      <c r="AB14" s="141">
        <v>1285</v>
      </c>
      <c r="AC14" s="141">
        <v>1287</v>
      </c>
      <c r="AD14" t="s">
        <v>1196</v>
      </c>
      <c r="AE14">
        <f t="shared" si="9"/>
        <v>4</v>
      </c>
      <c r="AF14" t="s">
        <v>1402</v>
      </c>
      <c r="AG14">
        <f t="shared" si="10"/>
        <v>82310849</v>
      </c>
      <c r="AH14" s="129" t="s">
        <v>1403</v>
      </c>
      <c r="AI14">
        <f t="shared" si="11"/>
        <v>82310849</v>
      </c>
      <c r="AJ14" t="str">
        <f t="shared" si="12"/>
        <v>chr4:82310849-82310849</v>
      </c>
      <c r="AK14" t="s">
        <v>1463</v>
      </c>
      <c r="AL14" t="s">
        <v>1253</v>
      </c>
      <c r="AN14">
        <f t="shared" si="13"/>
        <v>88400000</v>
      </c>
      <c r="AO14" t="str">
        <f t="shared" si="14"/>
        <v>chr4:88400000-88400000</v>
      </c>
      <c r="AP14">
        <v>84766212</v>
      </c>
      <c r="AQ14">
        <f>B65</f>
        <v>13</v>
      </c>
      <c r="AR14">
        <f>K65*1000000</f>
        <v>9400000</v>
      </c>
      <c r="AS14">
        <f>P65*1000000</f>
        <v>17200000</v>
      </c>
      <c r="AT14" t="str">
        <f t="shared" si="15"/>
        <v>chr13:9400000-9400000</v>
      </c>
      <c r="AU14" t="str">
        <f t="shared" si="16"/>
        <v>chr13:17200000-17200000</v>
      </c>
      <c r="AV14">
        <v>8756545</v>
      </c>
      <c r="AW14">
        <v>16005069</v>
      </c>
    </row>
    <row r="15" spans="1:49" ht="15" customHeight="1">
      <c r="A15" s="89">
        <v>175</v>
      </c>
      <c r="B15" s="89" t="str">
        <f>VLOOKUP(A15,[1]Markers!$A$4:$I$255,2,FALSE)</f>
        <v>rs14622611</v>
      </c>
      <c r="C15" s="44" t="str">
        <f t="shared" si="2"/>
        <v>rs14622611 (27.830227)</v>
      </c>
      <c r="D15" s="90">
        <v>15.93</v>
      </c>
      <c r="E15" s="89">
        <v>6.4</v>
      </c>
      <c r="F15" s="45" t="str">
        <f t="shared" si="3"/>
        <v>15.93±6.4</v>
      </c>
      <c r="G15" s="89">
        <v>2.4900000000000002</v>
      </c>
      <c r="H15" s="164">
        <v>1.304E-2</v>
      </c>
      <c r="I15" s="89" t="s">
        <v>1295</v>
      </c>
      <c r="J15" s="91">
        <f>286/1000</f>
        <v>0.28599999999999998</v>
      </c>
      <c r="K15" s="91">
        <f>147/1000</f>
        <v>0.14699999999999999</v>
      </c>
      <c r="L15" s="47" t="str">
        <f t="shared" si="4"/>
        <v>0.147/0.286</v>
      </c>
      <c r="M15" s="92">
        <f>VLOOKUP(A15,[1]Markers!$A$4:$I$255,3,FALSE)</f>
        <v>7</v>
      </c>
      <c r="N15" s="92">
        <f>VLOOKUP(A15,[1]Markers!$A$4:$I$255,4,FALSE)</f>
        <v>27830227</v>
      </c>
      <c r="O15" s="131">
        <f t="shared" si="5"/>
        <v>27.830227000000001</v>
      </c>
      <c r="P15" s="153">
        <f t="shared" si="0"/>
        <v>35.866</v>
      </c>
      <c r="Q15" s="153">
        <f t="shared" si="6"/>
        <v>37.140700000000002</v>
      </c>
      <c r="R15" s="137">
        <f t="shared" si="7"/>
        <v>-0.57109047486988673</v>
      </c>
      <c r="S15">
        <v>29923926</v>
      </c>
      <c r="T15" s="130">
        <f>(S15/1000000)-0.2</f>
        <v>29.723926000000002</v>
      </c>
      <c r="U15" s="130" t="str">
        <f>VLOOKUP(T15,ZS_2009_mrks!B230:E243,2,TRUE)</f>
        <v>87.6</v>
      </c>
      <c r="V15">
        <f>VLOOKUP(U15,ZS_2009_mrks!$C$230:$E$243,3,FALSE)</f>
        <v>240</v>
      </c>
      <c r="W15" t="str">
        <f>VLOOKUP(V15+1,ZS_2009_mrks!$E$230:$G$243,2,FALSE)</f>
        <v>88.0</v>
      </c>
      <c r="X15" t="s">
        <v>1422</v>
      </c>
      <c r="Y15">
        <f t="shared" si="8"/>
        <v>37.140700000000002</v>
      </c>
      <c r="Z15" s="130">
        <f>MIN(Estimates_BW8_Wahlberg2009!E1622:E1623)</f>
        <v>36.155700000000003</v>
      </c>
      <c r="AA15" s="130">
        <f>MAX(Estimates_BW8_Wahlberg2009!E1622:E1623)</f>
        <v>37.140700000000002</v>
      </c>
      <c r="AB15" s="141">
        <v>1622</v>
      </c>
      <c r="AC15" s="141">
        <v>1623</v>
      </c>
      <c r="AD15" t="s">
        <v>1196</v>
      </c>
      <c r="AE15">
        <f t="shared" si="9"/>
        <v>7</v>
      </c>
      <c r="AF15" t="s">
        <v>1402</v>
      </c>
      <c r="AG15">
        <f t="shared" si="10"/>
        <v>27830227</v>
      </c>
      <c r="AH15" s="129" t="s">
        <v>1403</v>
      </c>
      <c r="AI15">
        <f t="shared" si="11"/>
        <v>27830227</v>
      </c>
      <c r="AJ15" t="str">
        <f t="shared" si="12"/>
        <v>chr7:27830227-27830227</v>
      </c>
      <c r="AK15" t="s">
        <v>1463</v>
      </c>
      <c r="AL15" t="s">
        <v>1253</v>
      </c>
      <c r="AN15">
        <f t="shared" si="13"/>
        <v>28000000</v>
      </c>
      <c r="AO15" t="str">
        <f t="shared" si="14"/>
        <v>chr7:28000000-28000000</v>
      </c>
      <c r="AP15">
        <v>25921315</v>
      </c>
      <c r="AQ15">
        <f>B66</f>
        <v>20</v>
      </c>
      <c r="AR15">
        <f>K66*1000000</f>
        <v>3100000</v>
      </c>
      <c r="AS15">
        <f>P66*1000000</f>
        <v>12000000</v>
      </c>
      <c r="AT15" t="str">
        <f t="shared" si="15"/>
        <v>chr20:3100000-3100000</v>
      </c>
      <c r="AU15" t="str">
        <f t="shared" si="16"/>
        <v>chr20:12000000-12000000</v>
      </c>
      <c r="AV15">
        <v>3448821</v>
      </c>
      <c r="AW15">
        <v>12381203</v>
      </c>
    </row>
    <row r="16" spans="1:49" ht="12" customHeight="1">
      <c r="A16" s="83">
        <v>190</v>
      </c>
      <c r="B16" s="84" t="str">
        <f>VLOOKUP(A16,[1]Markers!$A$4:$I$255,2,FALSE)</f>
        <v>GGaluGA068581</v>
      </c>
      <c r="C16" s="44" t="str">
        <f t="shared" si="2"/>
        <v>GGaluGA068581 (8.504427)</v>
      </c>
      <c r="D16" s="85">
        <v>11.27</v>
      </c>
      <c r="E16" s="85">
        <v>6.43</v>
      </c>
      <c r="F16" s="45" t="str">
        <f t="shared" si="3"/>
        <v>11.27±6.43</v>
      </c>
      <c r="G16" s="83">
        <v>1.75</v>
      </c>
      <c r="H16" s="165">
        <v>7.9899999999999999E-2</v>
      </c>
      <c r="I16" s="83" t="s">
        <v>1307</v>
      </c>
      <c r="J16" s="86">
        <f>524/1000</f>
        <v>0.52400000000000002</v>
      </c>
      <c r="K16" s="86">
        <f>354/1000</f>
        <v>0.35399999999999998</v>
      </c>
      <c r="L16" s="47" t="str">
        <f t="shared" si="4"/>
        <v>0.354/0.524</v>
      </c>
      <c r="M16" s="84">
        <f>VLOOKUP(A16,[1]Markers!$A$4:$I$255,3,FALSE)</f>
        <v>10</v>
      </c>
      <c r="N16" s="84">
        <f>VLOOKUP(A16,[1]Markers!$A$4:$I$255,4,FALSE)</f>
        <v>8504427</v>
      </c>
      <c r="O16" s="131">
        <f t="shared" si="5"/>
        <v>8.5044269999999997</v>
      </c>
      <c r="P16" s="147">
        <f t="shared" si="0"/>
        <v>22.446999999999999</v>
      </c>
      <c r="Q16" s="133">
        <f t="shared" si="6"/>
        <v>12.159700000000001</v>
      </c>
      <c r="R16" s="135">
        <f t="shared" si="7"/>
        <v>-7.3167923550745639E-2</v>
      </c>
      <c r="S16">
        <v>10290853</v>
      </c>
      <c r="T16" s="130">
        <f>S16/1000000</f>
        <v>10.290853</v>
      </c>
      <c r="U16" s="130" t="str">
        <f>VLOOKUP(T16,ZS_2009_mrks!B267:E280,2,TRUE)</f>
        <v>41.9</v>
      </c>
      <c r="V16">
        <f>VLOOKUP(U16,ZS_2009_mrks!$C$267:$E$280,3,FALSE)</f>
        <v>271</v>
      </c>
      <c r="W16" t="str">
        <f>VLOOKUP(V16+1,ZS_2009_mrks!$E$267:$G$280,2,FALSE)</f>
        <v>46.2</v>
      </c>
      <c r="X16" t="s">
        <v>1424</v>
      </c>
      <c r="Y16">
        <f t="shared" si="8"/>
        <v>12.159700000000001</v>
      </c>
      <c r="Z16" s="130">
        <f>MIN(Estimates_BW8_Wahlberg2009!E1931:E1936)</f>
        <v>11.087899999999999</v>
      </c>
      <c r="AA16" s="130">
        <f>MAX(Estimates_BW8_Wahlberg2009!E1931:E1936)</f>
        <v>12.159700000000001</v>
      </c>
      <c r="AB16" s="141">
        <v>1931</v>
      </c>
      <c r="AC16" s="141">
        <v>1936</v>
      </c>
      <c r="AD16" t="s">
        <v>1196</v>
      </c>
      <c r="AE16">
        <f t="shared" si="9"/>
        <v>10</v>
      </c>
      <c r="AF16" t="s">
        <v>1402</v>
      </c>
      <c r="AG16">
        <f t="shared" si="10"/>
        <v>8504427</v>
      </c>
      <c r="AH16" s="129" t="s">
        <v>1403</v>
      </c>
      <c r="AI16">
        <f t="shared" si="11"/>
        <v>8504427</v>
      </c>
      <c r="AJ16" t="str">
        <f t="shared" si="12"/>
        <v>chr10:8504427-8504427</v>
      </c>
      <c r="AK16" t="s">
        <v>1463</v>
      </c>
      <c r="AL16" t="s">
        <v>1253</v>
      </c>
      <c r="AN16">
        <f t="shared" si="13"/>
        <v>15200000</v>
      </c>
      <c r="AO16" t="str">
        <f t="shared" si="14"/>
        <v>chr10:15200000-15200000</v>
      </c>
      <c r="AP16">
        <v>13007510</v>
      </c>
    </row>
    <row r="17" spans="1:46" ht="15">
      <c r="A17" s="77">
        <v>208</v>
      </c>
      <c r="B17" s="77" t="str">
        <f>VLOOKUP(A17,[1]Markers!$A$4:$I$255,2,FALSE)</f>
        <v>rs14059068</v>
      </c>
      <c r="C17" s="44" t="str">
        <f t="shared" si="2"/>
        <v>rs14059068 (9.967803)</v>
      </c>
      <c r="D17" s="78">
        <v>16.62</v>
      </c>
      <c r="E17" s="78">
        <v>6.3</v>
      </c>
      <c r="F17" s="45" t="str">
        <f t="shared" si="3"/>
        <v>16.62±6.3</v>
      </c>
      <c r="G17" s="77">
        <v>2.64</v>
      </c>
      <c r="H17" s="162">
        <v>8.5500000000000003E-3</v>
      </c>
      <c r="I17" s="77" t="s">
        <v>1284</v>
      </c>
      <c r="J17" s="79">
        <f>611/1000</f>
        <v>0.61099999999999999</v>
      </c>
      <c r="K17" s="79">
        <f>419/1000</f>
        <v>0.41899999999999998</v>
      </c>
      <c r="L17" s="47" t="str">
        <f t="shared" si="4"/>
        <v>0.419/0.611</v>
      </c>
      <c r="M17" s="77">
        <f>VLOOKUP(A17,[1]Markers!$A$4:$I$255,3,FALSE)</f>
        <v>13</v>
      </c>
      <c r="N17" s="77">
        <f>VLOOKUP(A17,[1]Markers!$A$4:$I$255,4,FALSE)</f>
        <v>9967803</v>
      </c>
      <c r="O17" s="131">
        <f t="shared" si="5"/>
        <v>9.967803</v>
      </c>
      <c r="P17" s="147">
        <f t="shared" si="0"/>
        <v>18.936</v>
      </c>
      <c r="Q17" s="133">
        <f t="shared" si="6"/>
        <v>18.715199999999999</v>
      </c>
      <c r="R17" s="135">
        <f t="shared" si="7"/>
        <v>-0.11195178250833537</v>
      </c>
      <c r="S17">
        <v>10707520</v>
      </c>
      <c r="T17" s="130">
        <f>S17/1000000</f>
        <v>10.707520000000001</v>
      </c>
      <c r="U17" s="130" t="str">
        <f>VLOOKUP(T17,ZS_2009_mrks!B299:E311,2,TRUE)</f>
        <v>42.0</v>
      </c>
      <c r="V17">
        <f>VLOOKUP(U17,ZS_2009_mrks!$C$299:$E$311,3,FALSE)</f>
        <v>304</v>
      </c>
      <c r="W17" t="str">
        <f>VLOOKUP(V17+1,ZS_2009_mrks!$E$299:$G$311,2,FALSE)</f>
        <v>59.0</v>
      </c>
      <c r="X17" t="s">
        <v>1417</v>
      </c>
      <c r="Y17">
        <f t="shared" si="8"/>
        <v>18.715199999999999</v>
      </c>
      <c r="Z17" s="130">
        <f>MIN(Estimates_BW8_Wahlberg2009!E2166:E2183)</f>
        <v>12.043900000000001</v>
      </c>
      <c r="AA17" s="130">
        <f>MAX(Estimates_BW8_Wahlberg2009!E2166:E2183)</f>
        <v>18.715199999999999</v>
      </c>
      <c r="AB17" s="141">
        <v>2166</v>
      </c>
      <c r="AC17" s="141">
        <v>2183</v>
      </c>
      <c r="AD17" t="s">
        <v>1196</v>
      </c>
      <c r="AE17">
        <f t="shared" si="9"/>
        <v>13</v>
      </c>
      <c r="AF17" t="s">
        <v>1402</v>
      </c>
      <c r="AG17">
        <f t="shared" si="10"/>
        <v>9967803</v>
      </c>
      <c r="AH17" s="129" t="s">
        <v>1403</v>
      </c>
      <c r="AI17">
        <f t="shared" si="11"/>
        <v>9967803</v>
      </c>
      <c r="AJ17" t="str">
        <f t="shared" si="12"/>
        <v>chr13:9967803-9967803</v>
      </c>
      <c r="AK17" t="s">
        <v>1463</v>
      </c>
      <c r="AL17" t="s">
        <v>1253</v>
      </c>
      <c r="AN17">
        <f t="shared" si="13"/>
        <v>14900000</v>
      </c>
      <c r="AO17" t="str">
        <f t="shared" si="14"/>
        <v>chr13:14900000-14900000</v>
      </c>
      <c r="AP17">
        <v>13957862</v>
      </c>
      <c r="AT17" s="146" t="s">
        <v>1487</v>
      </c>
    </row>
    <row r="18" spans="1:46" ht="15">
      <c r="A18" s="89">
        <v>239</v>
      </c>
      <c r="B18" s="89" t="str">
        <f>VLOOKUP(A18,[1]Markers!$A$4:$I$255,2,FALSE)</f>
        <v>rs16175399</v>
      </c>
      <c r="C18" s="44" t="str">
        <f t="shared" si="2"/>
        <v>rs16175399 (12.812374)</v>
      </c>
      <c r="D18" s="90">
        <v>16.239999999999998</v>
      </c>
      <c r="E18" s="89">
        <v>6.34</v>
      </c>
      <c r="F18" s="45" t="str">
        <f t="shared" si="3"/>
        <v>16.24±6.34</v>
      </c>
      <c r="G18" s="89">
        <v>2.56</v>
      </c>
      <c r="H18" s="164">
        <v>1.056E-2</v>
      </c>
      <c r="I18" s="89" t="s">
        <v>1295</v>
      </c>
      <c r="J18" s="91">
        <f>429/1000</f>
        <v>0.42899999999999999</v>
      </c>
      <c r="K18" s="89">
        <f>322/1000</f>
        <v>0.32200000000000001</v>
      </c>
      <c r="L18" s="47" t="str">
        <f t="shared" si="4"/>
        <v>0.322/0.429</v>
      </c>
      <c r="M18" s="92">
        <f>VLOOKUP(A18,[1]Markers!$A$4:$I$255,3,FALSE)</f>
        <v>20</v>
      </c>
      <c r="N18" s="92">
        <f>VLOOKUP(A18,[1]Markers!$A$4:$I$255,4,FALSE)</f>
        <v>12812374</v>
      </c>
      <c r="O18" s="131">
        <f t="shared" si="5"/>
        <v>12.812374</v>
      </c>
      <c r="P18" s="153">
        <f t="shared" si="0"/>
        <v>23.664999999999999</v>
      </c>
      <c r="Q18" s="132">
        <f t="shared" si="6"/>
        <v>22.513300000000001</v>
      </c>
      <c r="R18" s="137">
        <f t="shared" si="7"/>
        <v>-0.27864862103734245</v>
      </c>
      <c r="S18">
        <v>12462203</v>
      </c>
      <c r="T18" s="130">
        <f>S18/1000000</f>
        <v>12.462203000000001</v>
      </c>
      <c r="U18" s="130" t="str">
        <f>VLOOKUP(T18,ZS_2009_mrks!B350:E362,2,TRUE)</f>
        <v>68.8</v>
      </c>
      <c r="V18">
        <f>VLOOKUP(U18,ZS_2009_mrks!$C$350:$E$362,3,FALSE)</f>
        <v>358</v>
      </c>
      <c r="W18" t="str">
        <f>VLOOKUP(V18+1,ZS_2009_mrks!$E$350:$G$362,2,FALSE)</f>
        <v>68.8</v>
      </c>
      <c r="X18" t="s">
        <v>1425</v>
      </c>
      <c r="Y18">
        <f t="shared" si="8"/>
        <v>22.513300000000001</v>
      </c>
      <c r="Z18" s="130">
        <f>MIN(Estimates_BW8_Wahlberg2009!E2538)</f>
        <v>22.513300000000001</v>
      </c>
      <c r="AA18" s="130">
        <f>MAX(Estimates_BW8_Wahlberg2009!E2538)</f>
        <v>22.513300000000001</v>
      </c>
      <c r="AB18" s="141">
        <v>2538</v>
      </c>
      <c r="AC18" s="141">
        <v>2538</v>
      </c>
      <c r="AD18" t="s">
        <v>1196</v>
      </c>
      <c r="AE18">
        <f t="shared" si="9"/>
        <v>20</v>
      </c>
      <c r="AF18" t="s">
        <v>1402</v>
      </c>
      <c r="AG18">
        <f t="shared" si="10"/>
        <v>12812374</v>
      </c>
      <c r="AH18" s="129" t="s">
        <v>1403</v>
      </c>
      <c r="AI18">
        <f t="shared" si="11"/>
        <v>12812374</v>
      </c>
      <c r="AJ18" t="str">
        <f t="shared" si="12"/>
        <v>chr20:12812374-12812374</v>
      </c>
      <c r="AK18" t="s">
        <v>1463</v>
      </c>
      <c r="AL18" t="s">
        <v>1253</v>
      </c>
      <c r="AN18">
        <f t="shared" si="13"/>
        <v>8100000</v>
      </c>
      <c r="AO18" t="str">
        <f t="shared" si="14"/>
        <v>chr20:8100000-8100000</v>
      </c>
      <c r="AP18">
        <v>8464434</v>
      </c>
      <c r="AT18" t="s">
        <v>1485</v>
      </c>
    </row>
    <row r="19" spans="1:46" ht="15" customHeight="1">
      <c r="A19" s="51">
        <v>245</v>
      </c>
      <c r="B19" s="52" t="str">
        <f>VLOOKUP(A19,[1]Markers!$A$4:$I$255,2,FALSE)</f>
        <v>rs15205573</v>
      </c>
      <c r="C19" s="44" t="str">
        <f t="shared" si="2"/>
        <v>rs15205573 (4.599103)</v>
      </c>
      <c r="D19" s="53">
        <v>18.45</v>
      </c>
      <c r="E19" s="53">
        <v>6.62</v>
      </c>
      <c r="F19" s="45" t="str">
        <f t="shared" si="3"/>
        <v>18.45±6.62</v>
      </c>
      <c r="G19" s="51">
        <v>2.79</v>
      </c>
      <c r="H19" s="166">
        <v>5.4200000000000003E-3</v>
      </c>
      <c r="I19" s="51" t="s">
        <v>1284</v>
      </c>
      <c r="J19" s="54">
        <f>748/1000</f>
        <v>0.748</v>
      </c>
      <c r="K19" s="54">
        <f>490/1000</f>
        <v>0.49</v>
      </c>
      <c r="L19" s="47" t="str">
        <f t="shared" si="4"/>
        <v>0.49/0.748</v>
      </c>
      <c r="M19" s="52">
        <f>VLOOKUP(A19,[1]Markers!$A$4:$I$255,3,FALSE)</f>
        <v>23</v>
      </c>
      <c r="N19" s="52">
        <f>VLOOKUP(A19,[1]Markers!$A$4:$I$255,4,FALSE)</f>
        <v>4599103</v>
      </c>
      <c r="O19" s="131">
        <f t="shared" si="5"/>
        <v>4.5991030000000004</v>
      </c>
      <c r="P19" s="139">
        <f t="shared" si="0"/>
        <v>-7.3259999999999996</v>
      </c>
      <c r="Q19" s="139">
        <f t="shared" si="6"/>
        <v>5.5900999999999996</v>
      </c>
      <c r="R19" s="138">
        <f t="shared" si="7"/>
        <v>2.3004776300960628</v>
      </c>
      <c r="S19">
        <v>4968831</v>
      </c>
      <c r="T19" s="130">
        <f>S19/1000000</f>
        <v>4.9688309999999998</v>
      </c>
      <c r="U19" s="130" t="str">
        <f>VLOOKUP(T19,ZS_2009_mrks!$B$371:$E$375,2,TRUE)</f>
        <v>16.8</v>
      </c>
      <c r="V19">
        <f>VLOOKUP(U19,ZS_2009_mrks!$C$371:$E$375,3,TRUE)</f>
        <v>371</v>
      </c>
      <c r="W19" t="str">
        <f>VLOOKUP(V19+1,ZS_2009_mrks!$E$371:$G$375,2,TRUE)</f>
        <v>47.4</v>
      </c>
      <c r="X19" t="s">
        <v>1426</v>
      </c>
      <c r="Y19">
        <f t="shared" si="8"/>
        <v>5.5900999999999996</v>
      </c>
      <c r="Z19" s="130">
        <f>MIN(Estimates_BW8_Wahlberg2009!E2620:E2651)</f>
        <v>0.71519999999999995</v>
      </c>
      <c r="AA19" s="130">
        <f>MAX(Estimates_BW8_Wahlberg2009!E2620:E2651)</f>
        <v>5.5900999999999996</v>
      </c>
      <c r="AB19" s="141">
        <v>2620</v>
      </c>
      <c r="AC19" s="141">
        <v>2651</v>
      </c>
      <c r="AD19" t="s">
        <v>1196</v>
      </c>
      <c r="AE19">
        <f t="shared" si="9"/>
        <v>23</v>
      </c>
      <c r="AF19" t="s">
        <v>1402</v>
      </c>
      <c r="AG19">
        <f t="shared" si="10"/>
        <v>4599103</v>
      </c>
      <c r="AH19" s="129" t="s">
        <v>1403</v>
      </c>
      <c r="AI19">
        <f t="shared" si="11"/>
        <v>4599103</v>
      </c>
      <c r="AJ19" t="str">
        <f t="shared" si="12"/>
        <v>chr23:4599103-4599103</v>
      </c>
      <c r="AK19" t="s">
        <v>1463</v>
      </c>
      <c r="AL19" t="s">
        <v>1253</v>
      </c>
      <c r="AN19">
        <f t="shared" si="13"/>
        <v>200000</v>
      </c>
      <c r="AO19" t="str">
        <f t="shared" si="14"/>
        <v>chr23:200000-200000</v>
      </c>
      <c r="AP19">
        <v>222312</v>
      </c>
      <c r="AT19" s="146" t="s">
        <v>1487</v>
      </c>
    </row>
    <row r="20" spans="1:46">
      <c r="AC20" t="s">
        <v>1196</v>
      </c>
      <c r="AE20" t="s">
        <v>1402</v>
      </c>
      <c r="AG20" s="129" t="s">
        <v>1403</v>
      </c>
      <c r="AS20" t="s">
        <v>1486</v>
      </c>
    </row>
    <row r="21" spans="1:46">
      <c r="P21" t="s">
        <v>1412</v>
      </c>
      <c r="Q21" s="140">
        <f>AVERAGE(R2:R19)</f>
        <v>-0.59111081325723069</v>
      </c>
      <c r="AC21" t="s">
        <v>1196</v>
      </c>
      <c r="AE21" t="s">
        <v>1402</v>
      </c>
      <c r="AG21" s="129" t="s">
        <v>1403</v>
      </c>
    </row>
    <row r="22" spans="1:46">
      <c r="A22" s="146" t="s">
        <v>1436</v>
      </c>
      <c r="P22" t="s">
        <v>1195</v>
      </c>
      <c r="AC22" t="s">
        <v>1196</v>
      </c>
      <c r="AE22" t="s">
        <v>1402</v>
      </c>
      <c r="AG22" s="129" t="s">
        <v>1403</v>
      </c>
    </row>
    <row r="23" spans="1:46">
      <c r="A23" s="146" t="s">
        <v>1471</v>
      </c>
      <c r="B23" s="146" t="s">
        <v>1470</v>
      </c>
      <c r="C23" s="146" t="s">
        <v>1472</v>
      </c>
      <c r="D23" s="146" t="s">
        <v>1473</v>
      </c>
      <c r="E23" s="146" t="s">
        <v>1474</v>
      </c>
      <c r="F23" s="146" t="s">
        <v>1260</v>
      </c>
      <c r="G23" s="146"/>
      <c r="H23" s="146" t="s">
        <v>1261</v>
      </c>
      <c r="I23" s="146"/>
      <c r="J23" s="146" t="s">
        <v>1262</v>
      </c>
      <c r="K23" s="146" t="s">
        <v>1263</v>
      </c>
      <c r="L23" s="146" t="s">
        <v>1264</v>
      </c>
      <c r="Z23"/>
      <c r="AA23"/>
      <c r="AC23" s="130"/>
      <c r="AD23" s="130"/>
      <c r="AE23" t="s">
        <v>1196</v>
      </c>
      <c r="AG23" t="s">
        <v>1402</v>
      </c>
      <c r="AI23" s="129" t="s">
        <v>1403</v>
      </c>
    </row>
    <row r="24" spans="1:46">
      <c r="A24" s="43">
        <v>9</v>
      </c>
      <c r="B24" t="s">
        <v>802</v>
      </c>
      <c r="C24" t="str">
        <f>VLOOKUP(B24,ZS_2009_mrks!$D$3:$G$416,3,FALSE)</f>
        <v>266.7</v>
      </c>
      <c r="D24">
        <f>VLOOKUP(B24,ZS_2009_mrks!$D$3:$G$416,4,FALSE)</f>
        <v>91.6</v>
      </c>
      <c r="E24" s="130">
        <f>AP2/1000000</f>
        <v>87.696029999999993</v>
      </c>
      <c r="F24">
        <v>-6.7249999999999996</v>
      </c>
      <c r="G24" t="s">
        <v>1463</v>
      </c>
      <c r="H24">
        <v>8.76</v>
      </c>
      <c r="I24" t="str">
        <f>CONCATENATE(F24,G24,H24)</f>
        <v>-6.725±8.76</v>
      </c>
      <c r="J24">
        <v>-0.76800000000000002</v>
      </c>
      <c r="K24">
        <v>0.442944</v>
      </c>
      <c r="Z24"/>
      <c r="AA24"/>
      <c r="AC24" s="130"/>
      <c r="AD24" s="130"/>
    </row>
    <row r="25" spans="1:46">
      <c r="A25" s="60">
        <v>17</v>
      </c>
      <c r="B25" t="s">
        <v>1427</v>
      </c>
      <c r="C25" t="str">
        <f>VLOOKUP(B25,ZS_2009_mrks!$D$3:$G$416,3,FALSE)</f>
        <v>372.0</v>
      </c>
      <c r="D25">
        <f>VLOOKUP(B25,ZS_2009_mrks!$D$3:$G$416,4,FALSE)</f>
        <v>138</v>
      </c>
      <c r="E25" s="130">
        <f t="shared" ref="E25:E41" si="18">AP3/1000000</f>
        <v>133.16074499999999</v>
      </c>
      <c r="F25">
        <v>-10.29</v>
      </c>
      <c r="G25" t="s">
        <v>1463</v>
      </c>
      <c r="H25">
        <v>9.423</v>
      </c>
      <c r="I25" t="str">
        <f t="shared" ref="I25:I41" si="19">CONCATENATE(F25,G25,H25)</f>
        <v>-10.29±9.423</v>
      </c>
      <c r="J25">
        <v>-1.0920000000000001</v>
      </c>
      <c r="K25">
        <v>0.27514899999999998</v>
      </c>
      <c r="R25" s="154"/>
      <c r="Z25"/>
      <c r="AA25"/>
      <c r="AC25" s="130"/>
      <c r="AD25" s="130"/>
    </row>
    <row r="26" spans="1:46">
      <c r="A26" s="60">
        <v>22</v>
      </c>
      <c r="B26" t="s">
        <v>1428</v>
      </c>
      <c r="C26" t="str">
        <f>VLOOKUP(B26,ZS_2009_mrks!$D$3:$G$416,3,FALSE)</f>
        <v>401.1</v>
      </c>
      <c r="D26">
        <f>VLOOKUP(B26,ZS_2009_mrks!$D$3:$G$416,4,FALSE)</f>
        <v>150.1</v>
      </c>
      <c r="E26" s="130">
        <f t="shared" si="18"/>
        <v>145.12618800000001</v>
      </c>
      <c r="F26">
        <v>6.7779999999999996</v>
      </c>
      <c r="G26" t="s">
        <v>1463</v>
      </c>
      <c r="H26">
        <v>9.798</v>
      </c>
      <c r="I26" t="str">
        <f t="shared" si="19"/>
        <v>6.778±9.798</v>
      </c>
      <c r="J26">
        <v>0.69199999999999995</v>
      </c>
      <c r="K26">
        <v>0.48932100000000001</v>
      </c>
      <c r="M26" s="146" t="s">
        <v>1454</v>
      </c>
      <c r="N26" s="146"/>
      <c r="S26" s="146" t="s">
        <v>1455</v>
      </c>
      <c r="Z26"/>
      <c r="AA26"/>
      <c r="AC26" s="130"/>
      <c r="AD26" s="130"/>
    </row>
    <row r="27" spans="1:46" ht="15">
      <c r="A27" s="37">
        <v>28</v>
      </c>
      <c r="B27" t="s">
        <v>1329</v>
      </c>
      <c r="C27" s="146" t="str">
        <f>VLOOKUP(B27,ZS_2009_mrks!$D$3:$G$416,3,FALSE)</f>
        <v>455.4</v>
      </c>
      <c r="D27">
        <f>VLOOKUP(B27,ZS_2009_mrks!$D$3:$G$416,4,FALSE)</f>
        <v>177.7</v>
      </c>
      <c r="E27" s="130">
        <f t="shared" si="18"/>
        <v>172.691754</v>
      </c>
      <c r="F27">
        <v>33.404000000000003</v>
      </c>
      <c r="G27" t="s">
        <v>1463</v>
      </c>
      <c r="H27">
        <v>8.7390000000000008</v>
      </c>
      <c r="I27" t="str">
        <f t="shared" si="19"/>
        <v>33.404±8.739</v>
      </c>
      <c r="J27">
        <v>3.8220000000000001</v>
      </c>
      <c r="K27">
        <v>1.4300000000000001E-4</v>
      </c>
      <c r="L27" t="s">
        <v>1278</v>
      </c>
      <c r="M27" s="146" t="s">
        <v>1451</v>
      </c>
      <c r="N27" s="146"/>
      <c r="O27" t="s">
        <v>1452</v>
      </c>
      <c r="Z27"/>
      <c r="AA27"/>
      <c r="AC27" s="130"/>
      <c r="AD27" s="130"/>
    </row>
    <row r="28" spans="1:46" ht="15">
      <c r="A28" s="37">
        <v>62</v>
      </c>
      <c r="B28" t="s">
        <v>1429</v>
      </c>
      <c r="C28" t="str">
        <f>VLOOKUP(B28,ZS_2009_mrks!$D$3:$G$416,3,FALSE)</f>
        <v>155.2</v>
      </c>
      <c r="D28">
        <f>VLOOKUP(B28,ZS_2009_mrks!$D$3:$G$416,4,FALSE)</f>
        <v>63.4</v>
      </c>
      <c r="E28" s="130">
        <f t="shared" si="18"/>
        <v>62.347377999999999</v>
      </c>
      <c r="F28">
        <v>18.622</v>
      </c>
      <c r="G28" t="s">
        <v>1463</v>
      </c>
      <c r="H28">
        <v>8.4009999999999998</v>
      </c>
      <c r="I28" t="str">
        <f t="shared" si="19"/>
        <v>18.622±8.401</v>
      </c>
      <c r="J28">
        <v>2.2170000000000001</v>
      </c>
      <c r="K28">
        <v>2.6935000000000001E-2</v>
      </c>
      <c r="L28" t="s">
        <v>1295</v>
      </c>
      <c r="Z28"/>
      <c r="AA28"/>
      <c r="AC28" s="130"/>
      <c r="AD28" s="130"/>
    </row>
    <row r="29" spans="1:46" ht="15">
      <c r="A29" s="37">
        <v>75</v>
      </c>
      <c r="B29" t="s">
        <v>1430</v>
      </c>
      <c r="C29" t="str">
        <f>VLOOKUP(B29,ZS_2009_mrks!$D$3:$G$416,3,FALSE)</f>
        <v>257.1</v>
      </c>
      <c r="D29">
        <f>VLOOKUP(B29,ZS_2009_mrks!$D$3:$G$416,4,FALSE)</f>
        <v>114.7</v>
      </c>
      <c r="E29" s="130">
        <f t="shared" si="18"/>
        <v>110.758366</v>
      </c>
      <c r="F29">
        <v>23.13</v>
      </c>
      <c r="G29" t="s">
        <v>1463</v>
      </c>
      <c r="H29">
        <v>8.3510000000000009</v>
      </c>
      <c r="I29" t="str">
        <f t="shared" si="19"/>
        <v>23.13±8.351</v>
      </c>
      <c r="J29">
        <v>2.77</v>
      </c>
      <c r="K29">
        <v>5.7470000000000004E-3</v>
      </c>
      <c r="L29" t="s">
        <v>1284</v>
      </c>
      <c r="S29" s="146" t="s">
        <v>1456</v>
      </c>
      <c r="T29" t="s">
        <v>1448</v>
      </c>
      <c r="U29" t="s">
        <v>1458</v>
      </c>
      <c r="Z29"/>
      <c r="AA29"/>
      <c r="AC29" s="130"/>
      <c r="AD29" s="130"/>
    </row>
    <row r="30" spans="1:46">
      <c r="A30" s="43">
        <v>85</v>
      </c>
      <c r="B30" t="s">
        <v>1431</v>
      </c>
      <c r="C30" t="str">
        <f>VLOOKUP(B30,ZS_2009_mrks!$D$3:$G$416,3,FALSE)</f>
        <v>327.4</v>
      </c>
      <c r="D30">
        <f>VLOOKUP(B30,ZS_2009_mrks!$D$3:$G$416,4,FALSE)</f>
        <v>149.69999999999999</v>
      </c>
      <c r="E30" s="130">
        <f t="shared" si="18"/>
        <v>143.6644</v>
      </c>
      <c r="F30">
        <v>12.314</v>
      </c>
      <c r="G30" t="s">
        <v>1463</v>
      </c>
      <c r="H30">
        <v>8.6829999999999998</v>
      </c>
      <c r="I30" t="str">
        <f t="shared" si="19"/>
        <v>12.314±8.683</v>
      </c>
      <c r="J30">
        <v>1.4179999999999999</v>
      </c>
      <c r="K30">
        <v>0.156556</v>
      </c>
      <c r="Z30"/>
      <c r="AA30"/>
      <c r="AC30" s="130"/>
      <c r="AD30" s="130"/>
    </row>
    <row r="31" spans="1:46" ht="15">
      <c r="A31" s="37">
        <v>94</v>
      </c>
      <c r="B31" t="s">
        <v>1432</v>
      </c>
      <c r="C31" t="str">
        <f>VLOOKUP(B31,ZS_2009_mrks!$D$3:$G$416,3,FALSE)</f>
        <v>109.1</v>
      </c>
      <c r="D31">
        <f>VLOOKUP(B31,ZS_2009_mrks!$D$3:$G$416,4,FALSE)</f>
        <v>35.5</v>
      </c>
      <c r="E31" s="130">
        <f t="shared" si="18"/>
        <v>33.583682000000003</v>
      </c>
      <c r="F31">
        <v>12.382</v>
      </c>
      <c r="G31" t="s">
        <v>1463</v>
      </c>
      <c r="H31">
        <v>8.4909999999999997</v>
      </c>
      <c r="I31" t="str">
        <f t="shared" si="19"/>
        <v>12.382±8.491</v>
      </c>
      <c r="J31">
        <v>1.458</v>
      </c>
      <c r="K31">
        <v>0.14519299999999999</v>
      </c>
      <c r="S31" s="146" t="s">
        <v>1289</v>
      </c>
      <c r="U31" t="s">
        <v>1458</v>
      </c>
      <c r="Z31"/>
      <c r="AA31"/>
      <c r="AC31" s="130"/>
      <c r="AD31" s="130"/>
    </row>
    <row r="32" spans="1:46" ht="15">
      <c r="A32" s="73">
        <v>102</v>
      </c>
      <c r="B32" s="146" t="s">
        <v>883</v>
      </c>
      <c r="C32" t="str">
        <f>VLOOKUP(B32,ZS_2009_mrks!$D$3:$G$416,3,FALSE)</f>
        <v>207.2</v>
      </c>
      <c r="D32">
        <f>VLOOKUP(B32,ZS_2009_mrks!$D$3:$G$416,4,FALSE)</f>
        <v>79.8</v>
      </c>
      <c r="E32" s="130">
        <f t="shared" si="18"/>
        <v>76.487369999999999</v>
      </c>
      <c r="F32">
        <v>15.862</v>
      </c>
      <c r="G32" t="s">
        <v>1463</v>
      </c>
      <c r="H32">
        <v>8.3879999999999999</v>
      </c>
      <c r="I32" t="str">
        <f t="shared" si="19"/>
        <v>15.862±8.388</v>
      </c>
      <c r="J32">
        <v>1.891</v>
      </c>
      <c r="K32">
        <v>5.9000999999999998E-2</v>
      </c>
      <c r="L32" t="s">
        <v>1307</v>
      </c>
      <c r="M32" s="146" t="s">
        <v>1447</v>
      </c>
      <c r="N32" s="146"/>
      <c r="O32" t="s">
        <v>1448</v>
      </c>
      <c r="R32" t="s">
        <v>1458</v>
      </c>
      <c r="Z32"/>
      <c r="AA32"/>
      <c r="AC32" s="130"/>
      <c r="AD32" s="130"/>
    </row>
    <row r="33" spans="1:30" ht="15">
      <c r="A33" s="77">
        <v>104</v>
      </c>
      <c r="B33" s="146" t="s">
        <v>892</v>
      </c>
      <c r="C33" t="str">
        <f>VLOOKUP(B33,ZS_2009_mrks!$D$3:$G$416,3,FALSE)</f>
        <v>14.3</v>
      </c>
      <c r="D33">
        <f>VLOOKUP(B33,ZS_2009_mrks!$D$3:$G$416,4,FALSE)</f>
        <v>3.5</v>
      </c>
      <c r="E33" s="130">
        <f t="shared" si="18"/>
        <v>3.4826980000000001</v>
      </c>
      <c r="F33">
        <v>16.376999999999999</v>
      </c>
      <c r="G33" t="s">
        <v>1463</v>
      </c>
      <c r="H33">
        <v>11.255000000000001</v>
      </c>
      <c r="I33" t="str">
        <f t="shared" si="19"/>
        <v>16.377±11.255</v>
      </c>
      <c r="J33">
        <v>1.4550000000000001</v>
      </c>
      <c r="K33">
        <v>0.14606</v>
      </c>
      <c r="M33" s="146" t="s">
        <v>1449</v>
      </c>
      <c r="N33" s="146"/>
      <c r="O33" t="s">
        <v>1448</v>
      </c>
      <c r="P33" s="146" t="s">
        <v>1449</v>
      </c>
      <c r="Q33" s="146"/>
      <c r="R33" t="s">
        <v>1452</v>
      </c>
      <c r="Z33"/>
      <c r="AA33"/>
      <c r="AC33" s="130"/>
      <c r="AD33" s="130"/>
    </row>
    <row r="34" spans="1:30" ht="15">
      <c r="A34" s="65">
        <v>113</v>
      </c>
      <c r="B34" t="s">
        <v>1341</v>
      </c>
      <c r="C34" s="146" t="str">
        <f>VLOOKUP(B34,ZS_2009_mrks!$D$3:$G$416,3,FALSE)</f>
        <v>33.7</v>
      </c>
      <c r="D34">
        <f>VLOOKUP(B34,ZS_2009_mrks!$D$3:$G$416,4,FALSE)</f>
        <v>9.4</v>
      </c>
      <c r="E34" s="130">
        <f t="shared" si="18"/>
        <v>9.3059829999999994</v>
      </c>
      <c r="F34">
        <v>19.527000000000001</v>
      </c>
      <c r="G34" t="s">
        <v>1463</v>
      </c>
      <c r="H34">
        <v>10.896000000000001</v>
      </c>
      <c r="I34" t="str">
        <f t="shared" si="19"/>
        <v>19.527±10.896</v>
      </c>
      <c r="J34">
        <v>1.792</v>
      </c>
      <c r="K34">
        <v>7.3497000000000007E-2</v>
      </c>
      <c r="L34" t="s">
        <v>1307</v>
      </c>
      <c r="M34" s="146" t="s">
        <v>1449</v>
      </c>
      <c r="N34" s="146"/>
      <c r="O34" t="s">
        <v>1448</v>
      </c>
      <c r="P34" s="146" t="s">
        <v>1449</v>
      </c>
      <c r="Q34" s="146"/>
      <c r="R34" t="s">
        <v>1452</v>
      </c>
      <c r="Z34"/>
      <c r="AA34"/>
      <c r="AC34" s="130"/>
      <c r="AD34" s="130"/>
    </row>
    <row r="35" spans="1:30" ht="15">
      <c r="A35" s="65">
        <v>132</v>
      </c>
      <c r="B35" s="146" t="s">
        <v>903</v>
      </c>
      <c r="C35" s="146" t="str">
        <f>VLOOKUP(B35,ZS_2009_mrks!$D$3:$G$416,3,FALSE)</f>
        <v>111.4</v>
      </c>
      <c r="D35">
        <f>VLOOKUP(B35,ZS_2009_mrks!$D$3:$G$416,4,FALSE)</f>
        <v>44.7</v>
      </c>
      <c r="E35" s="130">
        <f t="shared" si="18"/>
        <v>42.701768000000001</v>
      </c>
      <c r="F35">
        <v>20.052</v>
      </c>
      <c r="G35" t="s">
        <v>1463</v>
      </c>
      <c r="H35">
        <v>8.5960000000000001</v>
      </c>
      <c r="I35" t="str">
        <f t="shared" si="19"/>
        <v>20.052±8.596</v>
      </c>
      <c r="J35">
        <v>2.3330000000000002</v>
      </c>
      <c r="K35">
        <v>1.9913E-2</v>
      </c>
      <c r="L35" t="s">
        <v>1295</v>
      </c>
      <c r="M35" s="146" t="s">
        <v>1450</v>
      </c>
      <c r="N35" s="146"/>
      <c r="O35" t="s">
        <v>1448</v>
      </c>
      <c r="Z35"/>
      <c r="AA35"/>
      <c r="AC35" s="130"/>
      <c r="AD35" s="130"/>
    </row>
    <row r="36" spans="1:30">
      <c r="A36" s="43">
        <v>144</v>
      </c>
      <c r="B36" t="s">
        <v>914</v>
      </c>
      <c r="C36" t="str">
        <f>VLOOKUP(B36,ZS_2009_mrks!$D$3:$G$416,3,FALSE)</f>
        <v>204.5</v>
      </c>
      <c r="D36">
        <f>VLOOKUP(B36,ZS_2009_mrks!$D$3:$G$416,4,FALSE)</f>
        <v>88.4</v>
      </c>
      <c r="E36" s="130">
        <f t="shared" si="18"/>
        <v>84.766211999999996</v>
      </c>
      <c r="F36">
        <v>15.717000000000001</v>
      </c>
      <c r="G36" t="s">
        <v>1463</v>
      </c>
      <c r="H36">
        <v>9.1170000000000009</v>
      </c>
      <c r="I36" t="str">
        <f t="shared" si="19"/>
        <v>15.717±9.117</v>
      </c>
      <c r="J36">
        <v>1.724</v>
      </c>
      <c r="K36">
        <v>8.5125000000000006E-2</v>
      </c>
      <c r="L36" t="s">
        <v>1307</v>
      </c>
      <c r="Z36"/>
      <c r="AA36"/>
      <c r="AC36" s="130"/>
      <c r="AD36" s="130"/>
    </row>
    <row r="37" spans="1:30" ht="15">
      <c r="A37" s="89">
        <v>175</v>
      </c>
      <c r="B37" t="s">
        <v>1356</v>
      </c>
      <c r="C37" s="146" t="str">
        <f>VLOOKUP(B37,ZS_2009_mrks!$D$3:$G$416,3,FALSE)</f>
        <v>80.4</v>
      </c>
      <c r="D37">
        <f>VLOOKUP(B37,ZS_2009_mrks!$D$3:$G$416,4,FALSE)</f>
        <v>28</v>
      </c>
      <c r="E37" s="130">
        <f t="shared" si="18"/>
        <v>25.921315</v>
      </c>
      <c r="F37">
        <v>35.866</v>
      </c>
      <c r="G37" t="s">
        <v>1463</v>
      </c>
      <c r="H37">
        <v>8.5399999999999991</v>
      </c>
      <c r="I37" t="str">
        <f t="shared" si="19"/>
        <v>35.866±8.54</v>
      </c>
      <c r="J37">
        <v>4.2</v>
      </c>
      <c r="K37" s="145">
        <v>2.9799999999999999E-5</v>
      </c>
      <c r="L37" t="s">
        <v>1278</v>
      </c>
      <c r="M37" s="146" t="s">
        <v>1453</v>
      </c>
      <c r="N37" s="146"/>
      <c r="O37" t="s">
        <v>1448</v>
      </c>
      <c r="P37" s="146" t="s">
        <v>1453</v>
      </c>
      <c r="Q37" s="146"/>
      <c r="R37" t="s">
        <v>1452</v>
      </c>
      <c r="Z37"/>
      <c r="AA37"/>
      <c r="AC37" s="130"/>
      <c r="AD37" s="130"/>
    </row>
    <row r="38" spans="1:30">
      <c r="A38" s="83">
        <v>190</v>
      </c>
      <c r="B38" t="s">
        <v>1433</v>
      </c>
      <c r="C38" t="str">
        <f>VLOOKUP(B38,ZS_2009_mrks!$D$3:$G$416,3,FALSE)</f>
        <v>59.0</v>
      </c>
      <c r="D38">
        <f>VLOOKUP(B38,ZS_2009_mrks!$D$3:$G$416,4,FALSE)</f>
        <v>15.2</v>
      </c>
      <c r="E38" s="130">
        <f t="shared" si="18"/>
        <v>13.00751</v>
      </c>
      <c r="F38">
        <v>22.446999999999999</v>
      </c>
      <c r="G38" t="s">
        <v>1463</v>
      </c>
      <c r="H38">
        <v>8.4440000000000008</v>
      </c>
      <c r="I38" t="str">
        <f t="shared" si="19"/>
        <v>22.447±8.444</v>
      </c>
      <c r="J38">
        <v>2.6579999999999999</v>
      </c>
      <c r="K38">
        <v>8.0180000000000008E-3</v>
      </c>
      <c r="L38" t="s">
        <v>1284</v>
      </c>
      <c r="Z38"/>
      <c r="AA38"/>
      <c r="AC38" s="130"/>
      <c r="AD38" s="130"/>
    </row>
    <row r="39" spans="1:30" ht="15">
      <c r="A39" s="77">
        <v>208</v>
      </c>
      <c r="B39" t="s">
        <v>1434</v>
      </c>
      <c r="C39" t="str">
        <f>VLOOKUP(B39,ZS_2009_mrks!$D$3:$G$416,3,FALSE)</f>
        <v>60.9</v>
      </c>
      <c r="D39">
        <f>VLOOKUP(B39,ZS_2009_mrks!$D$3:$G$416,4,FALSE)</f>
        <v>14.9</v>
      </c>
      <c r="E39" s="130">
        <f t="shared" si="18"/>
        <v>13.957862</v>
      </c>
      <c r="F39">
        <v>18.936</v>
      </c>
      <c r="G39" t="s">
        <v>1463</v>
      </c>
      <c r="H39">
        <v>8.36</v>
      </c>
      <c r="I39" t="str">
        <f t="shared" si="19"/>
        <v>18.936±8.36</v>
      </c>
      <c r="J39">
        <v>2.2650000000000001</v>
      </c>
      <c r="K39">
        <v>2.3788E-2</v>
      </c>
      <c r="L39" t="s">
        <v>1295</v>
      </c>
      <c r="S39" s="146" t="s">
        <v>1460</v>
      </c>
      <c r="T39" t="s">
        <v>1448</v>
      </c>
      <c r="U39" t="s">
        <v>1458</v>
      </c>
      <c r="Z39"/>
      <c r="AA39"/>
      <c r="AC39" s="130"/>
      <c r="AD39" s="130"/>
    </row>
    <row r="40" spans="1:30" ht="15">
      <c r="A40" s="89">
        <v>239</v>
      </c>
      <c r="B40" t="s">
        <v>1361</v>
      </c>
      <c r="C40" t="str">
        <f>VLOOKUP(B40,ZS_2009_mrks!$D$3:$G$416,3,FALSE)</f>
        <v>48.3</v>
      </c>
      <c r="D40">
        <f>VLOOKUP(B40,ZS_2009_mrks!$D$3:$G$416,4,FALSE)</f>
        <v>8.1</v>
      </c>
      <c r="E40" s="130">
        <f t="shared" si="18"/>
        <v>8.4644340000000007</v>
      </c>
      <c r="F40">
        <v>23.664999999999999</v>
      </c>
      <c r="G40" t="s">
        <v>1463</v>
      </c>
      <c r="H40">
        <v>9.1590000000000007</v>
      </c>
      <c r="I40" t="str">
        <f t="shared" si="19"/>
        <v>23.665±9.159</v>
      </c>
      <c r="J40">
        <v>2.5840000000000001</v>
      </c>
      <c r="K40">
        <v>9.9539999999999993E-3</v>
      </c>
      <c r="L40" t="s">
        <v>1284</v>
      </c>
      <c r="S40" s="146" t="s">
        <v>1462</v>
      </c>
      <c r="T40" t="s">
        <v>1448</v>
      </c>
      <c r="U40" t="s">
        <v>1452</v>
      </c>
      <c r="Z40"/>
      <c r="AA40"/>
      <c r="AC40" s="130"/>
      <c r="AD40" s="130"/>
    </row>
    <row r="41" spans="1:30">
      <c r="A41" s="51">
        <v>245</v>
      </c>
      <c r="B41" t="s">
        <v>1435</v>
      </c>
      <c r="C41" t="str">
        <f>VLOOKUP(B41,ZS_2009_mrks!$D$3:$G$416,3,FALSE)</f>
        <v>0.0</v>
      </c>
      <c r="D41">
        <f>VLOOKUP(B41,ZS_2009_mrks!$D$3:$G$416,4,FALSE)</f>
        <v>0.2</v>
      </c>
      <c r="E41" s="130">
        <f t="shared" si="18"/>
        <v>0.22231200000000001</v>
      </c>
      <c r="F41">
        <v>-7.3259999999999996</v>
      </c>
      <c r="G41" t="s">
        <v>1463</v>
      </c>
      <c r="H41">
        <v>8.5939999999999994</v>
      </c>
      <c r="I41" t="str">
        <f t="shared" si="19"/>
        <v>-7.326±8.594</v>
      </c>
      <c r="J41">
        <v>-0.85199999999999998</v>
      </c>
      <c r="K41">
        <v>0.39425900000000003</v>
      </c>
      <c r="Z41"/>
      <c r="AA41"/>
      <c r="AC41" s="130"/>
      <c r="AD41" s="130"/>
    </row>
    <row r="42" spans="1:30">
      <c r="Y42" s="130"/>
      <c r="AB42"/>
    </row>
    <row r="44" spans="1:30">
      <c r="A44" s="146" t="s">
        <v>1439</v>
      </c>
      <c r="G44" s="146" t="s">
        <v>1480</v>
      </c>
    </row>
    <row r="45" spans="1:30">
      <c r="A45" s="146" t="s">
        <v>1207</v>
      </c>
      <c r="F45" t="s">
        <v>1493</v>
      </c>
      <c r="G45" t="s">
        <v>1494</v>
      </c>
      <c r="I45" t="s">
        <v>1267</v>
      </c>
      <c r="J45" t="s">
        <v>1464</v>
      </c>
      <c r="K45" t="s">
        <v>1473</v>
      </c>
      <c r="L45" t="s">
        <v>1481</v>
      </c>
      <c r="N45" t="s">
        <v>1267</v>
      </c>
      <c r="O45" t="s">
        <v>1464</v>
      </c>
      <c r="P45" t="s">
        <v>1473</v>
      </c>
      <c r="Q45" t="s">
        <v>1481</v>
      </c>
      <c r="Z45"/>
    </row>
    <row r="46" spans="1:30">
      <c r="A46" t="s">
        <v>1440</v>
      </c>
      <c r="B46">
        <v>1</v>
      </c>
      <c r="C46">
        <v>452</v>
      </c>
      <c r="D46" t="s">
        <v>1444</v>
      </c>
      <c r="F46" t="str">
        <f>CONCATENATE(H46,Y46,L46,Z46)</f>
        <v>rs15502284 (170.213666)</v>
      </c>
      <c r="G46" t="str">
        <f>CONCATENATE(M46,Y46,Q46,Z46)</f>
        <v>rs14920831 (172.691754)</v>
      </c>
      <c r="H46" t="str">
        <f>ZS_2009_mrks!D66</f>
        <v>rs15502284</v>
      </c>
      <c r="I46">
        <v>1</v>
      </c>
      <c r="J46" t="str">
        <f>ZS_2009_mrks!C66</f>
        <v>448.0</v>
      </c>
      <c r="K46">
        <f>VLOOKUP(H46,ZS_2009_mrks!$D$3:$G$416,4,FALSE)</f>
        <v>175.2</v>
      </c>
      <c r="L46" s="170">
        <f>AV2/1000000</f>
        <v>170.21366599999999</v>
      </c>
      <c r="M46" s="146" t="str">
        <f>ZS_2009_mrks!D67</f>
        <v>rs14920831</v>
      </c>
      <c r="N46" s="146">
        <v>1</v>
      </c>
      <c r="O46" s="146" t="str">
        <f>ZS_2009_mrks!C67</f>
        <v>455.4</v>
      </c>
      <c r="P46" s="146">
        <f>VLOOKUP(M46,ZS_2009_mrks!D3:G416,4,FALSE)</f>
        <v>177.7</v>
      </c>
      <c r="Q46" s="170">
        <f>AW2/1000000</f>
        <v>172.691754</v>
      </c>
      <c r="Y46" t="s">
        <v>1492</v>
      </c>
      <c r="Z46" t="s">
        <v>1491</v>
      </c>
    </row>
    <row r="47" spans="1:30">
      <c r="A47" t="s">
        <v>1300</v>
      </c>
      <c r="B47">
        <v>4</v>
      </c>
      <c r="C47">
        <v>33</v>
      </c>
      <c r="D47" t="s">
        <v>1443</v>
      </c>
      <c r="F47" t="str">
        <f>CONCATENATE(H47,Y47,L47,Z47)</f>
        <v>rs15484517 (6.697498)</v>
      </c>
      <c r="G47" t="str">
        <f t="shared" ref="G47:G66" si="20">CONCATENATE(M47,Y47,Q47,Z47)</f>
        <v>rs13643096 (9.305983)</v>
      </c>
      <c r="H47" t="s">
        <v>1339</v>
      </c>
      <c r="I47">
        <v>4</v>
      </c>
      <c r="J47" t="s">
        <v>1340</v>
      </c>
      <c r="K47">
        <f>VLOOKUP(H47,ZS_2009_mrks!$D$3:$G$416,4,FALSE)</f>
        <v>6.8</v>
      </c>
      <c r="L47" s="170">
        <f>6697498/1000000</f>
        <v>6.6974980000000004</v>
      </c>
      <c r="M47" s="146" t="s">
        <v>1341</v>
      </c>
      <c r="N47" s="146">
        <v>4</v>
      </c>
      <c r="O47" s="146" t="s">
        <v>1342</v>
      </c>
      <c r="P47" s="146">
        <f>VLOOKUP(M47,ZS_2009_mrks!D4:G417,4,FALSE)</f>
        <v>9.4</v>
      </c>
      <c r="Q47" s="170">
        <f>AW3/1000000</f>
        <v>9.3059829999999994</v>
      </c>
      <c r="R47">
        <v>6.7</v>
      </c>
      <c r="S47" t="s">
        <v>1490</v>
      </c>
      <c r="Y47" t="s">
        <v>1492</v>
      </c>
      <c r="Z47" t="s">
        <v>1491</v>
      </c>
    </row>
    <row r="48" spans="1:30">
      <c r="A48" t="s">
        <v>1441</v>
      </c>
      <c r="B48">
        <v>7</v>
      </c>
      <c r="C48">
        <v>78</v>
      </c>
      <c r="D48" t="s">
        <v>1443</v>
      </c>
      <c r="F48" t="str">
        <f>CONCATENATE(H48,Y48,L48,Z48)</f>
        <v>ADL0279 (23.258545)</v>
      </c>
      <c r="G48" t="str">
        <f t="shared" si="20"/>
        <v>rs15870814 (25.921315)</v>
      </c>
      <c r="H48" t="str">
        <f>ZS_2009_mrks!D240</f>
        <v>ADL0279</v>
      </c>
      <c r="I48">
        <v>7</v>
      </c>
      <c r="J48" t="str">
        <f>ZS_2009_mrks!C240</f>
        <v>74.3</v>
      </c>
      <c r="K48">
        <f>VLOOKUP(H48,ZS_2009_mrks!$D$3:$G$416,4,FALSE)</f>
        <v>25.3</v>
      </c>
      <c r="L48" s="170">
        <f>23258545/1000000</f>
        <v>23.258545000000002</v>
      </c>
      <c r="M48" s="146" t="str">
        <f>ZS_2009_mrks!D241</f>
        <v>rs15870814</v>
      </c>
      <c r="N48" s="146">
        <v>7</v>
      </c>
      <c r="O48" s="146" t="str">
        <f>ZS_2009_mrks!C241</f>
        <v>80.4</v>
      </c>
      <c r="P48" s="146">
        <f>VLOOKUP(M48,ZS_2009_mrks!D5:G418,4,FALSE)</f>
        <v>28</v>
      </c>
      <c r="Q48" s="170">
        <f>AW4/1000000</f>
        <v>25.921315</v>
      </c>
      <c r="R48">
        <v>26.7</v>
      </c>
      <c r="S48" t="s">
        <v>1490</v>
      </c>
      <c r="Y48" t="s">
        <v>1492</v>
      </c>
      <c r="Z48" t="s">
        <v>1491</v>
      </c>
    </row>
    <row r="49" spans="1:26">
      <c r="L49" s="130"/>
      <c r="Q49" s="170"/>
      <c r="Y49" t="s">
        <v>1492</v>
      </c>
      <c r="Z49" t="s">
        <v>1491</v>
      </c>
    </row>
    <row r="50" spans="1:26">
      <c r="A50" s="146" t="s">
        <v>1457</v>
      </c>
      <c r="L50" s="130"/>
      <c r="Q50" s="170"/>
      <c r="Y50" t="s">
        <v>1492</v>
      </c>
      <c r="Z50" t="s">
        <v>1491</v>
      </c>
    </row>
    <row r="51" spans="1:26">
      <c r="A51" t="s">
        <v>1289</v>
      </c>
      <c r="B51">
        <v>3</v>
      </c>
      <c r="C51">
        <v>61</v>
      </c>
      <c r="D51" s="146" t="s">
        <v>1459</v>
      </c>
      <c r="E51" s="146"/>
      <c r="F51" t="str">
        <f>CONCATENATE(H51,Y51,L51,Z51)</f>
        <v>rs13717180 (17.02256)</v>
      </c>
      <c r="G51" t="str">
        <f t="shared" si="20"/>
        <v>rs14326182 (22.186208)</v>
      </c>
      <c r="H51" s="146" t="s">
        <v>1335</v>
      </c>
      <c r="I51" s="146">
        <v>3</v>
      </c>
      <c r="J51" s="146" t="str">
        <f>ZS_2009_mrks!C139</f>
        <v>60.7</v>
      </c>
      <c r="K51" s="146">
        <f>VLOOKUP(H51,ZS_2009_mrks!$D$3:$G$416,4,FALSE)</f>
        <v>18.8</v>
      </c>
      <c r="L51" s="170">
        <f>AV5/1000000</f>
        <v>17.022559999999999</v>
      </c>
      <c r="M51" t="str">
        <f>ZS_2009_mrks!D140</f>
        <v>rs14326182</v>
      </c>
      <c r="N51">
        <v>3</v>
      </c>
      <c r="O51" t="str">
        <f>ZS_2009_mrks!C140</f>
        <v>77.5</v>
      </c>
      <c r="P51">
        <f>VLOOKUP(M51,ZS_2009_mrks!D8:G421,4,FALSE)</f>
        <v>24</v>
      </c>
      <c r="Q51" s="170">
        <f>AW5/1000000</f>
        <v>22.186208000000001</v>
      </c>
      <c r="Y51" t="s">
        <v>1492</v>
      </c>
      <c r="Z51" t="s">
        <v>1491</v>
      </c>
    </row>
    <row r="52" spans="1:26">
      <c r="L52" s="130"/>
      <c r="Q52" s="170"/>
      <c r="Y52" t="s">
        <v>1492</v>
      </c>
      <c r="Z52" t="s">
        <v>1491</v>
      </c>
    </row>
    <row r="53" spans="1:26">
      <c r="A53" s="146" t="s">
        <v>1442</v>
      </c>
      <c r="L53" s="130"/>
      <c r="Q53" s="170"/>
      <c r="Y53" t="s">
        <v>1492</v>
      </c>
      <c r="Z53" t="s">
        <v>1491</v>
      </c>
    </row>
    <row r="54" spans="1:26">
      <c r="A54" s="146" t="s">
        <v>1207</v>
      </c>
      <c r="L54" s="130"/>
      <c r="Q54" s="170"/>
      <c r="Y54" t="s">
        <v>1492</v>
      </c>
      <c r="Z54" t="s">
        <v>1491</v>
      </c>
    </row>
    <row r="55" spans="1:26">
      <c r="A55" t="s">
        <v>1445</v>
      </c>
      <c r="B55">
        <v>2</v>
      </c>
      <c r="C55">
        <v>115</v>
      </c>
      <c r="D55" t="s">
        <v>1444</v>
      </c>
      <c r="F55" t="str">
        <f>CONCATENATE(H55,Y55,L55,Z55)</f>
        <v>MCW0063 (38.488268)</v>
      </c>
      <c r="G55" t="str">
        <f t="shared" si="20"/>
        <v>rs15105085 (59.423687)</v>
      </c>
      <c r="H55" t="s">
        <v>837</v>
      </c>
      <c r="I55">
        <f>B55</f>
        <v>2</v>
      </c>
      <c r="J55" t="str">
        <f>VLOOKUP(H55,ZS_2009_mrks!$D$3:$G$416,3,FALSE)</f>
        <v>95.2</v>
      </c>
      <c r="K55">
        <f>VLOOKUP(H55,ZS_2009_mrks!$D$3:$G$416,4,FALSE)</f>
        <v>37.9</v>
      </c>
      <c r="L55" s="170">
        <f>AV6/1000000</f>
        <v>38.488267999999998</v>
      </c>
      <c r="M55" s="169" t="s">
        <v>1478</v>
      </c>
      <c r="N55">
        <f>B55</f>
        <v>2</v>
      </c>
      <c r="O55" t="str">
        <f>VLOOKUP(M55,ZS_2009_mrks!$D$3:$G$416,3,FALSE)</f>
        <v>146.6</v>
      </c>
      <c r="P55">
        <f>VLOOKUP(M55,ZS_2009_mrks!D12:G425,4,FALSE)</f>
        <v>60.5</v>
      </c>
      <c r="Q55" s="170">
        <f>AW6/1000000</f>
        <v>59.423687000000001</v>
      </c>
      <c r="R55" s="157" t="s">
        <v>1479</v>
      </c>
      <c r="Y55" t="s">
        <v>1492</v>
      </c>
      <c r="Z55" t="s">
        <v>1491</v>
      </c>
    </row>
    <row r="56" spans="1:26">
      <c r="A56" t="s">
        <v>1446</v>
      </c>
      <c r="B56">
        <v>3</v>
      </c>
      <c r="C56">
        <v>252</v>
      </c>
      <c r="D56" t="s">
        <v>1444</v>
      </c>
      <c r="F56" t="str">
        <f>CONCATENATE(H56,Y56,L56,Z56)</f>
        <v>MCW0224 (76.48737)</v>
      </c>
      <c r="G56" t="str">
        <f t="shared" si="20"/>
        <v>LEI0065 (100.569217)</v>
      </c>
      <c r="H56" s="146" t="s">
        <v>883</v>
      </c>
      <c r="I56">
        <f>B56</f>
        <v>3</v>
      </c>
      <c r="J56" t="str">
        <f>VLOOKUP(H56,ZS_2009_mrks!$D$3:$G$416,3,FALSE)</f>
        <v>207.2</v>
      </c>
      <c r="K56">
        <f>VLOOKUP(H56,ZS_2009_mrks!$D$3:$G$416,4,FALSE)</f>
        <v>79.8</v>
      </c>
      <c r="L56" s="170">
        <f>AV7/1000000</f>
        <v>76.487369999999999</v>
      </c>
      <c r="M56" t="s">
        <v>889</v>
      </c>
      <c r="N56">
        <f>B56</f>
        <v>3</v>
      </c>
      <c r="O56" t="str">
        <f>VLOOKUP(M56,ZS_2009_mrks!$D$3:$G$416,3,FALSE)</f>
        <v>255.2</v>
      </c>
      <c r="P56">
        <f>VLOOKUP(M56,ZS_2009_mrks!D13:G426,4,FALSE)</f>
        <v>103.8</v>
      </c>
      <c r="Q56" s="170">
        <f>AW7/1000000</f>
        <v>100.56921699999999</v>
      </c>
      <c r="Y56" t="s">
        <v>1492</v>
      </c>
      <c r="Z56" t="s">
        <v>1491</v>
      </c>
    </row>
    <row r="57" spans="1:26">
      <c r="A57" t="s">
        <v>1300</v>
      </c>
      <c r="B57">
        <v>4</v>
      </c>
      <c r="C57">
        <v>51</v>
      </c>
      <c r="D57" t="s">
        <v>1444</v>
      </c>
      <c r="F57" t="str">
        <f>CONCATENATE(H57,Y57,L57,Z57)</f>
        <v>ADL0317 (3.482698)</v>
      </c>
      <c r="G57" t="str">
        <f t="shared" si="20"/>
        <v>MCW0251 (19.004664)</v>
      </c>
      <c r="H57" s="146" t="s">
        <v>892</v>
      </c>
      <c r="I57">
        <f>B57</f>
        <v>4</v>
      </c>
      <c r="J57" t="str">
        <f>VLOOKUP(H57,ZS_2009_mrks!$D$3:$G$416,3,FALSE)</f>
        <v>14.3</v>
      </c>
      <c r="K57">
        <f>VLOOKUP(H57,ZS_2009_mrks!$D$3:$G$416,4,FALSE)</f>
        <v>3.5</v>
      </c>
      <c r="L57" s="170">
        <f>AV8/1000000</f>
        <v>3.4826980000000001</v>
      </c>
      <c r="M57" t="s">
        <v>896</v>
      </c>
      <c r="N57">
        <f>B57</f>
        <v>4</v>
      </c>
      <c r="O57" t="str">
        <f>VLOOKUP(M57,ZS_2009_mrks!$D$3:$G$416,3,FALSE)</f>
        <v>67.0</v>
      </c>
      <c r="P57">
        <f>VLOOKUP(M57,ZS_2009_mrks!D14:G427,4,FALSE)</f>
        <v>19.2</v>
      </c>
      <c r="Q57" s="170">
        <f>AW8/1000000</f>
        <v>19.004663999999998</v>
      </c>
      <c r="Y57" t="s">
        <v>1492</v>
      </c>
      <c r="Z57" t="s">
        <v>1491</v>
      </c>
    </row>
    <row r="58" spans="1:26">
      <c r="A58" t="s">
        <v>1298</v>
      </c>
      <c r="B58">
        <v>4</v>
      </c>
      <c r="C58">
        <v>151</v>
      </c>
      <c r="D58" t="s">
        <v>1444</v>
      </c>
      <c r="F58" t="str">
        <f>CONCATENATE(H58,Y58,L58,Z58)</f>
        <v>LEI0125 (42.701768)</v>
      </c>
      <c r="G58" t="str">
        <f t="shared" si="20"/>
        <v>LEI0076 (60.019063)</v>
      </c>
      <c r="H58" s="146" t="s">
        <v>903</v>
      </c>
      <c r="I58">
        <f>B58</f>
        <v>4</v>
      </c>
      <c r="J58" t="str">
        <f>VLOOKUP(H58,ZS_2009_mrks!$D$3:$G$416,3,FALSE)</f>
        <v>111.4</v>
      </c>
      <c r="K58">
        <f>VLOOKUP(H58,ZS_2009_mrks!$D$3:$G$416,4,FALSE)</f>
        <v>44.7</v>
      </c>
      <c r="L58" s="170">
        <f>AV9/1000000</f>
        <v>42.701768000000001</v>
      </c>
      <c r="M58" t="s">
        <v>908</v>
      </c>
      <c r="N58">
        <f>B58</f>
        <v>4</v>
      </c>
      <c r="O58" t="str">
        <f>VLOOKUP(M58,ZS_2009_mrks!$D$3:$G$416,3,FALSE)</f>
        <v>151.4</v>
      </c>
      <c r="P58">
        <f>VLOOKUP(M58,ZS_2009_mrks!D15:G428,4,FALSE)</f>
        <v>62.1</v>
      </c>
      <c r="Q58" s="170">
        <f>AW9/1000000</f>
        <v>60.019063000000003</v>
      </c>
      <c r="Y58" t="s">
        <v>1492</v>
      </c>
      <c r="Z58" t="s">
        <v>1491</v>
      </c>
    </row>
    <row r="59" spans="1:26">
      <c r="A59" t="s">
        <v>1441</v>
      </c>
      <c r="B59">
        <v>7</v>
      </c>
      <c r="C59">
        <v>43</v>
      </c>
      <c r="D59" t="s">
        <v>1443</v>
      </c>
      <c r="F59" t="str">
        <f>CONCATENATE(H59,Y59,L59,Z59)</f>
        <v>ADL0169 (35.864888)</v>
      </c>
      <c r="G59" t="str">
        <f t="shared" si="20"/>
        <v>MCW0120 (10.34165)</v>
      </c>
      <c r="H59" s="157" t="s">
        <v>937</v>
      </c>
      <c r="I59">
        <f>B59</f>
        <v>7</v>
      </c>
      <c r="J59">
        <f>VLOOKUP(H59,ZS_2009_mrks!$D$3:$G$416,3,FALSE)</f>
        <v>120.2</v>
      </c>
      <c r="K59">
        <f>VLOOKUP(H59,ZS_2009_mrks!$D$3:$G$416,4,FALSE)</f>
        <v>38</v>
      </c>
      <c r="L59" s="170">
        <f>AV10/1000000</f>
        <v>35.864888000000001</v>
      </c>
      <c r="M59" t="s">
        <v>942</v>
      </c>
      <c r="N59">
        <f>B59</f>
        <v>7</v>
      </c>
      <c r="O59" t="str">
        <f>VLOOKUP(M59,ZS_2009_mrks!$D$3:$G$416,3,FALSE)</f>
        <v>40.0</v>
      </c>
      <c r="P59">
        <f>VLOOKUP(M59,ZS_2009_mrks!D16:G429,4,FALSE)</f>
        <v>11.9</v>
      </c>
      <c r="Q59" s="170">
        <f>AW10/1000000</f>
        <v>10.34165</v>
      </c>
      <c r="R59" t="s">
        <v>1469</v>
      </c>
      <c r="U59" s="157" t="s">
        <v>937</v>
      </c>
      <c r="V59">
        <v>0</v>
      </c>
      <c r="W59" t="s">
        <v>942</v>
      </c>
      <c r="X59">
        <v>75</v>
      </c>
      <c r="Y59" t="s">
        <v>1492</v>
      </c>
      <c r="Z59" t="s">
        <v>1491</v>
      </c>
    </row>
    <row r="60" spans="1:26">
      <c r="L60" s="130"/>
      <c r="Q60" s="170"/>
      <c r="Y60" t="s">
        <v>1492</v>
      </c>
      <c r="Z60" t="s">
        <v>1491</v>
      </c>
    </row>
    <row r="61" spans="1:26">
      <c r="A61" s="146" t="s">
        <v>1457</v>
      </c>
      <c r="L61" s="130"/>
      <c r="Q61" s="170"/>
      <c r="Y61" t="s">
        <v>1492</v>
      </c>
      <c r="Z61" t="s">
        <v>1491</v>
      </c>
    </row>
    <row r="62" spans="1:26" ht="13">
      <c r="A62" t="s">
        <v>1440</v>
      </c>
      <c r="B62">
        <v>1</v>
      </c>
      <c r="F62" t="str">
        <f>CONCATENATE(H62,Y62,L62,Z62)</f>
        <v>LEI0079 (153.516246)</v>
      </c>
      <c r="G62" t="str">
        <f t="shared" si="20"/>
        <v>LEI0134 (186.743867)</v>
      </c>
      <c r="H62" t="s">
        <v>822</v>
      </c>
      <c r="I62">
        <f>B62</f>
        <v>1</v>
      </c>
      <c r="J62" t="str">
        <f>VLOOKUP(H62,ZS_2009_mrks!$D$3:$G$416,3,FALSE)</f>
        <v>410.6</v>
      </c>
      <c r="K62">
        <f>VLOOKUP(H62,ZS_2009_mrks!$D$3:$G$416,4,FALSE)</f>
        <v>158.4</v>
      </c>
      <c r="L62" s="170">
        <f>AV11/1000000</f>
        <v>153.516246</v>
      </c>
      <c r="M62" t="s">
        <v>828</v>
      </c>
      <c r="O62" t="str">
        <f>VLOOKUP(M62,ZS_2009_mrks!$D$3:$G$416,3,FALSE)</f>
        <v>490.5</v>
      </c>
      <c r="P62">
        <f>VLOOKUP(M62,ZS_2009_mrks!D19:G432,4,FALSE)</f>
        <v>191.8</v>
      </c>
      <c r="Q62" s="170">
        <f>AW11/1000000</f>
        <v>186.74386699999999</v>
      </c>
      <c r="R62" s="156"/>
      <c r="S62" s="156"/>
      <c r="Y62" t="s">
        <v>1492</v>
      </c>
      <c r="Z62" t="s">
        <v>1491</v>
      </c>
    </row>
    <row r="63" spans="1:26">
      <c r="A63" t="s">
        <v>1456</v>
      </c>
      <c r="B63">
        <v>2</v>
      </c>
      <c r="F63" t="str">
        <f>CONCATENATE(H63,Y63,L63,Z63)</f>
        <v>LEI0147 (98.761383)</v>
      </c>
      <c r="G63" t="str">
        <f t="shared" si="20"/>
        <v>MCW0245 (126.860365)</v>
      </c>
      <c r="H63" t="s">
        <v>858</v>
      </c>
      <c r="I63">
        <f>B63</f>
        <v>2</v>
      </c>
      <c r="J63" t="str">
        <f>VLOOKUP(H63,ZS_2009_mrks!$D$3:$G$416,3,FALSE)</f>
        <v>228.2</v>
      </c>
      <c r="K63">
        <f>VLOOKUP(H63,ZS_2009_mrks!$D$3:$G$416,4,FALSE)</f>
        <v>101.6</v>
      </c>
      <c r="L63" s="170">
        <f>AV12/1000000</f>
        <v>98.761382999999995</v>
      </c>
      <c r="M63" t="s">
        <v>864</v>
      </c>
      <c r="O63" t="str">
        <f>VLOOKUP(M63,ZS_2009_mrks!$D$3:$G$416,3,FALSE)</f>
        <v>296.2</v>
      </c>
      <c r="P63">
        <f>VLOOKUP(M63,ZS_2009_mrks!D20:G433,4,FALSE)</f>
        <v>131.9</v>
      </c>
      <c r="Q63" s="170">
        <f>AW12/1000000</f>
        <v>126.860365</v>
      </c>
      <c r="Y63" t="s">
        <v>1492</v>
      </c>
      <c r="Z63" t="s">
        <v>1491</v>
      </c>
    </row>
    <row r="64" spans="1:26">
      <c r="A64" t="s">
        <v>1289</v>
      </c>
      <c r="B64">
        <v>3</v>
      </c>
      <c r="F64" t="str">
        <f>CONCATENATE(H64,Y64,L64,Z64)</f>
        <v>MCW0222 (22.385778)</v>
      </c>
      <c r="G64" t="str">
        <f t="shared" si="20"/>
        <v>MCW0224 (76.48737)</v>
      </c>
      <c r="H64" t="s">
        <v>875</v>
      </c>
      <c r="I64">
        <f>B64</f>
        <v>3</v>
      </c>
      <c r="J64" t="str">
        <f>VLOOKUP(H64,ZS_2009_mrks!$D$3:$G$416,3,FALSE)</f>
        <v>78.5</v>
      </c>
      <c r="K64">
        <f>VLOOKUP(H64,ZS_2009_mrks!$D$3:$G$416,4,FALSE)</f>
        <v>24.2</v>
      </c>
      <c r="L64" s="170">
        <f>AV13/1000000</f>
        <v>22.385777999999998</v>
      </c>
      <c r="M64" t="s">
        <v>883</v>
      </c>
      <c r="O64" t="str">
        <f>VLOOKUP(M64,ZS_2009_mrks!$D$3:$G$416,3,FALSE)</f>
        <v>207.2</v>
      </c>
      <c r="P64">
        <f>VLOOKUP(M64,ZS_2009_mrks!D21:G434,4,FALSE)</f>
        <v>79.8</v>
      </c>
      <c r="Q64" s="170">
        <f>AW13/1000000</f>
        <v>76.487369999999999</v>
      </c>
      <c r="Y64" t="s">
        <v>1492</v>
      </c>
      <c r="Z64" t="s">
        <v>1491</v>
      </c>
    </row>
    <row r="65" spans="1:26">
      <c r="A65" t="s">
        <v>1460</v>
      </c>
      <c r="B65">
        <v>13</v>
      </c>
      <c r="F65" t="str">
        <f>CONCATENATE(H65,Y65,L65,Z65)</f>
        <v>ROS00325 (8.756545)</v>
      </c>
      <c r="G65" t="str">
        <f t="shared" si="20"/>
        <v>ADL0225 (16.005069)</v>
      </c>
      <c r="H65" t="s">
        <v>1461</v>
      </c>
      <c r="I65">
        <f>B65</f>
        <v>13</v>
      </c>
      <c r="J65" t="str">
        <f>VLOOKUP(H65,ZS_2009_mrks!$D$3:$G$416,3,FALSE)</f>
        <v>38.9</v>
      </c>
      <c r="K65">
        <f>VLOOKUP(H65,ZS_2009_mrks!$D$3:$G$416,4,FALSE)</f>
        <v>9.4</v>
      </c>
      <c r="L65" s="170">
        <f>AV14/1000000</f>
        <v>8.7565449999999991</v>
      </c>
      <c r="M65" t="s">
        <v>984</v>
      </c>
      <c r="O65" t="str">
        <f>VLOOKUP(M65,ZS_2009_mrks!$D$3:$G$416,3,FALSE)</f>
        <v>71.7</v>
      </c>
      <c r="P65">
        <f>VLOOKUP(M65,ZS_2009_mrks!D22:G435,4,FALSE)</f>
        <v>17.2</v>
      </c>
      <c r="Q65" s="170">
        <f>AW14/1000000</f>
        <v>16.005068999999999</v>
      </c>
      <c r="Y65" t="s">
        <v>1492</v>
      </c>
      <c r="Z65" t="s">
        <v>1491</v>
      </c>
    </row>
    <row r="66" spans="1:26">
      <c r="A66" t="s">
        <v>1462</v>
      </c>
      <c r="B66">
        <v>20</v>
      </c>
      <c r="F66" t="str">
        <f>CONCATENATE(H66,Y66,L66,Z66)</f>
        <v>ADL0125 (3.448821)</v>
      </c>
      <c r="G66" t="str">
        <f t="shared" si="20"/>
        <v>MC3R_PYRO (12.381203)</v>
      </c>
      <c r="H66" t="s">
        <v>1004</v>
      </c>
      <c r="I66">
        <f>B66</f>
        <v>20</v>
      </c>
      <c r="J66" t="str">
        <f>VLOOKUP(H66,ZS_2009_mrks!$D$3:$G$416,3,FALSE)</f>
        <v>28.4</v>
      </c>
      <c r="K66">
        <f>VLOOKUP(H66,ZS_2009_mrks!$D$3:$G$416,4,FALSE)</f>
        <v>3.1</v>
      </c>
      <c r="L66" s="170">
        <f>AV15/1000000</f>
        <v>3.4488210000000001</v>
      </c>
      <c r="M66" t="s">
        <v>1466</v>
      </c>
      <c r="O66" t="str">
        <f>VLOOKUP(M66,ZS_2009_mrks!$D$3:$G$416,3,FALSE)</f>
        <v>68.8</v>
      </c>
      <c r="P66">
        <f>VLOOKUP(M66,ZS_2009_mrks!D23:G436,4,FALSE)</f>
        <v>12</v>
      </c>
      <c r="Q66" s="170">
        <f>AW15/1000000</f>
        <v>12.381202999999999</v>
      </c>
      <c r="R66" t="s">
        <v>1465</v>
      </c>
      <c r="Y66" t="s">
        <v>1492</v>
      </c>
      <c r="Z66" t="s">
        <v>1491</v>
      </c>
    </row>
  </sheetData>
  <sortState ref="A2:X19">
    <sortCondition ref="N2:N19"/>
    <sortCondition ref="P2:P1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" sqref="C1:C19"/>
    </sheetView>
  </sheetViews>
  <sheetFormatPr baseColWidth="10" defaultRowHeight="12" x14ac:dyDescent="0"/>
  <cols>
    <col min="1" max="1" width="13.1640625" bestFit="1" customWidth="1"/>
  </cols>
  <sheetData>
    <row r="1" spans="1:3">
      <c r="A1" t="str">
        <f>OC_Manual_Summary!B1</f>
        <v>Marker name</v>
      </c>
      <c r="B1" t="str">
        <f>OC_Manual_Summary!M1</f>
        <v>Chrom</v>
      </c>
      <c r="C1" s="130" t="str">
        <f>OC_Manual_Summary!T1</f>
        <v>Mb</v>
      </c>
    </row>
    <row r="2" spans="1:3">
      <c r="A2" t="str">
        <f>OC_Manual_Summary!B2</f>
        <v>rs13899455</v>
      </c>
      <c r="B2">
        <f>OC_Manual_Summary!M2</f>
        <v>1</v>
      </c>
      <c r="C2" s="130">
        <f>OC_Manual_Summary!T2</f>
        <v>91.088775999999996</v>
      </c>
    </row>
    <row r="3" spans="1:3">
      <c r="A3" t="str">
        <f>OC_Manual_Summary!B3</f>
        <v>rs13942473</v>
      </c>
      <c r="B3">
        <f>OC_Manual_Summary!M3</f>
        <v>1</v>
      </c>
      <c r="C3" s="130">
        <f>OC_Manual_Summary!T3</f>
        <v>137.675704</v>
      </c>
    </row>
    <row r="4" spans="1:3">
      <c r="A4" t="str">
        <f>OC_Manual_Summary!B4</f>
        <v>rs15448487</v>
      </c>
      <c r="B4">
        <f>OC_Manual_Summary!M4</f>
        <v>1</v>
      </c>
      <c r="C4" s="130">
        <f>OC_Manual_Summary!T4</f>
        <v>146.91224800000001</v>
      </c>
    </row>
    <row r="5" spans="1:3">
      <c r="A5" t="str">
        <f>OC_Manual_Summary!B5</f>
        <v>rs14916997</v>
      </c>
      <c r="B5">
        <f>OC_Manual_Summary!M5</f>
        <v>1</v>
      </c>
      <c r="C5" s="130">
        <f>OC_Manual_Summary!T5</f>
        <v>173.709609</v>
      </c>
    </row>
    <row r="6" spans="1:3">
      <c r="A6" t="str">
        <f>OC_Manual_Summary!B6</f>
        <v>GGaluGA149337</v>
      </c>
      <c r="B6">
        <f>OC_Manual_Summary!M6</f>
        <v>2</v>
      </c>
      <c r="C6" s="130">
        <f>OC_Manual_Summary!T6</f>
        <v>61.561638000000002</v>
      </c>
    </row>
    <row r="7" spans="1:3">
      <c r="A7" t="str">
        <f>OC_Manual_Summary!B7</f>
        <v>rs15143460</v>
      </c>
      <c r="B7">
        <f>OC_Manual_Summary!M7</f>
        <v>2</v>
      </c>
      <c r="C7" s="130">
        <f>OC_Manual_Summary!T7</f>
        <v>116.246774</v>
      </c>
    </row>
    <row r="8" spans="1:3">
      <c r="A8" t="str">
        <f>OC_Manual_Summary!B8</f>
        <v>rs15158686</v>
      </c>
      <c r="B8">
        <f>OC_Manual_Summary!M8</f>
        <v>2</v>
      </c>
      <c r="C8" s="130">
        <f>OC_Manual_Summary!T8</f>
        <v>154.30836300000001</v>
      </c>
    </row>
    <row r="9" spans="1:3">
      <c r="A9" t="str">
        <f>OC_Manual_Summary!B9</f>
        <v>rs15321683</v>
      </c>
      <c r="B9">
        <f>OC_Manual_Summary!M9</f>
        <v>3</v>
      </c>
      <c r="C9" s="130">
        <f>OC_Manual_Summary!T9</f>
        <v>35.53537</v>
      </c>
    </row>
    <row r="10" spans="1:3">
      <c r="A10" t="str">
        <f>OC_Manual_Summary!B10</f>
        <v>GGaluGA228961</v>
      </c>
      <c r="B10">
        <f>OC_Manual_Summary!M10</f>
        <v>3</v>
      </c>
      <c r="C10" s="130">
        <f>OC_Manual_Summary!T10</f>
        <v>77.920955000000006</v>
      </c>
    </row>
    <row r="11" spans="1:3">
      <c r="A11" t="str">
        <f>OC_Manual_Summary!B11</f>
        <v>rs14417942</v>
      </c>
      <c r="B11">
        <f>OC_Manual_Summary!M11</f>
        <v>4</v>
      </c>
      <c r="C11" s="130">
        <f>OC_Manual_Summary!T11</f>
        <v>1.477349</v>
      </c>
    </row>
    <row r="12" spans="1:3">
      <c r="A12" t="str">
        <f>OC_Manual_Summary!B12</f>
        <v>GGaluGA246087</v>
      </c>
      <c r="B12">
        <f>OC_Manual_Summary!M12</f>
        <v>4</v>
      </c>
      <c r="C12" s="130">
        <f>OC_Manual_Summary!T12</f>
        <v>11.853275</v>
      </c>
    </row>
    <row r="13" spans="1:3">
      <c r="A13" t="str">
        <f>OC_Manual_Summary!B13</f>
        <v>rs15560796</v>
      </c>
      <c r="B13">
        <f>OC_Manual_Summary!M13</f>
        <v>4</v>
      </c>
      <c r="C13" s="130">
        <f>OC_Manual_Summary!T13</f>
        <v>46.850895999999999</v>
      </c>
    </row>
    <row r="14" spans="1:3">
      <c r="A14" t="str">
        <f>OC_Manual_Summary!B14</f>
        <v>rs14498744</v>
      </c>
      <c r="B14">
        <f>OC_Manual_Summary!M14</f>
        <v>4</v>
      </c>
      <c r="C14" s="130">
        <f>OC_Manual_Summary!T14</f>
        <v>85.755827999999994</v>
      </c>
    </row>
    <row r="15" spans="1:3">
      <c r="A15" t="str">
        <f>OC_Manual_Summary!B15</f>
        <v>rs14622611</v>
      </c>
      <c r="B15">
        <f>OC_Manual_Summary!M15</f>
        <v>7</v>
      </c>
      <c r="C15" s="130">
        <f>OC_Manual_Summary!T15</f>
        <v>29.723926000000002</v>
      </c>
    </row>
    <row r="16" spans="1:3">
      <c r="A16" t="str">
        <f>OC_Manual_Summary!B16</f>
        <v>GGaluGA068581</v>
      </c>
      <c r="B16">
        <f>OC_Manual_Summary!M16</f>
        <v>10</v>
      </c>
      <c r="C16" s="130">
        <f>OC_Manual_Summary!T16</f>
        <v>10.290853</v>
      </c>
    </row>
    <row r="17" spans="1:3">
      <c r="A17" t="str">
        <f>OC_Manual_Summary!B17</f>
        <v>rs14059068</v>
      </c>
      <c r="B17">
        <f>OC_Manual_Summary!M17</f>
        <v>13</v>
      </c>
      <c r="C17" s="130">
        <f>OC_Manual_Summary!T17</f>
        <v>10.707520000000001</v>
      </c>
    </row>
    <row r="18" spans="1:3">
      <c r="A18" t="str">
        <f>OC_Manual_Summary!B18</f>
        <v>rs16175399</v>
      </c>
      <c r="B18">
        <f>OC_Manual_Summary!M18</f>
        <v>20</v>
      </c>
      <c r="C18" s="130">
        <f>OC_Manual_Summary!T18</f>
        <v>12.462203000000001</v>
      </c>
    </row>
    <row r="19" spans="1:3">
      <c r="A19" t="str">
        <f>OC_Manual_Summary!B19</f>
        <v>rs15205573</v>
      </c>
      <c r="B19">
        <f>OC_Manual_Summary!M19</f>
        <v>23</v>
      </c>
      <c r="C19" s="130">
        <f>OC_Manual_Summary!T19</f>
        <v>4.9688309999999998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50" zoomScaleNormal="150" zoomScalePageLayoutView="150" workbookViewId="0">
      <selection activeCell="B4" sqref="B4"/>
    </sheetView>
  </sheetViews>
  <sheetFormatPr baseColWidth="10" defaultRowHeight="15" x14ac:dyDescent="0"/>
  <cols>
    <col min="1" max="1" width="42.5" style="17" customWidth="1"/>
    <col min="2" max="2" width="10.83203125" style="17"/>
    <col min="3" max="4" width="38.5" style="17" customWidth="1"/>
    <col min="5" max="5" width="18.5" style="17" customWidth="1"/>
    <col min="6" max="16384" width="10.83203125" style="17"/>
  </cols>
  <sheetData>
    <row r="1" spans="1:11" s="126" customFormat="1" ht="16">
      <c r="A1" s="128" t="s">
        <v>1401</v>
      </c>
    </row>
    <row r="2" spans="1:11">
      <c r="A2" s="17" t="s">
        <v>1385</v>
      </c>
      <c r="B2" s="17" t="s">
        <v>1195</v>
      </c>
      <c r="C2" s="17" t="s">
        <v>1392</v>
      </c>
      <c r="D2" s="17" t="s">
        <v>1400</v>
      </c>
      <c r="E2" s="17" t="s">
        <v>1057</v>
      </c>
    </row>
    <row r="3" spans="1:11">
      <c r="A3" s="17" t="s">
        <v>1375</v>
      </c>
      <c r="B3" s="25" t="s">
        <v>1202</v>
      </c>
      <c r="C3" s="127" t="s">
        <v>1384</v>
      </c>
      <c r="D3" s="127" t="s">
        <v>1397</v>
      </c>
    </row>
    <row r="4" spans="1:11">
      <c r="A4" s="17" t="s">
        <v>1376</v>
      </c>
      <c r="B4" s="17" t="s">
        <v>1206</v>
      </c>
      <c r="C4" s="17" t="s">
        <v>1387</v>
      </c>
      <c r="E4" s="17" t="s">
        <v>1386</v>
      </c>
    </row>
    <row r="5" spans="1:11">
      <c r="A5" s="17" t="s">
        <v>1377</v>
      </c>
      <c r="B5" s="17" t="s">
        <v>1210</v>
      </c>
      <c r="C5" s="17" t="s">
        <v>1388</v>
      </c>
    </row>
    <row r="6" spans="1:11" ht="60">
      <c r="A6" s="17" t="s">
        <v>1378</v>
      </c>
      <c r="B6" s="17" t="s">
        <v>1215</v>
      </c>
      <c r="C6" s="17" t="s">
        <v>1389</v>
      </c>
      <c r="E6" s="13" t="s">
        <v>1390</v>
      </c>
    </row>
    <row r="7" spans="1:11">
      <c r="A7" s="17" t="s">
        <v>1379</v>
      </c>
      <c r="B7" s="17" t="s">
        <v>1222</v>
      </c>
      <c r="C7" s="17" t="s">
        <v>1391</v>
      </c>
      <c r="D7" s="17" t="s">
        <v>1398</v>
      </c>
    </row>
    <row r="8" spans="1:11">
      <c r="A8" s="17" t="s">
        <v>1380</v>
      </c>
      <c r="B8" s="17" t="s">
        <v>1253</v>
      </c>
      <c r="E8" s="17" t="s">
        <v>1393</v>
      </c>
    </row>
    <row r="9" spans="1:11">
      <c r="A9" s="17" t="s">
        <v>1381</v>
      </c>
      <c r="B9" s="17" t="s">
        <v>1230</v>
      </c>
      <c r="C9" s="17" t="s">
        <v>1394</v>
      </c>
    </row>
    <row r="10" spans="1:11">
      <c r="A10" s="17" t="s">
        <v>1382</v>
      </c>
      <c r="B10" s="17" t="s">
        <v>1233</v>
      </c>
      <c r="D10" s="17" t="s">
        <v>1399</v>
      </c>
    </row>
    <row r="11" spans="1:11">
      <c r="A11" s="17" t="s">
        <v>1383</v>
      </c>
      <c r="B11" s="17" t="s">
        <v>1242</v>
      </c>
      <c r="C11" s="17" t="s">
        <v>1395</v>
      </c>
      <c r="D11" s="17" t="s">
        <v>1396</v>
      </c>
    </row>
    <row r="12" spans="1:11" s="29" customFormat="1" ht="18">
      <c r="A12" s="175" t="s">
        <v>1370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</row>
  </sheetData>
  <mergeCells count="1">
    <mergeCell ref="A12:K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topLeftCell="A402" workbookViewId="0">
      <selection activeCell="B4" sqref="B4"/>
    </sheetView>
  </sheetViews>
  <sheetFormatPr baseColWidth="10" defaultRowHeight="12" x14ac:dyDescent="0"/>
  <cols>
    <col min="2" max="2" width="13.33203125" bestFit="1" customWidth="1"/>
    <col min="3" max="3" width="7.1640625" bestFit="1" customWidth="1"/>
  </cols>
  <sheetData>
    <row r="1" spans="1:4" ht="30">
      <c r="A1" s="4" t="s">
        <v>770</v>
      </c>
      <c r="B1" s="6" t="s">
        <v>776</v>
      </c>
      <c r="C1" s="5" t="s">
        <v>1</v>
      </c>
      <c r="D1" s="3" t="s">
        <v>0</v>
      </c>
    </row>
    <row r="2" spans="1:4" ht="15">
      <c r="A2" s="8">
        <v>1</v>
      </c>
      <c r="B2" s="10">
        <v>0.3</v>
      </c>
      <c r="C2" s="9" t="s">
        <v>3</v>
      </c>
      <c r="D2" s="7" t="s">
        <v>2</v>
      </c>
    </row>
    <row r="3" spans="1:4" ht="15">
      <c r="A3" s="12">
        <v>1</v>
      </c>
      <c r="B3" s="14">
        <v>0.7</v>
      </c>
      <c r="C3" s="13" t="s">
        <v>5</v>
      </c>
      <c r="D3" s="11" t="s">
        <v>4</v>
      </c>
    </row>
    <row r="4" spans="1:4" ht="15">
      <c r="A4" s="12">
        <v>1</v>
      </c>
      <c r="B4" s="14">
        <v>2.4</v>
      </c>
      <c r="C4" s="13" t="s">
        <v>8</v>
      </c>
      <c r="D4" s="11" t="s">
        <v>7</v>
      </c>
    </row>
    <row r="5" spans="1:4" ht="15">
      <c r="A5" s="15">
        <v>1</v>
      </c>
      <c r="B5" s="14">
        <v>6.1</v>
      </c>
      <c r="C5" s="13" t="s">
        <v>10</v>
      </c>
      <c r="D5" s="11" t="s">
        <v>9</v>
      </c>
    </row>
    <row r="6" spans="1:4" ht="15">
      <c r="A6" s="15">
        <v>1</v>
      </c>
      <c r="B6" s="14">
        <v>13.8</v>
      </c>
      <c r="C6" s="13" t="s">
        <v>12</v>
      </c>
      <c r="D6" s="11" t="s">
        <v>11</v>
      </c>
    </row>
    <row r="7" spans="1:4" ht="15">
      <c r="A7" s="12">
        <v>1</v>
      </c>
      <c r="B7" s="14">
        <v>15.9</v>
      </c>
      <c r="C7" s="13" t="s">
        <v>14</v>
      </c>
      <c r="D7" s="11" t="s">
        <v>13</v>
      </c>
    </row>
    <row r="8" spans="1:4" ht="15">
      <c r="A8" s="15">
        <v>1</v>
      </c>
      <c r="B8" s="14">
        <v>17.2</v>
      </c>
      <c r="C8" s="13" t="s">
        <v>17</v>
      </c>
      <c r="D8" s="11" t="s">
        <v>16</v>
      </c>
    </row>
    <row r="9" spans="1:4" ht="15">
      <c r="A9" s="15">
        <v>1</v>
      </c>
      <c r="B9" s="14">
        <v>24.6</v>
      </c>
      <c r="C9" s="13" t="s">
        <v>19</v>
      </c>
      <c r="D9" s="11" t="s">
        <v>18</v>
      </c>
    </row>
    <row r="10" spans="1:4" ht="15">
      <c r="A10" s="15">
        <v>1</v>
      </c>
      <c r="B10" s="14">
        <v>29.1</v>
      </c>
      <c r="C10" s="13" t="s">
        <v>21</v>
      </c>
      <c r="D10" s="11" t="s">
        <v>20</v>
      </c>
    </row>
    <row r="11" spans="1:4" ht="15">
      <c r="A11" s="15">
        <v>1</v>
      </c>
      <c r="B11" s="14">
        <v>31.4</v>
      </c>
      <c r="C11" s="13" t="s">
        <v>23</v>
      </c>
      <c r="D11" s="11" t="s">
        <v>22</v>
      </c>
    </row>
    <row r="12" spans="1:4" ht="15">
      <c r="A12" s="15">
        <v>1</v>
      </c>
      <c r="B12" s="14">
        <v>34.9</v>
      </c>
      <c r="C12" s="13" t="s">
        <v>25</v>
      </c>
      <c r="D12" s="11" t="s">
        <v>24</v>
      </c>
    </row>
    <row r="13" spans="1:4" ht="15">
      <c r="A13" s="15">
        <v>1</v>
      </c>
      <c r="B13" s="14">
        <v>38</v>
      </c>
      <c r="C13" s="13" t="s">
        <v>27</v>
      </c>
      <c r="D13" s="11" t="s">
        <v>26</v>
      </c>
    </row>
    <row r="14" spans="1:4" ht="15">
      <c r="A14" s="15">
        <v>1</v>
      </c>
      <c r="B14" s="14">
        <v>45.1</v>
      </c>
      <c r="C14" s="13" t="s">
        <v>29</v>
      </c>
      <c r="D14" s="11" t="s">
        <v>28</v>
      </c>
    </row>
    <row r="15" spans="1:4" ht="15">
      <c r="A15" s="15">
        <v>1</v>
      </c>
      <c r="B15" s="14">
        <v>47.8</v>
      </c>
      <c r="C15" s="13" t="s">
        <v>32</v>
      </c>
      <c r="D15" s="11" t="s">
        <v>31</v>
      </c>
    </row>
    <row r="16" spans="1:4" ht="15">
      <c r="A16" s="15">
        <v>1</v>
      </c>
      <c r="B16" s="14">
        <v>52.5</v>
      </c>
      <c r="C16" s="13" t="s">
        <v>34</v>
      </c>
      <c r="D16" s="11" t="s">
        <v>33</v>
      </c>
    </row>
    <row r="17" spans="1:4" ht="15">
      <c r="A17" s="15">
        <v>1</v>
      </c>
      <c r="B17" s="14">
        <v>55.3</v>
      </c>
      <c r="C17" s="13" t="s">
        <v>37</v>
      </c>
      <c r="D17" s="11" t="s">
        <v>36</v>
      </c>
    </row>
    <row r="18" spans="1:4" ht="15">
      <c r="A18" s="15">
        <v>1</v>
      </c>
      <c r="B18" s="14">
        <v>57.9</v>
      </c>
      <c r="C18" s="13" t="s">
        <v>39</v>
      </c>
      <c r="D18" s="11" t="s">
        <v>38</v>
      </c>
    </row>
    <row r="19" spans="1:4" ht="15">
      <c r="A19" s="15">
        <v>1</v>
      </c>
      <c r="B19" s="14">
        <v>58.6</v>
      </c>
      <c r="C19" s="13" t="s">
        <v>41</v>
      </c>
      <c r="D19" s="11" t="s">
        <v>40</v>
      </c>
    </row>
    <row r="20" spans="1:4" ht="15">
      <c r="A20" s="15">
        <v>1</v>
      </c>
      <c r="B20" s="14">
        <v>61.8</v>
      </c>
      <c r="C20" s="13" t="s">
        <v>43</v>
      </c>
      <c r="D20" s="11" t="s">
        <v>42</v>
      </c>
    </row>
    <row r="21" spans="1:4" ht="15">
      <c r="A21" s="15">
        <v>1</v>
      </c>
      <c r="B21" s="14">
        <v>65.7</v>
      </c>
      <c r="C21" s="13" t="s">
        <v>46</v>
      </c>
      <c r="D21" s="11" t="s">
        <v>45</v>
      </c>
    </row>
    <row r="22" spans="1:4" ht="15">
      <c r="A22" s="15">
        <v>1</v>
      </c>
      <c r="B22" s="14">
        <v>68.599999999999994</v>
      </c>
      <c r="C22" s="13" t="s">
        <v>48</v>
      </c>
      <c r="D22" s="11" t="s">
        <v>47</v>
      </c>
    </row>
    <row r="23" spans="1:4" ht="15">
      <c r="A23" s="15">
        <v>1</v>
      </c>
      <c r="B23" s="14">
        <v>71.5</v>
      </c>
      <c r="C23" s="13" t="s">
        <v>50</v>
      </c>
      <c r="D23" s="11" t="s">
        <v>49</v>
      </c>
    </row>
    <row r="24" spans="1:4" ht="15">
      <c r="A24" s="15">
        <v>1</v>
      </c>
      <c r="B24" s="14">
        <v>74</v>
      </c>
      <c r="C24" s="13" t="s">
        <v>52</v>
      </c>
      <c r="D24" s="11" t="s">
        <v>51</v>
      </c>
    </row>
    <row r="25" spans="1:4" ht="15">
      <c r="A25" s="15">
        <v>1</v>
      </c>
      <c r="B25" s="14">
        <v>74</v>
      </c>
      <c r="C25" s="13" t="s">
        <v>54</v>
      </c>
      <c r="D25" s="11" t="s">
        <v>53</v>
      </c>
    </row>
    <row r="26" spans="1:4" ht="15">
      <c r="A26" s="15">
        <v>1</v>
      </c>
      <c r="B26" s="14">
        <v>74.2</v>
      </c>
      <c r="C26" s="13" t="s">
        <v>56</v>
      </c>
      <c r="D26" s="11" t="s">
        <v>55</v>
      </c>
    </row>
    <row r="27" spans="1:4" ht="15">
      <c r="A27" s="15">
        <v>1</v>
      </c>
      <c r="B27" s="14">
        <v>74.3</v>
      </c>
      <c r="C27" s="13" t="s">
        <v>59</v>
      </c>
      <c r="D27" s="11" t="s">
        <v>58</v>
      </c>
    </row>
    <row r="28" spans="1:4" ht="15">
      <c r="A28" s="15">
        <v>1</v>
      </c>
      <c r="B28" s="14">
        <v>9.9</v>
      </c>
      <c r="C28" s="13" t="s">
        <v>62</v>
      </c>
      <c r="D28" s="11" t="s">
        <v>61</v>
      </c>
    </row>
    <row r="29" spans="1:4" ht="15">
      <c r="A29" s="15">
        <v>1</v>
      </c>
      <c r="B29" s="14">
        <v>75</v>
      </c>
      <c r="C29" s="13" t="s">
        <v>64</v>
      </c>
      <c r="D29" s="11" t="s">
        <v>63</v>
      </c>
    </row>
    <row r="30" spans="1:4" ht="15">
      <c r="A30" s="15">
        <v>1</v>
      </c>
      <c r="B30" s="14">
        <v>79</v>
      </c>
      <c r="C30" s="13" t="s">
        <v>67</v>
      </c>
      <c r="D30" s="11" t="s">
        <v>66</v>
      </c>
    </row>
    <row r="31" spans="1:4" ht="15">
      <c r="A31" s="15">
        <v>1</v>
      </c>
      <c r="B31" s="14">
        <v>79.5</v>
      </c>
      <c r="C31" s="13" t="s">
        <v>69</v>
      </c>
      <c r="D31" s="11" t="s">
        <v>68</v>
      </c>
    </row>
    <row r="32" spans="1:4" ht="15">
      <c r="A32" s="15">
        <v>1</v>
      </c>
      <c r="B32" s="14">
        <v>80.900000000000006</v>
      </c>
      <c r="C32" s="13" t="s">
        <v>71</v>
      </c>
      <c r="D32" s="11" t="s">
        <v>70</v>
      </c>
    </row>
    <row r="33" spans="1:4" ht="15">
      <c r="A33" s="15">
        <v>1</v>
      </c>
      <c r="B33" s="14">
        <v>81.400000000000006</v>
      </c>
      <c r="C33" s="13" t="s">
        <v>73</v>
      </c>
      <c r="D33" s="11" t="s">
        <v>72</v>
      </c>
    </row>
    <row r="34" spans="1:4" ht="15">
      <c r="A34" s="15">
        <v>1</v>
      </c>
      <c r="B34" s="14">
        <v>82.3</v>
      </c>
      <c r="C34" s="13" t="s">
        <v>75</v>
      </c>
      <c r="D34" s="11" t="s">
        <v>74</v>
      </c>
    </row>
    <row r="35" spans="1:4" ht="15">
      <c r="A35" s="15">
        <v>1</v>
      </c>
      <c r="B35" s="14">
        <v>86.1</v>
      </c>
      <c r="C35" s="13" t="s">
        <v>77</v>
      </c>
      <c r="D35" s="11" t="s">
        <v>76</v>
      </c>
    </row>
    <row r="36" spans="1:4" ht="15">
      <c r="A36" s="15">
        <v>1</v>
      </c>
      <c r="B36" s="14">
        <v>87.6</v>
      </c>
      <c r="C36" s="13" t="s">
        <v>79</v>
      </c>
      <c r="D36" s="11" t="s">
        <v>78</v>
      </c>
    </row>
    <row r="37" spans="1:4" ht="15">
      <c r="A37" s="15">
        <v>1</v>
      </c>
      <c r="B37" s="14">
        <v>91.6</v>
      </c>
      <c r="C37" s="13" t="s">
        <v>82</v>
      </c>
      <c r="D37" s="11" t="s">
        <v>81</v>
      </c>
    </row>
    <row r="38" spans="1:4" ht="15">
      <c r="A38" s="15">
        <v>1</v>
      </c>
      <c r="B38" s="14">
        <v>92.1</v>
      </c>
      <c r="C38" s="13" t="s">
        <v>84</v>
      </c>
      <c r="D38" s="11" t="s">
        <v>83</v>
      </c>
    </row>
    <row r="39" spans="1:4" ht="30">
      <c r="A39" s="15">
        <v>1</v>
      </c>
      <c r="B39" s="14" t="s">
        <v>87</v>
      </c>
      <c r="C39" s="13" t="s">
        <v>86</v>
      </c>
      <c r="D39" s="11" t="s">
        <v>85</v>
      </c>
    </row>
    <row r="40" spans="1:4" ht="15">
      <c r="A40" s="15">
        <v>1</v>
      </c>
      <c r="B40" s="14">
        <v>97.1</v>
      </c>
      <c r="C40" s="13" t="s">
        <v>89</v>
      </c>
      <c r="D40" s="11" t="s">
        <v>88</v>
      </c>
    </row>
    <row r="41" spans="1:4" ht="15">
      <c r="A41" s="15">
        <v>1</v>
      </c>
      <c r="B41" s="14">
        <v>99.6</v>
      </c>
      <c r="C41" s="13" t="s">
        <v>91</v>
      </c>
      <c r="D41" s="11" t="s">
        <v>90</v>
      </c>
    </row>
    <row r="42" spans="1:4" ht="15">
      <c r="A42" s="15">
        <v>1</v>
      </c>
      <c r="B42" s="14">
        <v>104.2</v>
      </c>
      <c r="C42" s="13" t="s">
        <v>93</v>
      </c>
      <c r="D42" s="11" t="s">
        <v>92</v>
      </c>
    </row>
    <row r="43" spans="1:4" ht="15">
      <c r="A43" s="15">
        <v>1</v>
      </c>
      <c r="B43" s="14">
        <v>107.8</v>
      </c>
      <c r="C43" s="13" t="s">
        <v>95</v>
      </c>
      <c r="D43" s="11" t="s">
        <v>94</v>
      </c>
    </row>
    <row r="44" spans="1:4" ht="15">
      <c r="A44" s="15">
        <v>1</v>
      </c>
      <c r="B44" s="14">
        <v>110.5</v>
      </c>
      <c r="C44" s="13" t="s">
        <v>97</v>
      </c>
      <c r="D44" s="11" t="s">
        <v>96</v>
      </c>
    </row>
    <row r="45" spans="1:4" ht="15">
      <c r="A45" s="15">
        <v>1</v>
      </c>
      <c r="B45" s="14">
        <v>111.3</v>
      </c>
      <c r="C45" s="13" t="s">
        <v>99</v>
      </c>
      <c r="D45" s="11" t="s">
        <v>98</v>
      </c>
    </row>
    <row r="46" spans="1:4" ht="15">
      <c r="A46" s="15">
        <v>1</v>
      </c>
      <c r="B46" s="14">
        <v>113.5</v>
      </c>
      <c r="C46" s="13" t="s">
        <v>101</v>
      </c>
      <c r="D46" s="11" t="s">
        <v>100</v>
      </c>
    </row>
    <row r="47" spans="1:4" ht="15">
      <c r="A47" s="15">
        <v>1</v>
      </c>
      <c r="B47" s="14">
        <v>116.9</v>
      </c>
      <c r="C47" s="13" t="s">
        <v>103</v>
      </c>
      <c r="D47" s="11" t="s">
        <v>102</v>
      </c>
    </row>
    <row r="48" spans="1:4" ht="15">
      <c r="A48" s="15">
        <v>1</v>
      </c>
      <c r="B48" s="14">
        <v>122.8</v>
      </c>
      <c r="C48" s="13" t="s">
        <v>105</v>
      </c>
      <c r="D48" s="11" t="s">
        <v>104</v>
      </c>
    </row>
    <row r="49" spans="1:4" ht="15">
      <c r="A49" s="15">
        <v>1</v>
      </c>
      <c r="B49" s="14">
        <v>124.2</v>
      </c>
      <c r="C49" s="13" t="s">
        <v>107</v>
      </c>
      <c r="D49" s="11" t="s">
        <v>106</v>
      </c>
    </row>
    <row r="50" spans="1:4" ht="15">
      <c r="A50" s="15">
        <v>1</v>
      </c>
      <c r="B50" s="14">
        <v>128.69999999999999</v>
      </c>
      <c r="C50" s="13" t="s">
        <v>109</v>
      </c>
      <c r="D50" s="11" t="s">
        <v>108</v>
      </c>
    </row>
    <row r="51" spans="1:4" ht="15">
      <c r="A51" s="12">
        <v>1</v>
      </c>
      <c r="B51" s="14">
        <v>129.1</v>
      </c>
      <c r="C51" s="13" t="s">
        <v>111</v>
      </c>
      <c r="D51" s="11" t="s">
        <v>110</v>
      </c>
    </row>
    <row r="52" spans="1:4" ht="15">
      <c r="A52" s="15">
        <v>1</v>
      </c>
      <c r="B52" s="14">
        <v>129.30000000000001</v>
      </c>
      <c r="C52" s="13" t="s">
        <v>113</v>
      </c>
      <c r="D52" s="11" t="s">
        <v>112</v>
      </c>
    </row>
    <row r="53" spans="1:4" ht="15">
      <c r="A53" s="15">
        <v>1</v>
      </c>
      <c r="B53" s="14">
        <v>130.80000000000001</v>
      </c>
      <c r="C53" s="13" t="s">
        <v>115</v>
      </c>
      <c r="D53" s="11" t="s">
        <v>114</v>
      </c>
    </row>
    <row r="54" spans="1:4" ht="15">
      <c r="A54" s="15">
        <v>1</v>
      </c>
      <c r="B54" s="14">
        <v>134.4</v>
      </c>
      <c r="C54" s="13" t="s">
        <v>117</v>
      </c>
      <c r="D54" s="11" t="s">
        <v>116</v>
      </c>
    </row>
    <row r="55" spans="1:4" ht="15">
      <c r="A55" s="15">
        <v>1</v>
      </c>
      <c r="B55" s="14">
        <v>138</v>
      </c>
      <c r="C55" s="13" t="s">
        <v>119</v>
      </c>
      <c r="D55" s="11" t="s">
        <v>118</v>
      </c>
    </row>
    <row r="56" spans="1:4" ht="15">
      <c r="A56" s="15">
        <v>1</v>
      </c>
      <c r="B56" s="14">
        <v>143.69999999999999</v>
      </c>
      <c r="C56" s="13" t="s">
        <v>121</v>
      </c>
      <c r="D56" s="11" t="s">
        <v>120</v>
      </c>
    </row>
    <row r="57" spans="1:4" ht="15">
      <c r="A57" s="15">
        <v>1</v>
      </c>
      <c r="B57" s="14">
        <v>147.80000000000001</v>
      </c>
      <c r="C57" s="13" t="s">
        <v>123</v>
      </c>
      <c r="D57" s="11" t="s">
        <v>122</v>
      </c>
    </row>
    <row r="58" spans="1:4" ht="15">
      <c r="A58" s="15">
        <v>1</v>
      </c>
      <c r="B58" s="14">
        <v>150.1</v>
      </c>
      <c r="C58" s="13" t="s">
        <v>125</v>
      </c>
      <c r="D58" s="11" t="s">
        <v>124</v>
      </c>
    </row>
    <row r="59" spans="1:4" ht="15">
      <c r="A59" s="15">
        <v>1</v>
      </c>
      <c r="B59" s="14">
        <v>156.9</v>
      </c>
      <c r="C59" s="13" t="s">
        <v>127</v>
      </c>
      <c r="D59" s="11" t="s">
        <v>126</v>
      </c>
    </row>
    <row r="60" spans="1:4" ht="15">
      <c r="A60" s="15">
        <v>1</v>
      </c>
      <c r="B60" s="14">
        <v>157.1</v>
      </c>
      <c r="C60" s="13" t="s">
        <v>129</v>
      </c>
      <c r="D60" s="11" t="s">
        <v>128</v>
      </c>
    </row>
    <row r="61" spans="1:4" ht="15">
      <c r="A61" s="15">
        <v>1</v>
      </c>
      <c r="B61" s="14">
        <v>158.4</v>
      </c>
      <c r="C61" s="13" t="s">
        <v>131</v>
      </c>
      <c r="D61" s="11" t="s">
        <v>130</v>
      </c>
    </row>
    <row r="62" spans="1:4" ht="15">
      <c r="A62" s="15">
        <v>1</v>
      </c>
      <c r="B62" s="14">
        <v>169.1</v>
      </c>
      <c r="C62" s="13" t="s">
        <v>133</v>
      </c>
      <c r="D62" s="11" t="s">
        <v>132</v>
      </c>
    </row>
    <row r="63" spans="1:4" ht="15">
      <c r="A63" s="15">
        <v>1</v>
      </c>
      <c r="B63" s="14">
        <v>171.7</v>
      </c>
      <c r="C63" s="13" t="s">
        <v>135</v>
      </c>
      <c r="D63" s="11" t="s">
        <v>134</v>
      </c>
    </row>
    <row r="64" spans="1:4" ht="15">
      <c r="A64" s="15">
        <v>1</v>
      </c>
      <c r="B64" s="14">
        <v>171.9</v>
      </c>
      <c r="C64" s="13" t="s">
        <v>137</v>
      </c>
      <c r="D64" s="11" t="s">
        <v>136</v>
      </c>
    </row>
    <row r="65" spans="1:4" ht="15">
      <c r="A65" s="15">
        <v>1</v>
      </c>
      <c r="B65" s="14">
        <v>175.2</v>
      </c>
      <c r="C65" s="13" t="s">
        <v>139</v>
      </c>
      <c r="D65" s="11" t="s">
        <v>138</v>
      </c>
    </row>
    <row r="66" spans="1:4" ht="15">
      <c r="A66" s="15">
        <v>1</v>
      </c>
      <c r="B66" s="14">
        <v>177.7</v>
      </c>
      <c r="C66" s="13" t="s">
        <v>141</v>
      </c>
      <c r="D66" s="11" t="s">
        <v>140</v>
      </c>
    </row>
    <row r="67" spans="1:4" ht="15">
      <c r="A67" s="15">
        <v>1</v>
      </c>
      <c r="B67" s="14">
        <v>181.1</v>
      </c>
      <c r="C67" s="13" t="s">
        <v>143</v>
      </c>
      <c r="D67" s="11" t="s">
        <v>142</v>
      </c>
    </row>
    <row r="68" spans="1:4" ht="15">
      <c r="A68" s="15">
        <v>1</v>
      </c>
      <c r="B68" s="14">
        <v>182.7</v>
      </c>
      <c r="C68" s="13" t="s">
        <v>145</v>
      </c>
      <c r="D68" s="11" t="s">
        <v>144</v>
      </c>
    </row>
    <row r="69" spans="1:4" ht="30">
      <c r="A69" s="15">
        <v>1</v>
      </c>
      <c r="B69" s="14" t="s">
        <v>87</v>
      </c>
      <c r="C69" s="13" t="s">
        <v>147</v>
      </c>
      <c r="D69" s="11" t="s">
        <v>146</v>
      </c>
    </row>
    <row r="70" spans="1:4" ht="15">
      <c r="A70" s="15">
        <v>1</v>
      </c>
      <c r="B70" s="14">
        <v>189.3</v>
      </c>
      <c r="C70" s="13" t="s">
        <v>149</v>
      </c>
      <c r="D70" s="11" t="s">
        <v>148</v>
      </c>
    </row>
    <row r="71" spans="1:4" ht="15">
      <c r="A71" s="15">
        <v>1</v>
      </c>
      <c r="B71" s="14">
        <v>191.8</v>
      </c>
      <c r="C71" s="13" t="s">
        <v>151</v>
      </c>
      <c r="D71" s="11" t="s">
        <v>150</v>
      </c>
    </row>
    <row r="72" spans="1:4" ht="15">
      <c r="A72" s="15">
        <v>1</v>
      </c>
      <c r="B72" s="14">
        <v>193.3</v>
      </c>
      <c r="C72" s="13" t="s">
        <v>153</v>
      </c>
      <c r="D72" s="11" t="s">
        <v>152</v>
      </c>
    </row>
    <row r="73" spans="1:4" ht="15">
      <c r="A73" s="15">
        <v>1</v>
      </c>
      <c r="B73" s="14">
        <v>195.1</v>
      </c>
      <c r="C73" s="13" t="s">
        <v>155</v>
      </c>
      <c r="D73" s="11" t="s">
        <v>154</v>
      </c>
    </row>
    <row r="74" spans="1:4" ht="15">
      <c r="A74" s="15">
        <v>1</v>
      </c>
      <c r="B74" s="14">
        <v>197.6</v>
      </c>
      <c r="C74" s="13" t="s">
        <v>157</v>
      </c>
      <c r="D74" s="11" t="s">
        <v>156</v>
      </c>
    </row>
    <row r="75" spans="1:4" ht="15">
      <c r="A75" s="15">
        <v>2</v>
      </c>
      <c r="B75" s="14">
        <v>2</v>
      </c>
      <c r="C75" s="13" t="s">
        <v>3</v>
      </c>
      <c r="D75" s="11" t="s">
        <v>158</v>
      </c>
    </row>
    <row r="76" spans="1:4" ht="15">
      <c r="A76" s="15">
        <v>2</v>
      </c>
      <c r="B76" s="14">
        <v>4.4000000000000004</v>
      </c>
      <c r="C76" s="13" t="s">
        <v>161</v>
      </c>
      <c r="D76" s="11" t="s">
        <v>160</v>
      </c>
    </row>
    <row r="77" spans="1:4" ht="15">
      <c r="A77" s="15">
        <v>2</v>
      </c>
      <c r="B77" s="14">
        <v>7</v>
      </c>
      <c r="C77" s="13" t="s">
        <v>164</v>
      </c>
      <c r="D77" s="11" t="s">
        <v>163</v>
      </c>
    </row>
    <row r="78" spans="1:4" ht="15">
      <c r="A78" s="15">
        <v>2</v>
      </c>
      <c r="B78" s="14">
        <v>8.8000000000000007</v>
      </c>
      <c r="C78" s="13" t="s">
        <v>166</v>
      </c>
      <c r="D78" s="11" t="s">
        <v>165</v>
      </c>
    </row>
    <row r="79" spans="1:4" ht="15">
      <c r="A79" s="15">
        <v>2</v>
      </c>
      <c r="B79" s="14">
        <v>11.6</v>
      </c>
      <c r="C79" s="13" t="s">
        <v>168</v>
      </c>
      <c r="D79" s="11" t="s">
        <v>167</v>
      </c>
    </row>
    <row r="80" spans="1:4" ht="15">
      <c r="A80" s="15">
        <v>2</v>
      </c>
      <c r="B80" s="14">
        <v>15.3</v>
      </c>
      <c r="C80" s="13" t="s">
        <v>171</v>
      </c>
      <c r="D80" s="11" t="s">
        <v>170</v>
      </c>
    </row>
    <row r="81" spans="1:4" ht="15">
      <c r="A81" s="15">
        <v>2</v>
      </c>
      <c r="B81" s="14">
        <v>15.7</v>
      </c>
      <c r="C81" s="13" t="s">
        <v>173</v>
      </c>
      <c r="D81" s="11" t="s">
        <v>172</v>
      </c>
    </row>
    <row r="82" spans="1:4" ht="15">
      <c r="A82" s="15">
        <v>2</v>
      </c>
      <c r="B82" s="14">
        <v>19.399999999999999</v>
      </c>
      <c r="C82" s="13" t="s">
        <v>175</v>
      </c>
      <c r="D82" s="11" t="s">
        <v>174</v>
      </c>
    </row>
    <row r="83" spans="1:4" ht="15">
      <c r="A83" s="15">
        <v>2</v>
      </c>
      <c r="B83" s="14">
        <v>19.399999999999999</v>
      </c>
      <c r="C83" s="13" t="s">
        <v>177</v>
      </c>
      <c r="D83" s="11" t="s">
        <v>176</v>
      </c>
    </row>
    <row r="84" spans="1:4" ht="15">
      <c r="A84" s="15">
        <v>2</v>
      </c>
      <c r="B84" s="14">
        <v>24.1</v>
      </c>
      <c r="C84" s="13" t="s">
        <v>179</v>
      </c>
      <c r="D84" s="11" t="s">
        <v>178</v>
      </c>
    </row>
    <row r="85" spans="1:4" ht="15">
      <c r="A85" s="15">
        <v>2</v>
      </c>
      <c r="B85" s="14">
        <v>26.9</v>
      </c>
      <c r="C85" s="13" t="s">
        <v>181</v>
      </c>
      <c r="D85" s="11" t="s">
        <v>180</v>
      </c>
    </row>
    <row r="86" spans="1:4" ht="15">
      <c r="A86" s="15">
        <v>2</v>
      </c>
      <c r="B86" s="14">
        <v>32.4</v>
      </c>
      <c r="C86" s="13" t="s">
        <v>183</v>
      </c>
      <c r="D86" s="11" t="s">
        <v>182</v>
      </c>
    </row>
    <row r="87" spans="1:4" ht="15">
      <c r="A87" s="15">
        <v>2</v>
      </c>
      <c r="B87" s="14">
        <v>35</v>
      </c>
      <c r="C87" s="13" t="s">
        <v>186</v>
      </c>
      <c r="D87" s="11" t="s">
        <v>185</v>
      </c>
    </row>
    <row r="88" spans="1:4" ht="15">
      <c r="A88" s="15">
        <v>2</v>
      </c>
      <c r="B88" s="14">
        <v>37.9</v>
      </c>
      <c r="C88" s="13" t="s">
        <v>189</v>
      </c>
      <c r="D88" s="11" t="s">
        <v>188</v>
      </c>
    </row>
    <row r="89" spans="1:4" ht="15">
      <c r="A89" s="15">
        <v>2</v>
      </c>
      <c r="B89" s="14">
        <v>41.2</v>
      </c>
      <c r="C89" s="13" t="s">
        <v>192</v>
      </c>
      <c r="D89" s="11" t="s">
        <v>191</v>
      </c>
    </row>
    <row r="90" spans="1:4" ht="15">
      <c r="A90" s="15">
        <v>2</v>
      </c>
      <c r="B90" s="14">
        <v>43.4</v>
      </c>
      <c r="C90" s="13" t="s">
        <v>195</v>
      </c>
      <c r="D90" s="11" t="s">
        <v>194</v>
      </c>
    </row>
    <row r="91" spans="1:4" ht="15">
      <c r="A91" s="15">
        <v>2</v>
      </c>
      <c r="B91" s="14">
        <v>47.9</v>
      </c>
      <c r="C91" s="13" t="s">
        <v>197</v>
      </c>
      <c r="D91" s="11" t="s">
        <v>196</v>
      </c>
    </row>
    <row r="92" spans="1:4" ht="15">
      <c r="A92" s="15">
        <v>2</v>
      </c>
      <c r="B92" s="14">
        <v>50.4</v>
      </c>
      <c r="C92" s="13" t="s">
        <v>199</v>
      </c>
      <c r="D92" s="11" t="s">
        <v>198</v>
      </c>
    </row>
    <row r="93" spans="1:4" ht="15">
      <c r="A93" s="15">
        <v>2</v>
      </c>
      <c r="B93" s="14">
        <v>56.1</v>
      </c>
      <c r="C93" s="13" t="s">
        <v>201</v>
      </c>
      <c r="D93" s="11" t="s">
        <v>200</v>
      </c>
    </row>
    <row r="94" spans="1:4" ht="15">
      <c r="A94" s="15">
        <v>2</v>
      </c>
      <c r="B94" s="14">
        <v>59.6</v>
      </c>
      <c r="C94" s="13" t="s">
        <v>203</v>
      </c>
      <c r="D94" s="11" t="s">
        <v>202</v>
      </c>
    </row>
    <row r="95" spans="1:4" ht="15">
      <c r="A95" s="15">
        <v>2</v>
      </c>
      <c r="B95" s="14">
        <v>60.5</v>
      </c>
      <c r="C95" s="13" t="s">
        <v>205</v>
      </c>
      <c r="D95" s="11" t="s">
        <v>204</v>
      </c>
    </row>
    <row r="96" spans="1:4" ht="15">
      <c r="A96" s="15">
        <v>2</v>
      </c>
      <c r="B96" s="14">
        <v>63.4</v>
      </c>
      <c r="C96" s="13" t="s">
        <v>207</v>
      </c>
      <c r="D96" s="11" t="s">
        <v>206</v>
      </c>
    </row>
    <row r="97" spans="1:4" ht="15">
      <c r="A97" s="15">
        <v>2</v>
      </c>
      <c r="B97" s="14">
        <v>65.5</v>
      </c>
      <c r="C97" s="13" t="s">
        <v>209</v>
      </c>
      <c r="D97" s="11" t="s">
        <v>208</v>
      </c>
    </row>
    <row r="98" spans="1:4" ht="15">
      <c r="A98" s="15">
        <v>2</v>
      </c>
      <c r="B98" s="14">
        <v>68.900000000000006</v>
      </c>
      <c r="C98" s="13" t="s">
        <v>212</v>
      </c>
      <c r="D98" s="11" t="s">
        <v>211</v>
      </c>
    </row>
    <row r="99" spans="1:4" ht="15">
      <c r="A99" s="15">
        <v>2</v>
      </c>
      <c r="B99" s="14">
        <v>71</v>
      </c>
      <c r="C99" s="13" t="s">
        <v>214</v>
      </c>
      <c r="D99" s="11" t="s">
        <v>213</v>
      </c>
    </row>
    <row r="100" spans="1:4" ht="15">
      <c r="A100" s="15">
        <v>2</v>
      </c>
      <c r="B100" s="14">
        <v>77.5</v>
      </c>
      <c r="C100" s="13" t="s">
        <v>216</v>
      </c>
      <c r="D100" s="11" t="s">
        <v>215</v>
      </c>
    </row>
    <row r="101" spans="1:4" ht="15">
      <c r="A101" s="15">
        <v>2</v>
      </c>
      <c r="B101" s="14">
        <v>80.7</v>
      </c>
      <c r="C101" s="13" t="s">
        <v>219</v>
      </c>
      <c r="D101" s="11" t="s">
        <v>218</v>
      </c>
    </row>
    <row r="102" spans="1:4" ht="15">
      <c r="A102" s="15">
        <v>2</v>
      </c>
      <c r="B102" s="14">
        <v>86.6</v>
      </c>
      <c r="C102" s="13" t="s">
        <v>221</v>
      </c>
      <c r="D102" s="11" t="s">
        <v>220</v>
      </c>
    </row>
    <row r="103" spans="1:4" ht="15">
      <c r="A103" s="15">
        <v>2</v>
      </c>
      <c r="B103" s="14">
        <v>87.2</v>
      </c>
      <c r="C103" s="13" t="s">
        <v>223</v>
      </c>
      <c r="D103" s="11" t="s">
        <v>222</v>
      </c>
    </row>
    <row r="104" spans="1:4" ht="15">
      <c r="A104" s="15">
        <v>2</v>
      </c>
      <c r="B104" s="14">
        <v>91.2</v>
      </c>
      <c r="C104" s="13" t="s">
        <v>225</v>
      </c>
      <c r="D104" s="11" t="s">
        <v>224</v>
      </c>
    </row>
    <row r="105" spans="1:4" ht="15">
      <c r="A105" s="15">
        <v>2</v>
      </c>
      <c r="B105" s="14">
        <v>93.7</v>
      </c>
      <c r="C105" s="13" t="s">
        <v>227</v>
      </c>
      <c r="D105" s="11" t="s">
        <v>226</v>
      </c>
    </row>
    <row r="106" spans="1:4" ht="15">
      <c r="A106" s="15">
        <v>2</v>
      </c>
      <c r="B106" s="14">
        <v>96.1</v>
      </c>
      <c r="C106" s="13" t="s">
        <v>229</v>
      </c>
      <c r="D106" s="11" t="s">
        <v>228</v>
      </c>
    </row>
    <row r="107" spans="1:4" ht="15">
      <c r="A107" s="15">
        <v>2</v>
      </c>
      <c r="B107" s="14">
        <v>100</v>
      </c>
      <c r="C107" s="13" t="s">
        <v>231</v>
      </c>
      <c r="D107" s="11" t="s">
        <v>230</v>
      </c>
    </row>
    <row r="108" spans="1:4" ht="15">
      <c r="A108" s="15">
        <v>2</v>
      </c>
      <c r="B108" s="14">
        <v>101.6</v>
      </c>
      <c r="C108" s="13" t="s">
        <v>233</v>
      </c>
      <c r="D108" s="11" t="s">
        <v>232</v>
      </c>
    </row>
    <row r="109" spans="1:4" ht="15">
      <c r="A109" s="15">
        <v>2</v>
      </c>
      <c r="B109" s="14">
        <v>102.2</v>
      </c>
      <c r="C109" s="13" t="s">
        <v>235</v>
      </c>
      <c r="D109" s="11" t="s">
        <v>234</v>
      </c>
    </row>
    <row r="110" spans="1:4" ht="15">
      <c r="A110" s="15">
        <v>2</v>
      </c>
      <c r="B110" s="14">
        <v>102.2</v>
      </c>
      <c r="C110" s="13" t="s">
        <v>237</v>
      </c>
      <c r="D110" s="11" t="s">
        <v>236</v>
      </c>
    </row>
    <row r="111" spans="1:4" ht="15">
      <c r="A111" s="15">
        <v>2</v>
      </c>
      <c r="B111" s="14">
        <v>103.3</v>
      </c>
      <c r="C111" s="13" t="s">
        <v>239</v>
      </c>
      <c r="D111" s="11" t="s">
        <v>238</v>
      </c>
    </row>
    <row r="112" spans="1:4" ht="15">
      <c r="A112" s="15">
        <v>2</v>
      </c>
      <c r="B112" s="14">
        <v>108</v>
      </c>
      <c r="C112" s="13" t="s">
        <v>241</v>
      </c>
      <c r="D112" s="11" t="s">
        <v>240</v>
      </c>
    </row>
    <row r="113" spans="1:4" ht="15">
      <c r="A113" s="15">
        <v>2</v>
      </c>
      <c r="B113" s="14">
        <v>111.1</v>
      </c>
      <c r="C113" s="13" t="s">
        <v>243</v>
      </c>
      <c r="D113" s="11" t="s">
        <v>242</v>
      </c>
    </row>
    <row r="114" spans="1:4" ht="15">
      <c r="A114" s="15">
        <v>2</v>
      </c>
      <c r="B114" s="14">
        <v>112.1</v>
      </c>
      <c r="C114" s="13" t="s">
        <v>245</v>
      </c>
      <c r="D114" s="11" t="s">
        <v>244</v>
      </c>
    </row>
    <row r="115" spans="1:4" ht="15">
      <c r="A115" s="15">
        <v>2</v>
      </c>
      <c r="B115" s="14">
        <v>112.8</v>
      </c>
      <c r="C115" s="13" t="s">
        <v>247</v>
      </c>
      <c r="D115" s="11" t="s">
        <v>246</v>
      </c>
    </row>
    <row r="116" spans="1:4" ht="15">
      <c r="A116" s="15">
        <v>2</v>
      </c>
      <c r="B116" s="14">
        <v>114.7</v>
      </c>
      <c r="C116" s="13" t="s">
        <v>250</v>
      </c>
      <c r="D116" s="11" t="s">
        <v>249</v>
      </c>
    </row>
    <row r="117" spans="1:4" ht="15">
      <c r="A117" s="15">
        <v>2</v>
      </c>
      <c r="B117" s="14">
        <v>114.9</v>
      </c>
      <c r="C117" s="13" t="s">
        <v>252</v>
      </c>
      <c r="D117" s="11" t="s">
        <v>251</v>
      </c>
    </row>
    <row r="118" spans="1:4" ht="15">
      <c r="A118" s="15">
        <v>2</v>
      </c>
      <c r="B118" s="14">
        <v>117.4</v>
      </c>
      <c r="C118" s="13" t="s">
        <v>254</v>
      </c>
      <c r="D118" s="11" t="s">
        <v>253</v>
      </c>
    </row>
    <row r="119" spans="1:4" ht="15">
      <c r="A119" s="15">
        <v>2</v>
      </c>
      <c r="B119" s="14">
        <v>119</v>
      </c>
      <c r="C119" s="13" t="s">
        <v>256</v>
      </c>
      <c r="D119" s="11" t="s">
        <v>255</v>
      </c>
    </row>
    <row r="120" spans="1:4" ht="15">
      <c r="A120" s="15">
        <v>2</v>
      </c>
      <c r="B120" s="14">
        <v>122.4</v>
      </c>
      <c r="C120" s="13" t="s">
        <v>258</v>
      </c>
      <c r="D120" s="11" t="s">
        <v>257</v>
      </c>
    </row>
    <row r="121" spans="1:4" ht="15">
      <c r="A121" s="15">
        <v>2</v>
      </c>
      <c r="B121" s="14">
        <v>125</v>
      </c>
      <c r="C121" s="13" t="s">
        <v>260</v>
      </c>
      <c r="D121" s="11" t="s">
        <v>259</v>
      </c>
    </row>
    <row r="122" spans="1:4" ht="15">
      <c r="A122" s="15">
        <v>2</v>
      </c>
      <c r="B122" s="14">
        <v>129.5</v>
      </c>
      <c r="C122" s="13" t="s">
        <v>262</v>
      </c>
      <c r="D122" s="11" t="s">
        <v>261</v>
      </c>
    </row>
    <row r="123" spans="1:4" ht="15">
      <c r="A123" s="15">
        <v>2</v>
      </c>
      <c r="B123" s="14">
        <v>131.9</v>
      </c>
      <c r="C123" s="13" t="s">
        <v>264</v>
      </c>
      <c r="D123" s="11" t="s">
        <v>263</v>
      </c>
    </row>
    <row r="124" spans="1:4" ht="15">
      <c r="A124" s="15">
        <v>2</v>
      </c>
      <c r="B124" s="14" t="s">
        <v>87</v>
      </c>
      <c r="C124" s="13" t="s">
        <v>266</v>
      </c>
      <c r="D124" s="11" t="s">
        <v>265</v>
      </c>
    </row>
    <row r="125" spans="1:4" ht="15">
      <c r="A125" s="15">
        <v>2</v>
      </c>
      <c r="B125" s="14">
        <v>135.5</v>
      </c>
      <c r="C125" s="13" t="s">
        <v>268</v>
      </c>
      <c r="D125" s="11" t="s">
        <v>267</v>
      </c>
    </row>
    <row r="126" spans="1:4" ht="15">
      <c r="A126" s="15">
        <v>2</v>
      </c>
      <c r="B126" s="14">
        <v>139.6</v>
      </c>
      <c r="C126" s="13" t="s">
        <v>270</v>
      </c>
      <c r="D126" s="11" t="s">
        <v>269</v>
      </c>
    </row>
    <row r="127" spans="1:4" ht="15">
      <c r="A127" s="15">
        <v>2</v>
      </c>
      <c r="B127" s="14">
        <v>143.80000000000001</v>
      </c>
      <c r="C127" s="13" t="s">
        <v>272</v>
      </c>
      <c r="D127" s="11" t="s">
        <v>271</v>
      </c>
    </row>
    <row r="128" spans="1:4" ht="15">
      <c r="A128" s="15">
        <v>2</v>
      </c>
      <c r="B128" s="14">
        <v>145.80000000000001</v>
      </c>
      <c r="C128" s="13" t="s">
        <v>274</v>
      </c>
      <c r="D128" s="11" t="s">
        <v>273</v>
      </c>
    </row>
    <row r="129" spans="1:4" ht="15">
      <c r="A129" s="15">
        <v>2</v>
      </c>
      <c r="B129" s="14">
        <v>149.69999999999999</v>
      </c>
      <c r="C129" s="13" t="s">
        <v>276</v>
      </c>
      <c r="D129" s="11" t="s">
        <v>275</v>
      </c>
    </row>
    <row r="130" spans="1:4" ht="15">
      <c r="A130" s="15">
        <v>2</v>
      </c>
      <c r="B130" s="14">
        <v>153.30000000000001</v>
      </c>
      <c r="C130" s="13" t="s">
        <v>278</v>
      </c>
      <c r="D130" s="11" t="s">
        <v>277</v>
      </c>
    </row>
    <row r="131" spans="1:4" ht="15">
      <c r="A131" s="15">
        <v>2</v>
      </c>
      <c r="B131" s="14">
        <v>153.69999999999999</v>
      </c>
      <c r="C131" s="13" t="s">
        <v>280</v>
      </c>
      <c r="D131" s="11" t="s">
        <v>279</v>
      </c>
    </row>
    <row r="132" spans="1:4" ht="15">
      <c r="A132" s="15">
        <v>2</v>
      </c>
      <c r="B132" s="14">
        <v>154.4</v>
      </c>
      <c r="C132" s="13" t="s">
        <v>282</v>
      </c>
      <c r="D132" s="11" t="s">
        <v>281</v>
      </c>
    </row>
    <row r="133" spans="1:4" ht="15">
      <c r="A133" s="15">
        <v>3</v>
      </c>
      <c r="B133" s="14">
        <v>2.4</v>
      </c>
      <c r="C133" s="13" t="s">
        <v>3</v>
      </c>
      <c r="D133" s="11" t="s">
        <v>283</v>
      </c>
    </row>
    <row r="134" spans="1:4" ht="15">
      <c r="A134" s="15">
        <v>3</v>
      </c>
      <c r="B134" s="14">
        <v>4.5999999999999996</v>
      </c>
      <c r="C134" s="13" t="s">
        <v>285</v>
      </c>
      <c r="D134" s="11" t="s">
        <v>284</v>
      </c>
    </row>
    <row r="135" spans="1:4" ht="15">
      <c r="A135" s="15">
        <v>3</v>
      </c>
      <c r="B135" s="14">
        <v>6.6</v>
      </c>
      <c r="C135" s="13" t="s">
        <v>287</v>
      </c>
      <c r="D135" s="11" t="s">
        <v>286</v>
      </c>
    </row>
    <row r="136" spans="1:4" ht="15">
      <c r="A136" s="15">
        <v>3</v>
      </c>
      <c r="B136" s="14">
        <v>9.5</v>
      </c>
      <c r="C136" s="13" t="s">
        <v>289</v>
      </c>
      <c r="D136" s="11" t="s">
        <v>288</v>
      </c>
    </row>
    <row r="137" spans="1:4" ht="15">
      <c r="A137" s="15">
        <v>3</v>
      </c>
      <c r="B137" s="14">
        <v>15</v>
      </c>
      <c r="C137" s="13" t="s">
        <v>291</v>
      </c>
      <c r="D137" s="11" t="s">
        <v>290</v>
      </c>
    </row>
    <row r="138" spans="1:4" ht="15">
      <c r="A138" s="15">
        <v>3</v>
      </c>
      <c r="B138" s="14">
        <v>18.8</v>
      </c>
      <c r="C138" s="13" t="s">
        <v>294</v>
      </c>
      <c r="D138" s="11" t="s">
        <v>293</v>
      </c>
    </row>
    <row r="139" spans="1:4" ht="15">
      <c r="A139" s="15">
        <v>3</v>
      </c>
      <c r="B139" s="14">
        <v>24</v>
      </c>
      <c r="C139" s="13" t="s">
        <v>217</v>
      </c>
      <c r="D139" s="11" t="s">
        <v>295</v>
      </c>
    </row>
    <row r="140" spans="1:4" ht="15">
      <c r="A140" s="15">
        <v>3</v>
      </c>
      <c r="B140" s="14">
        <v>24.2</v>
      </c>
      <c r="C140" s="13" t="s">
        <v>297</v>
      </c>
      <c r="D140" s="11" t="s">
        <v>296</v>
      </c>
    </row>
    <row r="141" spans="1:4" ht="15">
      <c r="A141" s="15">
        <v>3</v>
      </c>
      <c r="B141" s="14">
        <v>27.8</v>
      </c>
      <c r="C141" s="13" t="s">
        <v>299</v>
      </c>
      <c r="D141" s="11" t="s">
        <v>298</v>
      </c>
    </row>
    <row r="142" spans="1:4" ht="15">
      <c r="A142" s="15">
        <v>3</v>
      </c>
      <c r="B142" s="14">
        <v>33.700000000000003</v>
      </c>
      <c r="C142" s="13" t="s">
        <v>301</v>
      </c>
      <c r="D142" s="11" t="s">
        <v>300</v>
      </c>
    </row>
    <row r="143" spans="1:4" ht="15">
      <c r="A143" s="15">
        <v>3</v>
      </c>
      <c r="B143" s="14">
        <v>35.5</v>
      </c>
      <c r="C143" s="13" t="s">
        <v>304</v>
      </c>
      <c r="D143" s="11" t="s">
        <v>303</v>
      </c>
    </row>
    <row r="144" spans="1:4" ht="15">
      <c r="A144" s="15">
        <v>3</v>
      </c>
      <c r="B144" s="14">
        <v>37.6</v>
      </c>
      <c r="C144" s="13" t="s">
        <v>248</v>
      </c>
      <c r="D144" s="11" t="s">
        <v>305</v>
      </c>
    </row>
    <row r="145" spans="1:4" ht="15">
      <c r="A145" s="15">
        <v>3</v>
      </c>
      <c r="B145" s="14">
        <v>37.799999999999997</v>
      </c>
      <c r="C145" s="13" t="s">
        <v>307</v>
      </c>
      <c r="D145" s="11" t="s">
        <v>306</v>
      </c>
    </row>
    <row r="146" spans="1:4" ht="15">
      <c r="A146" s="15">
        <v>3</v>
      </c>
      <c r="B146" s="14">
        <v>42.4</v>
      </c>
      <c r="C146" s="13" t="s">
        <v>309</v>
      </c>
      <c r="D146" s="11" t="s">
        <v>308</v>
      </c>
    </row>
    <row r="147" spans="1:4" ht="15">
      <c r="A147" s="15">
        <v>3</v>
      </c>
      <c r="B147" s="14">
        <v>45.2</v>
      </c>
      <c r="C147" s="13" t="s">
        <v>311</v>
      </c>
      <c r="D147" s="11" t="s">
        <v>310</v>
      </c>
    </row>
    <row r="148" spans="1:4" ht="15">
      <c r="A148" s="15">
        <v>3</v>
      </c>
      <c r="B148" s="14">
        <v>51.6</v>
      </c>
      <c r="C148" s="13" t="s">
        <v>313</v>
      </c>
      <c r="D148" s="11" t="s">
        <v>312</v>
      </c>
    </row>
    <row r="149" spans="1:4" ht="15">
      <c r="A149" s="15">
        <v>3</v>
      </c>
      <c r="B149" s="14">
        <v>57.1</v>
      </c>
      <c r="C149" s="13" t="s">
        <v>315</v>
      </c>
      <c r="D149" s="11" t="s">
        <v>314</v>
      </c>
    </row>
    <row r="150" spans="1:4" ht="15">
      <c r="A150" s="15">
        <v>3</v>
      </c>
      <c r="B150" s="14">
        <v>60.2</v>
      </c>
      <c r="C150" s="13" t="s">
        <v>317</v>
      </c>
      <c r="D150" s="11" t="s">
        <v>316</v>
      </c>
    </row>
    <row r="151" spans="1:4" ht="15">
      <c r="A151" s="15">
        <v>3</v>
      </c>
      <c r="B151" s="14">
        <v>79.8</v>
      </c>
      <c r="C151" s="13" t="s">
        <v>319</v>
      </c>
      <c r="D151" s="11" t="s">
        <v>318</v>
      </c>
    </row>
    <row r="152" spans="1:4" ht="15">
      <c r="A152" s="15">
        <v>3</v>
      </c>
      <c r="B152" s="14">
        <v>83.4</v>
      </c>
      <c r="C152" s="13" t="s">
        <v>321</v>
      </c>
      <c r="D152" s="11" t="s">
        <v>320</v>
      </c>
    </row>
    <row r="153" spans="1:4" ht="15">
      <c r="A153" s="15">
        <v>3</v>
      </c>
      <c r="B153" s="14">
        <v>87.9</v>
      </c>
      <c r="C153" s="13" t="s">
        <v>323</v>
      </c>
      <c r="D153" s="11" t="s">
        <v>322</v>
      </c>
    </row>
    <row r="154" spans="1:4" ht="15">
      <c r="A154" s="15">
        <v>3</v>
      </c>
      <c r="B154" s="14">
        <v>90.5</v>
      </c>
      <c r="C154" s="13" t="s">
        <v>325</v>
      </c>
      <c r="D154" s="11" t="s">
        <v>324</v>
      </c>
    </row>
    <row r="155" spans="1:4" ht="15">
      <c r="A155" s="15">
        <v>3</v>
      </c>
      <c r="B155" s="14">
        <v>92.9</v>
      </c>
      <c r="C155" s="13" t="s">
        <v>327</v>
      </c>
      <c r="D155" s="11" t="s">
        <v>326</v>
      </c>
    </row>
    <row r="156" spans="1:4" ht="15">
      <c r="A156" s="15">
        <v>3</v>
      </c>
      <c r="B156" s="14">
        <v>96.8</v>
      </c>
      <c r="C156" s="13" t="s">
        <v>329</v>
      </c>
      <c r="D156" s="11" t="s">
        <v>328</v>
      </c>
    </row>
    <row r="157" spans="1:4" ht="15">
      <c r="A157" s="15">
        <v>3</v>
      </c>
      <c r="B157" s="14">
        <v>100.1</v>
      </c>
      <c r="C157" s="13" t="s">
        <v>331</v>
      </c>
      <c r="D157" s="11" t="s">
        <v>330</v>
      </c>
    </row>
    <row r="158" spans="1:4" ht="15">
      <c r="A158" s="15">
        <v>3</v>
      </c>
      <c r="B158" s="14">
        <v>103.8</v>
      </c>
      <c r="C158" s="13" t="s">
        <v>333</v>
      </c>
      <c r="D158" s="11" t="s">
        <v>332</v>
      </c>
    </row>
    <row r="159" spans="1:4" ht="15">
      <c r="A159" s="15">
        <v>3</v>
      </c>
      <c r="B159" s="14">
        <v>103.9</v>
      </c>
      <c r="C159" s="13" t="s">
        <v>335</v>
      </c>
      <c r="D159" s="11" t="s">
        <v>334</v>
      </c>
    </row>
    <row r="160" spans="1:4" ht="15">
      <c r="A160" s="15">
        <v>3</v>
      </c>
      <c r="B160" s="14">
        <v>107.3</v>
      </c>
      <c r="C160" s="13" t="s">
        <v>337</v>
      </c>
      <c r="D160" s="11" t="s">
        <v>336</v>
      </c>
    </row>
    <row r="161" spans="1:4" ht="15">
      <c r="A161" s="15">
        <v>4</v>
      </c>
      <c r="B161" s="14">
        <v>1</v>
      </c>
      <c r="C161" s="13" t="s">
        <v>3</v>
      </c>
      <c r="D161" s="11" t="s">
        <v>338</v>
      </c>
    </row>
    <row r="162" spans="1:4" ht="15">
      <c r="A162" s="15">
        <v>4</v>
      </c>
      <c r="B162" s="14">
        <v>1.4</v>
      </c>
      <c r="C162" s="13" t="s">
        <v>340</v>
      </c>
      <c r="D162" s="11" t="s">
        <v>339</v>
      </c>
    </row>
    <row r="163" spans="1:4" ht="15">
      <c r="A163" s="15">
        <v>4</v>
      </c>
      <c r="B163" s="14">
        <v>3.5</v>
      </c>
      <c r="C163" s="13" t="s">
        <v>342</v>
      </c>
      <c r="D163" s="11" t="s">
        <v>341</v>
      </c>
    </row>
    <row r="164" spans="1:4" ht="15">
      <c r="A164" s="15">
        <v>4</v>
      </c>
      <c r="B164" s="14">
        <v>4.0999999999999996</v>
      </c>
      <c r="C164" s="13" t="s">
        <v>344</v>
      </c>
      <c r="D164" s="11" t="s">
        <v>343</v>
      </c>
    </row>
    <row r="165" spans="1:4" ht="15">
      <c r="A165" s="15">
        <v>4</v>
      </c>
      <c r="B165" s="14">
        <v>6.8</v>
      </c>
      <c r="C165" s="13" t="s">
        <v>346</v>
      </c>
      <c r="D165" s="11" t="s">
        <v>345</v>
      </c>
    </row>
    <row r="166" spans="1:4" ht="15">
      <c r="A166" s="15">
        <v>4</v>
      </c>
      <c r="B166" s="14">
        <v>9.4</v>
      </c>
      <c r="C166" s="13" t="s">
        <v>302</v>
      </c>
      <c r="D166" s="11" t="s">
        <v>347</v>
      </c>
    </row>
    <row r="167" spans="1:4" ht="15">
      <c r="A167" s="15">
        <v>4</v>
      </c>
      <c r="B167" s="14">
        <v>11.4</v>
      </c>
      <c r="C167" s="13" t="s">
        <v>349</v>
      </c>
      <c r="D167" s="11" t="s">
        <v>348</v>
      </c>
    </row>
    <row r="168" spans="1:4" ht="15">
      <c r="A168" s="15">
        <v>4</v>
      </c>
      <c r="B168" s="14">
        <v>13.5</v>
      </c>
      <c r="C168" s="13" t="s">
        <v>352</v>
      </c>
      <c r="D168" s="11" t="s">
        <v>351</v>
      </c>
    </row>
    <row r="169" spans="1:4" ht="15">
      <c r="A169" s="15">
        <v>4</v>
      </c>
      <c r="B169" s="14">
        <v>17.7</v>
      </c>
      <c r="C169" s="13" t="s">
        <v>354</v>
      </c>
      <c r="D169" s="11" t="s">
        <v>353</v>
      </c>
    </row>
    <row r="170" spans="1:4" ht="15">
      <c r="A170" s="15">
        <v>4</v>
      </c>
      <c r="B170" s="14">
        <v>17.899999999999999</v>
      </c>
      <c r="C170" s="13" t="s">
        <v>210</v>
      </c>
      <c r="D170" s="11" t="s">
        <v>355</v>
      </c>
    </row>
    <row r="171" spans="1:4" ht="15">
      <c r="A171" s="15">
        <v>4</v>
      </c>
      <c r="B171" s="14">
        <v>19.2</v>
      </c>
      <c r="C171" s="13" t="s">
        <v>357</v>
      </c>
      <c r="D171" s="11" t="s">
        <v>356</v>
      </c>
    </row>
    <row r="172" spans="1:4" ht="15">
      <c r="A172" s="15">
        <v>4</v>
      </c>
      <c r="B172" s="14">
        <v>24.6</v>
      </c>
      <c r="C172" s="13" t="s">
        <v>359</v>
      </c>
      <c r="D172" s="11" t="s">
        <v>358</v>
      </c>
    </row>
    <row r="173" spans="1:4" ht="15">
      <c r="A173" s="15">
        <v>4</v>
      </c>
      <c r="B173" s="14">
        <v>29.5</v>
      </c>
      <c r="C173" s="13" t="s">
        <v>57</v>
      </c>
      <c r="D173" s="11" t="s">
        <v>360</v>
      </c>
    </row>
    <row r="174" spans="1:4" ht="15">
      <c r="A174" s="15">
        <v>4</v>
      </c>
      <c r="B174" s="14">
        <v>33.1</v>
      </c>
      <c r="C174" s="13" t="s">
        <v>362</v>
      </c>
      <c r="D174" s="11" t="s">
        <v>361</v>
      </c>
    </row>
    <row r="175" spans="1:4" ht="15">
      <c r="A175" s="15">
        <v>4</v>
      </c>
      <c r="B175" s="14">
        <v>37</v>
      </c>
      <c r="C175" s="13" t="s">
        <v>365</v>
      </c>
      <c r="D175" s="11" t="s">
        <v>364</v>
      </c>
    </row>
    <row r="176" spans="1:4" ht="15">
      <c r="A176" s="15">
        <v>4</v>
      </c>
      <c r="B176" s="14">
        <v>38.1</v>
      </c>
      <c r="C176" s="13" t="s">
        <v>367</v>
      </c>
      <c r="D176" s="11" t="s">
        <v>366</v>
      </c>
    </row>
    <row r="177" spans="1:4" ht="15">
      <c r="A177" s="15">
        <v>4</v>
      </c>
      <c r="B177" s="14">
        <v>39.700000000000003</v>
      </c>
      <c r="C177" s="13" t="s">
        <v>370</v>
      </c>
      <c r="D177" s="11" t="s">
        <v>369</v>
      </c>
    </row>
    <row r="178" spans="1:4" ht="15">
      <c r="A178" s="15">
        <v>4</v>
      </c>
      <c r="B178" s="14">
        <v>40.9</v>
      </c>
      <c r="C178" s="13" t="s">
        <v>372</v>
      </c>
      <c r="D178" s="11" t="s">
        <v>371</v>
      </c>
    </row>
    <row r="179" spans="1:4" ht="15">
      <c r="A179" s="15">
        <v>4</v>
      </c>
      <c r="B179" s="14">
        <v>44</v>
      </c>
      <c r="C179" s="13" t="s">
        <v>374</v>
      </c>
      <c r="D179" s="11" t="s">
        <v>373</v>
      </c>
    </row>
    <row r="180" spans="1:4" ht="15">
      <c r="A180" s="15">
        <v>4</v>
      </c>
      <c r="B180" s="14">
        <v>44.7</v>
      </c>
      <c r="C180" s="13" t="s">
        <v>377</v>
      </c>
      <c r="D180" s="11" t="s">
        <v>376</v>
      </c>
    </row>
    <row r="181" spans="1:4" ht="15">
      <c r="A181" s="15">
        <v>4</v>
      </c>
      <c r="B181" s="14">
        <v>47.8</v>
      </c>
      <c r="C181" s="13" t="s">
        <v>379</v>
      </c>
      <c r="D181" s="11" t="s">
        <v>378</v>
      </c>
    </row>
    <row r="182" spans="1:4" ht="15">
      <c r="A182" s="15">
        <v>4</v>
      </c>
      <c r="B182" s="14">
        <v>55</v>
      </c>
      <c r="C182" s="13" t="s">
        <v>381</v>
      </c>
      <c r="D182" s="11" t="s">
        <v>380</v>
      </c>
    </row>
    <row r="183" spans="1:4" ht="15">
      <c r="A183" s="15">
        <v>4</v>
      </c>
      <c r="B183" s="14">
        <v>62.1</v>
      </c>
      <c r="C183" s="13" t="s">
        <v>383</v>
      </c>
      <c r="D183" s="11" t="s">
        <v>382</v>
      </c>
    </row>
    <row r="184" spans="1:4" ht="15">
      <c r="A184" s="15">
        <v>4</v>
      </c>
      <c r="B184" s="14">
        <v>63.2</v>
      </c>
      <c r="C184" s="13" t="s">
        <v>385</v>
      </c>
      <c r="D184" s="11" t="s">
        <v>384</v>
      </c>
    </row>
    <row r="185" spans="1:4" ht="15">
      <c r="A185" s="15">
        <v>4</v>
      </c>
      <c r="B185" s="14">
        <v>67.900000000000006</v>
      </c>
      <c r="C185" s="13" t="s">
        <v>387</v>
      </c>
      <c r="D185" s="11" t="s">
        <v>386</v>
      </c>
    </row>
    <row r="186" spans="1:4" ht="15">
      <c r="A186" s="15">
        <v>4</v>
      </c>
      <c r="B186" s="14">
        <v>71.599999999999994</v>
      </c>
      <c r="C186" s="13" t="s">
        <v>389</v>
      </c>
      <c r="D186" s="11" t="s">
        <v>388</v>
      </c>
    </row>
    <row r="187" spans="1:4" ht="15">
      <c r="A187" s="15">
        <v>4</v>
      </c>
      <c r="B187" s="14">
        <v>71.599999999999994</v>
      </c>
      <c r="C187" s="13" t="s">
        <v>391</v>
      </c>
      <c r="D187" s="11" t="s">
        <v>390</v>
      </c>
    </row>
    <row r="188" spans="1:4" ht="15">
      <c r="A188" s="15">
        <v>4</v>
      </c>
      <c r="B188" s="14" t="s">
        <v>87</v>
      </c>
      <c r="C188" s="13" t="s">
        <v>393</v>
      </c>
      <c r="D188" s="11" t="s">
        <v>392</v>
      </c>
    </row>
    <row r="189" spans="1:4" ht="15">
      <c r="A189" s="15">
        <v>4</v>
      </c>
      <c r="B189" s="14">
        <v>79.5</v>
      </c>
      <c r="C189" s="13" t="s">
        <v>395</v>
      </c>
      <c r="D189" s="11" t="s">
        <v>394</v>
      </c>
    </row>
    <row r="190" spans="1:4" ht="15">
      <c r="A190" s="15">
        <v>4</v>
      </c>
      <c r="B190" s="14">
        <v>81.099999999999994</v>
      </c>
      <c r="C190" s="13" t="s">
        <v>397</v>
      </c>
      <c r="D190" s="11" t="s">
        <v>396</v>
      </c>
    </row>
    <row r="191" spans="1:4" ht="15">
      <c r="A191" s="15">
        <v>4</v>
      </c>
      <c r="B191" s="14">
        <v>81.5</v>
      </c>
      <c r="C191" s="13" t="s">
        <v>399</v>
      </c>
      <c r="D191" s="11" t="s">
        <v>398</v>
      </c>
    </row>
    <row r="192" spans="1:4" ht="15">
      <c r="A192" s="15">
        <v>4</v>
      </c>
      <c r="B192" s="14">
        <v>84.6</v>
      </c>
      <c r="C192" s="13" t="s">
        <v>401</v>
      </c>
      <c r="D192" s="11" t="s">
        <v>400</v>
      </c>
    </row>
    <row r="193" spans="1:4" ht="15">
      <c r="A193" s="15">
        <v>4</v>
      </c>
      <c r="B193" s="14">
        <v>85.5</v>
      </c>
      <c r="C193" s="13" t="s">
        <v>403</v>
      </c>
      <c r="D193" s="11" t="s">
        <v>402</v>
      </c>
    </row>
    <row r="194" spans="1:4" ht="15">
      <c r="A194" s="15">
        <v>4</v>
      </c>
      <c r="B194" s="14">
        <v>85.9</v>
      </c>
      <c r="C194" s="13" t="s">
        <v>405</v>
      </c>
      <c r="D194" s="11" t="s">
        <v>404</v>
      </c>
    </row>
    <row r="195" spans="1:4" ht="15">
      <c r="A195" s="15">
        <v>4</v>
      </c>
      <c r="B195" s="14">
        <v>88.4</v>
      </c>
      <c r="C195" s="13" t="s">
        <v>407</v>
      </c>
      <c r="D195" s="11" t="s">
        <v>406</v>
      </c>
    </row>
    <row r="196" spans="1:4" ht="15">
      <c r="A196" s="15">
        <v>4</v>
      </c>
      <c r="B196" s="14">
        <v>91.7</v>
      </c>
      <c r="C196" s="13" t="s">
        <v>409</v>
      </c>
      <c r="D196" s="11" t="s">
        <v>408</v>
      </c>
    </row>
    <row r="197" spans="1:4" ht="15">
      <c r="A197" s="15">
        <v>5</v>
      </c>
      <c r="B197" s="14">
        <v>14.4</v>
      </c>
      <c r="C197" s="13" t="s">
        <v>363</v>
      </c>
      <c r="D197" s="11" t="s">
        <v>410</v>
      </c>
    </row>
    <row r="198" spans="1:4" ht="15">
      <c r="A198" s="15">
        <v>5</v>
      </c>
      <c r="B198" s="14">
        <v>15.9</v>
      </c>
      <c r="C198" s="13" t="s">
        <v>412</v>
      </c>
      <c r="D198" s="11" t="s">
        <v>411</v>
      </c>
    </row>
    <row r="199" spans="1:4" ht="15">
      <c r="A199" s="15">
        <v>5</v>
      </c>
      <c r="B199" s="14">
        <v>17.3</v>
      </c>
      <c r="C199" s="13" t="s">
        <v>414</v>
      </c>
      <c r="D199" s="11" t="s">
        <v>413</v>
      </c>
    </row>
    <row r="200" spans="1:4" ht="15">
      <c r="A200" s="15">
        <v>5</v>
      </c>
      <c r="B200" s="14">
        <v>17.7</v>
      </c>
      <c r="C200" s="13" t="s">
        <v>416</v>
      </c>
      <c r="D200" s="11" t="s">
        <v>415</v>
      </c>
    </row>
    <row r="201" spans="1:4" ht="15">
      <c r="A201" s="15">
        <v>5</v>
      </c>
      <c r="B201" s="14">
        <v>18.5</v>
      </c>
      <c r="C201" s="13" t="s">
        <v>177</v>
      </c>
      <c r="D201" s="11" t="s">
        <v>417</v>
      </c>
    </row>
    <row r="202" spans="1:4" ht="15">
      <c r="A202" s="15">
        <v>5</v>
      </c>
      <c r="B202" s="14">
        <v>19.600000000000001</v>
      </c>
      <c r="C202" s="13" t="s">
        <v>419</v>
      </c>
      <c r="D202" s="11" t="s">
        <v>418</v>
      </c>
    </row>
    <row r="203" spans="1:4" ht="15">
      <c r="A203" s="15">
        <v>5</v>
      </c>
      <c r="B203" s="14">
        <v>21.6</v>
      </c>
      <c r="C203" s="13" t="s">
        <v>421</v>
      </c>
      <c r="D203" s="11" t="s">
        <v>420</v>
      </c>
    </row>
    <row r="204" spans="1:4" ht="15">
      <c r="A204" s="15">
        <v>5</v>
      </c>
      <c r="B204" s="14">
        <v>24.4</v>
      </c>
      <c r="C204" s="13" t="s">
        <v>44</v>
      </c>
      <c r="D204" s="11" t="s">
        <v>422</v>
      </c>
    </row>
    <row r="205" spans="1:4" ht="15">
      <c r="A205" s="15">
        <v>5</v>
      </c>
      <c r="B205" s="14">
        <v>29.8</v>
      </c>
      <c r="C205" s="13" t="s">
        <v>424</v>
      </c>
      <c r="D205" s="11" t="s">
        <v>423</v>
      </c>
    </row>
    <row r="206" spans="1:4" ht="15">
      <c r="A206" s="15">
        <v>5</v>
      </c>
      <c r="B206" s="14">
        <v>31.9</v>
      </c>
      <c r="C206" s="13" t="s">
        <v>426</v>
      </c>
      <c r="D206" s="11" t="s">
        <v>425</v>
      </c>
    </row>
    <row r="207" spans="1:4" ht="15">
      <c r="A207" s="15">
        <v>5</v>
      </c>
      <c r="B207" s="14">
        <v>36.299999999999997</v>
      </c>
      <c r="C207" s="13" t="s">
        <v>428</v>
      </c>
      <c r="D207" s="11" t="s">
        <v>427</v>
      </c>
    </row>
    <row r="208" spans="1:4" ht="15">
      <c r="A208" s="15">
        <v>5</v>
      </c>
      <c r="B208" s="14">
        <v>41</v>
      </c>
      <c r="C208" s="13" t="s">
        <v>430</v>
      </c>
      <c r="D208" s="11" t="s">
        <v>429</v>
      </c>
    </row>
    <row r="209" spans="1:4" ht="15">
      <c r="A209" s="15">
        <v>5</v>
      </c>
      <c r="B209" s="14">
        <v>44.2</v>
      </c>
      <c r="C209" s="13" t="s">
        <v>432</v>
      </c>
      <c r="D209" s="11" t="s">
        <v>431</v>
      </c>
    </row>
    <row r="210" spans="1:4" ht="15">
      <c r="A210" s="15">
        <v>5</v>
      </c>
      <c r="B210" s="14">
        <v>44.7</v>
      </c>
      <c r="C210" s="13" t="s">
        <v>432</v>
      </c>
      <c r="D210" s="11" t="s">
        <v>433</v>
      </c>
    </row>
    <row r="211" spans="1:4" ht="15">
      <c r="A211" s="15">
        <v>5</v>
      </c>
      <c r="B211" s="14">
        <v>46.5</v>
      </c>
      <c r="C211" s="13" t="s">
        <v>435</v>
      </c>
      <c r="D211" s="11" t="s">
        <v>434</v>
      </c>
    </row>
    <row r="212" spans="1:4" ht="15">
      <c r="A212" s="15">
        <v>5</v>
      </c>
      <c r="B212" s="14">
        <v>51.4</v>
      </c>
      <c r="C212" s="13" t="s">
        <v>438</v>
      </c>
      <c r="D212" s="11" t="s">
        <v>437</v>
      </c>
    </row>
    <row r="213" spans="1:4" ht="15">
      <c r="A213" s="15">
        <v>5</v>
      </c>
      <c r="B213" s="14">
        <v>56.1</v>
      </c>
      <c r="C213" s="13" t="s">
        <v>440</v>
      </c>
      <c r="D213" s="11" t="s">
        <v>439</v>
      </c>
    </row>
    <row r="214" spans="1:4" ht="15">
      <c r="A214" s="15">
        <v>5</v>
      </c>
      <c r="B214" s="14">
        <v>59.1</v>
      </c>
      <c r="C214" s="13" t="s">
        <v>442</v>
      </c>
      <c r="D214" s="11" t="s">
        <v>441</v>
      </c>
    </row>
    <row r="215" spans="1:4" ht="15">
      <c r="A215" s="15">
        <v>5</v>
      </c>
      <c r="B215" s="14">
        <v>61.3</v>
      </c>
      <c r="C215" s="13" t="s">
        <v>444</v>
      </c>
      <c r="D215" s="11" t="s">
        <v>443</v>
      </c>
    </row>
    <row r="216" spans="1:4" ht="15">
      <c r="A216" s="15">
        <v>6</v>
      </c>
      <c r="B216" s="14">
        <v>4</v>
      </c>
      <c r="C216" s="13" t="s">
        <v>3</v>
      </c>
      <c r="D216" s="11" t="s">
        <v>445</v>
      </c>
    </row>
    <row r="217" spans="1:4" ht="15">
      <c r="A217" s="15">
        <v>6</v>
      </c>
      <c r="B217" s="14">
        <v>4</v>
      </c>
      <c r="C217" s="13" t="s">
        <v>6</v>
      </c>
      <c r="D217" s="11" t="s">
        <v>446</v>
      </c>
    </row>
    <row r="218" spans="1:4" ht="15">
      <c r="A218" s="15">
        <v>6</v>
      </c>
      <c r="B218" s="14">
        <v>5</v>
      </c>
      <c r="C218" s="13" t="s">
        <v>448</v>
      </c>
      <c r="D218" s="11" t="s">
        <v>447</v>
      </c>
    </row>
    <row r="219" spans="1:4" ht="15">
      <c r="A219" s="15">
        <v>6</v>
      </c>
      <c r="B219" s="14">
        <v>8.5</v>
      </c>
      <c r="C219" s="13" t="s">
        <v>450</v>
      </c>
      <c r="D219" s="11" t="s">
        <v>449</v>
      </c>
    </row>
    <row r="220" spans="1:4" ht="15">
      <c r="A220" s="15">
        <v>6</v>
      </c>
      <c r="B220" s="14">
        <v>11.7</v>
      </c>
      <c r="C220" s="13" t="s">
        <v>452</v>
      </c>
      <c r="D220" s="11" t="s">
        <v>451</v>
      </c>
    </row>
    <row r="221" spans="1:4" ht="15">
      <c r="A221" s="15">
        <v>6</v>
      </c>
      <c r="B221" s="14">
        <v>12.9</v>
      </c>
      <c r="C221" s="13" t="s">
        <v>454</v>
      </c>
      <c r="D221" s="11" t="s">
        <v>453</v>
      </c>
    </row>
    <row r="222" spans="1:4" ht="15">
      <c r="A222" s="15">
        <v>6</v>
      </c>
      <c r="B222" s="14">
        <v>16.600000000000001</v>
      </c>
      <c r="C222" s="13" t="s">
        <v>456</v>
      </c>
      <c r="D222" s="11" t="s">
        <v>455</v>
      </c>
    </row>
    <row r="223" spans="1:4" ht="15">
      <c r="A223" s="15">
        <v>6</v>
      </c>
      <c r="B223" s="14">
        <v>25.4</v>
      </c>
      <c r="C223" s="13" t="s">
        <v>458</v>
      </c>
      <c r="D223" s="11" t="s">
        <v>457</v>
      </c>
    </row>
    <row r="224" spans="1:4" ht="15">
      <c r="A224" s="15">
        <v>6</v>
      </c>
      <c r="B224" s="14">
        <v>28.6</v>
      </c>
      <c r="C224" s="13" t="s">
        <v>35</v>
      </c>
      <c r="D224" s="11" t="s">
        <v>460</v>
      </c>
    </row>
    <row r="225" spans="1:4" ht="15">
      <c r="A225" s="15">
        <v>6</v>
      </c>
      <c r="B225" s="14">
        <v>29.7</v>
      </c>
      <c r="C225" s="13" t="s">
        <v>462</v>
      </c>
      <c r="D225" s="11" t="s">
        <v>461</v>
      </c>
    </row>
    <row r="226" spans="1:4" ht="15">
      <c r="A226" s="15">
        <v>6</v>
      </c>
      <c r="B226" s="14">
        <v>31.3</v>
      </c>
      <c r="C226" s="13" t="s">
        <v>179</v>
      </c>
      <c r="D226" s="11" t="s">
        <v>463</v>
      </c>
    </row>
    <row r="227" spans="1:4" ht="15">
      <c r="A227" s="15">
        <v>6</v>
      </c>
      <c r="B227" s="14">
        <v>31.3</v>
      </c>
      <c r="C227" s="13" t="s">
        <v>465</v>
      </c>
      <c r="D227" s="11" t="s">
        <v>464</v>
      </c>
    </row>
    <row r="228" spans="1:4" ht="15">
      <c r="A228" s="15">
        <v>6</v>
      </c>
      <c r="B228" s="14">
        <v>33.6</v>
      </c>
      <c r="C228" s="13" t="s">
        <v>467</v>
      </c>
      <c r="D228" s="11" t="s">
        <v>466</v>
      </c>
    </row>
    <row r="229" spans="1:4" ht="15">
      <c r="A229" s="15">
        <v>7</v>
      </c>
      <c r="B229" s="14">
        <v>1.5</v>
      </c>
      <c r="C229" s="13" t="s">
        <v>3</v>
      </c>
      <c r="D229" s="11" t="s">
        <v>468</v>
      </c>
    </row>
    <row r="230" spans="1:4" ht="15">
      <c r="A230" s="15">
        <v>7</v>
      </c>
      <c r="B230" s="14">
        <v>3.6</v>
      </c>
      <c r="C230" s="13" t="s">
        <v>470</v>
      </c>
      <c r="D230" s="11" t="s">
        <v>469</v>
      </c>
    </row>
    <row r="231" spans="1:4" ht="15">
      <c r="A231" s="15">
        <v>7</v>
      </c>
      <c r="B231" s="14">
        <v>5.4</v>
      </c>
      <c r="C231" s="13" t="s">
        <v>472</v>
      </c>
      <c r="D231" s="11" t="s">
        <v>471</v>
      </c>
    </row>
    <row r="232" spans="1:4" ht="15">
      <c r="A232" s="15">
        <v>7</v>
      </c>
      <c r="B232" s="14">
        <v>9</v>
      </c>
      <c r="C232" s="13" t="s">
        <v>474</v>
      </c>
      <c r="D232" s="11" t="s">
        <v>473</v>
      </c>
    </row>
    <row r="233" spans="1:4" ht="15">
      <c r="A233" s="15">
        <v>7</v>
      </c>
      <c r="B233" s="14">
        <v>11.3</v>
      </c>
      <c r="C233" s="13" t="s">
        <v>477</v>
      </c>
      <c r="D233" s="11" t="s">
        <v>476</v>
      </c>
    </row>
    <row r="234" spans="1:4" ht="15">
      <c r="A234" s="15">
        <v>7</v>
      </c>
      <c r="B234" s="14">
        <v>11.9</v>
      </c>
      <c r="C234" s="13" t="s">
        <v>479</v>
      </c>
      <c r="D234" s="11" t="s">
        <v>478</v>
      </c>
    </row>
    <row r="235" spans="1:4" ht="15">
      <c r="A235" s="15">
        <v>7</v>
      </c>
      <c r="B235" s="14">
        <v>13.1</v>
      </c>
      <c r="C235" s="13" t="s">
        <v>458</v>
      </c>
      <c r="D235" s="11" t="s">
        <v>480</v>
      </c>
    </row>
    <row r="236" spans="1:4" ht="15">
      <c r="A236" s="15">
        <v>7</v>
      </c>
      <c r="B236" s="14">
        <v>17.2</v>
      </c>
      <c r="C236" s="13" t="s">
        <v>482</v>
      </c>
      <c r="D236" s="11" t="s">
        <v>481</v>
      </c>
    </row>
    <row r="237" spans="1:4" ht="15">
      <c r="A237" s="15">
        <v>7</v>
      </c>
      <c r="B237" s="14">
        <v>20.6</v>
      </c>
      <c r="C237" s="13" t="s">
        <v>484</v>
      </c>
      <c r="D237" s="11" t="s">
        <v>483</v>
      </c>
    </row>
    <row r="238" spans="1:4" ht="15">
      <c r="A238" s="15">
        <v>7</v>
      </c>
      <c r="B238" s="14">
        <v>24.6</v>
      </c>
      <c r="C238" s="13" t="s">
        <v>486</v>
      </c>
      <c r="D238" s="11" t="s">
        <v>485</v>
      </c>
    </row>
    <row r="239" spans="1:4" ht="15">
      <c r="A239" s="15">
        <v>7</v>
      </c>
      <c r="B239" s="14">
        <v>25.3</v>
      </c>
      <c r="C239" s="13" t="s">
        <v>60</v>
      </c>
      <c r="D239" s="11" t="s">
        <v>487</v>
      </c>
    </row>
    <row r="240" spans="1:4" ht="15">
      <c r="A240" s="15">
        <v>7</v>
      </c>
      <c r="B240" s="14">
        <v>28</v>
      </c>
      <c r="C240" s="13" t="s">
        <v>489</v>
      </c>
      <c r="D240" s="11" t="s">
        <v>488</v>
      </c>
    </row>
    <row r="241" spans="1:4" ht="15">
      <c r="A241" s="15">
        <v>7</v>
      </c>
      <c r="B241" s="14">
        <v>29.7</v>
      </c>
      <c r="C241" s="13" t="s">
        <v>80</v>
      </c>
      <c r="D241" s="11" t="s">
        <v>490</v>
      </c>
    </row>
    <row r="242" spans="1:4" ht="15">
      <c r="A242" s="15">
        <v>7</v>
      </c>
      <c r="B242" s="14">
        <v>29.8</v>
      </c>
      <c r="C242" s="13" t="s">
        <v>492</v>
      </c>
      <c r="D242" s="11" t="s">
        <v>491</v>
      </c>
    </row>
    <row r="243" spans="1:4" ht="15">
      <c r="A243" s="15">
        <v>7</v>
      </c>
      <c r="B243">
        <v>33.299999999999997</v>
      </c>
      <c r="C243">
        <v>97.8</v>
      </c>
      <c r="D243" t="s">
        <v>1467</v>
      </c>
    </row>
    <row r="244" spans="1:4" ht="15">
      <c r="A244" s="15">
        <v>7</v>
      </c>
      <c r="B244">
        <v>35.799999999999997</v>
      </c>
      <c r="C244">
        <v>111.8</v>
      </c>
      <c r="D244" t="s">
        <v>1468</v>
      </c>
    </row>
    <row r="245" spans="1:4" ht="15">
      <c r="A245" s="15">
        <v>7</v>
      </c>
      <c r="B245">
        <v>38</v>
      </c>
      <c r="C245">
        <v>120.2</v>
      </c>
      <c r="D245" t="s">
        <v>937</v>
      </c>
    </row>
    <row r="246" spans="1:4" ht="15">
      <c r="A246" s="12">
        <v>8</v>
      </c>
      <c r="B246" s="14">
        <v>7</v>
      </c>
      <c r="C246" s="13" t="s">
        <v>164</v>
      </c>
      <c r="D246" s="11" t="s">
        <v>493</v>
      </c>
    </row>
    <row r="247" spans="1:4" ht="15">
      <c r="A247" s="15">
        <v>8</v>
      </c>
      <c r="B247" s="14">
        <v>14.6</v>
      </c>
      <c r="C247" s="13" t="s">
        <v>5</v>
      </c>
      <c r="D247" s="11" t="s">
        <v>494</v>
      </c>
    </row>
    <row r="248" spans="1:4" ht="15">
      <c r="A248" s="15">
        <v>8</v>
      </c>
      <c r="B248" s="14">
        <v>22.3</v>
      </c>
      <c r="C248" s="13" t="s">
        <v>496</v>
      </c>
      <c r="D248" s="11" t="s">
        <v>495</v>
      </c>
    </row>
    <row r="249" spans="1:4" ht="15">
      <c r="A249" s="15">
        <v>8</v>
      </c>
      <c r="B249" s="14">
        <v>24.3</v>
      </c>
      <c r="C249" s="13" t="s">
        <v>498</v>
      </c>
      <c r="D249" s="11" t="s">
        <v>497</v>
      </c>
    </row>
    <row r="250" spans="1:4" ht="15">
      <c r="A250" s="15">
        <v>8</v>
      </c>
      <c r="B250" s="14">
        <v>25.9</v>
      </c>
      <c r="C250" s="13" t="s">
        <v>500</v>
      </c>
      <c r="D250" s="11" t="s">
        <v>499</v>
      </c>
    </row>
    <row r="251" spans="1:4" ht="15">
      <c r="A251" s="15">
        <v>8</v>
      </c>
      <c r="B251" s="14">
        <v>27.4</v>
      </c>
      <c r="C251" s="13" t="s">
        <v>502</v>
      </c>
      <c r="D251" s="11" t="s">
        <v>501</v>
      </c>
    </row>
    <row r="252" spans="1:4" ht="15">
      <c r="A252" s="15">
        <v>8</v>
      </c>
      <c r="B252" s="14">
        <v>28.8</v>
      </c>
      <c r="C252" s="13" t="s">
        <v>504</v>
      </c>
      <c r="D252" s="11" t="s">
        <v>503</v>
      </c>
    </row>
    <row r="253" spans="1:4" ht="15">
      <c r="A253" s="15">
        <v>8</v>
      </c>
      <c r="B253" s="14">
        <v>29.2</v>
      </c>
      <c r="C253" s="13" t="s">
        <v>506</v>
      </c>
      <c r="D253" s="11" t="s">
        <v>505</v>
      </c>
    </row>
    <row r="254" spans="1:4" ht="15">
      <c r="A254" s="15">
        <v>8</v>
      </c>
      <c r="B254" s="14">
        <v>29.9</v>
      </c>
      <c r="C254" s="13" t="s">
        <v>508</v>
      </c>
      <c r="D254" s="11" t="s">
        <v>507</v>
      </c>
    </row>
    <row r="255" spans="1:4" ht="15">
      <c r="A255" s="15">
        <v>9</v>
      </c>
      <c r="B255" s="14">
        <v>1.7</v>
      </c>
      <c r="C255" s="13" t="s">
        <v>3</v>
      </c>
      <c r="D255" s="11" t="s">
        <v>509</v>
      </c>
    </row>
    <row r="256" spans="1:4" ht="15">
      <c r="A256" s="15">
        <v>9</v>
      </c>
      <c r="B256" s="14">
        <v>4.9000000000000004</v>
      </c>
      <c r="C256" s="13" t="s">
        <v>511</v>
      </c>
      <c r="D256" s="11" t="s">
        <v>510</v>
      </c>
    </row>
    <row r="257" spans="1:4" ht="15">
      <c r="A257" s="15">
        <v>9</v>
      </c>
      <c r="B257" s="14">
        <v>5.4</v>
      </c>
      <c r="C257" s="13" t="s">
        <v>513</v>
      </c>
      <c r="D257" s="11" t="s">
        <v>512</v>
      </c>
    </row>
    <row r="258" spans="1:4" ht="15">
      <c r="A258" s="15">
        <v>9</v>
      </c>
      <c r="B258" s="14">
        <v>8.3000000000000007</v>
      </c>
      <c r="C258" s="13" t="s">
        <v>515</v>
      </c>
      <c r="D258" s="11" t="s">
        <v>514</v>
      </c>
    </row>
    <row r="259" spans="1:4" ht="15">
      <c r="A259" s="15">
        <v>9</v>
      </c>
      <c r="B259" s="14">
        <v>10.6</v>
      </c>
      <c r="C259" s="13" t="s">
        <v>517</v>
      </c>
      <c r="D259" s="11" t="s">
        <v>516</v>
      </c>
    </row>
    <row r="260" spans="1:4" ht="15">
      <c r="A260" s="15">
        <v>9</v>
      </c>
      <c r="B260" s="14">
        <v>13.7</v>
      </c>
      <c r="C260" s="13" t="s">
        <v>519</v>
      </c>
      <c r="D260" s="11" t="s">
        <v>518</v>
      </c>
    </row>
    <row r="261" spans="1:4" ht="15">
      <c r="A261" s="15">
        <v>9</v>
      </c>
      <c r="B261" s="14">
        <v>15.1</v>
      </c>
      <c r="C261" s="13" t="s">
        <v>521</v>
      </c>
      <c r="D261" s="11" t="s">
        <v>520</v>
      </c>
    </row>
    <row r="262" spans="1:4" ht="15">
      <c r="A262" s="15">
        <v>9</v>
      </c>
      <c r="B262" s="14">
        <v>16.899999999999999</v>
      </c>
      <c r="C262" s="13" t="s">
        <v>508</v>
      </c>
      <c r="D262" s="11" t="s">
        <v>522</v>
      </c>
    </row>
    <row r="263" spans="1:4" ht="15">
      <c r="A263" s="15">
        <v>9</v>
      </c>
      <c r="B263" s="14">
        <v>20.6</v>
      </c>
      <c r="C263" s="13" t="s">
        <v>524</v>
      </c>
      <c r="D263" s="11" t="s">
        <v>523</v>
      </c>
    </row>
    <row r="264" spans="1:4" ht="15">
      <c r="A264" s="15">
        <v>9</v>
      </c>
      <c r="B264" s="14">
        <v>22.6</v>
      </c>
      <c r="C264" s="13" t="s">
        <v>526</v>
      </c>
      <c r="D264" s="11" t="s">
        <v>525</v>
      </c>
    </row>
    <row r="265" spans="1:4" ht="15">
      <c r="A265" s="15">
        <v>9</v>
      </c>
      <c r="B265" s="14">
        <v>24.8</v>
      </c>
      <c r="C265" s="13" t="s">
        <v>528</v>
      </c>
      <c r="D265" s="11" t="s">
        <v>527</v>
      </c>
    </row>
    <row r="266" spans="1:4" ht="15">
      <c r="A266" s="15">
        <v>10</v>
      </c>
      <c r="B266" s="14">
        <v>0.7</v>
      </c>
      <c r="C266" s="13" t="s">
        <v>3</v>
      </c>
      <c r="D266" s="11" t="s">
        <v>529</v>
      </c>
    </row>
    <row r="267" spans="1:4" ht="15">
      <c r="A267" s="15">
        <v>10</v>
      </c>
      <c r="B267" s="14">
        <v>1.6</v>
      </c>
      <c r="C267" s="13" t="s">
        <v>292</v>
      </c>
      <c r="D267" s="11" t="s">
        <v>530</v>
      </c>
    </row>
    <row r="268" spans="1:4" ht="15">
      <c r="A268" s="15">
        <v>10</v>
      </c>
      <c r="B268" s="14">
        <v>4.0999999999999996</v>
      </c>
      <c r="C268" s="13" t="s">
        <v>532</v>
      </c>
      <c r="D268" s="11" t="s">
        <v>531</v>
      </c>
    </row>
    <row r="269" spans="1:4" ht="15">
      <c r="A269" s="15">
        <v>10</v>
      </c>
      <c r="B269" s="14">
        <v>6.7</v>
      </c>
      <c r="C269" s="13" t="s">
        <v>534</v>
      </c>
      <c r="D269" s="11" t="s">
        <v>533</v>
      </c>
    </row>
    <row r="270" spans="1:4" ht="15">
      <c r="A270" s="15">
        <v>10</v>
      </c>
      <c r="B270" s="14">
        <v>7.4</v>
      </c>
      <c r="C270" s="13" t="s">
        <v>479</v>
      </c>
      <c r="D270" s="11" t="s">
        <v>535</v>
      </c>
    </row>
    <row r="271" spans="1:4" ht="15">
      <c r="A271" s="15">
        <v>10</v>
      </c>
      <c r="B271" s="14">
        <v>9.6</v>
      </c>
      <c r="C271" s="13" t="s">
        <v>193</v>
      </c>
      <c r="D271" s="11" t="s">
        <v>537</v>
      </c>
    </row>
    <row r="272" spans="1:4" ht="15">
      <c r="A272" s="15">
        <v>10</v>
      </c>
      <c r="B272" s="14">
        <v>9.6</v>
      </c>
      <c r="C272" s="13" t="s">
        <v>539</v>
      </c>
      <c r="D272" s="11" t="s">
        <v>538</v>
      </c>
    </row>
    <row r="273" spans="1:4" ht="15">
      <c r="A273" s="15">
        <v>10</v>
      </c>
      <c r="B273" s="14">
        <v>12.6</v>
      </c>
      <c r="C273" s="13" t="s">
        <v>541</v>
      </c>
      <c r="D273" s="11" t="s">
        <v>540</v>
      </c>
    </row>
    <row r="274" spans="1:4" ht="15">
      <c r="A274" s="15">
        <v>10</v>
      </c>
      <c r="B274" s="14">
        <v>12.7</v>
      </c>
      <c r="C274" s="13" t="s">
        <v>436</v>
      </c>
      <c r="D274" s="11" t="s">
        <v>542</v>
      </c>
    </row>
    <row r="275" spans="1:4" ht="15">
      <c r="A275" s="15">
        <v>10</v>
      </c>
      <c r="B275" s="14">
        <v>15.2</v>
      </c>
      <c r="C275" s="13" t="s">
        <v>513</v>
      </c>
      <c r="D275" s="11" t="s">
        <v>543</v>
      </c>
    </row>
    <row r="276" spans="1:4" ht="15">
      <c r="A276" s="15">
        <v>10</v>
      </c>
      <c r="B276" s="14">
        <v>16.5</v>
      </c>
      <c r="C276" s="13" t="s">
        <v>546</v>
      </c>
      <c r="D276" s="11" t="s">
        <v>545</v>
      </c>
    </row>
    <row r="277" spans="1:4" ht="15">
      <c r="A277" s="15">
        <v>10</v>
      </c>
      <c r="B277" s="14">
        <v>18.899999999999999</v>
      </c>
      <c r="C277" s="13" t="s">
        <v>65</v>
      </c>
      <c r="D277" s="11" t="s">
        <v>547</v>
      </c>
    </row>
    <row r="278" spans="1:4" ht="15">
      <c r="A278" s="15">
        <v>10</v>
      </c>
      <c r="B278" s="14">
        <v>19.399999999999999</v>
      </c>
      <c r="C278" s="13" t="s">
        <v>550</v>
      </c>
      <c r="D278" s="11" t="s">
        <v>549</v>
      </c>
    </row>
    <row r="279" spans="1:4" ht="15">
      <c r="A279" s="15">
        <v>10</v>
      </c>
      <c r="B279" s="14">
        <v>21.4</v>
      </c>
      <c r="C279" s="13" t="s">
        <v>552</v>
      </c>
      <c r="D279" s="11" t="s">
        <v>551</v>
      </c>
    </row>
    <row r="280" spans="1:4" ht="15">
      <c r="A280" s="15">
        <v>11</v>
      </c>
      <c r="B280" s="14">
        <v>0.9</v>
      </c>
      <c r="C280" s="13" t="s">
        <v>3</v>
      </c>
      <c r="D280" s="11" t="s">
        <v>553</v>
      </c>
    </row>
    <row r="281" spans="1:4" ht="15">
      <c r="A281" s="15">
        <v>11</v>
      </c>
      <c r="B281" s="14">
        <v>1.9</v>
      </c>
      <c r="C281" s="13" t="s">
        <v>556</v>
      </c>
      <c r="D281" s="11" t="s">
        <v>555</v>
      </c>
    </row>
    <row r="282" spans="1:4" ht="15">
      <c r="A282" s="15">
        <v>11</v>
      </c>
      <c r="B282" s="14">
        <v>5.2</v>
      </c>
      <c r="C282" s="13" t="s">
        <v>559</v>
      </c>
      <c r="D282" s="11" t="s">
        <v>558</v>
      </c>
    </row>
    <row r="283" spans="1:4" ht="15">
      <c r="A283" s="15">
        <v>11</v>
      </c>
      <c r="B283" s="14">
        <v>5.7</v>
      </c>
      <c r="C283" s="13" t="s">
        <v>544</v>
      </c>
      <c r="D283" s="11" t="s">
        <v>560</v>
      </c>
    </row>
    <row r="284" spans="1:4" ht="15">
      <c r="A284" s="15">
        <v>11</v>
      </c>
      <c r="B284" s="14" t="s">
        <v>87</v>
      </c>
      <c r="C284" s="13" t="s">
        <v>563</v>
      </c>
      <c r="D284" s="11" t="s">
        <v>562</v>
      </c>
    </row>
    <row r="285" spans="1:4" ht="15">
      <c r="A285" s="15">
        <v>11</v>
      </c>
      <c r="B285" s="14">
        <v>10.9</v>
      </c>
      <c r="C285" s="13" t="s">
        <v>565</v>
      </c>
      <c r="D285" s="11" t="s">
        <v>564</v>
      </c>
    </row>
    <row r="286" spans="1:4" ht="15">
      <c r="A286" s="15">
        <v>11</v>
      </c>
      <c r="B286" s="14">
        <v>13.8</v>
      </c>
      <c r="C286" s="13" t="s">
        <v>368</v>
      </c>
      <c r="D286" s="11" t="s">
        <v>566</v>
      </c>
    </row>
    <row r="287" spans="1:4" ht="15">
      <c r="A287" s="15">
        <v>11</v>
      </c>
      <c r="B287" s="14">
        <v>16.899999999999999</v>
      </c>
      <c r="C287" s="13" t="s">
        <v>568</v>
      </c>
      <c r="D287" s="11" t="s">
        <v>567</v>
      </c>
    </row>
    <row r="288" spans="1:4" ht="15">
      <c r="A288" s="15">
        <v>11</v>
      </c>
      <c r="B288" s="14">
        <v>17.399999999999999</v>
      </c>
      <c r="C288" s="13" t="s">
        <v>570</v>
      </c>
      <c r="D288" s="11" t="s">
        <v>569</v>
      </c>
    </row>
    <row r="289" spans="1:4" ht="15">
      <c r="A289" s="15">
        <v>11</v>
      </c>
      <c r="B289" s="14">
        <v>18.7</v>
      </c>
      <c r="C289" s="13" t="s">
        <v>573</v>
      </c>
      <c r="D289" s="11" t="s">
        <v>572</v>
      </c>
    </row>
    <row r="290" spans="1:4" ht="15">
      <c r="A290" s="15">
        <v>11</v>
      </c>
      <c r="B290" s="14">
        <v>20.6</v>
      </c>
      <c r="C290" s="13" t="s">
        <v>517</v>
      </c>
      <c r="D290" s="11" t="s">
        <v>574</v>
      </c>
    </row>
    <row r="291" spans="1:4" ht="15">
      <c r="A291" s="15">
        <v>12</v>
      </c>
      <c r="B291" s="14">
        <v>0.7</v>
      </c>
      <c r="C291" s="13" t="s">
        <v>3</v>
      </c>
      <c r="D291" s="11" t="s">
        <v>575</v>
      </c>
    </row>
    <row r="292" spans="1:4" ht="15">
      <c r="A292" s="15">
        <v>12</v>
      </c>
      <c r="B292" s="14">
        <v>9.1999999999999993</v>
      </c>
      <c r="C292" s="13" t="s">
        <v>375</v>
      </c>
      <c r="D292" s="11" t="s">
        <v>576</v>
      </c>
    </row>
    <row r="293" spans="1:4" ht="15">
      <c r="A293" s="15">
        <v>12</v>
      </c>
      <c r="B293" s="14">
        <v>12.3</v>
      </c>
      <c r="C293" s="13" t="s">
        <v>578</v>
      </c>
      <c r="D293" s="11" t="s">
        <v>577</v>
      </c>
    </row>
    <row r="294" spans="1:4" ht="15">
      <c r="A294" s="15">
        <v>12</v>
      </c>
      <c r="B294" s="14">
        <v>12.4</v>
      </c>
      <c r="C294" s="13" t="s">
        <v>580</v>
      </c>
      <c r="D294" s="11" t="s">
        <v>579</v>
      </c>
    </row>
    <row r="295" spans="1:4" ht="15">
      <c r="A295" s="15">
        <v>12</v>
      </c>
      <c r="B295" s="14">
        <v>14.7</v>
      </c>
      <c r="C295" s="13" t="s">
        <v>14</v>
      </c>
      <c r="D295" s="11" t="s">
        <v>581</v>
      </c>
    </row>
    <row r="296" spans="1:4" ht="15">
      <c r="A296" s="15">
        <v>12</v>
      </c>
      <c r="B296" s="14">
        <v>17.3</v>
      </c>
      <c r="C296" s="13" t="s">
        <v>583</v>
      </c>
      <c r="D296" s="11" t="s">
        <v>582</v>
      </c>
    </row>
    <row r="297" spans="1:4" ht="15">
      <c r="A297" s="15">
        <v>12</v>
      </c>
      <c r="B297" s="14">
        <v>18.7</v>
      </c>
      <c r="C297" s="13" t="s">
        <v>585</v>
      </c>
      <c r="D297" s="11" t="s">
        <v>584</v>
      </c>
    </row>
    <row r="298" spans="1:4" ht="15">
      <c r="A298" s="15">
        <v>13</v>
      </c>
      <c r="B298" s="14">
        <v>0.7</v>
      </c>
      <c r="C298" s="13" t="s">
        <v>3</v>
      </c>
      <c r="D298" s="11" t="s">
        <v>586</v>
      </c>
    </row>
    <row r="299" spans="1:4" ht="15">
      <c r="A299" s="15">
        <v>13</v>
      </c>
      <c r="B299" s="14">
        <v>5.2</v>
      </c>
      <c r="C299" s="13" t="s">
        <v>588</v>
      </c>
      <c r="D299" s="11" t="s">
        <v>587</v>
      </c>
    </row>
    <row r="300" spans="1:4" ht="15">
      <c r="A300" s="15">
        <v>13</v>
      </c>
      <c r="B300" s="14">
        <v>6.9</v>
      </c>
      <c r="C300" s="13" t="s">
        <v>590</v>
      </c>
      <c r="D300" s="11" t="s">
        <v>589</v>
      </c>
    </row>
    <row r="301" spans="1:4" ht="15">
      <c r="A301" s="15">
        <v>13</v>
      </c>
      <c r="B301" s="14">
        <v>8.1</v>
      </c>
      <c r="C301" s="13" t="s">
        <v>592</v>
      </c>
      <c r="D301" s="11" t="s">
        <v>591</v>
      </c>
    </row>
    <row r="302" spans="1:4" ht="15">
      <c r="A302" s="15">
        <v>13</v>
      </c>
      <c r="B302" s="14">
        <v>8.3000000000000007</v>
      </c>
      <c r="C302" s="13" t="s">
        <v>187</v>
      </c>
      <c r="D302" s="11" t="s">
        <v>593</v>
      </c>
    </row>
    <row r="303" spans="1:4" ht="15">
      <c r="A303" s="15">
        <v>13</v>
      </c>
      <c r="B303" s="14">
        <v>8.9</v>
      </c>
      <c r="C303" s="13" t="s">
        <v>595</v>
      </c>
      <c r="D303" s="11" t="s">
        <v>594</v>
      </c>
    </row>
    <row r="304" spans="1:4" ht="15">
      <c r="A304" s="15">
        <v>13</v>
      </c>
      <c r="B304" s="14">
        <v>9.4</v>
      </c>
      <c r="C304" s="13" t="s">
        <v>597</v>
      </c>
      <c r="D304" s="11" t="s">
        <v>596</v>
      </c>
    </row>
    <row r="305" spans="1:4" ht="15">
      <c r="A305" s="15">
        <v>13</v>
      </c>
      <c r="B305" s="14">
        <v>10.4</v>
      </c>
      <c r="C305" s="13" t="s">
        <v>599</v>
      </c>
      <c r="D305" s="11" t="s">
        <v>598</v>
      </c>
    </row>
    <row r="306" spans="1:4" ht="15">
      <c r="A306" s="15">
        <v>13</v>
      </c>
      <c r="B306" s="14">
        <v>14.4</v>
      </c>
      <c r="C306" s="13" t="s">
        <v>513</v>
      </c>
      <c r="D306" s="11" t="s">
        <v>600</v>
      </c>
    </row>
    <row r="307" spans="1:4" ht="15">
      <c r="A307" s="15">
        <v>13</v>
      </c>
      <c r="B307" s="14">
        <v>14.9</v>
      </c>
      <c r="C307" s="13" t="s">
        <v>465</v>
      </c>
      <c r="D307" s="11" t="s">
        <v>601</v>
      </c>
    </row>
    <row r="308" spans="1:4" ht="15">
      <c r="A308" s="15">
        <v>13</v>
      </c>
      <c r="B308" s="14">
        <v>17</v>
      </c>
      <c r="C308" s="13" t="s">
        <v>603</v>
      </c>
      <c r="D308" s="11" t="s">
        <v>602</v>
      </c>
    </row>
    <row r="309" spans="1:4" ht="15">
      <c r="A309" s="15">
        <v>13</v>
      </c>
      <c r="B309" s="14">
        <v>17.2</v>
      </c>
      <c r="C309" s="13" t="s">
        <v>486</v>
      </c>
      <c r="D309" s="11" t="s">
        <v>604</v>
      </c>
    </row>
    <row r="310" spans="1:4" ht="15">
      <c r="A310" s="15">
        <v>13</v>
      </c>
      <c r="B310" s="14">
        <v>18.399999999999999</v>
      </c>
      <c r="C310" s="13" t="s">
        <v>606</v>
      </c>
      <c r="D310" s="11" t="s">
        <v>605</v>
      </c>
    </row>
    <row r="311" spans="1:4" ht="15">
      <c r="A311" s="15">
        <v>14</v>
      </c>
      <c r="B311" s="14">
        <v>0.1</v>
      </c>
      <c r="C311" s="13" t="s">
        <v>3</v>
      </c>
      <c r="D311" s="11" t="s">
        <v>607</v>
      </c>
    </row>
    <row r="312" spans="1:4" ht="15">
      <c r="A312" s="15">
        <v>14</v>
      </c>
      <c r="B312" s="14">
        <v>0.3</v>
      </c>
      <c r="C312" s="13" t="s">
        <v>608</v>
      </c>
      <c r="D312" s="11" t="s">
        <v>609</v>
      </c>
    </row>
    <row r="313" spans="1:4" ht="15">
      <c r="A313" s="15">
        <v>14</v>
      </c>
      <c r="B313" s="14">
        <v>1.5</v>
      </c>
      <c r="C313" s="13" t="s">
        <v>554</v>
      </c>
      <c r="D313" s="11" t="s">
        <v>610</v>
      </c>
    </row>
    <row r="314" spans="1:4" ht="15">
      <c r="A314" s="15">
        <v>14</v>
      </c>
      <c r="B314" s="14">
        <v>5.0999999999999996</v>
      </c>
      <c r="C314" s="13" t="s">
        <v>612</v>
      </c>
      <c r="D314" s="11" t="s">
        <v>611</v>
      </c>
    </row>
    <row r="315" spans="1:4" ht="15">
      <c r="A315" s="15">
        <v>14</v>
      </c>
      <c r="B315" s="14">
        <v>6.8</v>
      </c>
      <c r="C315" s="13" t="s">
        <v>615</v>
      </c>
      <c r="D315" s="11" t="s">
        <v>614</v>
      </c>
    </row>
    <row r="316" spans="1:4" ht="15">
      <c r="A316" s="15">
        <v>14</v>
      </c>
      <c r="B316" s="14">
        <v>8.9</v>
      </c>
      <c r="C316" s="13" t="s">
        <v>617</v>
      </c>
      <c r="D316" s="11" t="s">
        <v>616</v>
      </c>
    </row>
    <row r="317" spans="1:4" ht="15">
      <c r="A317" s="15">
        <v>14</v>
      </c>
      <c r="B317" s="14">
        <v>14.7</v>
      </c>
      <c r="C317" s="13" t="s">
        <v>619</v>
      </c>
      <c r="D317" s="11" t="s">
        <v>618</v>
      </c>
    </row>
    <row r="318" spans="1:4" ht="15">
      <c r="A318" s="15">
        <v>15</v>
      </c>
      <c r="B318" s="14">
        <v>1.9</v>
      </c>
      <c r="C318" s="13" t="s">
        <v>3</v>
      </c>
      <c r="D318" s="11" t="s">
        <v>620</v>
      </c>
    </row>
    <row r="319" spans="1:4" ht="15">
      <c r="A319" s="15">
        <v>15</v>
      </c>
      <c r="B319" s="14">
        <v>2.8</v>
      </c>
      <c r="C319" s="13" t="s">
        <v>622</v>
      </c>
      <c r="D319" s="11" t="s">
        <v>621</v>
      </c>
    </row>
    <row r="320" spans="1:4" ht="15">
      <c r="A320" s="15">
        <v>15</v>
      </c>
      <c r="B320" s="14">
        <v>4</v>
      </c>
      <c r="C320" s="13" t="s">
        <v>561</v>
      </c>
      <c r="D320" s="11" t="s">
        <v>623</v>
      </c>
    </row>
    <row r="321" spans="1:4" ht="15">
      <c r="A321" s="15">
        <v>15</v>
      </c>
      <c r="B321" s="14">
        <v>5.7</v>
      </c>
      <c r="C321" s="13" t="s">
        <v>169</v>
      </c>
      <c r="D321" s="11" t="s">
        <v>624</v>
      </c>
    </row>
    <row r="322" spans="1:4" ht="15">
      <c r="A322" s="15">
        <v>15</v>
      </c>
      <c r="B322" s="14">
        <v>6.4</v>
      </c>
      <c r="C322" s="13" t="s">
        <v>292</v>
      </c>
      <c r="D322" s="11" t="s">
        <v>625</v>
      </c>
    </row>
    <row r="323" spans="1:4" ht="15">
      <c r="A323" s="15">
        <v>15</v>
      </c>
      <c r="B323" s="14">
        <v>8.1999999999999993</v>
      </c>
      <c r="C323" s="13" t="s">
        <v>459</v>
      </c>
      <c r="D323" s="11" t="s">
        <v>626</v>
      </c>
    </row>
    <row r="324" spans="1:4" ht="15">
      <c r="A324" s="15">
        <v>15</v>
      </c>
      <c r="B324" s="14">
        <v>9.6999999999999993</v>
      </c>
      <c r="C324" s="13" t="s">
        <v>472</v>
      </c>
      <c r="D324" s="11" t="s">
        <v>627</v>
      </c>
    </row>
    <row r="325" spans="1:4" ht="15">
      <c r="A325" s="15">
        <v>15</v>
      </c>
      <c r="B325" s="14">
        <v>10.8</v>
      </c>
      <c r="C325" s="13" t="s">
        <v>479</v>
      </c>
      <c r="D325" s="11" t="s">
        <v>628</v>
      </c>
    </row>
    <row r="326" spans="1:4" ht="15">
      <c r="A326" s="15">
        <v>15</v>
      </c>
      <c r="B326" s="14">
        <v>11.9</v>
      </c>
      <c r="C326" s="13" t="s">
        <v>630</v>
      </c>
      <c r="D326" s="11" t="s">
        <v>629</v>
      </c>
    </row>
    <row r="327" spans="1:4" ht="15">
      <c r="A327" s="15">
        <v>16</v>
      </c>
      <c r="B327" s="14">
        <v>0.1</v>
      </c>
      <c r="C327" s="13" t="s">
        <v>632</v>
      </c>
      <c r="D327" s="11" t="s">
        <v>631</v>
      </c>
    </row>
    <row r="328" spans="1:4" ht="15">
      <c r="A328" s="15">
        <v>16</v>
      </c>
      <c r="B328" s="14">
        <v>0.1</v>
      </c>
      <c r="C328" s="13" t="s">
        <v>3</v>
      </c>
      <c r="D328" s="11" t="s">
        <v>633</v>
      </c>
    </row>
    <row r="329" spans="1:4" ht="15">
      <c r="A329" s="15">
        <v>16</v>
      </c>
      <c r="B329" s="14">
        <v>0.1</v>
      </c>
      <c r="C329" s="13" t="s">
        <v>3</v>
      </c>
      <c r="D329" s="11" t="s">
        <v>634</v>
      </c>
    </row>
    <row r="330" spans="1:4" ht="15">
      <c r="A330" s="15">
        <v>17</v>
      </c>
      <c r="B330" s="14">
        <v>0.7</v>
      </c>
      <c r="C330" s="13" t="s">
        <v>3</v>
      </c>
      <c r="D330" s="11" t="s">
        <v>635</v>
      </c>
    </row>
    <row r="331" spans="1:4" ht="15">
      <c r="A331" s="15">
        <v>17</v>
      </c>
      <c r="B331" s="14">
        <v>1.7</v>
      </c>
      <c r="C331" s="13" t="s">
        <v>162</v>
      </c>
      <c r="D331" s="11" t="s">
        <v>636</v>
      </c>
    </row>
    <row r="332" spans="1:4" ht="15">
      <c r="A332" s="15">
        <v>17</v>
      </c>
      <c r="B332" s="14">
        <v>3.5</v>
      </c>
      <c r="C332" s="13" t="s">
        <v>638</v>
      </c>
      <c r="D332" s="11" t="s">
        <v>637</v>
      </c>
    </row>
    <row r="333" spans="1:4" ht="15">
      <c r="A333" s="15">
        <v>17</v>
      </c>
      <c r="B333" s="14">
        <v>5.7</v>
      </c>
      <c r="C333" s="13" t="s">
        <v>565</v>
      </c>
      <c r="D333" s="11" t="s">
        <v>639</v>
      </c>
    </row>
    <row r="334" spans="1:4" ht="15">
      <c r="A334" s="15">
        <v>17</v>
      </c>
      <c r="B334" s="14">
        <v>5.9</v>
      </c>
      <c r="C334" s="13" t="s">
        <v>641</v>
      </c>
      <c r="D334" s="11" t="s">
        <v>640</v>
      </c>
    </row>
    <row r="335" spans="1:4" ht="15">
      <c r="A335" s="15">
        <v>17</v>
      </c>
      <c r="B335" s="14">
        <v>8.1</v>
      </c>
      <c r="C335" s="13" t="s">
        <v>643</v>
      </c>
      <c r="D335" s="11" t="s">
        <v>642</v>
      </c>
    </row>
    <row r="336" spans="1:4" ht="15">
      <c r="A336" s="15">
        <v>17</v>
      </c>
      <c r="B336" s="14">
        <v>9.6</v>
      </c>
      <c r="C336" s="13" t="s">
        <v>645</v>
      </c>
      <c r="D336" s="11" t="s">
        <v>644</v>
      </c>
    </row>
    <row r="337" spans="1:4" ht="15">
      <c r="A337" s="15">
        <v>17</v>
      </c>
      <c r="B337" s="14">
        <v>10.1</v>
      </c>
      <c r="C337" s="13" t="s">
        <v>482</v>
      </c>
      <c r="D337" s="11" t="s">
        <v>646</v>
      </c>
    </row>
    <row r="338" spans="1:4" ht="15">
      <c r="A338" s="15">
        <v>18</v>
      </c>
      <c r="B338" s="14">
        <v>5</v>
      </c>
      <c r="C338" s="13" t="s">
        <v>648</v>
      </c>
      <c r="D338" s="11" t="s">
        <v>647</v>
      </c>
    </row>
    <row r="339" spans="1:4" ht="15">
      <c r="A339" s="15">
        <v>18</v>
      </c>
      <c r="B339" s="14">
        <v>8</v>
      </c>
      <c r="C339" s="13" t="s">
        <v>650</v>
      </c>
      <c r="D339" s="11" t="s">
        <v>649</v>
      </c>
    </row>
    <row r="340" spans="1:4" ht="15">
      <c r="A340" s="15">
        <v>18</v>
      </c>
      <c r="B340" s="14">
        <v>9</v>
      </c>
      <c r="C340" s="13" t="s">
        <v>30</v>
      </c>
      <c r="D340" s="11" t="s">
        <v>651</v>
      </c>
    </row>
    <row r="341" spans="1:4" ht="15">
      <c r="A341" s="15">
        <v>19</v>
      </c>
      <c r="B341" s="14">
        <v>0.9</v>
      </c>
      <c r="C341" s="13" t="s">
        <v>3</v>
      </c>
      <c r="D341" s="11" t="s">
        <v>652</v>
      </c>
    </row>
    <row r="342" spans="1:4" ht="15">
      <c r="A342" s="15">
        <v>19</v>
      </c>
      <c r="B342" s="14">
        <v>1.5</v>
      </c>
      <c r="C342" s="13" t="s">
        <v>654</v>
      </c>
      <c r="D342" s="11" t="s">
        <v>653</v>
      </c>
    </row>
    <row r="343" spans="1:4" ht="15">
      <c r="A343" s="15">
        <v>19</v>
      </c>
      <c r="B343" s="14">
        <v>3.3</v>
      </c>
      <c r="C343" s="13" t="s">
        <v>656</v>
      </c>
      <c r="D343" s="11" t="s">
        <v>655</v>
      </c>
    </row>
    <row r="344" spans="1:4" ht="15">
      <c r="A344" s="15">
        <v>19</v>
      </c>
      <c r="B344" s="14">
        <v>4.3</v>
      </c>
      <c r="C344" s="13" t="s">
        <v>659</v>
      </c>
      <c r="D344" s="11" t="s">
        <v>658</v>
      </c>
    </row>
    <row r="345" spans="1:4" ht="15">
      <c r="A345" s="15">
        <v>19</v>
      </c>
      <c r="B345" s="14">
        <v>5.6</v>
      </c>
      <c r="C345" s="13" t="s">
        <v>615</v>
      </c>
      <c r="D345" s="11" t="s">
        <v>660</v>
      </c>
    </row>
    <row r="346" spans="1:4" ht="15">
      <c r="A346" s="15">
        <v>19</v>
      </c>
      <c r="B346" s="14">
        <v>6.1</v>
      </c>
      <c r="C346" s="13" t="s">
        <v>289</v>
      </c>
      <c r="D346" s="11" t="s">
        <v>661</v>
      </c>
    </row>
    <row r="347" spans="1:4" ht="15">
      <c r="A347" s="15">
        <v>19</v>
      </c>
      <c r="B347" s="14">
        <v>7.2</v>
      </c>
      <c r="C347" s="13" t="s">
        <v>663</v>
      </c>
      <c r="D347" s="11" t="s">
        <v>662</v>
      </c>
    </row>
    <row r="348" spans="1:4" ht="15">
      <c r="A348" s="15">
        <v>19</v>
      </c>
      <c r="B348" s="14">
        <v>9.6</v>
      </c>
      <c r="C348" s="13" t="s">
        <v>665</v>
      </c>
      <c r="D348" s="11" t="s">
        <v>664</v>
      </c>
    </row>
    <row r="349" spans="1:4" ht="15">
      <c r="A349" s="15">
        <v>20</v>
      </c>
      <c r="B349" s="14">
        <v>0.4</v>
      </c>
      <c r="C349" s="13" t="s">
        <v>3</v>
      </c>
      <c r="D349" s="11" t="s">
        <v>666</v>
      </c>
    </row>
    <row r="350" spans="1:4" ht="15">
      <c r="A350" s="15">
        <v>20</v>
      </c>
      <c r="B350" s="14">
        <v>0.9</v>
      </c>
      <c r="C350" s="13" t="s">
        <v>654</v>
      </c>
      <c r="D350" s="11" t="s">
        <v>667</v>
      </c>
    </row>
    <row r="351" spans="1:4" ht="15">
      <c r="A351" s="15">
        <v>20</v>
      </c>
      <c r="B351" s="14">
        <v>3.1</v>
      </c>
      <c r="C351" s="13" t="s">
        <v>669</v>
      </c>
      <c r="D351" s="11" t="s">
        <v>668</v>
      </c>
    </row>
    <row r="352" spans="1:4" ht="15">
      <c r="A352" s="15">
        <v>20</v>
      </c>
      <c r="B352" s="14">
        <v>3.4</v>
      </c>
      <c r="C352" s="13" t="s">
        <v>184</v>
      </c>
      <c r="D352" s="11" t="s">
        <v>671</v>
      </c>
    </row>
    <row r="353" spans="1:4" ht="15">
      <c r="A353" s="15">
        <v>20</v>
      </c>
      <c r="B353" s="14">
        <v>4.7</v>
      </c>
      <c r="C353" s="13" t="s">
        <v>190</v>
      </c>
      <c r="D353" s="11" t="s">
        <v>672</v>
      </c>
    </row>
    <row r="354" spans="1:4" ht="15">
      <c r="A354" s="15">
        <v>20</v>
      </c>
      <c r="B354" s="14">
        <v>6.2</v>
      </c>
      <c r="C354" s="13" t="s">
        <v>416</v>
      </c>
      <c r="D354" s="11" t="s">
        <v>674</v>
      </c>
    </row>
    <row r="355" spans="1:4" ht="15">
      <c r="A355" s="15">
        <v>20</v>
      </c>
      <c r="B355" s="14">
        <v>7.1</v>
      </c>
      <c r="C355" s="13" t="s">
        <v>676</v>
      </c>
      <c r="D355" s="11" t="s">
        <v>675</v>
      </c>
    </row>
    <row r="356" spans="1:4" ht="15">
      <c r="A356" s="15">
        <v>20</v>
      </c>
      <c r="B356" s="14">
        <v>8.1</v>
      </c>
      <c r="C356" s="13" t="s">
        <v>678</v>
      </c>
      <c r="D356" s="11" t="s">
        <v>677</v>
      </c>
    </row>
    <row r="357" spans="1:4" ht="15">
      <c r="A357" s="15">
        <v>20</v>
      </c>
      <c r="B357" s="14">
        <v>10.8</v>
      </c>
      <c r="C357" s="13" t="s">
        <v>546</v>
      </c>
      <c r="D357" s="11" t="s">
        <v>679</v>
      </c>
    </row>
    <row r="358" spans="1:4" ht="15">
      <c r="A358" s="15">
        <v>20</v>
      </c>
      <c r="B358" s="14">
        <v>11.9</v>
      </c>
      <c r="C358" s="13" t="s">
        <v>17</v>
      </c>
      <c r="D358" s="11" t="s">
        <v>680</v>
      </c>
    </row>
    <row r="359" spans="1:4" ht="30">
      <c r="A359" s="15">
        <v>20</v>
      </c>
      <c r="B359" s="14">
        <v>12</v>
      </c>
      <c r="C359" s="13" t="s">
        <v>682</v>
      </c>
      <c r="D359" s="11" t="s">
        <v>681</v>
      </c>
    </row>
    <row r="360" spans="1:4" ht="30">
      <c r="A360" s="15">
        <v>20</v>
      </c>
      <c r="B360" s="14">
        <v>12</v>
      </c>
      <c r="C360" s="13" t="s">
        <v>682</v>
      </c>
      <c r="D360" s="11" t="s">
        <v>683</v>
      </c>
    </row>
    <row r="361" spans="1:4" ht="15">
      <c r="A361" s="15">
        <v>20</v>
      </c>
      <c r="B361" s="14">
        <v>13.9</v>
      </c>
      <c r="C361" s="13" t="s">
        <v>685</v>
      </c>
      <c r="D361" s="11" t="s">
        <v>684</v>
      </c>
    </row>
    <row r="362" spans="1:4" ht="15">
      <c r="A362" s="15">
        <v>21</v>
      </c>
      <c r="B362" s="14">
        <v>0.4</v>
      </c>
      <c r="C362" s="13" t="s">
        <v>3</v>
      </c>
      <c r="D362" s="11" t="s">
        <v>686</v>
      </c>
    </row>
    <row r="363" spans="1:4" ht="15">
      <c r="A363" s="15">
        <v>21</v>
      </c>
      <c r="B363" s="14">
        <v>1.5</v>
      </c>
      <c r="C363" s="13" t="s">
        <v>688</v>
      </c>
      <c r="D363" s="11" t="s">
        <v>687</v>
      </c>
    </row>
    <row r="364" spans="1:4" ht="15">
      <c r="A364" s="15">
        <v>21</v>
      </c>
      <c r="B364" s="14">
        <v>2.6</v>
      </c>
      <c r="C364" s="13" t="s">
        <v>690</v>
      </c>
      <c r="D364" s="11" t="s">
        <v>689</v>
      </c>
    </row>
    <row r="365" spans="1:4" ht="15">
      <c r="A365" s="15">
        <v>21</v>
      </c>
      <c r="B365" s="14">
        <v>3.4</v>
      </c>
      <c r="C365" s="13" t="s">
        <v>692</v>
      </c>
      <c r="D365" s="11" t="s">
        <v>691</v>
      </c>
    </row>
    <row r="366" spans="1:4" ht="15">
      <c r="A366" s="15">
        <v>21</v>
      </c>
      <c r="B366" s="14">
        <v>5.2</v>
      </c>
      <c r="C366" s="13" t="s">
        <v>694</v>
      </c>
      <c r="D366" s="11" t="s">
        <v>693</v>
      </c>
    </row>
    <row r="367" spans="1:4" ht="15">
      <c r="A367" s="15">
        <v>21</v>
      </c>
      <c r="B367" s="14">
        <v>6.6</v>
      </c>
      <c r="C367" s="13" t="s">
        <v>484</v>
      </c>
      <c r="D367" s="11" t="s">
        <v>695</v>
      </c>
    </row>
    <row r="368" spans="1:4" ht="15">
      <c r="A368" s="15">
        <v>22</v>
      </c>
      <c r="B368" s="14">
        <v>2.9</v>
      </c>
      <c r="C368" s="13" t="s">
        <v>3</v>
      </c>
      <c r="D368" s="11" t="s">
        <v>696</v>
      </c>
    </row>
    <row r="369" spans="1:4" ht="15">
      <c r="A369" s="15">
        <v>22</v>
      </c>
      <c r="B369" s="14">
        <v>3.4</v>
      </c>
      <c r="C369" s="13" t="s">
        <v>698</v>
      </c>
      <c r="D369" s="11" t="s">
        <v>697</v>
      </c>
    </row>
    <row r="370" spans="1:4" ht="15">
      <c r="A370" s="15">
        <v>23</v>
      </c>
      <c r="B370" s="14">
        <v>0.2</v>
      </c>
      <c r="C370" s="13" t="s">
        <v>3</v>
      </c>
      <c r="D370" s="11" t="s">
        <v>699</v>
      </c>
    </row>
    <row r="371" spans="1:4" ht="15">
      <c r="A371" s="15">
        <v>23</v>
      </c>
      <c r="B371" s="14">
        <v>1</v>
      </c>
      <c r="C371" s="13" t="s">
        <v>701</v>
      </c>
      <c r="D371" s="11" t="s">
        <v>700</v>
      </c>
    </row>
    <row r="372" spans="1:4" ht="15">
      <c r="A372" s="15">
        <v>23</v>
      </c>
      <c r="B372" s="14">
        <v>1.8</v>
      </c>
      <c r="C372" s="13" t="s">
        <v>703</v>
      </c>
      <c r="D372" s="11" t="s">
        <v>702</v>
      </c>
    </row>
    <row r="373" spans="1:4" ht="15">
      <c r="A373" s="15">
        <v>23</v>
      </c>
      <c r="B373" s="14">
        <v>5</v>
      </c>
      <c r="C373" s="13" t="s">
        <v>705</v>
      </c>
      <c r="D373" s="11" t="s">
        <v>704</v>
      </c>
    </row>
    <row r="374" spans="1:4" ht="15">
      <c r="A374" s="15">
        <v>23</v>
      </c>
      <c r="B374" s="14">
        <v>5.6</v>
      </c>
      <c r="C374" s="13" t="s">
        <v>707</v>
      </c>
      <c r="D374" s="11" t="s">
        <v>706</v>
      </c>
    </row>
    <row r="375" spans="1:4" ht="15">
      <c r="A375" s="15">
        <v>24</v>
      </c>
      <c r="B375" s="14">
        <v>0.5</v>
      </c>
      <c r="C375" s="13" t="s">
        <v>3</v>
      </c>
      <c r="D375" s="11" t="s">
        <v>708</v>
      </c>
    </row>
    <row r="376" spans="1:4" ht="15">
      <c r="A376" s="15">
        <v>24</v>
      </c>
      <c r="B376" s="14">
        <v>1.8</v>
      </c>
      <c r="C376" s="13" t="s">
        <v>670</v>
      </c>
      <c r="D376" s="11" t="s">
        <v>709</v>
      </c>
    </row>
    <row r="377" spans="1:4" ht="15">
      <c r="A377" s="15">
        <v>24</v>
      </c>
      <c r="B377" s="14">
        <v>2.2999999999999998</v>
      </c>
      <c r="C377" s="13" t="s">
        <v>536</v>
      </c>
      <c r="D377" s="11" t="s">
        <v>710</v>
      </c>
    </row>
    <row r="378" spans="1:4" ht="15">
      <c r="A378" s="15">
        <v>24</v>
      </c>
      <c r="B378" s="14">
        <v>2.9</v>
      </c>
      <c r="C378" s="13" t="s">
        <v>350</v>
      </c>
      <c r="D378" s="11" t="s">
        <v>711</v>
      </c>
    </row>
    <row r="379" spans="1:4" ht="15">
      <c r="A379" s="15">
        <v>24</v>
      </c>
      <c r="B379" s="14" t="s">
        <v>87</v>
      </c>
      <c r="C379" s="13" t="s">
        <v>713</v>
      </c>
      <c r="D379" s="11" t="s">
        <v>712</v>
      </c>
    </row>
    <row r="380" spans="1:4" ht="15">
      <c r="A380" s="15">
        <v>24</v>
      </c>
      <c r="B380" s="14">
        <v>5.0999999999999996</v>
      </c>
      <c r="C380" s="13" t="s">
        <v>715</v>
      </c>
      <c r="D380" s="11" t="s">
        <v>714</v>
      </c>
    </row>
    <row r="381" spans="1:4" ht="15">
      <c r="A381" s="15">
        <v>24</v>
      </c>
      <c r="B381" s="14">
        <v>6.1</v>
      </c>
      <c r="C381" s="13" t="s">
        <v>717</v>
      </c>
      <c r="D381" s="11" t="s">
        <v>716</v>
      </c>
    </row>
    <row r="382" spans="1:4" ht="15">
      <c r="A382" s="15">
        <v>25</v>
      </c>
      <c r="B382" s="14" t="s">
        <v>87</v>
      </c>
      <c r="C382" s="13" t="s">
        <v>3</v>
      </c>
      <c r="D382" s="11" t="s">
        <v>718</v>
      </c>
    </row>
    <row r="383" spans="1:4" ht="15">
      <c r="A383" s="15">
        <v>25</v>
      </c>
      <c r="B383" s="14">
        <v>0.8</v>
      </c>
      <c r="C383" s="13" t="s">
        <v>571</v>
      </c>
      <c r="D383" s="11" t="s">
        <v>719</v>
      </c>
    </row>
    <row r="384" spans="1:4" ht="15">
      <c r="A384" s="15">
        <v>25</v>
      </c>
      <c r="B384" s="14">
        <v>1.9</v>
      </c>
      <c r="C384" s="13" t="s">
        <v>721</v>
      </c>
      <c r="D384" s="11" t="s">
        <v>720</v>
      </c>
    </row>
    <row r="385" spans="1:4" ht="15">
      <c r="A385" s="15">
        <v>26</v>
      </c>
      <c r="B385" s="14">
        <v>0.4</v>
      </c>
      <c r="C385" s="13" t="s">
        <v>3</v>
      </c>
      <c r="D385" s="11" t="s">
        <v>722</v>
      </c>
    </row>
    <row r="386" spans="1:4" ht="45">
      <c r="A386" s="15">
        <v>26</v>
      </c>
      <c r="B386" s="14" t="s">
        <v>87</v>
      </c>
      <c r="C386" s="13" t="s">
        <v>159</v>
      </c>
      <c r="D386" s="11" t="s">
        <v>723</v>
      </c>
    </row>
    <row r="387" spans="1:4" ht="15">
      <c r="A387" s="15">
        <v>26</v>
      </c>
      <c r="B387" s="14">
        <v>1.4</v>
      </c>
      <c r="C387" s="13" t="s">
        <v>725</v>
      </c>
      <c r="D387" s="11" t="s">
        <v>724</v>
      </c>
    </row>
    <row r="388" spans="1:4" ht="15">
      <c r="A388" s="15">
        <v>26</v>
      </c>
      <c r="B388" s="14">
        <v>1.9</v>
      </c>
      <c r="C388" s="13" t="s">
        <v>727</v>
      </c>
      <c r="D388" s="11" t="s">
        <v>726</v>
      </c>
    </row>
    <row r="389" spans="1:4" ht="15">
      <c r="A389" s="15">
        <v>26</v>
      </c>
      <c r="B389" s="14">
        <v>2.1</v>
      </c>
      <c r="C389" s="13" t="s">
        <v>15</v>
      </c>
      <c r="D389" s="11" t="s">
        <v>728</v>
      </c>
    </row>
    <row r="390" spans="1:4" ht="15">
      <c r="A390" s="15">
        <v>26</v>
      </c>
      <c r="B390" s="14">
        <v>2.4</v>
      </c>
      <c r="C390" s="13" t="s">
        <v>548</v>
      </c>
      <c r="D390" s="11" t="s">
        <v>729</v>
      </c>
    </row>
    <row r="391" spans="1:4" ht="15">
      <c r="A391" s="15">
        <v>26</v>
      </c>
      <c r="B391" s="14">
        <v>3.3</v>
      </c>
      <c r="C391" s="13" t="s">
        <v>184</v>
      </c>
      <c r="D391" s="11" t="s">
        <v>730</v>
      </c>
    </row>
    <row r="392" spans="1:4" ht="15">
      <c r="A392" s="15">
        <v>26</v>
      </c>
      <c r="B392" s="14">
        <v>4.7</v>
      </c>
      <c r="C392" s="13" t="s">
        <v>573</v>
      </c>
      <c r="D392" s="11" t="s">
        <v>731</v>
      </c>
    </row>
    <row r="393" spans="1:4" ht="15">
      <c r="A393" s="15">
        <v>27</v>
      </c>
      <c r="B393" s="14">
        <v>0.4</v>
      </c>
      <c r="C393" s="13" t="s">
        <v>3</v>
      </c>
      <c r="D393" s="11" t="s">
        <v>732</v>
      </c>
    </row>
    <row r="394" spans="1:4" ht="15">
      <c r="A394" s="15">
        <v>27</v>
      </c>
      <c r="B394" s="14">
        <v>1.2</v>
      </c>
      <c r="C394" s="13" t="s">
        <v>554</v>
      </c>
      <c r="D394" s="11" t="s">
        <v>733</v>
      </c>
    </row>
    <row r="395" spans="1:4" ht="15">
      <c r="A395" s="15">
        <v>27</v>
      </c>
      <c r="B395" s="14">
        <v>1.5</v>
      </c>
      <c r="C395" s="13" t="s">
        <v>673</v>
      </c>
      <c r="D395" s="11" t="s">
        <v>734</v>
      </c>
    </row>
    <row r="396" spans="1:4" ht="15">
      <c r="A396" s="15">
        <v>27</v>
      </c>
      <c r="B396" s="14">
        <v>2.1</v>
      </c>
      <c r="C396" s="13" t="s">
        <v>475</v>
      </c>
      <c r="D396" s="11" t="s">
        <v>735</v>
      </c>
    </row>
    <row r="397" spans="1:4" ht="15">
      <c r="A397" s="15">
        <v>27</v>
      </c>
      <c r="B397" s="14" t="s">
        <v>87</v>
      </c>
      <c r="C397" s="13" t="s">
        <v>737</v>
      </c>
      <c r="D397" s="11" t="s">
        <v>736</v>
      </c>
    </row>
    <row r="398" spans="1:4" ht="15">
      <c r="A398" s="15">
        <v>27</v>
      </c>
      <c r="B398" s="14">
        <v>3.4</v>
      </c>
      <c r="C398" s="13" t="s">
        <v>739</v>
      </c>
      <c r="D398" s="11" t="s">
        <v>738</v>
      </c>
    </row>
    <row r="399" spans="1:4" ht="15">
      <c r="A399" s="15">
        <v>27</v>
      </c>
      <c r="B399" s="14">
        <v>3.9</v>
      </c>
      <c r="C399" s="13" t="s">
        <v>175</v>
      </c>
      <c r="D399" s="11" t="s">
        <v>740</v>
      </c>
    </row>
    <row r="400" spans="1:4" ht="15">
      <c r="A400" s="15">
        <v>27</v>
      </c>
      <c r="B400" s="14" t="s">
        <v>87</v>
      </c>
      <c r="C400" s="13" t="s">
        <v>742</v>
      </c>
      <c r="D400" s="11" t="s">
        <v>741</v>
      </c>
    </row>
    <row r="401" spans="1:4" ht="15">
      <c r="A401" s="15">
        <v>27</v>
      </c>
      <c r="B401" s="14">
        <v>4.2</v>
      </c>
      <c r="C401" s="13" t="s">
        <v>513</v>
      </c>
      <c r="D401" s="11" t="s">
        <v>743</v>
      </c>
    </row>
    <row r="402" spans="1:4" ht="15">
      <c r="A402" s="15">
        <v>28</v>
      </c>
      <c r="B402" s="14">
        <v>0.7</v>
      </c>
      <c r="C402" s="13" t="s">
        <v>3</v>
      </c>
      <c r="D402" s="11" t="s">
        <v>744</v>
      </c>
    </row>
    <row r="403" spans="1:4" ht="15">
      <c r="A403" s="15">
        <v>28</v>
      </c>
      <c r="B403" s="14">
        <v>2.1</v>
      </c>
      <c r="C403" s="13" t="s">
        <v>302</v>
      </c>
      <c r="D403" s="11" t="s">
        <v>745</v>
      </c>
    </row>
    <row r="404" spans="1:4" ht="15">
      <c r="A404" s="15">
        <v>28</v>
      </c>
      <c r="B404" s="14">
        <v>2.4</v>
      </c>
      <c r="C404" s="13" t="s">
        <v>747</v>
      </c>
      <c r="D404" s="11" t="s">
        <v>746</v>
      </c>
    </row>
    <row r="405" spans="1:4" ht="15">
      <c r="A405" s="15">
        <v>28</v>
      </c>
      <c r="B405" s="14">
        <v>2.5</v>
      </c>
      <c r="C405" s="13" t="s">
        <v>749</v>
      </c>
      <c r="D405" s="11" t="s">
        <v>748</v>
      </c>
    </row>
    <row r="406" spans="1:4" ht="15">
      <c r="A406" s="15">
        <v>28</v>
      </c>
      <c r="B406" s="14">
        <v>4.0999999999999996</v>
      </c>
      <c r="C406" s="13" t="s">
        <v>751</v>
      </c>
      <c r="D406" s="11" t="s">
        <v>750</v>
      </c>
    </row>
    <row r="407" spans="1:4" ht="15">
      <c r="A407" s="12" t="s">
        <v>753</v>
      </c>
      <c r="B407" s="14" t="s">
        <v>87</v>
      </c>
      <c r="C407" s="13" t="s">
        <v>3</v>
      </c>
      <c r="D407" s="11" t="s">
        <v>752</v>
      </c>
    </row>
    <row r="408" spans="1:4" ht="15">
      <c r="A408" s="12" t="s">
        <v>753</v>
      </c>
      <c r="B408" s="14" t="s">
        <v>87</v>
      </c>
      <c r="C408" s="13" t="s">
        <v>557</v>
      </c>
      <c r="D408" s="11" t="s">
        <v>754</v>
      </c>
    </row>
    <row r="409" spans="1:4" ht="15">
      <c r="A409" s="12" t="s">
        <v>753</v>
      </c>
      <c r="B409" s="14">
        <v>31.4</v>
      </c>
      <c r="C409" s="13" t="s">
        <v>657</v>
      </c>
      <c r="D409" s="11" t="s">
        <v>755</v>
      </c>
    </row>
    <row r="410" spans="1:4" ht="15">
      <c r="A410" s="12" t="s">
        <v>753</v>
      </c>
      <c r="B410" s="14">
        <v>38.299999999999997</v>
      </c>
      <c r="C410" s="13" t="s">
        <v>613</v>
      </c>
      <c r="D410" s="11" t="s">
        <v>756</v>
      </c>
    </row>
    <row r="411" spans="1:4" ht="15">
      <c r="A411" s="12" t="s">
        <v>753</v>
      </c>
      <c r="B411" s="14">
        <v>42</v>
      </c>
      <c r="C411" s="13" t="s">
        <v>758</v>
      </c>
      <c r="D411" s="11" t="s">
        <v>757</v>
      </c>
    </row>
    <row r="412" spans="1:4" ht="15">
      <c r="A412" s="12" t="s">
        <v>753</v>
      </c>
      <c r="B412" s="14" t="s">
        <v>87</v>
      </c>
      <c r="C412" s="13" t="s">
        <v>760</v>
      </c>
      <c r="D412" s="11" t="s">
        <v>759</v>
      </c>
    </row>
    <row r="413" spans="1:4" ht="15">
      <c r="A413" s="12" t="s">
        <v>753</v>
      </c>
      <c r="B413" s="14">
        <v>0.9</v>
      </c>
      <c r="C413" s="13" t="s">
        <v>762</v>
      </c>
      <c r="D413" s="11" t="s">
        <v>761</v>
      </c>
    </row>
    <row r="414" spans="1:4" ht="15">
      <c r="A414" s="12" t="s">
        <v>764</v>
      </c>
      <c r="B414" s="14" t="s">
        <v>87</v>
      </c>
      <c r="C414" s="13" t="s">
        <v>632</v>
      </c>
      <c r="D414" s="11" t="s">
        <v>763</v>
      </c>
    </row>
    <row r="415" spans="1:4" ht="15">
      <c r="A415" s="12" t="s">
        <v>764</v>
      </c>
      <c r="B415" s="14" t="s">
        <v>87</v>
      </c>
      <c r="C415" s="13" t="s">
        <v>632</v>
      </c>
      <c r="D415" s="11" t="s">
        <v>769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" sqref="C2"/>
    </sheetView>
  </sheetViews>
  <sheetFormatPr baseColWidth="10" defaultRowHeight="12" x14ac:dyDescent="0"/>
  <cols>
    <col min="1" max="1" width="8.33203125" style="29" bestFit="1" customWidth="1"/>
    <col min="2" max="2" width="12" style="29" bestFit="1" customWidth="1"/>
    <col min="3" max="3" width="13" style="29" bestFit="1" customWidth="1"/>
    <col min="4" max="4" width="9.1640625" style="29" bestFit="1" customWidth="1"/>
    <col min="5" max="16384" width="10.83203125" style="29"/>
  </cols>
  <sheetData>
    <row r="1" spans="1:4" ht="15">
      <c r="A1" s="144" t="s">
        <v>1195</v>
      </c>
      <c r="B1" s="144" t="s">
        <v>1055</v>
      </c>
      <c r="C1" s="144" t="s">
        <v>1464</v>
      </c>
      <c r="D1" s="144" t="s">
        <v>1198</v>
      </c>
    </row>
    <row r="2" spans="1:4" ht="30" customHeight="1">
      <c r="A2" s="26" t="s">
        <v>1440</v>
      </c>
      <c r="B2" s="144">
        <v>1</v>
      </c>
      <c r="C2" s="144">
        <v>442</v>
      </c>
      <c r="D2" s="144" t="s">
        <v>1238</v>
      </c>
    </row>
    <row r="3" spans="1:4" ht="15" customHeight="1">
      <c r="A3" s="26" t="s">
        <v>1440</v>
      </c>
      <c r="B3" s="144">
        <v>1</v>
      </c>
      <c r="C3" s="144">
        <v>445</v>
      </c>
      <c r="D3" s="144" t="s">
        <v>1211</v>
      </c>
    </row>
    <row r="4" spans="1:4" ht="15">
      <c r="A4" s="26" t="s">
        <v>1440</v>
      </c>
      <c r="B4" s="144">
        <v>1</v>
      </c>
      <c r="C4" s="144">
        <v>450</v>
      </c>
      <c r="D4" s="144" t="s">
        <v>1500</v>
      </c>
    </row>
    <row r="5" spans="1:4" ht="15">
      <c r="A5" s="26" t="s">
        <v>1440</v>
      </c>
      <c r="B5" s="144">
        <v>1</v>
      </c>
      <c r="C5" s="144">
        <v>452</v>
      </c>
      <c r="D5" s="26" t="s">
        <v>1207</v>
      </c>
    </row>
    <row r="6" spans="1:4" ht="15">
      <c r="A6" s="26" t="s">
        <v>1440</v>
      </c>
      <c r="B6" s="144">
        <v>1</v>
      </c>
      <c r="C6" s="144">
        <v>469</v>
      </c>
      <c r="D6" s="144" t="s">
        <v>1501</v>
      </c>
    </row>
    <row r="7" spans="1:4" ht="15">
      <c r="A7" s="26" t="s">
        <v>1440</v>
      </c>
      <c r="B7" s="144">
        <v>1</v>
      </c>
      <c r="C7" s="144">
        <v>470</v>
      </c>
      <c r="D7" s="144" t="s">
        <v>1245</v>
      </c>
    </row>
    <row r="8" spans="1:4" ht="15">
      <c r="A8" s="144" t="s">
        <v>1289</v>
      </c>
      <c r="B8" s="144">
        <v>3</v>
      </c>
      <c r="C8" s="144">
        <v>61</v>
      </c>
      <c r="D8" s="144" t="s">
        <v>1245</v>
      </c>
    </row>
    <row r="9" spans="1:4" ht="15">
      <c r="A9" s="144" t="s">
        <v>1289</v>
      </c>
      <c r="B9" s="144">
        <v>3</v>
      </c>
      <c r="C9" s="144">
        <v>61</v>
      </c>
      <c r="D9" s="144" t="s">
        <v>1501</v>
      </c>
    </row>
    <row r="10" spans="1:4" ht="15">
      <c r="A10" s="26" t="s">
        <v>1300</v>
      </c>
      <c r="B10" s="144">
        <v>4</v>
      </c>
      <c r="C10" s="144">
        <v>31</v>
      </c>
      <c r="D10" s="144" t="s">
        <v>1500</v>
      </c>
    </row>
    <row r="11" spans="1:4" ht="15" customHeight="1">
      <c r="A11" s="26" t="s">
        <v>1300</v>
      </c>
      <c r="B11" s="144">
        <v>4</v>
      </c>
      <c r="C11" s="144">
        <v>33</v>
      </c>
      <c r="D11" s="26" t="s">
        <v>1207</v>
      </c>
    </row>
    <row r="12" spans="1:4" ht="15" customHeight="1">
      <c r="A12" s="26" t="s">
        <v>1300</v>
      </c>
      <c r="B12" s="144">
        <v>4</v>
      </c>
      <c r="C12" s="144">
        <v>32</v>
      </c>
      <c r="D12" s="144" t="s">
        <v>1238</v>
      </c>
    </row>
    <row r="13" spans="1:4" ht="15" customHeight="1">
      <c r="A13" s="26" t="s">
        <v>1300</v>
      </c>
      <c r="B13" s="144">
        <v>4</v>
      </c>
      <c r="C13" s="144">
        <v>32</v>
      </c>
      <c r="D13" s="144" t="s">
        <v>1211</v>
      </c>
    </row>
    <row r="14" spans="1:4" ht="15" customHeight="1">
      <c r="A14" s="26" t="s">
        <v>1300</v>
      </c>
      <c r="B14" s="144">
        <v>4</v>
      </c>
      <c r="C14" s="144">
        <v>34</v>
      </c>
      <c r="D14" s="144" t="s">
        <v>1248</v>
      </c>
    </row>
    <row r="15" spans="1:4" ht="15" customHeight="1">
      <c r="A15" s="26" t="s">
        <v>1300</v>
      </c>
      <c r="B15" s="144">
        <v>4</v>
      </c>
      <c r="C15" s="144">
        <v>34</v>
      </c>
      <c r="D15" s="144" t="s">
        <v>1220</v>
      </c>
    </row>
    <row r="16" spans="1:4" ht="15" customHeight="1">
      <c r="A16" s="26" t="s">
        <v>1300</v>
      </c>
      <c r="B16" s="144">
        <v>4</v>
      </c>
      <c r="C16" s="144">
        <v>34</v>
      </c>
      <c r="D16" s="144" t="s">
        <v>1216</v>
      </c>
    </row>
    <row r="17" spans="1:4" ht="15" customHeight="1">
      <c r="A17" s="144" t="s">
        <v>1298</v>
      </c>
      <c r="B17" s="144">
        <v>4</v>
      </c>
      <c r="C17" s="144">
        <v>86</v>
      </c>
      <c r="D17" s="144" t="s">
        <v>1502</v>
      </c>
    </row>
    <row r="18" spans="1:4" ht="15">
      <c r="A18" s="26" t="s">
        <v>1441</v>
      </c>
      <c r="B18" s="144">
        <v>7</v>
      </c>
      <c r="C18" s="144">
        <v>54</v>
      </c>
      <c r="D18" s="144" t="s">
        <v>1248</v>
      </c>
    </row>
    <row r="19" spans="1:4" ht="15">
      <c r="A19" s="26" t="s">
        <v>1441</v>
      </c>
      <c r="B19" s="144">
        <v>7</v>
      </c>
      <c r="C19" s="144">
        <v>55</v>
      </c>
      <c r="D19" s="144" t="s">
        <v>1238</v>
      </c>
    </row>
    <row r="20" spans="1:4" ht="15">
      <c r="A20" s="26" t="s">
        <v>1441</v>
      </c>
      <c r="B20" s="144">
        <v>7</v>
      </c>
      <c r="C20" s="144">
        <v>55</v>
      </c>
      <c r="D20" s="144" t="s">
        <v>1216</v>
      </c>
    </row>
    <row r="21" spans="1:4" ht="15">
      <c r="A21" s="26" t="s">
        <v>1441</v>
      </c>
      <c r="B21" s="144">
        <v>7</v>
      </c>
      <c r="C21" s="30">
        <v>76</v>
      </c>
      <c r="D21" s="144" t="s">
        <v>1220</v>
      </c>
    </row>
    <row r="22" spans="1:4" ht="15">
      <c r="A22" s="26" t="s">
        <v>1441</v>
      </c>
      <c r="B22" s="144">
        <v>7</v>
      </c>
      <c r="C22" s="30">
        <v>77</v>
      </c>
      <c r="D22" s="144" t="s">
        <v>1502</v>
      </c>
    </row>
    <row r="23" spans="1:4" ht="15">
      <c r="A23" s="26" t="s">
        <v>1441</v>
      </c>
      <c r="B23" s="144">
        <v>7</v>
      </c>
      <c r="C23" s="30">
        <v>78</v>
      </c>
      <c r="D23" s="26" t="s">
        <v>1207</v>
      </c>
    </row>
    <row r="24" spans="1:4" ht="15">
      <c r="A24" s="26" t="s">
        <v>1441</v>
      </c>
      <c r="B24" s="144">
        <v>7</v>
      </c>
      <c r="C24" s="30">
        <v>78</v>
      </c>
      <c r="D24" s="144" t="s">
        <v>1211</v>
      </c>
    </row>
    <row r="25" spans="1:4" ht="15">
      <c r="A25" s="26" t="s">
        <v>1441</v>
      </c>
      <c r="B25" s="144">
        <v>7</v>
      </c>
      <c r="C25" s="30">
        <v>81</v>
      </c>
      <c r="D25" s="144" t="s">
        <v>1500</v>
      </c>
    </row>
    <row r="26" spans="1:4" ht="15">
      <c r="A26" s="144" t="s">
        <v>1462</v>
      </c>
      <c r="B26" s="144">
        <v>20</v>
      </c>
      <c r="C26" s="144">
        <v>46</v>
      </c>
      <c r="D26" s="144" t="s">
        <v>1216</v>
      </c>
    </row>
    <row r="27" spans="1:4" ht="15">
      <c r="A27" s="144" t="s">
        <v>1462</v>
      </c>
      <c r="B27" s="144">
        <v>20</v>
      </c>
      <c r="C27" s="144">
        <v>54</v>
      </c>
      <c r="D27" s="144" t="s">
        <v>1501</v>
      </c>
    </row>
    <row r="28" spans="1:4" ht="15">
      <c r="A28" s="144" t="s">
        <v>1462</v>
      </c>
      <c r="B28" s="144">
        <v>20</v>
      </c>
      <c r="C28" s="144">
        <v>54</v>
      </c>
      <c r="D28" s="144" t="s">
        <v>1220</v>
      </c>
    </row>
    <row r="29" spans="1:4" ht="15">
      <c r="A29" s="144" t="s">
        <v>1462</v>
      </c>
      <c r="B29" s="144">
        <v>20</v>
      </c>
      <c r="C29" s="144">
        <v>55</v>
      </c>
      <c r="D29" s="144" t="s">
        <v>1245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5"/>
  <sheetViews>
    <sheetView workbookViewId="0">
      <selection activeCell="D40" sqref="D40"/>
    </sheetView>
  </sheetViews>
  <sheetFormatPr baseColWidth="10" defaultRowHeight="12" x14ac:dyDescent="0"/>
  <sheetData>
    <row r="1" spans="1:5">
      <c r="A1" s="98">
        <v>1</v>
      </c>
      <c r="B1" s="98">
        <v>1.5154000000000001</v>
      </c>
      <c r="C1" s="98">
        <v>1</v>
      </c>
      <c r="D1" s="98">
        <v>0</v>
      </c>
      <c r="E1" s="98">
        <v>5.8071999999999999</v>
      </c>
    </row>
    <row r="2" spans="1:5">
      <c r="A2" s="98">
        <v>2</v>
      </c>
      <c r="B2" s="98">
        <v>1.4843</v>
      </c>
      <c r="C2" s="98">
        <v>1</v>
      </c>
      <c r="D2" s="98">
        <v>1</v>
      </c>
      <c r="E2" s="98">
        <v>5.7276999999999996</v>
      </c>
    </row>
    <row r="3" spans="1:5">
      <c r="A3" s="98">
        <v>3</v>
      </c>
      <c r="B3" s="98">
        <v>1.4498</v>
      </c>
      <c r="C3" s="98">
        <v>1</v>
      </c>
      <c r="D3" s="98">
        <v>2</v>
      </c>
      <c r="E3" s="98">
        <v>5.6242999999999999</v>
      </c>
    </row>
    <row r="4" spans="1:5">
      <c r="A4" s="98">
        <v>4</v>
      </c>
      <c r="B4" s="98">
        <v>1.4117</v>
      </c>
      <c r="C4" s="98">
        <v>1</v>
      </c>
      <c r="D4" s="98">
        <v>3</v>
      </c>
      <c r="E4" s="98">
        <v>5.4946000000000002</v>
      </c>
    </row>
    <row r="5" spans="1:5">
      <c r="A5" s="98">
        <v>5</v>
      </c>
      <c r="B5" s="98">
        <v>1.3695999999999999</v>
      </c>
      <c r="C5" s="98">
        <v>1</v>
      </c>
      <c r="D5" s="98">
        <v>4</v>
      </c>
      <c r="E5" s="98">
        <v>5.3365</v>
      </c>
    </row>
    <row r="6" spans="1:5">
      <c r="A6" s="98">
        <v>6</v>
      </c>
      <c r="B6" s="98">
        <v>1.3234999999999999</v>
      </c>
      <c r="C6" s="98">
        <v>1</v>
      </c>
      <c r="D6" s="98">
        <v>5</v>
      </c>
      <c r="E6" s="98">
        <v>5.1478000000000002</v>
      </c>
    </row>
    <row r="7" spans="1:5">
      <c r="A7" s="98">
        <v>7</v>
      </c>
      <c r="B7" s="98">
        <v>1.2732000000000001</v>
      </c>
      <c r="C7" s="98">
        <v>1</v>
      </c>
      <c r="D7" s="98">
        <v>6</v>
      </c>
      <c r="E7" s="98">
        <v>4.9267000000000003</v>
      </c>
    </row>
    <row r="8" spans="1:5">
      <c r="A8" s="98">
        <v>8</v>
      </c>
      <c r="B8" s="98">
        <v>1.2185999999999999</v>
      </c>
      <c r="C8" s="98">
        <v>1</v>
      </c>
      <c r="D8" s="98">
        <v>7</v>
      </c>
      <c r="E8" s="98">
        <v>4.6714000000000002</v>
      </c>
    </row>
    <row r="9" spans="1:5">
      <c r="A9" s="98">
        <v>9</v>
      </c>
      <c r="B9" s="98">
        <v>1.1596</v>
      </c>
      <c r="C9" s="98">
        <v>1</v>
      </c>
      <c r="D9" s="98">
        <v>8</v>
      </c>
      <c r="E9" s="98">
        <v>4.3808999999999996</v>
      </c>
    </row>
    <row r="10" spans="1:5">
      <c r="A10" s="98">
        <v>10</v>
      </c>
      <c r="B10" s="98">
        <v>1.0964</v>
      </c>
      <c r="C10" s="98">
        <v>1</v>
      </c>
      <c r="D10" s="98">
        <v>9</v>
      </c>
      <c r="E10" s="98">
        <v>4.0545</v>
      </c>
    </row>
    <row r="11" spans="1:5">
      <c r="A11" s="98">
        <v>11</v>
      </c>
      <c r="B11" s="98">
        <v>1.0291999999999999</v>
      </c>
      <c r="C11" s="98">
        <v>1</v>
      </c>
      <c r="D11" s="98">
        <v>10</v>
      </c>
      <c r="E11" s="98">
        <v>3.6924000000000001</v>
      </c>
    </row>
    <row r="12" spans="1:5">
      <c r="A12" s="98">
        <v>12</v>
      </c>
      <c r="B12" s="98">
        <v>0.95830000000000004</v>
      </c>
      <c r="C12" s="98">
        <v>1</v>
      </c>
      <c r="D12" s="98">
        <v>11</v>
      </c>
      <c r="E12" s="98">
        <v>3.2955000000000001</v>
      </c>
    </row>
    <row r="13" spans="1:5">
      <c r="A13" s="98">
        <v>13</v>
      </c>
      <c r="B13" s="98">
        <v>0.88439999999999996</v>
      </c>
      <c r="C13" s="98">
        <v>1</v>
      </c>
      <c r="D13" s="98">
        <v>12</v>
      </c>
      <c r="E13" s="98">
        <v>2.8658000000000001</v>
      </c>
    </row>
    <row r="14" spans="1:5">
      <c r="A14" s="98">
        <v>14</v>
      </c>
      <c r="B14" s="98">
        <v>0.80820000000000003</v>
      </c>
      <c r="C14" s="98">
        <v>1</v>
      </c>
      <c r="D14" s="98">
        <v>13</v>
      </c>
      <c r="E14" s="98">
        <v>2.4060999999999999</v>
      </c>
    </row>
    <row r="15" spans="1:5">
      <c r="A15" s="98">
        <v>15</v>
      </c>
      <c r="B15" s="98">
        <v>0.73070000000000002</v>
      </c>
      <c r="C15" s="98">
        <v>1</v>
      </c>
      <c r="D15" s="98">
        <v>14</v>
      </c>
      <c r="E15" s="98">
        <v>1.9205000000000001</v>
      </c>
    </row>
    <row r="16" spans="1:5">
      <c r="A16" s="98">
        <v>16</v>
      </c>
      <c r="B16" s="98">
        <v>0.65300000000000002</v>
      </c>
      <c r="C16" s="98">
        <v>1</v>
      </c>
      <c r="D16" s="98">
        <v>15</v>
      </c>
      <c r="E16" s="98">
        <v>1.4137999999999999</v>
      </c>
    </row>
    <row r="17" spans="1:5">
      <c r="A17" s="98">
        <v>17</v>
      </c>
      <c r="B17" s="98">
        <v>0.57640000000000002</v>
      </c>
      <c r="C17" s="98">
        <v>1</v>
      </c>
      <c r="D17" s="98">
        <v>16</v>
      </c>
      <c r="E17" s="98">
        <v>0.89170000000000005</v>
      </c>
    </row>
    <row r="18" spans="1:5">
      <c r="A18" s="98">
        <v>18</v>
      </c>
      <c r="B18" s="98">
        <v>0.50219999999999998</v>
      </c>
      <c r="C18" s="98">
        <v>1</v>
      </c>
      <c r="D18" s="98">
        <v>17</v>
      </c>
      <c r="E18" s="98">
        <v>0.36049999999999999</v>
      </c>
    </row>
    <row r="19" spans="1:5">
      <c r="A19" s="98">
        <v>19</v>
      </c>
      <c r="B19" s="98">
        <v>0.43180000000000002</v>
      </c>
      <c r="C19" s="98">
        <v>1</v>
      </c>
      <c r="D19" s="98">
        <v>18</v>
      </c>
      <c r="E19" s="98">
        <v>-0.17330000000000001</v>
      </c>
    </row>
    <row r="20" spans="1:5">
      <c r="A20" s="98">
        <v>20</v>
      </c>
      <c r="B20" s="98">
        <v>0.36659999999999998</v>
      </c>
      <c r="C20" s="98">
        <v>1</v>
      </c>
      <c r="D20" s="98">
        <v>19</v>
      </c>
      <c r="E20" s="98">
        <v>-0.70309999999999995</v>
      </c>
    </row>
    <row r="21" spans="1:5">
      <c r="A21" s="98">
        <v>21</v>
      </c>
      <c r="B21" s="98">
        <v>0.30759999999999998</v>
      </c>
      <c r="C21" s="98">
        <v>1</v>
      </c>
      <c r="D21" s="98">
        <v>20</v>
      </c>
      <c r="E21" s="98">
        <v>-1.2225999999999999</v>
      </c>
    </row>
    <row r="22" spans="1:5">
      <c r="A22" s="98">
        <v>22</v>
      </c>
      <c r="B22" s="98">
        <v>0.25569999999999998</v>
      </c>
      <c r="C22" s="98">
        <v>1</v>
      </c>
      <c r="D22" s="98">
        <v>21</v>
      </c>
      <c r="E22" s="98">
        <v>-1.7261</v>
      </c>
    </row>
    <row r="23" spans="1:5">
      <c r="A23" s="98">
        <v>23</v>
      </c>
      <c r="B23" s="98">
        <v>0.21149999999999999</v>
      </c>
      <c r="C23" s="98">
        <v>1</v>
      </c>
      <c r="D23" s="98">
        <v>22</v>
      </c>
      <c r="E23" s="98">
        <v>-2.2088000000000001</v>
      </c>
    </row>
    <row r="24" spans="1:5">
      <c r="A24" s="98">
        <v>24</v>
      </c>
      <c r="B24" s="98">
        <v>0.17519999999999999</v>
      </c>
      <c r="C24" s="98">
        <v>1</v>
      </c>
      <c r="D24" s="98">
        <v>23</v>
      </c>
      <c r="E24" s="98">
        <v>-2.6665999999999999</v>
      </c>
    </row>
    <row r="25" spans="1:5">
      <c r="A25" s="98">
        <v>25</v>
      </c>
      <c r="B25" s="98">
        <v>0.14699999999999999</v>
      </c>
      <c r="C25" s="98">
        <v>1</v>
      </c>
      <c r="D25" s="98">
        <v>24</v>
      </c>
      <c r="E25" s="98">
        <v>-3.0964</v>
      </c>
    </row>
    <row r="26" spans="1:5">
      <c r="A26" s="98">
        <v>26</v>
      </c>
      <c r="B26" s="98">
        <v>0.12640000000000001</v>
      </c>
      <c r="C26" s="98">
        <v>1</v>
      </c>
      <c r="D26" s="98">
        <v>25</v>
      </c>
      <c r="E26" s="98">
        <v>-3.496</v>
      </c>
    </row>
    <row r="27" spans="1:5">
      <c r="A27" s="98">
        <v>27</v>
      </c>
      <c r="B27" s="98">
        <v>0.113</v>
      </c>
      <c r="C27" s="98">
        <v>1</v>
      </c>
      <c r="D27" s="98">
        <v>26</v>
      </c>
      <c r="E27" s="98">
        <v>-3.8639999999999999</v>
      </c>
    </row>
    <row r="28" spans="1:5">
      <c r="A28" s="98">
        <v>28</v>
      </c>
      <c r="B28" s="98">
        <v>0.106</v>
      </c>
      <c r="C28" s="98">
        <v>1</v>
      </c>
      <c r="D28" s="98">
        <v>27</v>
      </c>
      <c r="E28" s="98">
        <v>-4.1997</v>
      </c>
    </row>
    <row r="29" spans="1:5">
      <c r="A29" s="98">
        <v>29</v>
      </c>
      <c r="B29" s="98">
        <v>0.1048</v>
      </c>
      <c r="C29" s="98">
        <v>1</v>
      </c>
      <c r="D29" s="98">
        <v>28</v>
      </c>
      <c r="E29" s="98">
        <v>-4.5030999999999999</v>
      </c>
    </row>
    <row r="30" spans="1:5">
      <c r="A30" s="98">
        <v>30</v>
      </c>
      <c r="B30" s="98">
        <v>0.1084</v>
      </c>
      <c r="C30" s="98">
        <v>1</v>
      </c>
      <c r="D30" s="98">
        <v>29</v>
      </c>
      <c r="E30" s="98">
        <v>-4.7746000000000004</v>
      </c>
    </row>
    <row r="31" spans="1:5">
      <c r="A31" s="98">
        <v>31</v>
      </c>
      <c r="B31" s="98">
        <v>0.11609999999999999</v>
      </c>
      <c r="C31" s="98">
        <v>1</v>
      </c>
      <c r="D31" s="98">
        <v>30</v>
      </c>
      <c r="E31" s="98">
        <v>-5.0149999999999997</v>
      </c>
    </row>
    <row r="32" spans="1:5">
      <c r="A32" s="98">
        <v>32</v>
      </c>
      <c r="B32" s="98">
        <v>0.12709999999999999</v>
      </c>
      <c r="C32" s="98">
        <v>1</v>
      </c>
      <c r="D32" s="98">
        <v>31</v>
      </c>
      <c r="E32" s="98">
        <v>-5.2255000000000003</v>
      </c>
    </row>
    <row r="33" spans="1:5">
      <c r="A33" s="98">
        <v>33</v>
      </c>
      <c r="B33" s="98">
        <v>0.14069999999999999</v>
      </c>
      <c r="C33" s="98">
        <v>1</v>
      </c>
      <c r="D33" s="98">
        <v>32</v>
      </c>
      <c r="E33" s="98">
        <v>-5.4074999999999998</v>
      </c>
    </row>
    <row r="34" spans="1:5">
      <c r="A34" s="98">
        <v>34</v>
      </c>
      <c r="B34" s="98">
        <v>0.15620000000000001</v>
      </c>
      <c r="C34" s="98">
        <v>1</v>
      </c>
      <c r="D34" s="98">
        <v>33</v>
      </c>
      <c r="E34" s="98">
        <v>-5.5624000000000002</v>
      </c>
    </row>
    <row r="35" spans="1:5">
      <c r="A35" s="98">
        <v>35</v>
      </c>
      <c r="B35" s="98">
        <v>0.1731</v>
      </c>
      <c r="C35" s="98">
        <v>1</v>
      </c>
      <c r="D35" s="98">
        <v>34</v>
      </c>
      <c r="E35" s="98">
        <v>-5.6920000000000002</v>
      </c>
    </row>
    <row r="36" spans="1:5">
      <c r="A36" s="98">
        <v>36</v>
      </c>
      <c r="B36" s="98">
        <v>0.19089999999999999</v>
      </c>
      <c r="C36" s="98">
        <v>1</v>
      </c>
      <c r="D36" s="98">
        <v>35</v>
      </c>
      <c r="E36" s="98">
        <v>-5.798</v>
      </c>
    </row>
    <row r="37" spans="1:5">
      <c r="A37" s="98">
        <v>37</v>
      </c>
      <c r="B37" s="98">
        <v>0.2092</v>
      </c>
      <c r="C37" s="98">
        <v>1</v>
      </c>
      <c r="D37" s="98">
        <v>36</v>
      </c>
      <c r="E37" s="98">
        <v>-5.8821000000000003</v>
      </c>
    </row>
    <row r="38" spans="1:5">
      <c r="A38" s="98">
        <v>38</v>
      </c>
      <c r="B38" s="98">
        <v>0.248</v>
      </c>
      <c r="C38" s="98">
        <v>1</v>
      </c>
      <c r="D38" s="98">
        <v>37</v>
      </c>
      <c r="E38" s="98">
        <v>-6.6466000000000003</v>
      </c>
    </row>
    <row r="39" spans="1:5">
      <c r="A39" s="98">
        <v>39</v>
      </c>
      <c r="B39" s="98">
        <v>0.29549999999999998</v>
      </c>
      <c r="C39" s="98">
        <v>1</v>
      </c>
      <c r="D39" s="98">
        <v>38</v>
      </c>
      <c r="E39" s="98">
        <v>-7.3803999999999998</v>
      </c>
    </row>
    <row r="40" spans="1:5">
      <c r="A40" s="98">
        <v>40</v>
      </c>
      <c r="B40" s="98">
        <v>0.35160000000000002</v>
      </c>
      <c r="C40" s="98">
        <v>1</v>
      </c>
      <c r="D40" s="98">
        <v>39</v>
      </c>
      <c r="E40" s="98">
        <v>-8.0503</v>
      </c>
    </row>
    <row r="41" spans="1:5">
      <c r="A41" s="98">
        <v>41</v>
      </c>
      <c r="B41" s="98">
        <v>0.41499999999999998</v>
      </c>
      <c r="C41" s="98">
        <v>1</v>
      </c>
      <c r="D41" s="98">
        <v>40</v>
      </c>
      <c r="E41" s="98">
        <v>-8.6240000000000006</v>
      </c>
    </row>
    <row r="42" spans="1:5">
      <c r="A42" s="98">
        <v>42</v>
      </c>
      <c r="B42" s="98">
        <v>0.48320000000000002</v>
      </c>
      <c r="C42" s="98">
        <v>1</v>
      </c>
      <c r="D42" s="98">
        <v>41</v>
      </c>
      <c r="E42" s="98">
        <v>-9.0756999999999994</v>
      </c>
    </row>
    <row r="43" spans="1:5">
      <c r="A43" s="98">
        <v>43</v>
      </c>
      <c r="B43" s="98">
        <v>0.53469999999999995</v>
      </c>
      <c r="C43" s="98">
        <v>1</v>
      </c>
      <c r="D43" s="98">
        <v>42</v>
      </c>
      <c r="E43" s="98">
        <v>-9.3635000000000002</v>
      </c>
    </row>
    <row r="44" spans="1:5">
      <c r="A44" s="98">
        <v>44</v>
      </c>
      <c r="B44" s="98">
        <v>0.54249999999999998</v>
      </c>
      <c r="C44" s="98">
        <v>1</v>
      </c>
      <c r="D44" s="98">
        <v>43</v>
      </c>
      <c r="E44" s="98">
        <v>-9.4993999999999996</v>
      </c>
    </row>
    <row r="45" spans="1:5">
      <c r="A45" s="98">
        <v>45</v>
      </c>
      <c r="B45" s="98">
        <v>0.54969999999999997</v>
      </c>
      <c r="C45" s="98">
        <v>1</v>
      </c>
      <c r="D45" s="98">
        <v>44</v>
      </c>
      <c r="E45" s="98">
        <v>-9.5685000000000002</v>
      </c>
    </row>
    <row r="46" spans="1:5">
      <c r="A46" s="98">
        <v>46</v>
      </c>
      <c r="B46" s="98">
        <v>0.55630000000000002</v>
      </c>
      <c r="C46" s="98">
        <v>1</v>
      </c>
      <c r="D46" s="98">
        <v>45</v>
      </c>
      <c r="E46" s="98">
        <v>-9.5660000000000007</v>
      </c>
    </row>
    <row r="47" spans="1:5">
      <c r="A47" s="98">
        <v>47</v>
      </c>
      <c r="B47" s="98">
        <v>0.56289999999999996</v>
      </c>
      <c r="C47" s="98">
        <v>1</v>
      </c>
      <c r="D47" s="98">
        <v>46</v>
      </c>
      <c r="E47" s="98">
        <v>-9.4903999999999993</v>
      </c>
    </row>
    <row r="48" spans="1:5">
      <c r="A48" s="98">
        <v>48</v>
      </c>
      <c r="B48" s="98">
        <v>0.56969999999999998</v>
      </c>
      <c r="C48" s="98">
        <v>1</v>
      </c>
      <c r="D48" s="98">
        <v>47</v>
      </c>
      <c r="E48" s="98">
        <v>-9.3438999999999997</v>
      </c>
    </row>
    <row r="49" spans="1:5">
      <c r="A49" s="98">
        <v>49</v>
      </c>
      <c r="B49" s="98">
        <v>0.5585</v>
      </c>
      <c r="C49" s="98">
        <v>1</v>
      </c>
      <c r="D49" s="98">
        <v>48</v>
      </c>
      <c r="E49" s="98">
        <v>-9.2644000000000002</v>
      </c>
    </row>
    <row r="50" spans="1:5">
      <c r="A50" s="98">
        <v>50</v>
      </c>
      <c r="B50" s="98">
        <v>0.52929999999999999</v>
      </c>
      <c r="C50" s="98">
        <v>1</v>
      </c>
      <c r="D50" s="98">
        <v>49</v>
      </c>
      <c r="E50" s="98">
        <v>-9.26</v>
      </c>
    </row>
    <row r="51" spans="1:5">
      <c r="A51" s="98">
        <v>51</v>
      </c>
      <c r="B51" s="98">
        <v>0.50060000000000004</v>
      </c>
      <c r="C51" s="98">
        <v>1</v>
      </c>
      <c r="D51" s="98">
        <v>50</v>
      </c>
      <c r="E51" s="98">
        <v>-9.1982999999999997</v>
      </c>
    </row>
    <row r="52" spans="1:5">
      <c r="A52" s="98">
        <v>52</v>
      </c>
      <c r="B52" s="98">
        <v>0.47289999999999999</v>
      </c>
      <c r="C52" s="98">
        <v>1</v>
      </c>
      <c r="D52" s="98">
        <v>51</v>
      </c>
      <c r="E52" s="98">
        <v>-9.0794999999999995</v>
      </c>
    </row>
    <row r="53" spans="1:5">
      <c r="A53" s="98">
        <v>53</v>
      </c>
      <c r="B53" s="98">
        <v>0.44619999999999999</v>
      </c>
      <c r="C53" s="98">
        <v>1</v>
      </c>
      <c r="D53" s="98">
        <v>52</v>
      </c>
      <c r="E53" s="98">
        <v>-8.9062000000000001</v>
      </c>
    </row>
    <row r="54" spans="1:5">
      <c r="A54" s="98">
        <v>54</v>
      </c>
      <c r="B54" s="98">
        <v>0.42070000000000002</v>
      </c>
      <c r="C54" s="98">
        <v>1</v>
      </c>
      <c r="D54" s="98">
        <v>53</v>
      </c>
      <c r="E54" s="98">
        <v>-8.6832999999999991</v>
      </c>
    </row>
    <row r="55" spans="1:5">
      <c r="A55" s="98">
        <v>55</v>
      </c>
      <c r="B55" s="98">
        <v>0.39639999999999997</v>
      </c>
      <c r="C55" s="98">
        <v>1</v>
      </c>
      <c r="D55" s="98">
        <v>54</v>
      </c>
      <c r="E55" s="98">
        <v>-8.4170999999999996</v>
      </c>
    </row>
    <row r="56" spans="1:5">
      <c r="A56" s="98">
        <v>56</v>
      </c>
      <c r="B56" s="98">
        <v>0.37330000000000002</v>
      </c>
      <c r="C56" s="98">
        <v>1</v>
      </c>
      <c r="D56" s="98">
        <v>55</v>
      </c>
      <c r="E56" s="98">
        <v>-8.1155000000000008</v>
      </c>
    </row>
    <row r="57" spans="1:5">
      <c r="A57" s="98">
        <v>57</v>
      </c>
      <c r="B57" s="98">
        <v>0.35139999999999999</v>
      </c>
      <c r="C57" s="98">
        <v>1</v>
      </c>
      <c r="D57" s="98">
        <v>56</v>
      </c>
      <c r="E57" s="98">
        <v>-7.7868000000000004</v>
      </c>
    </row>
    <row r="58" spans="1:5">
      <c r="A58" s="98">
        <v>58</v>
      </c>
      <c r="B58" s="98">
        <v>0.33040000000000003</v>
      </c>
      <c r="C58" s="98">
        <v>1</v>
      </c>
      <c r="D58" s="98">
        <v>57</v>
      </c>
      <c r="E58" s="98">
        <v>-7.4390999999999998</v>
      </c>
    </row>
    <row r="59" spans="1:5">
      <c r="A59" s="98">
        <v>59</v>
      </c>
      <c r="B59" s="98">
        <v>0.33750000000000002</v>
      </c>
      <c r="C59" s="98">
        <v>1</v>
      </c>
      <c r="D59" s="98">
        <v>58</v>
      </c>
      <c r="E59" s="98">
        <v>-7.5282</v>
      </c>
    </row>
    <row r="60" spans="1:5">
      <c r="A60" s="98">
        <v>60</v>
      </c>
      <c r="B60" s="98">
        <v>0.3473</v>
      </c>
      <c r="C60" s="98">
        <v>1</v>
      </c>
      <c r="D60" s="98">
        <v>59</v>
      </c>
      <c r="E60" s="98">
        <v>-7.5906000000000002</v>
      </c>
    </row>
    <row r="61" spans="1:5">
      <c r="A61" s="98">
        <v>61</v>
      </c>
      <c r="B61" s="98">
        <v>0.35549999999999998</v>
      </c>
      <c r="C61" s="98">
        <v>1</v>
      </c>
      <c r="D61" s="98">
        <v>60</v>
      </c>
      <c r="E61" s="98">
        <v>-7.5678000000000001</v>
      </c>
    </row>
    <row r="62" spans="1:5">
      <c r="A62" s="98">
        <v>62</v>
      </c>
      <c r="B62" s="98">
        <v>0.36099999999999999</v>
      </c>
      <c r="C62" s="98">
        <v>1</v>
      </c>
      <c r="D62" s="98">
        <v>61</v>
      </c>
      <c r="E62" s="98">
        <v>-7.4595000000000002</v>
      </c>
    </row>
    <row r="63" spans="1:5">
      <c r="A63" s="98">
        <v>63</v>
      </c>
      <c r="B63" s="98">
        <v>0.36280000000000001</v>
      </c>
      <c r="C63" s="98">
        <v>1</v>
      </c>
      <c r="D63" s="98">
        <v>62</v>
      </c>
      <c r="E63" s="98">
        <v>-7.2702</v>
      </c>
    </row>
    <row r="64" spans="1:5">
      <c r="A64" s="98">
        <v>64</v>
      </c>
      <c r="B64" s="98">
        <v>0.36009999999999998</v>
      </c>
      <c r="C64" s="98">
        <v>1</v>
      </c>
      <c r="D64" s="98">
        <v>63</v>
      </c>
      <c r="E64" s="98">
        <v>-7.0094000000000003</v>
      </c>
    </row>
    <row r="65" spans="1:5">
      <c r="A65" s="98">
        <v>65</v>
      </c>
      <c r="B65" s="98">
        <v>0.33119999999999999</v>
      </c>
      <c r="C65" s="98">
        <v>1</v>
      </c>
      <c r="D65" s="98">
        <v>64</v>
      </c>
      <c r="E65" s="98">
        <v>-6.6997999999999998</v>
      </c>
    </row>
    <row r="66" spans="1:5">
      <c r="A66" s="98">
        <v>66</v>
      </c>
      <c r="B66" s="98">
        <v>0.28260000000000002</v>
      </c>
      <c r="C66" s="98">
        <v>1</v>
      </c>
      <c r="D66" s="98">
        <v>65</v>
      </c>
      <c r="E66" s="98">
        <v>-6.3040000000000003</v>
      </c>
    </row>
    <row r="67" spans="1:5">
      <c r="A67" s="98">
        <v>67</v>
      </c>
      <c r="B67" s="98">
        <v>0.2311</v>
      </c>
      <c r="C67" s="98">
        <v>1</v>
      </c>
      <c r="D67" s="98">
        <v>66</v>
      </c>
      <c r="E67" s="98">
        <v>-5.8117999999999999</v>
      </c>
    </row>
    <row r="68" spans="1:5">
      <c r="A68" s="98">
        <v>68</v>
      </c>
      <c r="B68" s="98">
        <v>0.18029999999999999</v>
      </c>
      <c r="C68" s="98">
        <v>1</v>
      </c>
      <c r="D68" s="98">
        <v>67</v>
      </c>
      <c r="E68" s="98">
        <v>-5.2390999999999996</v>
      </c>
    </row>
    <row r="69" spans="1:5">
      <c r="A69" s="98">
        <v>69</v>
      </c>
      <c r="B69" s="98">
        <v>0.13450000000000001</v>
      </c>
      <c r="C69" s="98">
        <v>1</v>
      </c>
      <c r="D69" s="98">
        <v>68</v>
      </c>
      <c r="E69" s="98">
        <v>-4.609</v>
      </c>
    </row>
    <row r="70" spans="1:5">
      <c r="A70" s="98">
        <v>70</v>
      </c>
      <c r="B70" s="98">
        <v>0.1042</v>
      </c>
      <c r="C70" s="98">
        <v>1</v>
      </c>
      <c r="D70" s="98">
        <v>69</v>
      </c>
      <c r="E70" s="98">
        <v>-4.1140999999999996</v>
      </c>
    </row>
    <row r="71" spans="1:5">
      <c r="A71" s="98">
        <v>71</v>
      </c>
      <c r="B71" s="98">
        <v>8.7400000000000005E-2</v>
      </c>
      <c r="C71" s="98">
        <v>1</v>
      </c>
      <c r="D71" s="98">
        <v>70</v>
      </c>
      <c r="E71" s="98">
        <v>-3.8247</v>
      </c>
    </row>
    <row r="72" spans="1:5">
      <c r="A72" s="98">
        <v>72</v>
      </c>
      <c r="B72" s="98">
        <v>7.3300000000000004E-2</v>
      </c>
      <c r="C72" s="98">
        <v>1</v>
      </c>
      <c r="D72" s="98">
        <v>71</v>
      </c>
      <c r="E72" s="98">
        <v>-3.4847999999999999</v>
      </c>
    </row>
    <row r="73" spans="1:5">
      <c r="A73" s="98">
        <v>73</v>
      </c>
      <c r="B73" s="98">
        <v>6.3799999999999996E-2</v>
      </c>
      <c r="C73" s="98">
        <v>1</v>
      </c>
      <c r="D73" s="98">
        <v>72</v>
      </c>
      <c r="E73" s="98">
        <v>-3.1011000000000002</v>
      </c>
    </row>
    <row r="74" spans="1:5">
      <c r="A74" s="98">
        <v>74</v>
      </c>
      <c r="B74" s="98">
        <v>6.0999999999999999E-2</v>
      </c>
      <c r="C74" s="98">
        <v>1</v>
      </c>
      <c r="D74" s="98">
        <v>73</v>
      </c>
      <c r="E74" s="98">
        <v>-2.6833</v>
      </c>
    </row>
    <row r="75" spans="1:5">
      <c r="A75" s="98">
        <v>75</v>
      </c>
      <c r="B75" s="98">
        <v>6.6699999999999995E-2</v>
      </c>
      <c r="C75" s="98">
        <v>1</v>
      </c>
      <c r="D75" s="98">
        <v>74</v>
      </c>
      <c r="E75" s="98">
        <v>-2.2437999999999998</v>
      </c>
    </row>
    <row r="76" spans="1:5">
      <c r="A76" s="98">
        <v>76</v>
      </c>
      <c r="B76" s="98">
        <v>8.2100000000000006E-2</v>
      </c>
      <c r="C76" s="98">
        <v>1</v>
      </c>
      <c r="D76" s="98">
        <v>75</v>
      </c>
      <c r="E76" s="98">
        <v>-1.7956000000000001</v>
      </c>
    </row>
    <row r="77" spans="1:5">
      <c r="A77" s="98">
        <v>77</v>
      </c>
      <c r="B77" s="98">
        <v>0.1076</v>
      </c>
      <c r="C77" s="98">
        <v>1</v>
      </c>
      <c r="D77" s="98">
        <v>76</v>
      </c>
      <c r="E77" s="98">
        <v>-1.3516999999999999</v>
      </c>
    </row>
    <row r="78" spans="1:5">
      <c r="A78" s="98">
        <v>78</v>
      </c>
      <c r="B78" s="98">
        <v>0.1429</v>
      </c>
      <c r="C78" s="98">
        <v>1</v>
      </c>
      <c r="D78" s="98">
        <v>77</v>
      </c>
      <c r="E78" s="98">
        <v>-0.92330000000000001</v>
      </c>
    </row>
    <row r="79" spans="1:5">
      <c r="A79" s="98">
        <v>79</v>
      </c>
      <c r="B79" s="98">
        <v>0.187</v>
      </c>
      <c r="C79" s="98">
        <v>1</v>
      </c>
      <c r="D79" s="98">
        <v>78</v>
      </c>
      <c r="E79" s="98">
        <v>-0.51919999999999999</v>
      </c>
    </row>
    <row r="80" spans="1:5">
      <c r="A80" s="98">
        <v>80</v>
      </c>
      <c r="B80" s="98">
        <v>0.25159999999999999</v>
      </c>
      <c r="C80" s="98">
        <v>1</v>
      </c>
      <c r="D80" s="98">
        <v>79</v>
      </c>
      <c r="E80" s="98">
        <v>-0.20899999999999999</v>
      </c>
    </row>
    <row r="81" spans="1:5">
      <c r="A81" s="98">
        <v>81</v>
      </c>
      <c r="B81" s="98">
        <v>0.33169999999999999</v>
      </c>
      <c r="C81" s="98">
        <v>1</v>
      </c>
      <c r="D81" s="98">
        <v>80</v>
      </c>
      <c r="E81" s="98">
        <v>0.1041</v>
      </c>
    </row>
    <row r="82" spans="1:5">
      <c r="A82" s="98">
        <v>82</v>
      </c>
      <c r="B82" s="98">
        <v>0.42559999999999998</v>
      </c>
      <c r="C82" s="98">
        <v>1</v>
      </c>
      <c r="D82" s="98">
        <v>81</v>
      </c>
      <c r="E82" s="98">
        <v>0.42509999999999998</v>
      </c>
    </row>
    <row r="83" spans="1:5">
      <c r="A83" s="98">
        <v>83</v>
      </c>
      <c r="B83" s="98">
        <v>0.53159999999999996</v>
      </c>
      <c r="C83" s="98">
        <v>1</v>
      </c>
      <c r="D83" s="98">
        <v>82</v>
      </c>
      <c r="E83" s="98">
        <v>0.74990000000000001</v>
      </c>
    </row>
    <row r="84" spans="1:5">
      <c r="A84" s="98">
        <v>84</v>
      </c>
      <c r="B84" s="98">
        <v>0.64710000000000001</v>
      </c>
      <c r="C84" s="98">
        <v>1</v>
      </c>
      <c r="D84" s="98">
        <v>83</v>
      </c>
      <c r="E84" s="98">
        <v>1.0749</v>
      </c>
    </row>
    <row r="85" spans="1:5">
      <c r="A85" s="98">
        <v>85</v>
      </c>
      <c r="B85" s="98">
        <v>0.76839999999999997</v>
      </c>
      <c r="C85" s="98">
        <v>1</v>
      </c>
      <c r="D85" s="98">
        <v>84</v>
      </c>
      <c r="E85" s="98">
        <v>1.3973</v>
      </c>
    </row>
    <row r="86" spans="1:5">
      <c r="A86" s="98">
        <v>86</v>
      </c>
      <c r="B86" s="98">
        <v>0.89149999999999996</v>
      </c>
      <c r="C86" s="98">
        <v>1</v>
      </c>
      <c r="D86" s="98">
        <v>85</v>
      </c>
      <c r="E86" s="98">
        <v>1.7145999999999999</v>
      </c>
    </row>
    <row r="87" spans="1:5">
      <c r="A87" s="98">
        <v>87</v>
      </c>
      <c r="B87" s="98">
        <v>1.0119</v>
      </c>
      <c r="C87" s="98">
        <v>1</v>
      </c>
      <c r="D87" s="98">
        <v>86</v>
      </c>
      <c r="E87" s="98">
        <v>2.0245000000000002</v>
      </c>
    </row>
    <row r="88" spans="1:5">
      <c r="A88" s="98">
        <v>88</v>
      </c>
      <c r="B88" s="98">
        <v>1.1259999999999999</v>
      </c>
      <c r="C88" s="98">
        <v>1</v>
      </c>
      <c r="D88" s="98">
        <v>87</v>
      </c>
      <c r="E88" s="98">
        <v>2.3243999999999998</v>
      </c>
    </row>
    <row r="89" spans="1:5">
      <c r="A89" s="98">
        <v>89</v>
      </c>
      <c r="B89" s="98">
        <v>1.2302</v>
      </c>
      <c r="C89" s="98">
        <v>1</v>
      </c>
      <c r="D89" s="98">
        <v>88</v>
      </c>
      <c r="E89" s="98">
        <v>2.6114000000000002</v>
      </c>
    </row>
    <row r="90" spans="1:5">
      <c r="A90" s="98">
        <v>90</v>
      </c>
      <c r="B90" s="98">
        <v>1.3225</v>
      </c>
      <c r="C90" s="98">
        <v>1</v>
      </c>
      <c r="D90" s="98">
        <v>89</v>
      </c>
      <c r="E90" s="98">
        <v>2.8820999999999999</v>
      </c>
    </row>
    <row r="91" spans="1:5">
      <c r="A91" s="98">
        <v>91</v>
      </c>
      <c r="B91" s="98">
        <v>1.4381999999999999</v>
      </c>
      <c r="C91" s="98">
        <v>1</v>
      </c>
      <c r="D91" s="98">
        <v>90</v>
      </c>
      <c r="E91" s="98">
        <v>3.2427999999999999</v>
      </c>
    </row>
    <row r="92" spans="1:5">
      <c r="A92" s="98">
        <v>92</v>
      </c>
      <c r="B92" s="98">
        <v>1.8859999999999999</v>
      </c>
      <c r="C92" s="98">
        <v>1</v>
      </c>
      <c r="D92" s="98">
        <v>91</v>
      </c>
      <c r="E92" s="98">
        <v>4.5537000000000001</v>
      </c>
    </row>
    <row r="93" spans="1:5">
      <c r="A93" s="98">
        <v>93</v>
      </c>
      <c r="B93" s="98">
        <v>2.3100999999999998</v>
      </c>
      <c r="C93" s="98">
        <v>1</v>
      </c>
      <c r="D93" s="98">
        <v>92</v>
      </c>
      <c r="E93" s="98">
        <v>5.7676999999999996</v>
      </c>
    </row>
    <row r="94" spans="1:5">
      <c r="A94" s="98">
        <v>94</v>
      </c>
      <c r="B94" s="98">
        <v>2.5360999999999998</v>
      </c>
      <c r="C94" s="98">
        <v>1</v>
      </c>
      <c r="D94" s="98">
        <v>93</v>
      </c>
      <c r="E94" s="98">
        <v>6.7276999999999996</v>
      </c>
    </row>
    <row r="95" spans="1:5">
      <c r="A95" s="98">
        <v>95</v>
      </c>
      <c r="B95" s="98">
        <v>2.6941000000000002</v>
      </c>
      <c r="C95" s="98">
        <v>1</v>
      </c>
      <c r="D95" s="98">
        <v>94</v>
      </c>
      <c r="E95" s="98">
        <v>7.6025999999999998</v>
      </c>
    </row>
    <row r="96" spans="1:5">
      <c r="A96" s="98">
        <v>96</v>
      </c>
      <c r="B96" s="98">
        <v>2.8479000000000001</v>
      </c>
      <c r="C96" s="98">
        <v>1</v>
      </c>
      <c r="D96" s="98">
        <v>95</v>
      </c>
      <c r="E96" s="98">
        <v>8.4314</v>
      </c>
    </row>
    <row r="97" spans="1:5">
      <c r="A97" s="98">
        <v>97</v>
      </c>
      <c r="B97" s="98">
        <v>2.9906000000000001</v>
      </c>
      <c r="C97" s="98">
        <v>1</v>
      </c>
      <c r="D97" s="98">
        <v>96</v>
      </c>
      <c r="E97" s="98">
        <v>9.1845999999999997</v>
      </c>
    </row>
    <row r="98" spans="1:5">
      <c r="A98" s="98">
        <v>98</v>
      </c>
      <c r="B98" s="98">
        <v>3.1152000000000002</v>
      </c>
      <c r="C98" s="98">
        <v>1</v>
      </c>
      <c r="D98" s="98">
        <v>97</v>
      </c>
      <c r="E98" s="98">
        <v>9.8370999999999995</v>
      </c>
    </row>
    <row r="99" spans="1:5">
      <c r="A99" s="98">
        <v>99</v>
      </c>
      <c r="B99" s="98">
        <v>3.2160000000000002</v>
      </c>
      <c r="C99" s="98">
        <v>1</v>
      </c>
      <c r="D99" s="98">
        <v>98</v>
      </c>
      <c r="E99" s="98">
        <v>10.370699999999999</v>
      </c>
    </row>
    <row r="100" spans="1:5">
      <c r="A100" s="98">
        <v>100</v>
      </c>
      <c r="B100" s="98">
        <v>3.2892999999999999</v>
      </c>
      <c r="C100" s="98">
        <v>1</v>
      </c>
      <c r="D100" s="98">
        <v>99</v>
      </c>
      <c r="E100" s="98">
        <v>10.776999999999999</v>
      </c>
    </row>
    <row r="101" spans="1:5">
      <c r="A101" s="98">
        <v>101</v>
      </c>
      <c r="B101" s="98">
        <v>3.3340000000000001</v>
      </c>
      <c r="C101" s="98">
        <v>1</v>
      </c>
      <c r="D101" s="98">
        <v>100</v>
      </c>
      <c r="E101" s="98">
        <v>11.0573</v>
      </c>
    </row>
    <row r="102" spans="1:5">
      <c r="A102" s="98">
        <v>102</v>
      </c>
      <c r="B102" s="98">
        <v>3.3515000000000001</v>
      </c>
      <c r="C102" s="98">
        <v>1</v>
      </c>
      <c r="D102" s="98">
        <v>101</v>
      </c>
      <c r="E102" s="98">
        <v>11.2212</v>
      </c>
    </row>
    <row r="103" spans="1:5">
      <c r="A103" s="98">
        <v>103</v>
      </c>
      <c r="B103" s="98">
        <v>3.4428999999999998</v>
      </c>
      <c r="C103" s="98">
        <v>1</v>
      </c>
      <c r="D103" s="98">
        <v>102</v>
      </c>
      <c r="E103" s="98">
        <v>11.4474</v>
      </c>
    </row>
    <row r="104" spans="1:5">
      <c r="A104" s="98">
        <v>104</v>
      </c>
      <c r="B104" s="98">
        <v>3.5222000000000002</v>
      </c>
      <c r="C104" s="98">
        <v>1</v>
      </c>
      <c r="D104" s="98">
        <v>103</v>
      </c>
      <c r="E104" s="98">
        <v>11.6477</v>
      </c>
    </row>
    <row r="105" spans="1:5">
      <c r="A105" s="98">
        <v>105</v>
      </c>
      <c r="B105" s="98">
        <v>3.5741999999999998</v>
      </c>
      <c r="C105" s="98">
        <v>1</v>
      </c>
      <c r="D105" s="98">
        <v>104</v>
      </c>
      <c r="E105" s="98">
        <v>11.803000000000001</v>
      </c>
    </row>
    <row r="106" spans="1:5">
      <c r="A106" s="98">
        <v>106</v>
      </c>
      <c r="B106" s="98">
        <v>3.5951</v>
      </c>
      <c r="C106" s="98">
        <v>1</v>
      </c>
      <c r="D106" s="98">
        <v>105</v>
      </c>
      <c r="E106" s="98">
        <v>11.9109</v>
      </c>
    </row>
    <row r="107" spans="1:5">
      <c r="A107" s="98">
        <v>107</v>
      </c>
      <c r="B107" s="98">
        <v>3.5823</v>
      </c>
      <c r="C107" s="98">
        <v>1</v>
      </c>
      <c r="D107" s="98">
        <v>106</v>
      </c>
      <c r="E107" s="98">
        <v>11.9702</v>
      </c>
    </row>
    <row r="108" spans="1:5">
      <c r="A108" s="98">
        <v>108</v>
      </c>
      <c r="B108" s="98">
        <v>3.5347</v>
      </c>
      <c r="C108" s="98">
        <v>1</v>
      </c>
      <c r="D108" s="98">
        <v>107</v>
      </c>
      <c r="E108" s="98">
        <v>11.9816</v>
      </c>
    </row>
    <row r="109" spans="1:5">
      <c r="A109" s="98">
        <v>109</v>
      </c>
      <c r="B109" s="98">
        <v>3.4525999999999999</v>
      </c>
      <c r="C109" s="98">
        <v>1</v>
      </c>
      <c r="D109" s="98">
        <v>108</v>
      </c>
      <c r="E109" s="98">
        <v>11.9466</v>
      </c>
    </row>
    <row r="110" spans="1:5">
      <c r="A110" s="98">
        <v>110</v>
      </c>
      <c r="B110" s="98">
        <v>3.3382000000000001</v>
      </c>
      <c r="C110" s="98">
        <v>1</v>
      </c>
      <c r="D110" s="98">
        <v>109</v>
      </c>
      <c r="E110" s="98">
        <v>11.867900000000001</v>
      </c>
    </row>
    <row r="111" spans="1:5">
      <c r="A111" s="98">
        <v>111</v>
      </c>
      <c r="B111" s="98">
        <v>3.1953</v>
      </c>
      <c r="C111" s="98">
        <v>1</v>
      </c>
      <c r="D111" s="98">
        <v>110</v>
      </c>
      <c r="E111" s="98">
        <v>11.7486</v>
      </c>
    </row>
    <row r="112" spans="1:5">
      <c r="A112" s="98">
        <v>112</v>
      </c>
      <c r="B112" s="98">
        <v>3.0287999999999999</v>
      </c>
      <c r="C112" s="98">
        <v>1</v>
      </c>
      <c r="D112" s="98">
        <v>111</v>
      </c>
      <c r="E112" s="98">
        <v>11.591799999999999</v>
      </c>
    </row>
    <row r="113" spans="1:5">
      <c r="A113" s="98">
        <v>113</v>
      </c>
      <c r="B113" s="98">
        <v>2.8443000000000001</v>
      </c>
      <c r="C113" s="98">
        <v>1</v>
      </c>
      <c r="D113" s="98">
        <v>112</v>
      </c>
      <c r="E113" s="98">
        <v>11.4008</v>
      </c>
    </row>
    <row r="114" spans="1:5">
      <c r="A114" s="98">
        <v>114</v>
      </c>
      <c r="B114" s="98">
        <v>2.6480999999999999</v>
      </c>
      <c r="C114" s="98">
        <v>1</v>
      </c>
      <c r="D114" s="98">
        <v>113</v>
      </c>
      <c r="E114" s="98">
        <v>11.178599999999999</v>
      </c>
    </row>
    <row r="115" spans="1:5">
      <c r="A115" s="98">
        <v>115</v>
      </c>
      <c r="B115" s="98">
        <v>2.4458000000000002</v>
      </c>
      <c r="C115" s="98">
        <v>1</v>
      </c>
      <c r="D115" s="98">
        <v>114</v>
      </c>
      <c r="E115" s="98">
        <v>10.9283</v>
      </c>
    </row>
    <row r="116" spans="1:5">
      <c r="A116" s="98">
        <v>116</v>
      </c>
      <c r="B116" s="98">
        <v>2.2429000000000001</v>
      </c>
      <c r="C116" s="98">
        <v>1</v>
      </c>
      <c r="D116" s="98">
        <v>115</v>
      </c>
      <c r="E116" s="98">
        <v>10.652900000000001</v>
      </c>
    </row>
    <row r="117" spans="1:5">
      <c r="A117" s="98">
        <v>117</v>
      </c>
      <c r="B117" s="98">
        <v>2.1720000000000002</v>
      </c>
      <c r="C117" s="98">
        <v>1</v>
      </c>
      <c r="D117" s="98">
        <v>116</v>
      </c>
      <c r="E117" s="98">
        <v>10.972099999999999</v>
      </c>
    </row>
    <row r="118" spans="1:5">
      <c r="A118" s="98">
        <v>118</v>
      </c>
      <c r="B118" s="98">
        <v>2.1772</v>
      </c>
      <c r="C118" s="98">
        <v>1</v>
      </c>
      <c r="D118" s="98">
        <v>117</v>
      </c>
      <c r="E118" s="98">
        <v>11.6646</v>
      </c>
    </row>
    <row r="119" spans="1:5">
      <c r="A119" s="98">
        <v>119</v>
      </c>
      <c r="B119" s="98">
        <v>2.1692999999999998</v>
      </c>
      <c r="C119" s="98">
        <v>1</v>
      </c>
      <c r="D119" s="98">
        <v>118</v>
      </c>
      <c r="E119" s="98">
        <v>12.303900000000001</v>
      </c>
    </row>
    <row r="120" spans="1:5">
      <c r="A120" s="98">
        <v>120</v>
      </c>
      <c r="B120" s="98">
        <v>2.1493000000000002</v>
      </c>
      <c r="C120" s="98">
        <v>1</v>
      </c>
      <c r="D120" s="98">
        <v>119</v>
      </c>
      <c r="E120" s="98">
        <v>12.879</v>
      </c>
    </row>
    <row r="121" spans="1:5">
      <c r="A121" s="98">
        <v>121</v>
      </c>
      <c r="B121" s="98">
        <v>2.1190000000000002</v>
      </c>
      <c r="C121" s="98">
        <v>1</v>
      </c>
      <c r="D121" s="98">
        <v>120</v>
      </c>
      <c r="E121" s="98">
        <v>13.3813</v>
      </c>
    </row>
    <row r="122" spans="1:5">
      <c r="A122" s="98">
        <v>122</v>
      </c>
      <c r="B122" s="98">
        <v>2.0806</v>
      </c>
      <c r="C122" s="98">
        <v>1</v>
      </c>
      <c r="D122" s="98">
        <v>121</v>
      </c>
      <c r="E122" s="98">
        <v>13.8047</v>
      </c>
    </row>
    <row r="123" spans="1:5">
      <c r="A123" s="98">
        <v>123</v>
      </c>
      <c r="B123" s="98">
        <v>2.0369999999999999</v>
      </c>
      <c r="C123" s="98">
        <v>1</v>
      </c>
      <c r="D123" s="98">
        <v>122</v>
      </c>
      <c r="E123" s="98">
        <v>14.145899999999999</v>
      </c>
    </row>
    <row r="124" spans="1:5">
      <c r="A124" s="98">
        <v>124</v>
      </c>
      <c r="B124" s="98">
        <v>1.9907999999999999</v>
      </c>
      <c r="C124" s="98">
        <v>1</v>
      </c>
      <c r="D124" s="98">
        <v>123</v>
      </c>
      <c r="E124" s="98">
        <v>14.404</v>
      </c>
    </row>
    <row r="125" spans="1:5">
      <c r="A125" s="98">
        <v>125</v>
      </c>
      <c r="B125" s="98">
        <v>1.9443999999999999</v>
      </c>
      <c r="C125" s="98">
        <v>1</v>
      </c>
      <c r="D125" s="98">
        <v>124</v>
      </c>
      <c r="E125" s="98">
        <v>14.580399999999999</v>
      </c>
    </row>
    <row r="126" spans="1:5">
      <c r="A126" s="98">
        <v>126</v>
      </c>
      <c r="B126" s="98">
        <v>1.8997999999999999</v>
      </c>
      <c r="C126" s="98">
        <v>1</v>
      </c>
      <c r="D126" s="98">
        <v>125</v>
      </c>
      <c r="E126" s="98">
        <v>14.6783</v>
      </c>
    </row>
    <row r="127" spans="1:5">
      <c r="A127" s="98">
        <v>127</v>
      </c>
      <c r="B127" s="98">
        <v>1.8584000000000001</v>
      </c>
      <c r="C127" s="98">
        <v>1</v>
      </c>
      <c r="D127" s="98">
        <v>126</v>
      </c>
      <c r="E127" s="98">
        <v>14.7026</v>
      </c>
    </row>
    <row r="128" spans="1:5">
      <c r="A128" s="98">
        <v>128</v>
      </c>
      <c r="B128" s="98">
        <v>1.8208</v>
      </c>
      <c r="C128" s="98">
        <v>1</v>
      </c>
      <c r="D128" s="98">
        <v>127</v>
      </c>
      <c r="E128" s="98">
        <v>14.6591</v>
      </c>
    </row>
    <row r="129" spans="1:5">
      <c r="A129" s="98">
        <v>129</v>
      </c>
      <c r="B129" s="98">
        <v>1.8892</v>
      </c>
      <c r="C129" s="98">
        <v>1</v>
      </c>
      <c r="D129" s="98">
        <v>128</v>
      </c>
      <c r="E129" s="98">
        <v>15.177</v>
      </c>
    </row>
    <row r="130" spans="1:5">
      <c r="A130" s="98">
        <v>130</v>
      </c>
      <c r="B130" s="98">
        <v>1.9568000000000001</v>
      </c>
      <c r="C130" s="98">
        <v>1</v>
      </c>
      <c r="D130" s="98">
        <v>129</v>
      </c>
      <c r="E130" s="98">
        <v>15.6706</v>
      </c>
    </row>
    <row r="131" spans="1:5">
      <c r="A131" s="98">
        <v>131</v>
      </c>
      <c r="B131" s="98">
        <v>2.0076999999999998</v>
      </c>
      <c r="C131" s="98">
        <v>1</v>
      </c>
      <c r="D131" s="98">
        <v>130</v>
      </c>
      <c r="E131" s="98">
        <v>16.046199999999999</v>
      </c>
    </row>
    <row r="132" spans="1:5">
      <c r="A132" s="98">
        <v>132</v>
      </c>
      <c r="B132" s="98">
        <v>2.0390000000000001</v>
      </c>
      <c r="C132" s="98">
        <v>1</v>
      </c>
      <c r="D132" s="98">
        <v>131</v>
      </c>
      <c r="E132" s="98">
        <v>16.285</v>
      </c>
    </row>
    <row r="133" spans="1:5">
      <c r="A133" s="98">
        <v>133</v>
      </c>
      <c r="B133" s="98">
        <v>2.0488</v>
      </c>
      <c r="C133" s="98">
        <v>1</v>
      </c>
      <c r="D133" s="98">
        <v>132</v>
      </c>
      <c r="E133" s="98">
        <v>16.375800000000002</v>
      </c>
    </row>
    <row r="134" spans="1:5">
      <c r="A134" s="98">
        <v>134</v>
      </c>
      <c r="B134" s="98">
        <v>2.0369999999999999</v>
      </c>
      <c r="C134" s="98">
        <v>1</v>
      </c>
      <c r="D134" s="98">
        <v>133</v>
      </c>
      <c r="E134" s="98">
        <v>16.316600000000001</v>
      </c>
    </row>
    <row r="135" spans="1:5">
      <c r="A135" s="98">
        <v>135</v>
      </c>
      <c r="B135" s="98">
        <v>2.0049999999999999</v>
      </c>
      <c r="C135" s="98">
        <v>1</v>
      </c>
      <c r="D135" s="98">
        <v>134</v>
      </c>
      <c r="E135" s="98">
        <v>16.114799999999999</v>
      </c>
    </row>
    <row r="136" spans="1:5">
      <c r="A136" s="98">
        <v>136</v>
      </c>
      <c r="B136" s="98">
        <v>1.9554</v>
      </c>
      <c r="C136" s="98">
        <v>1</v>
      </c>
      <c r="D136" s="98">
        <v>135</v>
      </c>
      <c r="E136" s="98">
        <v>15.785500000000001</v>
      </c>
    </row>
    <row r="137" spans="1:5">
      <c r="A137" s="98">
        <v>137</v>
      </c>
      <c r="B137" s="98">
        <v>1.8284</v>
      </c>
      <c r="C137" s="98">
        <v>1</v>
      </c>
      <c r="D137" s="98">
        <v>136</v>
      </c>
      <c r="E137" s="98">
        <v>15.5517</v>
      </c>
    </row>
    <row r="138" spans="1:5">
      <c r="A138" s="98">
        <v>138</v>
      </c>
      <c r="B138" s="98">
        <v>1.6815</v>
      </c>
      <c r="C138" s="98">
        <v>1</v>
      </c>
      <c r="D138" s="98">
        <v>137</v>
      </c>
      <c r="E138" s="98">
        <v>15.247299999999999</v>
      </c>
    </row>
    <row r="139" spans="1:5">
      <c r="A139" s="98">
        <v>139</v>
      </c>
      <c r="B139" s="98">
        <v>1.5245</v>
      </c>
      <c r="C139" s="98">
        <v>1</v>
      </c>
      <c r="D139" s="98">
        <v>138</v>
      </c>
      <c r="E139" s="98">
        <v>14.845800000000001</v>
      </c>
    </row>
    <row r="140" spans="1:5">
      <c r="A140" s="98">
        <v>140</v>
      </c>
      <c r="B140" s="98">
        <v>1.3611</v>
      </c>
      <c r="C140" s="98">
        <v>1</v>
      </c>
      <c r="D140" s="98">
        <v>139</v>
      </c>
      <c r="E140" s="98">
        <v>14.3459</v>
      </c>
    </row>
    <row r="141" spans="1:5">
      <c r="A141" s="98">
        <v>141</v>
      </c>
      <c r="B141" s="98">
        <v>1.1961999999999999</v>
      </c>
      <c r="C141" s="98">
        <v>1</v>
      </c>
      <c r="D141" s="98">
        <v>140</v>
      </c>
      <c r="E141" s="98">
        <v>13.7499</v>
      </c>
    </row>
    <row r="142" spans="1:5">
      <c r="A142" s="98">
        <v>142</v>
      </c>
      <c r="B142" s="98">
        <v>1.0347</v>
      </c>
      <c r="C142" s="98">
        <v>1</v>
      </c>
      <c r="D142" s="98">
        <v>141</v>
      </c>
      <c r="E142" s="98">
        <v>13.0641</v>
      </c>
    </row>
    <row r="143" spans="1:5">
      <c r="A143" s="98">
        <v>143</v>
      </c>
      <c r="B143" s="98">
        <v>0.88229999999999997</v>
      </c>
      <c r="C143" s="98">
        <v>1</v>
      </c>
      <c r="D143" s="98">
        <v>142</v>
      </c>
      <c r="E143" s="98">
        <v>12.298500000000001</v>
      </c>
    </row>
    <row r="144" spans="1:5">
      <c r="A144" s="98">
        <v>144</v>
      </c>
      <c r="B144" s="98">
        <v>0.74390000000000001</v>
      </c>
      <c r="C144" s="98">
        <v>1</v>
      </c>
      <c r="D144" s="98">
        <v>143</v>
      </c>
      <c r="E144" s="98">
        <v>11.4663</v>
      </c>
    </row>
    <row r="145" spans="1:5">
      <c r="A145" s="98">
        <v>145</v>
      </c>
      <c r="B145" s="98">
        <v>0.62409999999999999</v>
      </c>
      <c r="C145" s="98">
        <v>1</v>
      </c>
      <c r="D145" s="98">
        <v>144</v>
      </c>
      <c r="E145" s="98">
        <v>10.5832</v>
      </c>
    </row>
    <row r="146" spans="1:5">
      <c r="A146" s="98">
        <v>146</v>
      </c>
      <c r="B146" s="98">
        <v>0.52600000000000002</v>
      </c>
      <c r="C146" s="98">
        <v>1</v>
      </c>
      <c r="D146" s="98">
        <v>145</v>
      </c>
      <c r="E146" s="98">
        <v>9.6660000000000004</v>
      </c>
    </row>
    <row r="147" spans="1:5">
      <c r="A147" s="98">
        <v>147</v>
      </c>
      <c r="B147" s="98">
        <v>0.45179999999999998</v>
      </c>
      <c r="C147" s="98">
        <v>1</v>
      </c>
      <c r="D147" s="98">
        <v>146</v>
      </c>
      <c r="E147" s="98">
        <v>8.7317</v>
      </c>
    </row>
    <row r="148" spans="1:5">
      <c r="A148" s="98">
        <v>148</v>
      </c>
      <c r="B148" s="98">
        <v>0.40200000000000002</v>
      </c>
      <c r="C148" s="98">
        <v>1</v>
      </c>
      <c r="D148" s="98">
        <v>147</v>
      </c>
      <c r="E148" s="98">
        <v>7.7962999999999996</v>
      </c>
    </row>
    <row r="149" spans="1:5">
      <c r="A149" s="98">
        <v>149</v>
      </c>
      <c r="B149" s="98">
        <v>0.37609999999999999</v>
      </c>
      <c r="C149" s="98">
        <v>1</v>
      </c>
      <c r="D149" s="98">
        <v>148</v>
      </c>
      <c r="E149" s="98">
        <v>6.8739999999999997</v>
      </c>
    </row>
    <row r="150" spans="1:5">
      <c r="A150" s="98">
        <v>150</v>
      </c>
      <c r="B150" s="98">
        <v>0.37240000000000001</v>
      </c>
      <c r="C150" s="98">
        <v>1</v>
      </c>
      <c r="D150" s="98">
        <v>149</v>
      </c>
      <c r="E150" s="98">
        <v>5.9770000000000003</v>
      </c>
    </row>
    <row r="151" spans="1:5">
      <c r="A151" s="98">
        <v>151</v>
      </c>
      <c r="B151" s="98">
        <v>0.34179999999999999</v>
      </c>
      <c r="C151" s="98">
        <v>1</v>
      </c>
      <c r="D151" s="98">
        <v>150</v>
      </c>
      <c r="E151" s="98">
        <v>5.6326000000000001</v>
      </c>
    </row>
    <row r="152" spans="1:5">
      <c r="A152" s="98">
        <v>152</v>
      </c>
      <c r="B152" s="98">
        <v>0.29559999999999997</v>
      </c>
      <c r="C152" s="98">
        <v>1</v>
      </c>
      <c r="D152" s="98">
        <v>151</v>
      </c>
      <c r="E152" s="98">
        <v>5.4751000000000003</v>
      </c>
    </row>
    <row r="153" spans="1:5">
      <c r="A153" s="98">
        <v>153</v>
      </c>
      <c r="B153" s="98">
        <v>0.25209999999999999</v>
      </c>
      <c r="C153" s="98">
        <v>1</v>
      </c>
      <c r="D153" s="98">
        <v>152</v>
      </c>
      <c r="E153" s="98">
        <v>5.2695999999999996</v>
      </c>
    </row>
    <row r="154" spans="1:5">
      <c r="A154" s="98">
        <v>154</v>
      </c>
      <c r="B154" s="98">
        <v>0.2122</v>
      </c>
      <c r="C154" s="98">
        <v>1</v>
      </c>
      <c r="D154" s="98">
        <v>153</v>
      </c>
      <c r="E154" s="98">
        <v>5.0183</v>
      </c>
    </row>
    <row r="155" spans="1:5">
      <c r="A155" s="98">
        <v>155</v>
      </c>
      <c r="B155" s="98">
        <v>0.17630000000000001</v>
      </c>
      <c r="C155" s="98">
        <v>1</v>
      </c>
      <c r="D155" s="98">
        <v>154</v>
      </c>
      <c r="E155" s="98">
        <v>4.7252999999999998</v>
      </c>
    </row>
    <row r="156" spans="1:5">
      <c r="A156" s="98">
        <v>156</v>
      </c>
      <c r="B156" s="98">
        <v>0.14480000000000001</v>
      </c>
      <c r="C156" s="98">
        <v>1</v>
      </c>
      <c r="D156" s="98">
        <v>155</v>
      </c>
      <c r="E156" s="98">
        <v>4.3971</v>
      </c>
    </row>
    <row r="157" spans="1:5">
      <c r="A157" s="98">
        <v>157</v>
      </c>
      <c r="B157" s="98">
        <v>0.1176</v>
      </c>
      <c r="C157" s="98">
        <v>1</v>
      </c>
      <c r="D157" s="98">
        <v>156</v>
      </c>
      <c r="E157" s="98">
        <v>4.0412999999999997</v>
      </c>
    </row>
    <row r="158" spans="1:5">
      <c r="A158" s="98">
        <v>158</v>
      </c>
      <c r="B158" s="98">
        <v>9.4500000000000001E-2</v>
      </c>
      <c r="C158" s="98">
        <v>1</v>
      </c>
      <c r="D158" s="98">
        <v>157</v>
      </c>
      <c r="E158" s="98">
        <v>3.6667999999999998</v>
      </c>
    </row>
    <row r="159" spans="1:5">
      <c r="A159" s="98">
        <v>159</v>
      </c>
      <c r="B159" s="98">
        <v>7.4999999999999997E-2</v>
      </c>
      <c r="C159" s="98">
        <v>1</v>
      </c>
      <c r="D159" s="98">
        <v>158</v>
      </c>
      <c r="E159" s="98">
        <v>3.2824</v>
      </c>
    </row>
    <row r="160" spans="1:5">
      <c r="A160" s="98">
        <v>160</v>
      </c>
      <c r="B160" s="98">
        <v>5.8700000000000002E-2</v>
      </c>
      <c r="C160" s="98">
        <v>1</v>
      </c>
      <c r="D160" s="98">
        <v>159</v>
      </c>
      <c r="E160" s="98">
        <v>2.8963999999999999</v>
      </c>
    </row>
    <row r="161" spans="1:5">
      <c r="A161" s="98">
        <v>161</v>
      </c>
      <c r="B161" s="98">
        <v>5.3800000000000001E-2</v>
      </c>
      <c r="C161" s="98">
        <v>1</v>
      </c>
      <c r="D161" s="98">
        <v>160</v>
      </c>
      <c r="E161" s="98">
        <v>2.7673999999999999</v>
      </c>
    </row>
    <row r="162" spans="1:5">
      <c r="A162" s="98">
        <v>162</v>
      </c>
      <c r="B162" s="98">
        <v>7.1800000000000003E-2</v>
      </c>
      <c r="C162" s="98">
        <v>1</v>
      </c>
      <c r="D162" s="98">
        <v>161</v>
      </c>
      <c r="E162" s="98">
        <v>3.2281</v>
      </c>
    </row>
    <row r="163" spans="1:5">
      <c r="A163" s="98">
        <v>163</v>
      </c>
      <c r="B163" s="98">
        <v>9.2700000000000005E-2</v>
      </c>
      <c r="C163" s="98">
        <v>1</v>
      </c>
      <c r="D163" s="98">
        <v>162</v>
      </c>
      <c r="E163" s="98">
        <v>3.677</v>
      </c>
    </row>
    <row r="164" spans="1:5">
      <c r="A164" s="98">
        <v>164</v>
      </c>
      <c r="B164" s="98">
        <v>0.11600000000000001</v>
      </c>
      <c r="C164" s="98">
        <v>1</v>
      </c>
      <c r="D164" s="98">
        <v>163</v>
      </c>
      <c r="E164" s="98">
        <v>4.0949</v>
      </c>
    </row>
    <row r="165" spans="1:5">
      <c r="A165" s="98">
        <v>165</v>
      </c>
      <c r="B165" s="98">
        <v>0.1409</v>
      </c>
      <c r="C165" s="98">
        <v>1</v>
      </c>
      <c r="D165" s="98">
        <v>164</v>
      </c>
      <c r="E165" s="98">
        <v>4.4634</v>
      </c>
    </row>
    <row r="166" spans="1:5">
      <c r="A166" s="98">
        <v>166</v>
      </c>
      <c r="B166" s="98">
        <v>0.16639999999999999</v>
      </c>
      <c r="C166" s="98">
        <v>1</v>
      </c>
      <c r="D166" s="98">
        <v>165</v>
      </c>
      <c r="E166" s="98">
        <v>4.7675000000000001</v>
      </c>
    </row>
    <row r="167" spans="1:5">
      <c r="A167" s="98">
        <v>167</v>
      </c>
      <c r="B167" s="98">
        <v>0.1915</v>
      </c>
      <c r="C167" s="98">
        <v>1</v>
      </c>
      <c r="D167" s="98">
        <v>166</v>
      </c>
      <c r="E167" s="98">
        <v>4.9980000000000002</v>
      </c>
    </row>
    <row r="168" spans="1:5">
      <c r="A168" s="98">
        <v>168</v>
      </c>
      <c r="B168" s="98">
        <v>0.2152</v>
      </c>
      <c r="C168" s="98">
        <v>1</v>
      </c>
      <c r="D168" s="98">
        <v>167</v>
      </c>
      <c r="E168" s="98">
        <v>5.1524000000000001</v>
      </c>
    </row>
    <row r="169" spans="1:5">
      <c r="A169" s="98">
        <v>169</v>
      </c>
      <c r="B169" s="98">
        <v>0.22009999999999999</v>
      </c>
      <c r="C169" s="98">
        <v>1</v>
      </c>
      <c r="D169" s="98">
        <v>168</v>
      </c>
      <c r="E169" s="98">
        <v>4.3926999999999996</v>
      </c>
    </row>
    <row r="170" spans="1:5">
      <c r="A170" s="98">
        <v>170</v>
      </c>
      <c r="B170" s="98">
        <v>0.28470000000000001</v>
      </c>
      <c r="C170" s="98">
        <v>1</v>
      </c>
      <c r="D170" s="98">
        <v>169</v>
      </c>
      <c r="E170" s="98">
        <v>2.6547999999999998</v>
      </c>
    </row>
    <row r="171" spans="1:5">
      <c r="A171" s="98">
        <v>171</v>
      </c>
      <c r="B171" s="98">
        <v>0.43919999999999998</v>
      </c>
      <c r="C171" s="98">
        <v>1</v>
      </c>
      <c r="D171" s="98">
        <v>170</v>
      </c>
      <c r="E171" s="98">
        <v>0.92749999999999999</v>
      </c>
    </row>
    <row r="172" spans="1:5">
      <c r="A172" s="98">
        <v>172</v>
      </c>
      <c r="B172" s="98">
        <v>0.58750000000000002</v>
      </c>
      <c r="C172" s="98">
        <v>1</v>
      </c>
      <c r="D172" s="98">
        <v>171</v>
      </c>
      <c r="E172" s="98">
        <v>0.68089999999999995</v>
      </c>
    </row>
    <row r="173" spans="1:5">
      <c r="A173" s="98">
        <v>173</v>
      </c>
      <c r="B173" s="98">
        <v>0.72370000000000001</v>
      </c>
      <c r="C173" s="98">
        <v>1</v>
      </c>
      <c r="D173" s="98">
        <v>172</v>
      </c>
      <c r="E173" s="98">
        <v>0.56830000000000003</v>
      </c>
    </row>
    <row r="174" spans="1:5">
      <c r="A174" s="98">
        <v>174</v>
      </c>
      <c r="B174" s="98">
        <v>0.83679999999999999</v>
      </c>
      <c r="C174" s="98">
        <v>1</v>
      </c>
      <c r="D174" s="98">
        <v>173</v>
      </c>
      <c r="E174" s="98">
        <v>0.44600000000000001</v>
      </c>
    </row>
    <row r="175" spans="1:5">
      <c r="A175" s="98">
        <v>175</v>
      </c>
      <c r="B175" s="98">
        <v>0.91320000000000001</v>
      </c>
      <c r="C175" s="98">
        <v>1</v>
      </c>
      <c r="D175" s="98">
        <v>174</v>
      </c>
      <c r="E175" s="98">
        <v>0.33090000000000003</v>
      </c>
    </row>
    <row r="176" spans="1:5">
      <c r="A176" s="98">
        <v>176</v>
      </c>
      <c r="B176" s="98">
        <v>0.94469999999999998</v>
      </c>
      <c r="C176" s="98">
        <v>1</v>
      </c>
      <c r="D176" s="98">
        <v>175</v>
      </c>
      <c r="E176" s="98">
        <v>0.2384</v>
      </c>
    </row>
    <row r="177" spans="1:5">
      <c r="A177" s="98">
        <v>177</v>
      </c>
      <c r="B177" s="98">
        <v>0.92979999999999996</v>
      </c>
      <c r="C177" s="98">
        <v>1</v>
      </c>
      <c r="D177" s="98">
        <v>176</v>
      </c>
      <c r="E177" s="98">
        <v>0.1772</v>
      </c>
    </row>
    <row r="178" spans="1:5">
      <c r="A178" s="98">
        <v>178</v>
      </c>
      <c r="B178" s="98">
        <v>0.98380000000000001</v>
      </c>
      <c r="C178" s="98">
        <v>1</v>
      </c>
      <c r="D178" s="98">
        <v>177</v>
      </c>
      <c r="E178" s="98">
        <v>-0.1492</v>
      </c>
    </row>
    <row r="179" spans="1:5">
      <c r="A179" s="98">
        <v>179</v>
      </c>
      <c r="B179" s="98">
        <v>1.0881000000000001</v>
      </c>
      <c r="C179" s="98">
        <v>1</v>
      </c>
      <c r="D179" s="98">
        <v>178</v>
      </c>
      <c r="E179" s="98">
        <v>-0.63090000000000002</v>
      </c>
    </row>
    <row r="180" spans="1:5">
      <c r="A180" s="98">
        <v>180</v>
      </c>
      <c r="B180" s="98">
        <v>1.2008000000000001</v>
      </c>
      <c r="C180" s="98">
        <v>1</v>
      </c>
      <c r="D180" s="98">
        <v>179</v>
      </c>
      <c r="E180" s="98">
        <v>-1.1423000000000001</v>
      </c>
    </row>
    <row r="181" spans="1:5">
      <c r="A181" s="98">
        <v>181</v>
      </c>
      <c r="B181" s="98">
        <v>1.3190999999999999</v>
      </c>
      <c r="C181" s="98">
        <v>1</v>
      </c>
      <c r="D181" s="98">
        <v>180</v>
      </c>
      <c r="E181" s="98">
        <v>-1.6707000000000001</v>
      </c>
    </row>
    <row r="182" spans="1:5">
      <c r="A182" s="98">
        <v>182</v>
      </c>
      <c r="B182" s="98">
        <v>1.4387000000000001</v>
      </c>
      <c r="C182" s="98">
        <v>1</v>
      </c>
      <c r="D182" s="98">
        <v>181</v>
      </c>
      <c r="E182" s="98">
        <v>-2.1996000000000002</v>
      </c>
    </row>
    <row r="183" spans="1:5">
      <c r="A183" s="98">
        <v>183</v>
      </c>
      <c r="B183" s="98">
        <v>1.5548</v>
      </c>
      <c r="C183" s="98">
        <v>1</v>
      </c>
      <c r="D183" s="98">
        <v>182</v>
      </c>
      <c r="E183" s="98">
        <v>-2.7109999999999999</v>
      </c>
    </row>
    <row r="184" spans="1:5">
      <c r="A184" s="98">
        <v>184</v>
      </c>
      <c r="B184" s="98">
        <v>1.6623000000000001</v>
      </c>
      <c r="C184" s="98">
        <v>1</v>
      </c>
      <c r="D184" s="98">
        <v>183</v>
      </c>
      <c r="E184" s="98">
        <v>-3.1869999999999998</v>
      </c>
    </row>
    <row r="185" spans="1:5">
      <c r="A185" s="98">
        <v>185</v>
      </c>
      <c r="B185" s="98">
        <v>1.7566999999999999</v>
      </c>
      <c r="C185" s="98">
        <v>1</v>
      </c>
      <c r="D185" s="98">
        <v>184</v>
      </c>
      <c r="E185" s="98">
        <v>-3.6122000000000001</v>
      </c>
    </row>
    <row r="186" spans="1:5">
      <c r="A186" s="98">
        <v>186</v>
      </c>
      <c r="B186" s="98">
        <v>1.8348</v>
      </c>
      <c r="C186" s="98">
        <v>1</v>
      </c>
      <c r="D186" s="98">
        <v>185</v>
      </c>
      <c r="E186" s="98">
        <v>-3.9750999999999999</v>
      </c>
    </row>
    <row r="187" spans="1:5">
      <c r="A187" s="98">
        <v>187</v>
      </c>
      <c r="B187" s="98">
        <v>1.8949</v>
      </c>
      <c r="C187" s="98">
        <v>1</v>
      </c>
      <c r="D187" s="98">
        <v>186</v>
      </c>
      <c r="E187" s="98">
        <v>-4.2699999999999996</v>
      </c>
    </row>
    <row r="188" spans="1:5">
      <c r="A188" s="98">
        <v>188</v>
      </c>
      <c r="B188" s="98">
        <v>1.9371</v>
      </c>
      <c r="C188" s="98">
        <v>1</v>
      </c>
      <c r="D188" s="98">
        <v>187</v>
      </c>
      <c r="E188" s="98">
        <v>-4.4958</v>
      </c>
    </row>
    <row r="189" spans="1:5">
      <c r="A189" s="98">
        <v>189</v>
      </c>
      <c r="B189" s="98">
        <v>1.9412</v>
      </c>
      <c r="C189" s="98">
        <v>1</v>
      </c>
      <c r="D189" s="98">
        <v>188</v>
      </c>
      <c r="E189" s="98">
        <v>-4.6524000000000001</v>
      </c>
    </row>
    <row r="190" spans="1:5">
      <c r="A190" s="98">
        <v>190</v>
      </c>
      <c r="B190" s="98">
        <v>1.7379</v>
      </c>
      <c r="C190" s="98">
        <v>1</v>
      </c>
      <c r="D190" s="98">
        <v>189</v>
      </c>
      <c r="E190" s="98">
        <v>-4.7253999999999996</v>
      </c>
    </row>
    <row r="191" spans="1:5">
      <c r="A191" s="98">
        <v>191</v>
      </c>
      <c r="B191" s="98">
        <v>1.5249999999999999</v>
      </c>
      <c r="C191" s="98">
        <v>1</v>
      </c>
      <c r="D191" s="98">
        <v>190</v>
      </c>
      <c r="E191" s="98">
        <v>-4.7542999999999997</v>
      </c>
    </row>
    <row r="192" spans="1:5">
      <c r="A192" s="98">
        <v>192</v>
      </c>
      <c r="B192" s="98">
        <v>1.3095000000000001</v>
      </c>
      <c r="C192" s="98">
        <v>1</v>
      </c>
      <c r="D192" s="98">
        <v>191</v>
      </c>
      <c r="E192" s="98">
        <v>-4.7396000000000003</v>
      </c>
    </row>
    <row r="193" spans="1:5">
      <c r="A193" s="98">
        <v>193</v>
      </c>
      <c r="B193" s="98">
        <v>1.099</v>
      </c>
      <c r="C193" s="98">
        <v>1</v>
      </c>
      <c r="D193" s="98">
        <v>192</v>
      </c>
      <c r="E193" s="98">
        <v>-4.6836000000000002</v>
      </c>
    </row>
    <row r="194" spans="1:5">
      <c r="A194" s="98">
        <v>194</v>
      </c>
      <c r="B194" s="98">
        <v>0.90069999999999995</v>
      </c>
      <c r="C194" s="98">
        <v>1</v>
      </c>
      <c r="D194" s="98">
        <v>193</v>
      </c>
      <c r="E194" s="98">
        <v>-4.5900999999999996</v>
      </c>
    </row>
    <row r="195" spans="1:5">
      <c r="A195" s="98">
        <v>195</v>
      </c>
      <c r="B195" s="98">
        <v>0.72089999999999999</v>
      </c>
      <c r="C195" s="98">
        <v>1</v>
      </c>
      <c r="D195" s="98">
        <v>194</v>
      </c>
      <c r="E195" s="98">
        <v>-4.4634</v>
      </c>
    </row>
    <row r="196" spans="1:5">
      <c r="A196" s="98">
        <v>196</v>
      </c>
      <c r="B196" s="98">
        <v>0.56389999999999996</v>
      </c>
      <c r="C196" s="98">
        <v>1</v>
      </c>
      <c r="D196" s="98">
        <v>195</v>
      </c>
      <c r="E196" s="98">
        <v>-4.3079999999999998</v>
      </c>
    </row>
    <row r="197" spans="1:5">
      <c r="A197" s="98">
        <v>197</v>
      </c>
      <c r="B197" s="98">
        <v>0.43169999999999997</v>
      </c>
      <c r="C197" s="98">
        <v>1</v>
      </c>
      <c r="D197" s="98">
        <v>196</v>
      </c>
      <c r="E197" s="98">
        <v>-4.1283000000000003</v>
      </c>
    </row>
    <row r="198" spans="1:5">
      <c r="A198" s="98">
        <v>198</v>
      </c>
      <c r="B198" s="98">
        <v>0.37209999999999999</v>
      </c>
      <c r="C198" s="98">
        <v>1</v>
      </c>
      <c r="D198" s="98">
        <v>197</v>
      </c>
      <c r="E198" s="98">
        <v>-3.4647999999999999</v>
      </c>
    </row>
    <row r="199" spans="1:5">
      <c r="A199" s="98">
        <v>199</v>
      </c>
      <c r="B199" s="98">
        <v>0.312</v>
      </c>
      <c r="C199" s="98">
        <v>1</v>
      </c>
      <c r="D199" s="98">
        <v>198</v>
      </c>
      <c r="E199" s="98">
        <v>-2.7305999999999999</v>
      </c>
    </row>
    <row r="200" spans="1:5">
      <c r="A200" s="98">
        <v>200</v>
      </c>
      <c r="B200" s="98">
        <v>0.2535</v>
      </c>
      <c r="C200" s="98">
        <v>1</v>
      </c>
      <c r="D200" s="98">
        <v>199</v>
      </c>
      <c r="E200" s="98">
        <v>-1.9308000000000001</v>
      </c>
    </row>
    <row r="201" spans="1:5">
      <c r="A201" s="98">
        <v>201</v>
      </c>
      <c r="B201" s="98">
        <v>0.1993</v>
      </c>
      <c r="C201" s="98">
        <v>1</v>
      </c>
      <c r="D201" s="98">
        <v>200</v>
      </c>
      <c r="E201" s="98">
        <v>-1.0737000000000001</v>
      </c>
    </row>
    <row r="202" spans="1:5">
      <c r="A202" s="98">
        <v>202</v>
      </c>
      <c r="B202" s="98">
        <v>0.15229999999999999</v>
      </c>
      <c r="C202" s="98">
        <v>1</v>
      </c>
      <c r="D202" s="98">
        <v>201</v>
      </c>
      <c r="E202" s="98">
        <v>-0.1709</v>
      </c>
    </row>
    <row r="203" spans="1:5">
      <c r="A203" s="98">
        <v>203</v>
      </c>
      <c r="B203" s="98">
        <v>0.1153</v>
      </c>
      <c r="C203" s="98">
        <v>1</v>
      </c>
      <c r="D203" s="98">
        <v>202</v>
      </c>
      <c r="E203" s="98">
        <v>0.7631</v>
      </c>
    </row>
    <row r="204" spans="1:5">
      <c r="A204" s="98">
        <v>204</v>
      </c>
      <c r="B204" s="98">
        <v>9.1200000000000003E-2</v>
      </c>
      <c r="C204" s="98">
        <v>1</v>
      </c>
      <c r="D204" s="98">
        <v>203</v>
      </c>
      <c r="E204" s="98">
        <v>1.7113</v>
      </c>
    </row>
    <row r="205" spans="1:5">
      <c r="A205" s="98">
        <v>205</v>
      </c>
      <c r="B205" s="98">
        <v>8.2100000000000006E-2</v>
      </c>
      <c r="C205" s="98">
        <v>1</v>
      </c>
      <c r="D205" s="98">
        <v>204</v>
      </c>
      <c r="E205" s="98">
        <v>2.6558000000000002</v>
      </c>
    </row>
    <row r="206" spans="1:5">
      <c r="A206" s="98">
        <v>206</v>
      </c>
      <c r="B206" s="98">
        <v>8.9399999999999993E-2</v>
      </c>
      <c r="C206" s="98">
        <v>1</v>
      </c>
      <c r="D206" s="98">
        <v>205</v>
      </c>
      <c r="E206" s="98">
        <v>3.5785999999999998</v>
      </c>
    </row>
    <row r="207" spans="1:5">
      <c r="A207" s="98">
        <v>207</v>
      </c>
      <c r="B207" s="98">
        <v>0.1138</v>
      </c>
      <c r="C207" s="98">
        <v>1</v>
      </c>
      <c r="D207" s="98">
        <v>206</v>
      </c>
      <c r="E207" s="98">
        <v>4.4630000000000001</v>
      </c>
    </row>
    <row r="208" spans="1:5">
      <c r="A208" s="98">
        <v>208</v>
      </c>
      <c r="B208" s="98">
        <v>0.15490000000000001</v>
      </c>
      <c r="C208" s="98">
        <v>1</v>
      </c>
      <c r="D208" s="98">
        <v>207</v>
      </c>
      <c r="E208" s="98">
        <v>5.2946999999999997</v>
      </c>
    </row>
    <row r="209" spans="1:5">
      <c r="A209" s="98">
        <v>209</v>
      </c>
      <c r="B209" s="98">
        <v>0.21179999999999999</v>
      </c>
      <c r="C209" s="98">
        <v>1</v>
      </c>
      <c r="D209" s="98">
        <v>208</v>
      </c>
      <c r="E209" s="98">
        <v>6.0621999999999998</v>
      </c>
    </row>
    <row r="210" spans="1:5">
      <c r="A210" s="98">
        <v>210</v>
      </c>
      <c r="B210" s="98">
        <v>0.28270000000000001</v>
      </c>
      <c r="C210" s="98">
        <v>1</v>
      </c>
      <c r="D210" s="98">
        <v>209</v>
      </c>
      <c r="E210" s="98">
        <v>6.7576000000000001</v>
      </c>
    </row>
    <row r="211" spans="1:5">
      <c r="A211" s="98">
        <v>211</v>
      </c>
      <c r="B211" s="98">
        <v>0.3654</v>
      </c>
      <c r="C211" s="98">
        <v>1</v>
      </c>
      <c r="D211" s="98">
        <v>210</v>
      </c>
      <c r="E211" s="98">
        <v>7.3760000000000003</v>
      </c>
    </row>
    <row r="212" spans="1:5">
      <c r="A212" s="98">
        <v>212</v>
      </c>
      <c r="B212" s="98">
        <v>0.39879999999999999</v>
      </c>
      <c r="C212" s="98">
        <v>1</v>
      </c>
      <c r="D212" s="98">
        <v>211</v>
      </c>
      <c r="E212" s="98">
        <v>7.4612999999999996</v>
      </c>
    </row>
    <row r="213" spans="1:5">
      <c r="A213" s="98">
        <v>213</v>
      </c>
      <c r="B213" s="98">
        <v>0.37490000000000001</v>
      </c>
      <c r="C213" s="98">
        <v>1</v>
      </c>
      <c r="D213" s="98">
        <v>212</v>
      </c>
      <c r="E213" s="98">
        <v>7.0147000000000004</v>
      </c>
    </row>
    <row r="214" spans="1:5">
      <c r="A214" s="98">
        <v>214</v>
      </c>
      <c r="B214" s="98">
        <v>0.34960000000000002</v>
      </c>
      <c r="C214" s="98">
        <v>1</v>
      </c>
      <c r="D214" s="98">
        <v>213</v>
      </c>
      <c r="E214" s="98">
        <v>6.5002000000000004</v>
      </c>
    </row>
    <row r="215" spans="1:5">
      <c r="A215" s="98">
        <v>215</v>
      </c>
      <c r="B215" s="98">
        <v>0.32190000000000002</v>
      </c>
      <c r="C215" s="98">
        <v>1</v>
      </c>
      <c r="D215" s="98">
        <v>214</v>
      </c>
      <c r="E215" s="98">
        <v>5.9306999999999999</v>
      </c>
    </row>
    <row r="216" spans="1:5">
      <c r="A216" s="98">
        <v>216</v>
      </c>
      <c r="B216" s="98">
        <v>0.29160000000000003</v>
      </c>
      <c r="C216" s="98">
        <v>1</v>
      </c>
      <c r="D216" s="98">
        <v>215</v>
      </c>
      <c r="E216" s="98">
        <v>5.3215000000000003</v>
      </c>
    </row>
    <row r="217" spans="1:5">
      <c r="A217" s="98">
        <v>217</v>
      </c>
      <c r="B217" s="98">
        <v>0.25890000000000002</v>
      </c>
      <c r="C217" s="98">
        <v>1</v>
      </c>
      <c r="D217" s="98">
        <v>216</v>
      </c>
      <c r="E217" s="98">
        <v>4.6882000000000001</v>
      </c>
    </row>
    <row r="218" spans="1:5">
      <c r="A218" s="98">
        <v>218</v>
      </c>
      <c r="B218" s="98">
        <v>0.2243</v>
      </c>
      <c r="C218" s="98">
        <v>1</v>
      </c>
      <c r="D218" s="98">
        <v>217</v>
      </c>
      <c r="E218" s="98">
        <v>4.0461999999999998</v>
      </c>
    </row>
    <row r="219" spans="1:5">
      <c r="A219" s="98">
        <v>219</v>
      </c>
      <c r="B219" s="98">
        <v>0.18909999999999999</v>
      </c>
      <c r="C219" s="98">
        <v>1</v>
      </c>
      <c r="D219" s="98">
        <v>218</v>
      </c>
      <c r="E219" s="98">
        <v>3.4094000000000002</v>
      </c>
    </row>
    <row r="220" spans="1:5">
      <c r="A220" s="98">
        <v>220</v>
      </c>
      <c r="B220" s="98">
        <v>0.17549999999999999</v>
      </c>
      <c r="C220" s="98">
        <v>1</v>
      </c>
      <c r="D220" s="98">
        <v>219</v>
      </c>
      <c r="E220" s="98">
        <v>4.6132999999999997</v>
      </c>
    </row>
    <row r="221" spans="1:5">
      <c r="A221" s="98">
        <v>221</v>
      </c>
      <c r="B221" s="98">
        <v>0.16869999999999999</v>
      </c>
      <c r="C221" s="98">
        <v>1</v>
      </c>
      <c r="D221" s="98">
        <v>220</v>
      </c>
      <c r="E221" s="98">
        <v>4.0732999999999997</v>
      </c>
    </row>
    <row r="222" spans="1:5">
      <c r="A222" s="98">
        <v>222</v>
      </c>
      <c r="B222" s="98">
        <v>0.20219999999999999</v>
      </c>
      <c r="C222" s="98">
        <v>1</v>
      </c>
      <c r="D222" s="98">
        <v>221</v>
      </c>
      <c r="E222" s="98">
        <v>4.6239999999999997</v>
      </c>
    </row>
    <row r="223" spans="1:5">
      <c r="A223" s="98">
        <v>223</v>
      </c>
      <c r="B223" s="98">
        <v>0.19270000000000001</v>
      </c>
      <c r="C223" s="98">
        <v>1</v>
      </c>
      <c r="D223" s="98">
        <v>222</v>
      </c>
      <c r="E223" s="98">
        <v>4.9886999999999997</v>
      </c>
    </row>
    <row r="224" spans="1:5">
      <c r="A224" s="98">
        <v>224</v>
      </c>
      <c r="B224" s="98">
        <v>0.17169999999999999</v>
      </c>
      <c r="C224" s="98">
        <v>1</v>
      </c>
      <c r="D224" s="98">
        <v>223</v>
      </c>
      <c r="E224" s="98">
        <v>5.0815000000000001</v>
      </c>
    </row>
    <row r="225" spans="1:5">
      <c r="A225" s="98">
        <v>225</v>
      </c>
      <c r="B225" s="98">
        <v>0.1595</v>
      </c>
      <c r="C225" s="98">
        <v>1</v>
      </c>
      <c r="D225" s="98">
        <v>224</v>
      </c>
      <c r="E225" s="98">
        <v>5.1482999999999999</v>
      </c>
    </row>
    <row r="226" spans="1:5">
      <c r="A226" s="98">
        <v>226</v>
      </c>
      <c r="B226" s="98">
        <v>0.1925</v>
      </c>
      <c r="C226" s="98">
        <v>1</v>
      </c>
      <c r="D226" s="98">
        <v>225</v>
      </c>
      <c r="E226" s="98">
        <v>5.5633999999999997</v>
      </c>
    </row>
    <row r="227" spans="1:5">
      <c r="A227" s="98">
        <v>227</v>
      </c>
      <c r="B227" s="98">
        <v>0.24479999999999999</v>
      </c>
      <c r="C227" s="98">
        <v>1</v>
      </c>
      <c r="D227" s="98">
        <v>226</v>
      </c>
      <c r="E227" s="98">
        <v>5.9448999999999996</v>
      </c>
    </row>
    <row r="228" spans="1:5">
      <c r="A228" s="98">
        <v>228</v>
      </c>
      <c r="B228" s="98">
        <v>0.32500000000000001</v>
      </c>
      <c r="C228" s="98">
        <v>1</v>
      </c>
      <c r="D228" s="98">
        <v>227</v>
      </c>
      <c r="E228" s="98">
        <v>6.29</v>
      </c>
    </row>
    <row r="229" spans="1:5">
      <c r="A229" s="98">
        <v>229</v>
      </c>
      <c r="B229" s="98">
        <v>0.44080000000000003</v>
      </c>
      <c r="C229" s="98">
        <v>1</v>
      </c>
      <c r="D229" s="98">
        <v>228</v>
      </c>
      <c r="E229" s="98">
        <v>6.6006999999999998</v>
      </c>
    </row>
    <row r="230" spans="1:5">
      <c r="A230" s="98">
        <v>230</v>
      </c>
      <c r="B230" s="98">
        <v>0.59740000000000004</v>
      </c>
      <c r="C230" s="98">
        <v>1</v>
      </c>
      <c r="D230" s="98">
        <v>229</v>
      </c>
      <c r="E230" s="98">
        <v>6.8810000000000002</v>
      </c>
    </row>
    <row r="231" spans="1:5">
      <c r="A231" s="98">
        <v>231</v>
      </c>
      <c r="B231" s="98">
        <v>0.79620000000000002</v>
      </c>
      <c r="C231" s="98">
        <v>1</v>
      </c>
      <c r="D231" s="98">
        <v>230</v>
      </c>
      <c r="E231" s="98">
        <v>7.1336000000000004</v>
      </c>
    </row>
    <row r="232" spans="1:5">
      <c r="A232" s="98">
        <v>232</v>
      </c>
      <c r="B232" s="98">
        <v>0.9889</v>
      </c>
      <c r="C232" s="98">
        <v>1</v>
      </c>
      <c r="D232" s="98">
        <v>231</v>
      </c>
      <c r="E232" s="98">
        <v>7.7321999999999997</v>
      </c>
    </row>
    <row r="233" spans="1:5">
      <c r="A233" s="98">
        <v>233</v>
      </c>
      <c r="B233" s="98">
        <v>1.0302</v>
      </c>
      <c r="C233" s="98">
        <v>1</v>
      </c>
      <c r="D233" s="98">
        <v>232</v>
      </c>
      <c r="E233" s="98">
        <v>7.9581999999999997</v>
      </c>
    </row>
    <row r="234" spans="1:5">
      <c r="A234" s="98">
        <v>234</v>
      </c>
      <c r="B234" s="98">
        <v>1.0494000000000001</v>
      </c>
      <c r="C234" s="98">
        <v>1</v>
      </c>
      <c r="D234" s="98">
        <v>233</v>
      </c>
      <c r="E234" s="98">
        <v>8.0594000000000001</v>
      </c>
    </row>
    <row r="235" spans="1:5">
      <c r="A235" s="98">
        <v>235</v>
      </c>
      <c r="B235" s="98">
        <v>1.0455000000000001</v>
      </c>
      <c r="C235" s="98">
        <v>1</v>
      </c>
      <c r="D235" s="98">
        <v>234</v>
      </c>
      <c r="E235" s="98">
        <v>8.0300999999999991</v>
      </c>
    </row>
    <row r="236" spans="1:5">
      <c r="A236" s="98">
        <v>236</v>
      </c>
      <c r="B236" s="98">
        <v>1.0206999999999999</v>
      </c>
      <c r="C236" s="98">
        <v>1</v>
      </c>
      <c r="D236" s="98">
        <v>235</v>
      </c>
      <c r="E236" s="98">
        <v>7.8785999999999996</v>
      </c>
    </row>
    <row r="237" spans="1:5">
      <c r="A237" s="98">
        <v>237</v>
      </c>
      <c r="B237" s="98">
        <v>0.93610000000000004</v>
      </c>
      <c r="C237" s="98">
        <v>1</v>
      </c>
      <c r="D237" s="98">
        <v>236</v>
      </c>
      <c r="E237" s="98">
        <v>7.4058000000000002</v>
      </c>
    </row>
    <row r="238" spans="1:5">
      <c r="A238" s="98">
        <v>238</v>
      </c>
      <c r="B238" s="98">
        <v>0.84419999999999995</v>
      </c>
      <c r="C238" s="98">
        <v>1</v>
      </c>
      <c r="D238" s="98">
        <v>237</v>
      </c>
      <c r="E238" s="98">
        <v>6.8296000000000001</v>
      </c>
    </row>
    <row r="239" spans="1:5">
      <c r="A239" s="98">
        <v>239</v>
      </c>
      <c r="B239" s="98">
        <v>0.75190000000000001</v>
      </c>
      <c r="C239" s="98">
        <v>1</v>
      </c>
      <c r="D239" s="98">
        <v>238</v>
      </c>
      <c r="E239" s="98">
        <v>6.1757</v>
      </c>
    </row>
    <row r="240" spans="1:5">
      <c r="A240" s="98">
        <v>240</v>
      </c>
      <c r="B240" s="98">
        <v>0.66059999999999997</v>
      </c>
      <c r="C240" s="98">
        <v>1</v>
      </c>
      <c r="D240" s="98">
        <v>239</v>
      </c>
      <c r="E240" s="98">
        <v>5.4476000000000004</v>
      </c>
    </row>
    <row r="241" spans="1:5">
      <c r="A241" s="98">
        <v>241</v>
      </c>
      <c r="B241" s="98">
        <v>0.57230000000000003</v>
      </c>
      <c r="C241" s="98">
        <v>1</v>
      </c>
      <c r="D241" s="98">
        <v>240</v>
      </c>
      <c r="E241" s="98">
        <v>4.6516000000000002</v>
      </c>
    </row>
    <row r="242" spans="1:5">
      <c r="A242" s="98">
        <v>242</v>
      </c>
      <c r="B242" s="98">
        <v>0.4889</v>
      </c>
      <c r="C242" s="98">
        <v>1</v>
      </c>
      <c r="D242" s="98">
        <v>241</v>
      </c>
      <c r="E242" s="98">
        <v>3.7974000000000001</v>
      </c>
    </row>
    <row r="243" spans="1:5">
      <c r="A243" s="98">
        <v>243</v>
      </c>
      <c r="B243" s="98">
        <v>0.41239999999999999</v>
      </c>
      <c r="C243" s="98">
        <v>1</v>
      </c>
      <c r="D243" s="98">
        <v>242</v>
      </c>
      <c r="E243" s="98">
        <v>2.8976000000000002</v>
      </c>
    </row>
    <row r="244" spans="1:5">
      <c r="A244" s="98">
        <v>244</v>
      </c>
      <c r="B244" s="98">
        <v>0.3448</v>
      </c>
      <c r="C244" s="98">
        <v>1</v>
      </c>
      <c r="D244" s="98">
        <v>243</v>
      </c>
      <c r="E244" s="98">
        <v>1.9673</v>
      </c>
    </row>
    <row r="245" spans="1:5">
      <c r="A245" s="98">
        <v>245</v>
      </c>
      <c r="B245" s="98">
        <v>0.28770000000000001</v>
      </c>
      <c r="C245" s="98">
        <v>1</v>
      </c>
      <c r="D245" s="98">
        <v>244</v>
      </c>
      <c r="E245" s="98">
        <v>1.0234000000000001</v>
      </c>
    </row>
    <row r="246" spans="1:5">
      <c r="A246" s="98">
        <v>246</v>
      </c>
      <c r="B246" s="98">
        <v>0.2424</v>
      </c>
      <c r="C246" s="98">
        <v>1</v>
      </c>
      <c r="D246" s="98">
        <v>245</v>
      </c>
      <c r="E246" s="98">
        <v>8.3400000000000002E-2</v>
      </c>
    </row>
    <row r="247" spans="1:5">
      <c r="A247" s="98">
        <v>247</v>
      </c>
      <c r="B247" s="98">
        <v>0.20960000000000001</v>
      </c>
      <c r="C247" s="98">
        <v>1</v>
      </c>
      <c r="D247" s="98">
        <v>246</v>
      </c>
      <c r="E247" s="98">
        <v>-0.83560000000000001</v>
      </c>
    </row>
    <row r="248" spans="1:5">
      <c r="A248" s="98">
        <v>248</v>
      </c>
      <c r="B248" s="98">
        <v>0.18940000000000001</v>
      </c>
      <c r="C248" s="98">
        <v>1</v>
      </c>
      <c r="D248" s="98">
        <v>247</v>
      </c>
      <c r="E248" s="98">
        <v>-1.718</v>
      </c>
    </row>
    <row r="249" spans="1:5">
      <c r="A249" s="98">
        <v>249</v>
      </c>
      <c r="B249" s="98">
        <v>0.1812</v>
      </c>
      <c r="C249" s="98">
        <v>1</v>
      </c>
      <c r="D249" s="98">
        <v>248</v>
      </c>
      <c r="E249" s="98">
        <v>-2.5506000000000002</v>
      </c>
    </row>
    <row r="250" spans="1:5">
      <c r="A250" s="98">
        <v>250</v>
      </c>
      <c r="B250" s="98">
        <v>0.1842</v>
      </c>
      <c r="C250" s="98">
        <v>1</v>
      </c>
      <c r="D250" s="98">
        <v>249</v>
      </c>
      <c r="E250" s="98">
        <v>-3.323</v>
      </c>
    </row>
    <row r="251" spans="1:5">
      <c r="A251" s="98">
        <v>251</v>
      </c>
      <c r="B251" s="98">
        <v>0.1971</v>
      </c>
      <c r="C251" s="98">
        <v>1</v>
      </c>
      <c r="D251" s="98">
        <v>250</v>
      </c>
      <c r="E251" s="98">
        <v>-4.0279999999999996</v>
      </c>
    </row>
    <row r="252" spans="1:5">
      <c r="A252" s="98">
        <v>252</v>
      </c>
      <c r="B252" s="98">
        <v>0.1981</v>
      </c>
      <c r="C252" s="98">
        <v>1</v>
      </c>
      <c r="D252" s="98">
        <v>251</v>
      </c>
      <c r="E252" s="98">
        <v>-4.6083999999999996</v>
      </c>
    </row>
    <row r="253" spans="1:5">
      <c r="A253" s="98">
        <v>253</v>
      </c>
      <c r="B253" s="98">
        <v>0.1842</v>
      </c>
      <c r="C253" s="98">
        <v>1</v>
      </c>
      <c r="D253" s="98">
        <v>252</v>
      </c>
      <c r="E253" s="98">
        <v>-5.0704000000000002</v>
      </c>
    </row>
    <row r="254" spans="1:5">
      <c r="A254" s="98">
        <v>254</v>
      </c>
      <c r="B254" s="98">
        <v>0.19040000000000001</v>
      </c>
      <c r="C254" s="98">
        <v>1</v>
      </c>
      <c r="D254" s="98">
        <v>253</v>
      </c>
      <c r="E254" s="98">
        <v>-5.4833999999999996</v>
      </c>
    </row>
    <row r="255" spans="1:5">
      <c r="A255" s="98">
        <v>255</v>
      </c>
      <c r="B255" s="98">
        <v>0.21510000000000001</v>
      </c>
      <c r="C255" s="98">
        <v>1</v>
      </c>
      <c r="D255" s="98">
        <v>254</v>
      </c>
      <c r="E255" s="98">
        <v>-5.8188000000000004</v>
      </c>
    </row>
    <row r="256" spans="1:5">
      <c r="A256" s="98">
        <v>256</v>
      </c>
      <c r="B256" s="98">
        <v>0.25390000000000001</v>
      </c>
      <c r="C256" s="98">
        <v>1</v>
      </c>
      <c r="D256" s="98">
        <v>255</v>
      </c>
      <c r="E256" s="98">
        <v>-6.0566000000000004</v>
      </c>
    </row>
    <row r="257" spans="1:5">
      <c r="A257" s="98">
        <v>257</v>
      </c>
      <c r="B257" s="98">
        <v>0.27329999999999999</v>
      </c>
      <c r="C257" s="98">
        <v>1</v>
      </c>
      <c r="D257" s="98">
        <v>256</v>
      </c>
      <c r="E257" s="98">
        <v>-6.3563999999999998</v>
      </c>
    </row>
    <row r="258" spans="1:5">
      <c r="A258" s="98">
        <v>258</v>
      </c>
      <c r="B258" s="98">
        <v>0.28439999999999999</v>
      </c>
      <c r="C258" s="98">
        <v>1</v>
      </c>
      <c r="D258" s="98">
        <v>257</v>
      </c>
      <c r="E258" s="98">
        <v>-6.6974999999999998</v>
      </c>
    </row>
    <row r="259" spans="1:5">
      <c r="A259" s="98">
        <v>259</v>
      </c>
      <c r="B259" s="98">
        <v>0.2974</v>
      </c>
      <c r="C259" s="98">
        <v>1</v>
      </c>
      <c r="D259" s="98">
        <v>258</v>
      </c>
      <c r="E259" s="98">
        <v>-7.0125000000000002</v>
      </c>
    </row>
    <row r="260" spans="1:5">
      <c r="A260" s="98">
        <v>260</v>
      </c>
      <c r="B260" s="98">
        <v>0.31140000000000001</v>
      </c>
      <c r="C260" s="98">
        <v>1</v>
      </c>
      <c r="D260" s="98">
        <v>259</v>
      </c>
      <c r="E260" s="98">
        <v>-7.2908999999999997</v>
      </c>
    </row>
    <row r="261" spans="1:5">
      <c r="A261" s="98">
        <v>261</v>
      </c>
      <c r="B261" s="98">
        <v>0.32579999999999998</v>
      </c>
      <c r="C261" s="98">
        <v>1</v>
      </c>
      <c r="D261" s="98">
        <v>260</v>
      </c>
      <c r="E261" s="98">
        <v>-7.5229999999999997</v>
      </c>
    </row>
    <row r="262" spans="1:5">
      <c r="A262" s="98">
        <v>262</v>
      </c>
      <c r="B262" s="98">
        <v>0.34079999999999999</v>
      </c>
      <c r="C262" s="98">
        <v>1</v>
      </c>
      <c r="D262" s="98">
        <v>261</v>
      </c>
      <c r="E262" s="98">
        <v>-7.7001999999999997</v>
      </c>
    </row>
    <row r="263" spans="1:5">
      <c r="A263" s="98">
        <v>263</v>
      </c>
      <c r="B263" s="98">
        <v>0.35709999999999997</v>
      </c>
      <c r="C263" s="98">
        <v>1</v>
      </c>
      <c r="D263" s="98">
        <v>262</v>
      </c>
      <c r="E263" s="98">
        <v>-7.8156999999999996</v>
      </c>
    </row>
    <row r="264" spans="1:5">
      <c r="A264" s="98">
        <v>264</v>
      </c>
      <c r="B264" s="98">
        <v>0.376</v>
      </c>
      <c r="C264" s="98">
        <v>1</v>
      </c>
      <c r="D264" s="98">
        <v>263</v>
      </c>
      <c r="E264" s="98">
        <v>-7.8657000000000004</v>
      </c>
    </row>
    <row r="265" spans="1:5">
      <c r="A265" s="98">
        <v>265</v>
      </c>
      <c r="B265" s="98">
        <v>0.39889999999999998</v>
      </c>
      <c r="C265" s="98">
        <v>1</v>
      </c>
      <c r="D265" s="98">
        <v>264</v>
      </c>
      <c r="E265" s="98">
        <v>-7.8491999999999997</v>
      </c>
    </row>
    <row r="266" spans="1:5">
      <c r="A266" s="98">
        <v>266</v>
      </c>
      <c r="B266" s="98">
        <v>0.4274</v>
      </c>
      <c r="C266" s="98">
        <v>1</v>
      </c>
      <c r="D266" s="98">
        <v>265</v>
      </c>
      <c r="E266" s="98">
        <v>-7.7686000000000002</v>
      </c>
    </row>
    <row r="267" spans="1:5">
      <c r="A267" s="98">
        <v>267</v>
      </c>
      <c r="B267" s="98">
        <v>0.46239999999999998</v>
      </c>
      <c r="C267" s="98">
        <v>1</v>
      </c>
      <c r="D267" s="98">
        <v>266</v>
      </c>
      <c r="E267" s="98">
        <v>-7.6289999999999996</v>
      </c>
    </row>
    <row r="268" spans="1:5">
      <c r="A268" s="98">
        <v>268</v>
      </c>
      <c r="B268" s="98">
        <v>0.50229999999999997</v>
      </c>
      <c r="C268" s="98">
        <v>1</v>
      </c>
      <c r="D268" s="98">
        <v>267</v>
      </c>
      <c r="E268" s="98">
        <v>-7.5122999999999998</v>
      </c>
    </row>
    <row r="269" spans="1:5">
      <c r="A269" s="98">
        <v>269</v>
      </c>
      <c r="B269" s="98">
        <v>0.50770000000000004</v>
      </c>
      <c r="C269" s="98">
        <v>1</v>
      </c>
      <c r="D269" s="98">
        <v>268</v>
      </c>
      <c r="E269" s="98">
        <v>-7.1551999999999998</v>
      </c>
    </row>
    <row r="270" spans="1:5">
      <c r="A270" s="98">
        <v>270</v>
      </c>
      <c r="B270" s="98">
        <v>0.56910000000000005</v>
      </c>
      <c r="C270" s="98">
        <v>1</v>
      </c>
      <c r="D270" s="98">
        <v>269</v>
      </c>
      <c r="E270" s="98">
        <v>-7.8438999999999997</v>
      </c>
    </row>
    <row r="271" spans="1:5">
      <c r="A271" s="98">
        <v>271</v>
      </c>
      <c r="B271" s="98">
        <v>0.63980000000000004</v>
      </c>
      <c r="C271" s="98">
        <v>1</v>
      </c>
      <c r="D271" s="98">
        <v>270</v>
      </c>
      <c r="E271" s="98">
        <v>-8.6289999999999996</v>
      </c>
    </row>
    <row r="272" spans="1:5">
      <c r="A272" s="98">
        <v>272</v>
      </c>
      <c r="B272" s="98">
        <v>0.70760000000000001</v>
      </c>
      <c r="C272" s="98">
        <v>1</v>
      </c>
      <c r="D272" s="98">
        <v>271</v>
      </c>
      <c r="E272" s="98">
        <v>-9.3211999999999993</v>
      </c>
    </row>
    <row r="273" spans="1:5">
      <c r="A273" s="98">
        <v>273</v>
      </c>
      <c r="B273" s="98">
        <v>0.76959999999999995</v>
      </c>
      <c r="C273" s="98">
        <v>1</v>
      </c>
      <c r="D273" s="98">
        <v>272</v>
      </c>
      <c r="E273" s="98">
        <v>-9.8899000000000008</v>
      </c>
    </row>
    <row r="274" spans="1:5">
      <c r="A274" s="98">
        <v>274</v>
      </c>
      <c r="B274" s="98">
        <v>0.82410000000000005</v>
      </c>
      <c r="C274" s="98">
        <v>1</v>
      </c>
      <c r="D274" s="98">
        <v>273</v>
      </c>
      <c r="E274" s="98">
        <v>-10.313499999999999</v>
      </c>
    </row>
    <row r="275" spans="1:5">
      <c r="A275" s="98">
        <v>275</v>
      </c>
      <c r="B275" s="98">
        <v>0.86529999999999996</v>
      </c>
      <c r="C275" s="98">
        <v>1</v>
      </c>
      <c r="D275" s="98">
        <v>274</v>
      </c>
      <c r="E275" s="98">
        <v>-10.555400000000001</v>
      </c>
    </row>
    <row r="276" spans="1:5">
      <c r="A276" s="98">
        <v>276</v>
      </c>
      <c r="B276" s="98">
        <v>0.85770000000000002</v>
      </c>
      <c r="C276" s="98">
        <v>1</v>
      </c>
      <c r="D276" s="98">
        <v>275</v>
      </c>
      <c r="E276" s="98">
        <v>-10.439399999999999</v>
      </c>
    </row>
    <row r="277" spans="1:5">
      <c r="A277" s="98">
        <v>277</v>
      </c>
      <c r="B277" s="98">
        <v>0.84440000000000004</v>
      </c>
      <c r="C277" s="98">
        <v>1</v>
      </c>
      <c r="D277" s="98">
        <v>276</v>
      </c>
      <c r="E277" s="98">
        <v>-10.232799999999999</v>
      </c>
    </row>
    <row r="278" spans="1:5">
      <c r="A278" s="98">
        <v>278</v>
      </c>
      <c r="B278" s="98">
        <v>0.82389999999999997</v>
      </c>
      <c r="C278" s="98">
        <v>1</v>
      </c>
      <c r="D278" s="98">
        <v>277</v>
      </c>
      <c r="E278" s="98">
        <v>-9.9335000000000004</v>
      </c>
    </row>
    <row r="279" spans="1:5">
      <c r="A279" s="98">
        <v>279</v>
      </c>
      <c r="B279" s="98">
        <v>0.79469999999999996</v>
      </c>
      <c r="C279" s="98">
        <v>1</v>
      </c>
      <c r="D279" s="98">
        <v>278</v>
      </c>
      <c r="E279" s="98">
        <v>-9.5434000000000001</v>
      </c>
    </row>
    <row r="280" spans="1:5">
      <c r="A280" s="98">
        <v>280</v>
      </c>
      <c r="B280" s="98">
        <v>0.75619999999999998</v>
      </c>
      <c r="C280" s="98">
        <v>1</v>
      </c>
      <c r="D280" s="98">
        <v>279</v>
      </c>
      <c r="E280" s="98">
        <v>-9.0681999999999992</v>
      </c>
    </row>
    <row r="281" spans="1:5">
      <c r="A281" s="98">
        <v>281</v>
      </c>
      <c r="B281" s="98">
        <v>0.70840000000000003</v>
      </c>
      <c r="C281" s="98">
        <v>1</v>
      </c>
      <c r="D281" s="98">
        <v>280</v>
      </c>
      <c r="E281" s="98">
        <v>-8.5175999999999998</v>
      </c>
    </row>
    <row r="282" spans="1:5">
      <c r="A282" s="98">
        <v>282</v>
      </c>
      <c r="B282" s="98">
        <v>0.67120000000000002</v>
      </c>
      <c r="C282" s="98">
        <v>1</v>
      </c>
      <c r="D282" s="98">
        <v>281</v>
      </c>
      <c r="E282" s="98">
        <v>-8.1237999999999992</v>
      </c>
    </row>
    <row r="283" spans="1:5">
      <c r="A283" s="98">
        <v>283</v>
      </c>
      <c r="B283" s="98">
        <v>0.64770000000000005</v>
      </c>
      <c r="C283" s="98">
        <v>1</v>
      </c>
      <c r="D283" s="98">
        <v>282</v>
      </c>
      <c r="E283" s="98">
        <v>-7.9535999999999998</v>
      </c>
    </row>
    <row r="284" spans="1:5">
      <c r="A284" s="98">
        <v>284</v>
      </c>
      <c r="B284" s="98">
        <v>0.60709999999999997</v>
      </c>
      <c r="C284" s="98">
        <v>1</v>
      </c>
      <c r="D284" s="98">
        <v>283</v>
      </c>
      <c r="E284" s="98">
        <v>-7.6184000000000003</v>
      </c>
    </row>
    <row r="285" spans="1:5">
      <c r="A285" s="98">
        <v>285</v>
      </c>
      <c r="B285" s="98">
        <v>0.55469999999999997</v>
      </c>
      <c r="C285" s="98">
        <v>1</v>
      </c>
      <c r="D285" s="98">
        <v>284</v>
      </c>
      <c r="E285" s="98">
        <v>-6.7824999999999998</v>
      </c>
    </row>
    <row r="286" spans="1:5">
      <c r="A286" s="98">
        <v>286</v>
      </c>
      <c r="B286" s="98">
        <v>0.50360000000000005</v>
      </c>
      <c r="C286" s="98">
        <v>1</v>
      </c>
      <c r="D286" s="98">
        <v>285</v>
      </c>
      <c r="E286" s="98">
        <v>-5.8959999999999999</v>
      </c>
    </row>
    <row r="287" spans="1:5">
      <c r="A287" s="98">
        <v>287</v>
      </c>
      <c r="B287" s="98">
        <v>0.45450000000000002</v>
      </c>
      <c r="C287" s="98">
        <v>1</v>
      </c>
      <c r="D287" s="98">
        <v>286</v>
      </c>
      <c r="E287" s="98">
        <v>-4.9833999999999996</v>
      </c>
    </row>
    <row r="288" spans="1:5">
      <c r="A288" s="98">
        <v>288</v>
      </c>
      <c r="B288" s="98">
        <v>0.41449999999999998</v>
      </c>
      <c r="C288" s="98">
        <v>1</v>
      </c>
      <c r="D288" s="98">
        <v>287</v>
      </c>
      <c r="E288" s="98">
        <v>-4.0692000000000004</v>
      </c>
    </row>
    <row r="289" spans="1:5">
      <c r="A289" s="98">
        <v>289</v>
      </c>
      <c r="B289" s="98">
        <v>0.43780000000000002</v>
      </c>
      <c r="C289" s="98">
        <v>1</v>
      </c>
      <c r="D289" s="98">
        <v>288</v>
      </c>
      <c r="E289" s="98">
        <v>-3.1333000000000002</v>
      </c>
    </row>
    <row r="290" spans="1:5">
      <c r="A290" s="98">
        <v>290</v>
      </c>
      <c r="B290" s="98">
        <v>0.4713</v>
      </c>
      <c r="C290" s="98">
        <v>1</v>
      </c>
      <c r="D290" s="98">
        <v>289</v>
      </c>
      <c r="E290" s="98">
        <v>-2.1648000000000001</v>
      </c>
    </row>
    <row r="291" spans="1:5">
      <c r="A291" s="98">
        <v>291</v>
      </c>
      <c r="B291" s="98">
        <v>0.51149999999999995</v>
      </c>
      <c r="C291" s="98">
        <v>1</v>
      </c>
      <c r="D291" s="98">
        <v>290</v>
      </c>
      <c r="E291" s="98">
        <v>-1.1994</v>
      </c>
    </row>
    <row r="292" spans="1:5">
      <c r="A292" s="98">
        <v>292</v>
      </c>
      <c r="B292" s="98">
        <v>0.55479999999999996</v>
      </c>
      <c r="C292" s="98">
        <v>1</v>
      </c>
      <c r="D292" s="98">
        <v>291</v>
      </c>
      <c r="E292" s="98">
        <v>-0.26950000000000002</v>
      </c>
    </row>
    <row r="293" spans="1:5">
      <c r="A293" s="98">
        <v>293</v>
      </c>
      <c r="B293" s="98">
        <v>0.64449999999999996</v>
      </c>
      <c r="C293" s="98">
        <v>1</v>
      </c>
      <c r="D293" s="98">
        <v>292</v>
      </c>
      <c r="E293" s="98">
        <v>0.36670000000000003</v>
      </c>
    </row>
    <row r="294" spans="1:5">
      <c r="A294" s="98">
        <v>294</v>
      </c>
      <c r="B294" s="98">
        <v>0.79079999999999995</v>
      </c>
      <c r="C294" s="98">
        <v>1</v>
      </c>
      <c r="D294" s="98">
        <v>293</v>
      </c>
      <c r="E294" s="98">
        <v>0.76259999999999994</v>
      </c>
    </row>
    <row r="295" spans="1:5">
      <c r="A295" s="98">
        <v>295</v>
      </c>
      <c r="B295" s="98">
        <v>0.94569999999999999</v>
      </c>
      <c r="C295" s="98">
        <v>1</v>
      </c>
      <c r="D295" s="98">
        <v>294</v>
      </c>
      <c r="E295" s="98">
        <v>1.165</v>
      </c>
    </row>
    <row r="296" spans="1:5">
      <c r="A296" s="98">
        <v>296</v>
      </c>
      <c r="B296" s="98">
        <v>1.1017999999999999</v>
      </c>
      <c r="C296" s="98">
        <v>1</v>
      </c>
      <c r="D296" s="98">
        <v>295</v>
      </c>
      <c r="E296" s="98">
        <v>1.5653999999999999</v>
      </c>
    </row>
    <row r="297" spans="1:5">
      <c r="A297" s="98">
        <v>297</v>
      </c>
      <c r="B297" s="98">
        <v>1.2504999999999999</v>
      </c>
      <c r="C297" s="98">
        <v>1</v>
      </c>
      <c r="D297" s="98">
        <v>296</v>
      </c>
      <c r="E297" s="98">
        <v>1.9561999999999999</v>
      </c>
    </row>
    <row r="298" spans="1:5">
      <c r="A298" s="98">
        <v>298</v>
      </c>
      <c r="B298" s="98">
        <v>1.3841000000000001</v>
      </c>
      <c r="C298" s="98">
        <v>1</v>
      </c>
      <c r="D298" s="98">
        <v>297</v>
      </c>
      <c r="E298" s="98">
        <v>2.3302</v>
      </c>
    </row>
    <row r="299" spans="1:5">
      <c r="A299" s="98">
        <v>299</v>
      </c>
      <c r="B299" s="98">
        <v>1.4962</v>
      </c>
      <c r="C299" s="98">
        <v>1</v>
      </c>
      <c r="D299" s="98">
        <v>298</v>
      </c>
      <c r="E299" s="98">
        <v>2.6814</v>
      </c>
    </row>
    <row r="300" spans="1:5">
      <c r="A300" s="98">
        <v>300</v>
      </c>
      <c r="B300" s="98">
        <v>1.5831999999999999</v>
      </c>
      <c r="C300" s="98">
        <v>1</v>
      </c>
      <c r="D300" s="98">
        <v>299</v>
      </c>
      <c r="E300" s="98">
        <v>3.0044</v>
      </c>
    </row>
    <row r="301" spans="1:5">
      <c r="A301" s="98">
        <v>301</v>
      </c>
      <c r="B301" s="98">
        <v>1.6439999999999999</v>
      </c>
      <c r="C301" s="98">
        <v>1</v>
      </c>
      <c r="D301" s="98">
        <v>300</v>
      </c>
      <c r="E301" s="98">
        <v>3.2948</v>
      </c>
    </row>
    <row r="302" spans="1:5">
      <c r="A302" s="98">
        <v>302</v>
      </c>
      <c r="B302" s="98">
        <v>1.6800999999999999</v>
      </c>
      <c r="C302" s="98">
        <v>1</v>
      </c>
      <c r="D302" s="98">
        <v>301</v>
      </c>
      <c r="E302" s="98">
        <v>3.5495000000000001</v>
      </c>
    </row>
    <row r="303" spans="1:5">
      <c r="A303" s="98">
        <v>303</v>
      </c>
      <c r="B303" s="98">
        <v>1.7291000000000001</v>
      </c>
      <c r="C303" s="98">
        <v>1</v>
      </c>
      <c r="D303" s="98">
        <v>302</v>
      </c>
      <c r="E303" s="98">
        <v>4.2954999999999997</v>
      </c>
    </row>
    <row r="304" spans="1:5">
      <c r="A304" s="98">
        <v>304</v>
      </c>
      <c r="B304" s="98">
        <v>1.8205</v>
      </c>
      <c r="C304" s="98">
        <v>1</v>
      </c>
      <c r="D304" s="98">
        <v>303</v>
      </c>
      <c r="E304" s="98">
        <v>5.1471999999999998</v>
      </c>
    </row>
    <row r="305" spans="1:5">
      <c r="A305" s="98">
        <v>305</v>
      </c>
      <c r="B305" s="98">
        <v>1.9552</v>
      </c>
      <c r="C305" s="98">
        <v>1</v>
      </c>
      <c r="D305" s="98">
        <v>304</v>
      </c>
      <c r="E305" s="98">
        <v>6.0534999999999997</v>
      </c>
    </row>
    <row r="306" spans="1:5">
      <c r="A306" s="98">
        <v>306</v>
      </c>
      <c r="B306" s="98">
        <v>2.0674000000000001</v>
      </c>
      <c r="C306" s="98">
        <v>1</v>
      </c>
      <c r="D306" s="98">
        <v>305</v>
      </c>
      <c r="E306" s="98">
        <v>6.9535999999999998</v>
      </c>
    </row>
    <row r="307" spans="1:5">
      <c r="A307" s="98">
        <v>307</v>
      </c>
      <c r="B307" s="98">
        <v>2.1515</v>
      </c>
      <c r="C307" s="98">
        <v>1</v>
      </c>
      <c r="D307" s="98">
        <v>306</v>
      </c>
      <c r="E307" s="98">
        <v>7.8235000000000001</v>
      </c>
    </row>
    <row r="308" spans="1:5">
      <c r="A308" s="98">
        <v>308</v>
      </c>
      <c r="B308" s="98">
        <v>2.2050000000000001</v>
      </c>
      <c r="C308" s="98">
        <v>1</v>
      </c>
      <c r="D308" s="98">
        <v>307</v>
      </c>
      <c r="E308" s="98">
        <v>8.6377000000000006</v>
      </c>
    </row>
    <row r="309" spans="1:5">
      <c r="A309" s="98">
        <v>309</v>
      </c>
      <c r="B309" s="98">
        <v>2.2290000000000001</v>
      </c>
      <c r="C309" s="98">
        <v>1</v>
      </c>
      <c r="D309" s="98">
        <v>308</v>
      </c>
      <c r="E309" s="98">
        <v>9.3712999999999997</v>
      </c>
    </row>
    <row r="310" spans="1:5">
      <c r="A310" s="98">
        <v>310</v>
      </c>
      <c r="B310" s="98">
        <v>2.2271000000000001</v>
      </c>
      <c r="C310" s="98">
        <v>1</v>
      </c>
      <c r="D310" s="98">
        <v>309</v>
      </c>
      <c r="E310" s="98">
        <v>10.0031</v>
      </c>
    </row>
    <row r="311" spans="1:5">
      <c r="A311" s="98">
        <v>311</v>
      </c>
      <c r="B311" s="98">
        <v>2.2050000000000001</v>
      </c>
      <c r="C311" s="98">
        <v>1</v>
      </c>
      <c r="D311" s="98">
        <v>310</v>
      </c>
      <c r="E311" s="98">
        <v>10.518599999999999</v>
      </c>
    </row>
    <row r="312" spans="1:5">
      <c r="A312" s="98">
        <v>312</v>
      </c>
      <c r="B312" s="98">
        <v>2.2835000000000001</v>
      </c>
      <c r="C312" s="98">
        <v>1</v>
      </c>
      <c r="D312" s="98">
        <v>311</v>
      </c>
      <c r="E312" s="98">
        <v>11.305400000000001</v>
      </c>
    </row>
    <row r="313" spans="1:5">
      <c r="A313" s="98">
        <v>313</v>
      </c>
      <c r="B313" s="98">
        <v>2.4239000000000002</v>
      </c>
      <c r="C313" s="98">
        <v>1</v>
      </c>
      <c r="D313" s="98">
        <v>312</v>
      </c>
      <c r="E313" s="98">
        <v>12.34</v>
      </c>
    </row>
    <row r="314" spans="1:5">
      <c r="A314" s="98">
        <v>314</v>
      </c>
      <c r="B314" s="98">
        <v>2.544</v>
      </c>
      <c r="C314" s="98">
        <v>1</v>
      </c>
      <c r="D314" s="98">
        <v>313</v>
      </c>
      <c r="E314" s="98">
        <v>13.370200000000001</v>
      </c>
    </row>
    <row r="315" spans="1:5">
      <c r="A315" s="98">
        <v>315</v>
      </c>
      <c r="B315" s="98">
        <v>2.6387999999999998</v>
      </c>
      <c r="C315" s="98">
        <v>1</v>
      </c>
      <c r="D315" s="98">
        <v>314</v>
      </c>
      <c r="E315" s="98">
        <v>14.375299999999999</v>
      </c>
    </row>
    <row r="316" spans="1:5">
      <c r="A316" s="98">
        <v>316</v>
      </c>
      <c r="B316" s="98">
        <v>2.7052999999999998</v>
      </c>
      <c r="C316" s="98">
        <v>1</v>
      </c>
      <c r="D316" s="98">
        <v>315</v>
      </c>
      <c r="E316" s="98">
        <v>15.3329</v>
      </c>
    </row>
    <row r="317" spans="1:5">
      <c r="A317" s="98">
        <v>317</v>
      </c>
      <c r="B317" s="98">
        <v>2.7429999999999999</v>
      </c>
      <c r="C317" s="98">
        <v>1</v>
      </c>
      <c r="D317" s="98">
        <v>316</v>
      </c>
      <c r="E317" s="98">
        <v>16.220400000000001</v>
      </c>
    </row>
    <row r="318" spans="1:5">
      <c r="A318" s="98">
        <v>318</v>
      </c>
      <c r="B318" s="98">
        <v>2.7536999999999998</v>
      </c>
      <c r="C318" s="98">
        <v>1</v>
      </c>
      <c r="D318" s="98">
        <v>317</v>
      </c>
      <c r="E318" s="98">
        <v>17.016300000000001</v>
      </c>
    </row>
    <row r="319" spans="1:5">
      <c r="A319" s="98">
        <v>319</v>
      </c>
      <c r="B319" s="98">
        <v>2.7421000000000002</v>
      </c>
      <c r="C319" s="98">
        <v>1</v>
      </c>
      <c r="D319" s="98">
        <v>318</v>
      </c>
      <c r="E319" s="98">
        <v>17.701699999999999</v>
      </c>
    </row>
    <row r="320" spans="1:5">
      <c r="A320" s="98">
        <v>320</v>
      </c>
      <c r="B320" s="98">
        <v>2.714</v>
      </c>
      <c r="C320" s="98">
        <v>1</v>
      </c>
      <c r="D320" s="98">
        <v>319</v>
      </c>
      <c r="E320" s="98">
        <v>18.261600000000001</v>
      </c>
    </row>
    <row r="321" spans="1:5">
      <c r="A321" s="98">
        <v>321</v>
      </c>
      <c r="B321" s="98">
        <v>2.6762999999999999</v>
      </c>
      <c r="C321" s="98">
        <v>1</v>
      </c>
      <c r="D321" s="98">
        <v>320</v>
      </c>
      <c r="E321" s="98">
        <v>18.6859</v>
      </c>
    </row>
    <row r="322" spans="1:5">
      <c r="A322" s="98">
        <v>322</v>
      </c>
      <c r="B322" s="98">
        <v>2.6353</v>
      </c>
      <c r="C322" s="98">
        <v>1</v>
      </c>
      <c r="D322" s="98">
        <v>321</v>
      </c>
      <c r="E322" s="98">
        <v>18.970300000000002</v>
      </c>
    </row>
    <row r="323" spans="1:5">
      <c r="A323" s="98">
        <v>323</v>
      </c>
      <c r="B323" s="98">
        <v>2.5960000000000001</v>
      </c>
      <c r="C323" s="98">
        <v>1</v>
      </c>
      <c r="D323" s="98">
        <v>322</v>
      </c>
      <c r="E323" s="98">
        <v>19.116099999999999</v>
      </c>
    </row>
    <row r="324" spans="1:5">
      <c r="A324" s="98">
        <v>324</v>
      </c>
      <c r="B324" s="98">
        <v>2.5619999999999998</v>
      </c>
      <c r="C324" s="98">
        <v>1</v>
      </c>
      <c r="D324" s="98">
        <v>323</v>
      </c>
      <c r="E324" s="98">
        <v>19.129899999999999</v>
      </c>
    </row>
    <row r="325" spans="1:5">
      <c r="A325" s="98">
        <v>325</v>
      </c>
      <c r="B325" s="98">
        <v>2.5617999999999999</v>
      </c>
      <c r="C325" s="98">
        <v>1</v>
      </c>
      <c r="D325" s="98">
        <v>324</v>
      </c>
      <c r="E325" s="98">
        <v>19.2499</v>
      </c>
    </row>
    <row r="326" spans="1:5">
      <c r="A326" s="98">
        <v>326</v>
      </c>
      <c r="B326" s="98">
        <v>2.5931999999999999</v>
      </c>
      <c r="C326" s="98">
        <v>1</v>
      </c>
      <c r="D326" s="98">
        <v>325</v>
      </c>
      <c r="E326" s="98">
        <v>19.5825</v>
      </c>
    </row>
    <row r="327" spans="1:5">
      <c r="A327" s="98">
        <v>327</v>
      </c>
      <c r="B327" s="98">
        <v>2.6065</v>
      </c>
      <c r="C327" s="98">
        <v>1</v>
      </c>
      <c r="D327" s="98">
        <v>326</v>
      </c>
      <c r="E327" s="98">
        <v>19.760200000000001</v>
      </c>
    </row>
    <row r="328" spans="1:5">
      <c r="A328" s="98">
        <v>328</v>
      </c>
      <c r="B328" s="98">
        <v>2.5983999999999998</v>
      </c>
      <c r="C328" s="98">
        <v>1</v>
      </c>
      <c r="D328" s="98">
        <v>327</v>
      </c>
      <c r="E328" s="98">
        <v>19.763000000000002</v>
      </c>
    </row>
    <row r="329" spans="1:5">
      <c r="A329" s="98">
        <v>329</v>
      </c>
      <c r="B329" s="98">
        <v>2.5668000000000002</v>
      </c>
      <c r="C329" s="98">
        <v>1</v>
      </c>
      <c r="D329" s="98">
        <v>328</v>
      </c>
      <c r="E329" s="98">
        <v>19.578900000000001</v>
      </c>
    </row>
    <row r="330" spans="1:5">
      <c r="A330" s="98">
        <v>330</v>
      </c>
      <c r="B330" s="98">
        <v>2.5106000000000002</v>
      </c>
      <c r="C330" s="98">
        <v>1</v>
      </c>
      <c r="D330" s="98">
        <v>329</v>
      </c>
      <c r="E330" s="98">
        <v>19.206600000000002</v>
      </c>
    </row>
    <row r="331" spans="1:5">
      <c r="A331" s="98">
        <v>331</v>
      </c>
      <c r="B331" s="98">
        <v>2.4308000000000001</v>
      </c>
      <c r="C331" s="98">
        <v>1</v>
      </c>
      <c r="D331" s="98">
        <v>330</v>
      </c>
      <c r="E331" s="98">
        <v>18.656700000000001</v>
      </c>
    </row>
    <row r="332" spans="1:5">
      <c r="A332" s="98">
        <v>332</v>
      </c>
      <c r="B332" s="98">
        <v>2.33</v>
      </c>
      <c r="C332" s="98">
        <v>1</v>
      </c>
      <c r="D332" s="98">
        <v>331</v>
      </c>
      <c r="E332" s="98">
        <v>17.950199999999999</v>
      </c>
    </row>
    <row r="333" spans="1:5">
      <c r="A333" s="98">
        <v>333</v>
      </c>
      <c r="B333" s="98">
        <v>2.2124000000000001</v>
      </c>
      <c r="C333" s="98">
        <v>1</v>
      </c>
      <c r="D333" s="98">
        <v>332</v>
      </c>
      <c r="E333" s="98">
        <v>17.116</v>
      </c>
    </row>
    <row r="334" spans="1:5">
      <c r="A334" s="98">
        <v>334</v>
      </c>
      <c r="B334" s="98">
        <v>2.0829</v>
      </c>
      <c r="C334" s="98">
        <v>1</v>
      </c>
      <c r="D334" s="98">
        <v>333</v>
      </c>
      <c r="E334" s="98">
        <v>16.1876</v>
      </c>
    </row>
    <row r="335" spans="1:5">
      <c r="A335" s="98">
        <v>335</v>
      </c>
      <c r="B335" s="98">
        <v>1.9918</v>
      </c>
      <c r="C335" s="98">
        <v>1</v>
      </c>
      <c r="D335" s="98">
        <v>334</v>
      </c>
      <c r="E335" s="98">
        <v>15.479799999999999</v>
      </c>
    </row>
    <row r="336" spans="1:5">
      <c r="A336" s="98">
        <v>336</v>
      </c>
      <c r="B336" s="98">
        <v>2.0659999999999998</v>
      </c>
      <c r="C336" s="98">
        <v>1</v>
      </c>
      <c r="D336" s="98">
        <v>335</v>
      </c>
      <c r="E336" s="98">
        <v>15.7395</v>
      </c>
    </row>
    <row r="337" spans="1:5">
      <c r="A337" s="98">
        <v>337</v>
      </c>
      <c r="B337" s="98">
        <v>2.1156000000000001</v>
      </c>
      <c r="C337" s="98">
        <v>1</v>
      </c>
      <c r="D337" s="98">
        <v>336</v>
      </c>
      <c r="E337" s="98">
        <v>15.758100000000001</v>
      </c>
    </row>
    <row r="338" spans="1:5">
      <c r="A338" s="98">
        <v>338</v>
      </c>
      <c r="B338" s="98">
        <v>2.1406000000000001</v>
      </c>
      <c r="C338" s="98">
        <v>1</v>
      </c>
      <c r="D338" s="98">
        <v>337</v>
      </c>
      <c r="E338" s="98">
        <v>15.55</v>
      </c>
    </row>
    <row r="339" spans="1:5">
      <c r="A339" s="98">
        <v>339</v>
      </c>
      <c r="B339" s="98">
        <v>2.0276000000000001</v>
      </c>
      <c r="C339" s="98">
        <v>1</v>
      </c>
      <c r="D339" s="98">
        <v>338</v>
      </c>
      <c r="E339" s="98">
        <v>15.2157</v>
      </c>
    </row>
    <row r="340" spans="1:5">
      <c r="A340" s="98">
        <v>340</v>
      </c>
      <c r="B340" s="98">
        <v>1.7454000000000001</v>
      </c>
      <c r="C340" s="98">
        <v>1</v>
      </c>
      <c r="D340" s="98">
        <v>339</v>
      </c>
      <c r="E340" s="98">
        <v>14.853999999999999</v>
      </c>
    </row>
    <row r="341" spans="1:5">
      <c r="A341" s="98">
        <v>341</v>
      </c>
      <c r="B341" s="98">
        <v>1.4826999999999999</v>
      </c>
      <c r="C341" s="98">
        <v>1</v>
      </c>
      <c r="D341" s="98">
        <v>340</v>
      </c>
      <c r="E341" s="98">
        <v>14.385199999999999</v>
      </c>
    </row>
    <row r="342" spans="1:5">
      <c r="A342" s="98">
        <v>342</v>
      </c>
      <c r="B342" s="98">
        <v>1.246</v>
      </c>
      <c r="C342" s="98">
        <v>1</v>
      </c>
      <c r="D342" s="98">
        <v>341</v>
      </c>
      <c r="E342" s="98">
        <v>13.809699999999999</v>
      </c>
    </row>
    <row r="343" spans="1:5">
      <c r="A343" s="98">
        <v>343</v>
      </c>
      <c r="B343" s="98">
        <v>1.0401</v>
      </c>
      <c r="C343" s="98">
        <v>1</v>
      </c>
      <c r="D343" s="98">
        <v>342</v>
      </c>
      <c r="E343" s="98">
        <v>13.1309</v>
      </c>
    </row>
    <row r="344" spans="1:5">
      <c r="A344" s="98">
        <v>344</v>
      </c>
      <c r="B344" s="98">
        <v>0.86809999999999998</v>
      </c>
      <c r="C344" s="98">
        <v>1</v>
      </c>
      <c r="D344" s="98">
        <v>343</v>
      </c>
      <c r="E344" s="98">
        <v>12.354799999999999</v>
      </c>
    </row>
    <row r="345" spans="1:5">
      <c r="A345" s="98">
        <v>345</v>
      </c>
      <c r="B345" s="98">
        <v>0.73019999999999996</v>
      </c>
      <c r="C345" s="98">
        <v>1</v>
      </c>
      <c r="D345" s="98">
        <v>344</v>
      </c>
      <c r="E345" s="98">
        <v>11.4901</v>
      </c>
    </row>
    <row r="346" spans="1:5">
      <c r="A346" s="98">
        <v>346</v>
      </c>
      <c r="B346" s="98">
        <v>0.62439999999999996</v>
      </c>
      <c r="C346" s="98">
        <v>1</v>
      </c>
      <c r="D346" s="98">
        <v>345</v>
      </c>
      <c r="E346" s="98">
        <v>10.5481</v>
      </c>
    </row>
    <row r="347" spans="1:5">
      <c r="A347" s="98">
        <v>347</v>
      </c>
      <c r="B347" s="98">
        <v>0.54659999999999997</v>
      </c>
      <c r="C347" s="98">
        <v>1</v>
      </c>
      <c r="D347" s="98">
        <v>346</v>
      </c>
      <c r="E347" s="98">
        <v>9.5428999999999995</v>
      </c>
    </row>
    <row r="348" spans="1:5">
      <c r="A348" s="98">
        <v>348</v>
      </c>
      <c r="B348" s="98">
        <v>0.49159999999999998</v>
      </c>
      <c r="C348" s="98">
        <v>1</v>
      </c>
      <c r="D348" s="98">
        <v>347</v>
      </c>
      <c r="E348" s="98">
        <v>8.4914000000000005</v>
      </c>
    </row>
    <row r="349" spans="1:5">
      <c r="A349" s="98">
        <v>349</v>
      </c>
      <c r="B349" s="98">
        <v>0.45400000000000001</v>
      </c>
      <c r="C349" s="98">
        <v>1</v>
      </c>
      <c r="D349" s="98">
        <v>348</v>
      </c>
      <c r="E349" s="98">
        <v>7.4123000000000001</v>
      </c>
    </row>
    <row r="350" spans="1:5">
      <c r="A350" s="98">
        <v>350</v>
      </c>
      <c r="B350" s="98">
        <v>0.42849999999999999</v>
      </c>
      <c r="C350" s="98">
        <v>1</v>
      </c>
      <c r="D350" s="98">
        <v>349</v>
      </c>
      <c r="E350" s="98">
        <v>6.3255999999999997</v>
      </c>
    </row>
    <row r="351" spans="1:5">
      <c r="A351" s="98">
        <v>351</v>
      </c>
      <c r="B351" s="98">
        <v>0.41099999999999998</v>
      </c>
      <c r="C351" s="98">
        <v>1</v>
      </c>
      <c r="D351" s="98">
        <v>350</v>
      </c>
      <c r="E351" s="98">
        <v>5.2510000000000003</v>
      </c>
    </row>
    <row r="352" spans="1:5">
      <c r="A352" s="98">
        <v>352</v>
      </c>
      <c r="B352" s="98">
        <v>0.39860000000000001</v>
      </c>
      <c r="C352" s="98">
        <v>1</v>
      </c>
      <c r="D352" s="98">
        <v>351</v>
      </c>
      <c r="E352" s="98">
        <v>4.2069000000000001</v>
      </c>
    </row>
    <row r="353" spans="1:5">
      <c r="A353" s="98">
        <v>353</v>
      </c>
      <c r="B353" s="98">
        <v>0.31979999999999997</v>
      </c>
      <c r="C353" s="98">
        <v>1</v>
      </c>
      <c r="D353" s="98">
        <v>352</v>
      </c>
      <c r="E353" s="98">
        <v>3.7561</v>
      </c>
    </row>
    <row r="354" spans="1:5">
      <c r="A354" s="98">
        <v>354</v>
      </c>
      <c r="B354" s="98">
        <v>0.17319999999999999</v>
      </c>
      <c r="C354" s="98">
        <v>1</v>
      </c>
      <c r="D354" s="98">
        <v>353</v>
      </c>
      <c r="E354" s="98">
        <v>2.3088000000000002</v>
      </c>
    </row>
    <row r="355" spans="1:5">
      <c r="A355" s="98">
        <v>355</v>
      </c>
      <c r="B355" s="98">
        <v>0.25509999999999999</v>
      </c>
      <c r="C355" s="98">
        <v>1</v>
      </c>
      <c r="D355" s="98">
        <v>354</v>
      </c>
      <c r="E355" s="98">
        <v>0.9214</v>
      </c>
    </row>
    <row r="356" spans="1:5">
      <c r="A356" s="98">
        <v>356</v>
      </c>
      <c r="B356" s="98">
        <v>0.3795</v>
      </c>
      <c r="C356" s="98">
        <v>1</v>
      </c>
      <c r="D356" s="98">
        <v>355</v>
      </c>
      <c r="E356" s="98">
        <v>1.3880999999999999</v>
      </c>
    </row>
    <row r="357" spans="1:5">
      <c r="A357" s="98">
        <v>357</v>
      </c>
      <c r="B357" s="98">
        <v>0.44550000000000001</v>
      </c>
      <c r="C357" s="98">
        <v>1</v>
      </c>
      <c r="D357" s="98">
        <v>356</v>
      </c>
      <c r="E357" s="98">
        <v>1.1741999999999999</v>
      </c>
    </row>
    <row r="358" spans="1:5">
      <c r="A358" s="98">
        <v>358</v>
      </c>
      <c r="B358" s="98">
        <v>0.51019999999999999</v>
      </c>
      <c r="C358" s="98">
        <v>1</v>
      </c>
      <c r="D358" s="98">
        <v>357</v>
      </c>
      <c r="E358" s="98">
        <v>0.91869999999999996</v>
      </c>
    </row>
    <row r="359" spans="1:5">
      <c r="A359" s="98">
        <v>359</v>
      </c>
      <c r="B359" s="98">
        <v>0.56859999999999999</v>
      </c>
      <c r="C359" s="98">
        <v>1</v>
      </c>
      <c r="D359" s="98">
        <v>358</v>
      </c>
      <c r="E359" s="98">
        <v>0.62660000000000005</v>
      </c>
    </row>
    <row r="360" spans="1:5">
      <c r="A360" s="98">
        <v>360</v>
      </c>
      <c r="B360" s="98">
        <v>0.61650000000000005</v>
      </c>
      <c r="C360" s="98">
        <v>1</v>
      </c>
      <c r="D360" s="98">
        <v>359</v>
      </c>
      <c r="E360" s="98">
        <v>0.30859999999999999</v>
      </c>
    </row>
    <row r="361" spans="1:5">
      <c r="A361" s="98">
        <v>361</v>
      </c>
      <c r="B361" s="98">
        <v>0.65110000000000001</v>
      </c>
      <c r="C361" s="98">
        <v>1</v>
      </c>
      <c r="D361" s="98">
        <v>360</v>
      </c>
      <c r="E361" s="98">
        <v>-0.02</v>
      </c>
    </row>
    <row r="362" spans="1:5">
      <c r="A362" s="98">
        <v>362</v>
      </c>
      <c r="B362" s="98">
        <v>0.60709999999999997</v>
      </c>
      <c r="C362" s="98">
        <v>1</v>
      </c>
      <c r="D362" s="98">
        <v>361</v>
      </c>
      <c r="E362" s="98">
        <v>-0.4536</v>
      </c>
    </row>
    <row r="363" spans="1:5">
      <c r="A363" s="98">
        <v>363</v>
      </c>
      <c r="B363" s="98">
        <v>0.51890000000000003</v>
      </c>
      <c r="C363" s="98">
        <v>1</v>
      </c>
      <c r="D363" s="98">
        <v>362</v>
      </c>
      <c r="E363" s="98">
        <v>-1.0033000000000001</v>
      </c>
    </row>
    <row r="364" spans="1:5">
      <c r="A364" s="98">
        <v>364</v>
      </c>
      <c r="B364" s="98">
        <v>0.4365</v>
      </c>
      <c r="C364" s="98">
        <v>1</v>
      </c>
      <c r="D364" s="98">
        <v>363</v>
      </c>
      <c r="E364" s="98">
        <v>-1.6007</v>
      </c>
    </row>
    <row r="365" spans="1:5">
      <c r="A365" s="98">
        <v>365</v>
      </c>
      <c r="B365" s="98">
        <v>0.36330000000000001</v>
      </c>
      <c r="C365" s="98">
        <v>1</v>
      </c>
      <c r="D365" s="98">
        <v>364</v>
      </c>
      <c r="E365" s="98">
        <v>-2.2319</v>
      </c>
    </row>
    <row r="366" spans="1:5">
      <c r="A366" s="98">
        <v>366</v>
      </c>
      <c r="B366" s="98">
        <v>0.30280000000000001</v>
      </c>
      <c r="C366" s="98">
        <v>1</v>
      </c>
      <c r="D366" s="98">
        <v>365</v>
      </c>
      <c r="E366" s="98">
        <v>-2.8795000000000002</v>
      </c>
    </row>
    <row r="367" spans="1:5">
      <c r="A367" s="98">
        <v>367</v>
      </c>
      <c r="B367" s="98">
        <v>0.2571</v>
      </c>
      <c r="C367" s="98">
        <v>1</v>
      </c>
      <c r="D367" s="98">
        <v>366</v>
      </c>
      <c r="E367" s="98">
        <v>-3.5240999999999998</v>
      </c>
    </row>
    <row r="368" spans="1:5">
      <c r="A368" s="98">
        <v>368</v>
      </c>
      <c r="B368" s="98">
        <v>0.2273</v>
      </c>
      <c r="C368" s="98">
        <v>1</v>
      </c>
      <c r="D368" s="98">
        <v>367</v>
      </c>
      <c r="E368" s="98">
        <v>-4.1463000000000001</v>
      </c>
    </row>
    <row r="369" spans="1:5">
      <c r="A369" s="98">
        <v>369</v>
      </c>
      <c r="B369" s="98">
        <v>0.21340000000000001</v>
      </c>
      <c r="C369" s="98">
        <v>1</v>
      </c>
      <c r="D369" s="98">
        <v>368</v>
      </c>
      <c r="E369" s="98">
        <v>-4.7287999999999997</v>
      </c>
    </row>
    <row r="370" spans="1:5">
      <c r="A370" s="98">
        <v>370</v>
      </c>
      <c r="B370" s="98">
        <v>0.2142</v>
      </c>
      <c r="C370" s="98">
        <v>1</v>
      </c>
      <c r="D370" s="98">
        <v>369</v>
      </c>
      <c r="E370" s="98">
        <v>-5.2576999999999998</v>
      </c>
    </row>
    <row r="371" spans="1:5">
      <c r="A371" s="98">
        <v>371</v>
      </c>
      <c r="B371" s="98">
        <v>0.22739999999999999</v>
      </c>
      <c r="C371" s="98">
        <v>1</v>
      </c>
      <c r="D371" s="98">
        <v>370</v>
      </c>
      <c r="E371" s="98">
        <v>-5.7236000000000002</v>
      </c>
    </row>
    <row r="372" spans="1:5">
      <c r="A372" s="98">
        <v>372</v>
      </c>
      <c r="B372" s="98">
        <v>0.25059999999999999</v>
      </c>
      <c r="C372" s="98">
        <v>1</v>
      </c>
      <c r="D372" s="98">
        <v>371</v>
      </c>
      <c r="E372" s="98">
        <v>-6.1212</v>
      </c>
    </row>
    <row r="373" spans="1:5">
      <c r="A373" s="98">
        <v>373</v>
      </c>
      <c r="B373" s="98">
        <v>0.28100000000000003</v>
      </c>
      <c r="C373" s="98">
        <v>1</v>
      </c>
      <c r="D373" s="98">
        <v>372</v>
      </c>
      <c r="E373" s="98">
        <v>-6.4493</v>
      </c>
    </row>
    <row r="374" spans="1:5">
      <c r="A374" s="98">
        <v>374</v>
      </c>
      <c r="B374" s="98">
        <v>0.27150000000000002</v>
      </c>
      <c r="C374" s="98">
        <v>1</v>
      </c>
      <c r="D374" s="98">
        <v>373</v>
      </c>
      <c r="E374" s="98">
        <v>-6.4610000000000003</v>
      </c>
    </row>
    <row r="375" spans="1:5">
      <c r="A375" s="98">
        <v>375</v>
      </c>
      <c r="B375" s="98">
        <v>0.2606</v>
      </c>
      <c r="C375" s="98">
        <v>1</v>
      </c>
      <c r="D375" s="98">
        <v>374</v>
      </c>
      <c r="E375" s="98">
        <v>-6.4379</v>
      </c>
    </row>
    <row r="376" spans="1:5">
      <c r="A376" s="98">
        <v>376</v>
      </c>
      <c r="B376" s="98">
        <v>0.24840000000000001</v>
      </c>
      <c r="C376" s="98">
        <v>1</v>
      </c>
      <c r="D376" s="98">
        <v>375</v>
      </c>
      <c r="E376" s="98">
        <v>-6.3766999999999996</v>
      </c>
    </row>
    <row r="377" spans="1:5">
      <c r="A377" s="98">
        <v>377</v>
      </c>
      <c r="B377" s="98">
        <v>0.2349</v>
      </c>
      <c r="C377" s="98">
        <v>1</v>
      </c>
      <c r="D377" s="98">
        <v>376</v>
      </c>
      <c r="E377" s="98">
        <v>-6.2744999999999997</v>
      </c>
    </row>
    <row r="378" spans="1:5">
      <c r="A378" s="98">
        <v>378</v>
      </c>
      <c r="B378" s="98">
        <v>0.22009999999999999</v>
      </c>
      <c r="C378" s="98">
        <v>1</v>
      </c>
      <c r="D378" s="98">
        <v>377</v>
      </c>
      <c r="E378" s="98">
        <v>-6.13</v>
      </c>
    </row>
    <row r="379" spans="1:5">
      <c r="A379" s="98">
        <v>379</v>
      </c>
      <c r="B379" s="98">
        <v>0.20419999999999999</v>
      </c>
      <c r="C379" s="98">
        <v>1</v>
      </c>
      <c r="D379" s="98">
        <v>378</v>
      </c>
      <c r="E379" s="98">
        <v>-5.9431000000000003</v>
      </c>
    </row>
    <row r="380" spans="1:5">
      <c r="A380" s="98">
        <v>380</v>
      </c>
      <c r="B380" s="98">
        <v>0.18740000000000001</v>
      </c>
      <c r="C380" s="98">
        <v>1</v>
      </c>
      <c r="D380" s="98">
        <v>379</v>
      </c>
      <c r="E380" s="98">
        <v>-5.7153999999999998</v>
      </c>
    </row>
    <row r="381" spans="1:5">
      <c r="A381" s="98">
        <v>381</v>
      </c>
      <c r="B381" s="98">
        <v>0.1699</v>
      </c>
      <c r="C381" s="98">
        <v>1</v>
      </c>
      <c r="D381" s="98">
        <v>380</v>
      </c>
      <c r="E381" s="98">
        <v>-5.45</v>
      </c>
    </row>
    <row r="382" spans="1:5">
      <c r="A382" s="98">
        <v>382</v>
      </c>
      <c r="B382" s="98">
        <v>0.1522</v>
      </c>
      <c r="C382" s="98">
        <v>1</v>
      </c>
      <c r="D382" s="98">
        <v>381</v>
      </c>
      <c r="E382" s="98">
        <v>-5.1517999999999997</v>
      </c>
    </row>
    <row r="383" spans="1:5">
      <c r="A383" s="98">
        <v>383</v>
      </c>
      <c r="B383" s="98">
        <v>0.1346</v>
      </c>
      <c r="C383" s="98">
        <v>1</v>
      </c>
      <c r="D383" s="98">
        <v>382</v>
      </c>
      <c r="E383" s="98">
        <v>-4.8266</v>
      </c>
    </row>
    <row r="384" spans="1:5">
      <c r="A384" s="98">
        <v>384</v>
      </c>
      <c r="B384" s="98">
        <v>0.1174</v>
      </c>
      <c r="C384" s="98">
        <v>1</v>
      </c>
      <c r="D384" s="98">
        <v>383</v>
      </c>
      <c r="E384" s="98">
        <v>-4.4810999999999996</v>
      </c>
    </row>
    <row r="385" spans="1:5">
      <c r="A385" s="98">
        <v>385</v>
      </c>
      <c r="B385" s="98">
        <v>0.1011</v>
      </c>
      <c r="C385" s="98">
        <v>1</v>
      </c>
      <c r="D385" s="98">
        <v>384</v>
      </c>
      <c r="E385" s="98">
        <v>-4.1223999999999998</v>
      </c>
    </row>
    <row r="386" spans="1:5">
      <c r="A386" s="98">
        <v>386</v>
      </c>
      <c r="B386" s="98">
        <v>8.5900000000000004E-2</v>
      </c>
      <c r="C386" s="98">
        <v>1</v>
      </c>
      <c r="D386" s="98">
        <v>385</v>
      </c>
      <c r="E386" s="98">
        <v>-3.7574999999999998</v>
      </c>
    </row>
    <row r="387" spans="1:5">
      <c r="A387" s="98">
        <v>387</v>
      </c>
      <c r="B387" s="98">
        <v>7.1999999999999995E-2</v>
      </c>
      <c r="C387" s="98">
        <v>1</v>
      </c>
      <c r="D387" s="98">
        <v>386</v>
      </c>
      <c r="E387" s="98">
        <v>-3.3929</v>
      </c>
    </row>
    <row r="388" spans="1:5">
      <c r="A388" s="98">
        <v>388</v>
      </c>
      <c r="B388" s="98">
        <v>5.9700000000000003E-2</v>
      </c>
      <c r="C388" s="98">
        <v>1</v>
      </c>
      <c r="D388" s="98">
        <v>387</v>
      </c>
      <c r="E388" s="98">
        <v>-3.0345</v>
      </c>
    </row>
    <row r="389" spans="1:5">
      <c r="A389" s="98">
        <v>389</v>
      </c>
      <c r="B389" s="98">
        <v>3.5000000000000003E-2</v>
      </c>
      <c r="C389" s="98">
        <v>1</v>
      </c>
      <c r="D389" s="98">
        <v>388</v>
      </c>
      <c r="E389" s="98">
        <v>-2.0718999999999999</v>
      </c>
    </row>
    <row r="390" spans="1:5">
      <c r="A390" s="98">
        <v>390</v>
      </c>
      <c r="B390" s="98">
        <v>5.21E-2</v>
      </c>
      <c r="C390" s="98">
        <v>1</v>
      </c>
      <c r="D390" s="98">
        <v>389</v>
      </c>
      <c r="E390" s="98">
        <v>-0.61519999999999997</v>
      </c>
    </row>
    <row r="391" spans="1:5">
      <c r="A391" s="98">
        <v>391</v>
      </c>
      <c r="B391" s="98">
        <v>0.1338</v>
      </c>
      <c r="C391" s="98">
        <v>1</v>
      </c>
      <c r="D391" s="98">
        <v>390</v>
      </c>
      <c r="E391" s="98">
        <v>0.88260000000000005</v>
      </c>
    </row>
    <row r="392" spans="1:5">
      <c r="A392" s="98">
        <v>392</v>
      </c>
      <c r="B392" s="98">
        <v>0.27110000000000001</v>
      </c>
      <c r="C392" s="98">
        <v>1</v>
      </c>
      <c r="D392" s="98">
        <v>391</v>
      </c>
      <c r="E392" s="98">
        <v>2.3391000000000002</v>
      </c>
    </row>
    <row r="393" spans="1:5">
      <c r="A393" s="98">
        <v>393</v>
      </c>
      <c r="B393" s="98">
        <v>0.2631</v>
      </c>
      <c r="C393" s="98">
        <v>1</v>
      </c>
      <c r="D393" s="98">
        <v>392</v>
      </c>
      <c r="E393" s="98">
        <v>3.3266</v>
      </c>
    </row>
    <row r="394" spans="1:5">
      <c r="A394" s="98">
        <v>394</v>
      </c>
      <c r="B394" s="98">
        <v>0.26429999999999998</v>
      </c>
      <c r="C394" s="98">
        <v>1</v>
      </c>
      <c r="D394" s="98">
        <v>393</v>
      </c>
      <c r="E394" s="98">
        <v>4.3388999999999998</v>
      </c>
    </row>
    <row r="395" spans="1:5">
      <c r="A395" s="98">
        <v>395</v>
      </c>
      <c r="B395" s="98">
        <v>0.27710000000000001</v>
      </c>
      <c r="C395" s="98">
        <v>1</v>
      </c>
      <c r="D395" s="98">
        <v>394</v>
      </c>
      <c r="E395" s="98">
        <v>5.3545999999999996</v>
      </c>
    </row>
    <row r="396" spans="1:5">
      <c r="A396" s="98">
        <v>396</v>
      </c>
      <c r="B396" s="98">
        <v>0.3039</v>
      </c>
      <c r="C396" s="98">
        <v>1</v>
      </c>
      <c r="D396" s="98">
        <v>395</v>
      </c>
      <c r="E396" s="98">
        <v>6.3514999999999997</v>
      </c>
    </row>
    <row r="397" spans="1:5">
      <c r="A397" s="98">
        <v>397</v>
      </c>
      <c r="B397" s="98">
        <v>0.34699999999999998</v>
      </c>
      <c r="C397" s="98">
        <v>1</v>
      </c>
      <c r="D397" s="98">
        <v>396</v>
      </c>
      <c r="E397" s="98">
        <v>7.3076999999999996</v>
      </c>
    </row>
    <row r="398" spans="1:5">
      <c r="A398" s="98">
        <v>398</v>
      </c>
      <c r="B398" s="98">
        <v>0.40749999999999997</v>
      </c>
      <c r="C398" s="98">
        <v>1</v>
      </c>
      <c r="D398" s="98">
        <v>397</v>
      </c>
      <c r="E398" s="98">
        <v>8.2035</v>
      </c>
    </row>
    <row r="399" spans="1:5">
      <c r="A399" s="98">
        <v>399</v>
      </c>
      <c r="B399" s="98">
        <v>0.48559999999999998</v>
      </c>
      <c r="C399" s="98">
        <v>1</v>
      </c>
      <c r="D399" s="98">
        <v>398</v>
      </c>
      <c r="E399" s="98">
        <v>9.0221</v>
      </c>
    </row>
    <row r="400" spans="1:5">
      <c r="A400" s="98">
        <v>400</v>
      </c>
      <c r="B400" s="98">
        <v>0.57999999999999996</v>
      </c>
      <c r="C400" s="98">
        <v>1</v>
      </c>
      <c r="D400" s="98">
        <v>399</v>
      </c>
      <c r="E400" s="98">
        <v>9.7498000000000005</v>
      </c>
    </row>
    <row r="401" spans="1:5">
      <c r="A401" s="98">
        <v>401</v>
      </c>
      <c r="B401" s="98">
        <v>0.68820000000000003</v>
      </c>
      <c r="C401" s="98">
        <v>1</v>
      </c>
      <c r="D401" s="98">
        <v>400</v>
      </c>
      <c r="E401" s="98">
        <v>10.3766</v>
      </c>
    </row>
    <row r="402" spans="1:5">
      <c r="A402" s="98">
        <v>402</v>
      </c>
      <c r="B402" s="98">
        <v>0.80669999999999997</v>
      </c>
      <c r="C402" s="98">
        <v>1</v>
      </c>
      <c r="D402" s="98">
        <v>401</v>
      </c>
      <c r="E402" s="98">
        <v>10.8969</v>
      </c>
    </row>
    <row r="403" spans="1:5">
      <c r="A403" s="98">
        <v>403</v>
      </c>
      <c r="B403" s="98">
        <v>0.77059999999999995</v>
      </c>
      <c r="C403" s="98">
        <v>1</v>
      </c>
      <c r="D403" s="98">
        <v>402</v>
      </c>
      <c r="E403" s="98">
        <v>10.8835</v>
      </c>
    </row>
    <row r="404" spans="1:5">
      <c r="A404" s="98">
        <v>404</v>
      </c>
      <c r="B404" s="98">
        <v>0.71519999999999995</v>
      </c>
      <c r="C404" s="98">
        <v>1</v>
      </c>
      <c r="D404" s="98">
        <v>403</v>
      </c>
      <c r="E404" s="98">
        <v>10.696</v>
      </c>
    </row>
    <row r="405" spans="1:5">
      <c r="A405" s="98">
        <v>405</v>
      </c>
      <c r="B405" s="98">
        <v>0.65910000000000002</v>
      </c>
      <c r="C405" s="98">
        <v>1</v>
      </c>
      <c r="D405" s="98">
        <v>404</v>
      </c>
      <c r="E405" s="98">
        <v>10.377599999999999</v>
      </c>
    </row>
    <row r="406" spans="1:5">
      <c r="A406" s="98">
        <v>406</v>
      </c>
      <c r="B406" s="98">
        <v>0.60289999999999999</v>
      </c>
      <c r="C406" s="98">
        <v>1</v>
      </c>
      <c r="D406" s="98">
        <v>405</v>
      </c>
      <c r="E406" s="98">
        <v>9.9319000000000006</v>
      </c>
    </row>
    <row r="407" spans="1:5">
      <c r="A407" s="98">
        <v>407</v>
      </c>
      <c r="B407" s="98">
        <v>0.54679999999999995</v>
      </c>
      <c r="C407" s="98">
        <v>1</v>
      </c>
      <c r="D407" s="98">
        <v>406</v>
      </c>
      <c r="E407" s="98">
        <v>9.3702000000000005</v>
      </c>
    </row>
    <row r="408" spans="1:5">
      <c r="A408" s="98">
        <v>408</v>
      </c>
      <c r="B408" s="98">
        <v>0.49080000000000001</v>
      </c>
      <c r="C408" s="98">
        <v>1</v>
      </c>
      <c r="D408" s="98">
        <v>407</v>
      </c>
      <c r="E408" s="98">
        <v>8.7127999999999997</v>
      </c>
    </row>
    <row r="409" spans="1:5">
      <c r="A409" s="98">
        <v>409</v>
      </c>
      <c r="B409" s="98">
        <v>0.38990000000000002</v>
      </c>
      <c r="C409" s="98">
        <v>1</v>
      </c>
      <c r="D409" s="98">
        <v>408</v>
      </c>
      <c r="E409" s="98">
        <v>7.6032000000000002</v>
      </c>
    </row>
    <row r="410" spans="1:5">
      <c r="A410" s="98">
        <v>410</v>
      </c>
      <c r="B410" s="98">
        <v>0.40200000000000002</v>
      </c>
      <c r="C410" s="98">
        <v>1</v>
      </c>
      <c r="D410" s="98">
        <v>409</v>
      </c>
      <c r="E410" s="98">
        <v>7.2892000000000001</v>
      </c>
    </row>
    <row r="411" spans="1:5">
      <c r="A411" s="98">
        <v>411</v>
      </c>
      <c r="B411" s="98">
        <v>0.43769999999999998</v>
      </c>
      <c r="C411" s="98">
        <v>1</v>
      </c>
      <c r="D411" s="98">
        <v>410</v>
      </c>
      <c r="E411" s="98">
        <v>6.7901999999999996</v>
      </c>
    </row>
    <row r="412" spans="1:5">
      <c r="A412" s="98">
        <v>412</v>
      </c>
      <c r="B412" s="98">
        <v>0.47910000000000003</v>
      </c>
      <c r="C412" s="98">
        <v>1</v>
      </c>
      <c r="D412" s="98">
        <v>411</v>
      </c>
      <c r="E412" s="98">
        <v>6.7594000000000003</v>
      </c>
    </row>
    <row r="413" spans="1:5">
      <c r="A413" s="98">
        <v>413</v>
      </c>
      <c r="B413" s="98">
        <v>0.5141</v>
      </c>
      <c r="C413" s="98">
        <v>1</v>
      </c>
      <c r="D413" s="98">
        <v>412</v>
      </c>
      <c r="E413" s="98">
        <v>7.6273999999999997</v>
      </c>
    </row>
    <row r="414" spans="1:5">
      <c r="A414" s="98">
        <v>414</v>
      </c>
      <c r="B414" s="98">
        <v>0.55510000000000004</v>
      </c>
      <c r="C414" s="98">
        <v>1</v>
      </c>
      <c r="D414" s="98">
        <v>413</v>
      </c>
      <c r="E414" s="98">
        <v>8.5326000000000004</v>
      </c>
    </row>
    <row r="415" spans="1:5">
      <c r="A415" s="98">
        <v>415</v>
      </c>
      <c r="B415" s="98">
        <v>0.60360000000000003</v>
      </c>
      <c r="C415" s="98">
        <v>1</v>
      </c>
      <c r="D415" s="98">
        <v>414</v>
      </c>
      <c r="E415" s="98">
        <v>9.4662000000000006</v>
      </c>
    </row>
    <row r="416" spans="1:5">
      <c r="A416" s="98">
        <v>416</v>
      </c>
      <c r="B416" s="98">
        <v>0.66080000000000005</v>
      </c>
      <c r="C416" s="98">
        <v>1</v>
      </c>
      <c r="D416" s="98">
        <v>415</v>
      </c>
      <c r="E416" s="98">
        <v>10.4175</v>
      </c>
    </row>
    <row r="417" spans="1:5">
      <c r="A417" s="98">
        <v>417</v>
      </c>
      <c r="B417" s="98">
        <v>0.72840000000000005</v>
      </c>
      <c r="C417" s="98">
        <v>1</v>
      </c>
      <c r="D417" s="98">
        <v>416</v>
      </c>
      <c r="E417" s="98">
        <v>11.3741</v>
      </c>
    </row>
    <row r="418" spans="1:5">
      <c r="A418" s="98">
        <v>418</v>
      </c>
      <c r="B418" s="98">
        <v>0.80800000000000005</v>
      </c>
      <c r="C418" s="98">
        <v>1</v>
      </c>
      <c r="D418" s="98">
        <v>417</v>
      </c>
      <c r="E418" s="98">
        <v>12.322100000000001</v>
      </c>
    </row>
    <row r="419" spans="1:5">
      <c r="A419" s="98">
        <v>419</v>
      </c>
      <c r="B419" s="98">
        <v>0.90080000000000005</v>
      </c>
      <c r="C419" s="98">
        <v>1</v>
      </c>
      <c r="D419" s="98">
        <v>418</v>
      </c>
      <c r="E419" s="98">
        <v>13.247</v>
      </c>
    </row>
    <row r="420" spans="1:5">
      <c r="A420" s="98">
        <v>420</v>
      </c>
      <c r="B420" s="98">
        <v>1.0081</v>
      </c>
      <c r="C420" s="98">
        <v>1</v>
      </c>
      <c r="D420" s="98">
        <v>419</v>
      </c>
      <c r="E420" s="98">
        <v>14.134</v>
      </c>
    </row>
    <row r="421" spans="1:5">
      <c r="A421" s="98">
        <v>421</v>
      </c>
      <c r="B421" s="98">
        <v>1.1304000000000001</v>
      </c>
      <c r="C421" s="98">
        <v>1</v>
      </c>
      <c r="D421" s="98">
        <v>420</v>
      </c>
      <c r="E421" s="98">
        <v>14.969099999999999</v>
      </c>
    </row>
    <row r="422" spans="1:5">
      <c r="A422" s="98">
        <v>422</v>
      </c>
      <c r="B422" s="98">
        <v>1.2677</v>
      </c>
      <c r="C422" s="98">
        <v>1</v>
      </c>
      <c r="D422" s="98">
        <v>421</v>
      </c>
      <c r="E422" s="98">
        <v>15.739699999999999</v>
      </c>
    </row>
    <row r="423" spans="1:5">
      <c r="A423" s="98">
        <v>423</v>
      </c>
      <c r="B423" s="98">
        <v>1.4192</v>
      </c>
      <c r="C423" s="98">
        <v>1</v>
      </c>
      <c r="D423" s="98">
        <v>422</v>
      </c>
      <c r="E423" s="98">
        <v>16.434999999999999</v>
      </c>
    </row>
    <row r="424" spans="1:5">
      <c r="A424" s="98">
        <v>424</v>
      </c>
      <c r="B424" s="98">
        <v>1.5831999999999999</v>
      </c>
      <c r="C424" s="98">
        <v>1</v>
      </c>
      <c r="D424" s="98">
        <v>423</v>
      </c>
      <c r="E424" s="98">
        <v>17.046700000000001</v>
      </c>
    </row>
    <row r="425" spans="1:5">
      <c r="A425" s="98">
        <v>425</v>
      </c>
      <c r="B425" s="98">
        <v>1.7576000000000001</v>
      </c>
      <c r="C425" s="98">
        <v>1</v>
      </c>
      <c r="D425" s="98">
        <v>424</v>
      </c>
      <c r="E425" s="98">
        <v>17.568999999999999</v>
      </c>
    </row>
    <row r="426" spans="1:5">
      <c r="A426" s="98">
        <v>426</v>
      </c>
      <c r="B426" s="98">
        <v>1.9396</v>
      </c>
      <c r="C426" s="98">
        <v>1</v>
      </c>
      <c r="D426" s="98">
        <v>425</v>
      </c>
      <c r="E426" s="98">
        <v>17.998699999999999</v>
      </c>
    </row>
    <row r="427" spans="1:5">
      <c r="A427" s="98">
        <v>427</v>
      </c>
      <c r="B427" s="98">
        <v>2.1259999999999999</v>
      </c>
      <c r="C427" s="98">
        <v>1</v>
      </c>
      <c r="D427" s="98">
        <v>426</v>
      </c>
      <c r="E427" s="98">
        <v>18.3353</v>
      </c>
    </row>
    <row r="428" spans="1:5">
      <c r="A428" s="98">
        <v>428</v>
      </c>
      <c r="B428" s="98">
        <v>2.3351000000000002</v>
      </c>
      <c r="C428" s="98">
        <v>1</v>
      </c>
      <c r="D428" s="98">
        <v>427</v>
      </c>
      <c r="E428" s="98">
        <v>19.416399999999999</v>
      </c>
    </row>
    <row r="429" spans="1:5">
      <c r="A429" s="98">
        <v>429</v>
      </c>
      <c r="B429" s="98">
        <v>2.5554999999999999</v>
      </c>
      <c r="C429" s="98">
        <v>1</v>
      </c>
      <c r="D429" s="98">
        <v>428</v>
      </c>
      <c r="E429" s="98">
        <v>20.763999999999999</v>
      </c>
    </row>
    <row r="430" spans="1:5">
      <c r="A430" s="98">
        <v>430</v>
      </c>
      <c r="B430" s="98">
        <v>2.7749000000000001</v>
      </c>
      <c r="C430" s="98">
        <v>1</v>
      </c>
      <c r="D430" s="98">
        <v>429</v>
      </c>
      <c r="E430" s="98">
        <v>21.985700000000001</v>
      </c>
    </row>
    <row r="431" spans="1:5">
      <c r="A431" s="98">
        <v>431</v>
      </c>
      <c r="B431" s="98">
        <v>2.9897</v>
      </c>
      <c r="C431" s="98">
        <v>1</v>
      </c>
      <c r="D431" s="98">
        <v>430</v>
      </c>
      <c r="E431" s="98">
        <v>23.0474</v>
      </c>
    </row>
    <row r="432" spans="1:5">
      <c r="A432" s="98">
        <v>432</v>
      </c>
      <c r="B432" s="98">
        <v>3.1962000000000002</v>
      </c>
      <c r="C432" s="98">
        <v>1</v>
      </c>
      <c r="D432" s="98">
        <v>431</v>
      </c>
      <c r="E432" s="98">
        <v>23.922000000000001</v>
      </c>
    </row>
    <row r="433" spans="1:5">
      <c r="A433" s="98">
        <v>433</v>
      </c>
      <c r="B433" s="98">
        <v>3.3910999999999998</v>
      </c>
      <c r="C433" s="98">
        <v>1</v>
      </c>
      <c r="D433" s="98">
        <v>432</v>
      </c>
      <c r="E433" s="98">
        <v>24.592099999999999</v>
      </c>
    </row>
    <row r="434" spans="1:5">
      <c r="A434" s="98">
        <v>434</v>
      </c>
      <c r="B434" s="98">
        <v>3.5714999999999999</v>
      </c>
      <c r="C434" s="98">
        <v>1</v>
      </c>
      <c r="D434" s="98">
        <v>433</v>
      </c>
      <c r="E434" s="98">
        <v>25.0505</v>
      </c>
    </row>
    <row r="435" spans="1:5">
      <c r="A435" s="98">
        <v>435</v>
      </c>
      <c r="B435" s="98">
        <v>3.7351000000000001</v>
      </c>
      <c r="C435" s="98">
        <v>1</v>
      </c>
      <c r="D435" s="98">
        <v>434</v>
      </c>
      <c r="E435" s="98">
        <v>25.300699999999999</v>
      </c>
    </row>
    <row r="436" spans="1:5">
      <c r="A436" s="98">
        <v>436</v>
      </c>
      <c r="B436" s="98">
        <v>3.8967000000000001</v>
      </c>
      <c r="C436" s="98">
        <v>1</v>
      </c>
      <c r="D436" s="98">
        <v>435</v>
      </c>
      <c r="E436" s="98">
        <v>25.627400000000002</v>
      </c>
    </row>
    <row r="437" spans="1:5">
      <c r="A437" s="98">
        <v>437</v>
      </c>
      <c r="B437" s="98">
        <v>4.1260000000000003</v>
      </c>
      <c r="C437" s="98">
        <v>1</v>
      </c>
      <c r="D437" s="98">
        <v>436</v>
      </c>
      <c r="E437" s="98">
        <v>26.645</v>
      </c>
    </row>
    <row r="438" spans="1:5">
      <c r="A438" s="98">
        <v>438</v>
      </c>
      <c r="B438" s="98">
        <v>4.4444999999999997</v>
      </c>
      <c r="C438" s="98">
        <v>1</v>
      </c>
      <c r="D438" s="98">
        <v>437</v>
      </c>
      <c r="E438" s="98">
        <v>28.073399999999999</v>
      </c>
    </row>
    <row r="439" spans="1:5">
      <c r="A439" s="98">
        <v>439</v>
      </c>
      <c r="B439" s="98">
        <v>4.7736000000000001</v>
      </c>
      <c r="C439" s="98">
        <v>1</v>
      </c>
      <c r="D439" s="98">
        <v>438</v>
      </c>
      <c r="E439" s="98">
        <v>29.3871</v>
      </c>
    </row>
    <row r="440" spans="1:5">
      <c r="A440" s="98">
        <v>440</v>
      </c>
      <c r="B440" s="98">
        <v>5.1036000000000001</v>
      </c>
      <c r="C440" s="98">
        <v>1</v>
      </c>
      <c r="D440" s="98">
        <v>439</v>
      </c>
      <c r="E440" s="98">
        <v>30.5503</v>
      </c>
    </row>
    <row r="441" spans="1:5">
      <c r="A441" s="98">
        <v>441</v>
      </c>
      <c r="B441" s="98">
        <v>5.4237000000000002</v>
      </c>
      <c r="C441" s="98">
        <v>1</v>
      </c>
      <c r="D441" s="98">
        <v>440</v>
      </c>
      <c r="E441" s="98">
        <v>31.530799999999999</v>
      </c>
    </row>
    <row r="442" spans="1:5">
      <c r="A442" s="98">
        <v>442</v>
      </c>
      <c r="B442" s="98">
        <v>5.7225999999999999</v>
      </c>
      <c r="C442" s="98">
        <v>1</v>
      </c>
      <c r="D442" s="98">
        <v>441</v>
      </c>
      <c r="E442" s="98">
        <v>32.302599999999998</v>
      </c>
    </row>
    <row r="443" spans="1:5">
      <c r="A443" s="98">
        <v>443</v>
      </c>
      <c r="B443" s="98">
        <v>5.9898999999999996</v>
      </c>
      <c r="C443" s="98">
        <v>1</v>
      </c>
      <c r="D443" s="98">
        <v>442</v>
      </c>
      <c r="E443" s="98">
        <v>32.848500000000001</v>
      </c>
    </row>
    <row r="444" spans="1:5">
      <c r="A444" s="98">
        <v>444</v>
      </c>
      <c r="B444" s="98">
        <v>6.2172000000000001</v>
      </c>
      <c r="C444" s="98">
        <v>1</v>
      </c>
      <c r="D444" s="98">
        <v>443</v>
      </c>
      <c r="E444" s="98">
        <v>33.160899999999998</v>
      </c>
    </row>
    <row r="445" spans="1:5">
      <c r="A445" s="98">
        <v>445</v>
      </c>
      <c r="B445" s="98">
        <v>6.3986000000000001</v>
      </c>
      <c r="C445" s="98">
        <v>1</v>
      </c>
      <c r="D445" s="98">
        <v>444</v>
      </c>
      <c r="E445" s="98">
        <v>33.242400000000004</v>
      </c>
    </row>
    <row r="446" spans="1:5">
      <c r="A446" s="98">
        <v>446</v>
      </c>
      <c r="B446" s="98">
        <v>6.5315000000000003</v>
      </c>
      <c r="C446" s="98">
        <v>1</v>
      </c>
      <c r="D446" s="98">
        <v>445</v>
      </c>
      <c r="E446" s="98">
        <v>33.104999999999997</v>
      </c>
    </row>
    <row r="447" spans="1:5">
      <c r="A447" s="98">
        <v>447</v>
      </c>
      <c r="B447" s="98">
        <v>6.6162999999999998</v>
      </c>
      <c r="C447" s="98">
        <v>1</v>
      </c>
      <c r="D447" s="98">
        <v>446</v>
      </c>
      <c r="E447" s="98">
        <v>32.768300000000004</v>
      </c>
    </row>
    <row r="448" spans="1:5">
      <c r="A448" s="98">
        <v>448</v>
      </c>
      <c r="B448" s="98">
        <v>6.6559999999999997</v>
      </c>
      <c r="C448" s="98">
        <v>1</v>
      </c>
      <c r="D448" s="98">
        <v>447</v>
      </c>
      <c r="E448" s="98">
        <v>32.257300000000001</v>
      </c>
    </row>
    <row r="449" spans="1:5">
      <c r="A449" s="98">
        <v>449</v>
      </c>
      <c r="B449" s="98">
        <v>6.6553000000000004</v>
      </c>
      <c r="C449" s="98">
        <v>1</v>
      </c>
      <c r="D449" s="98">
        <v>448</v>
      </c>
      <c r="E449" s="98">
        <v>31.599799999999998</v>
      </c>
    </row>
    <row r="450" spans="1:5">
      <c r="A450" s="98">
        <v>450</v>
      </c>
      <c r="B450" s="98">
        <v>6.9024000000000001</v>
      </c>
      <c r="C450" s="98">
        <v>1</v>
      </c>
      <c r="D450" s="98">
        <v>449</v>
      </c>
      <c r="E450" s="98">
        <v>32.705500000000001</v>
      </c>
    </row>
    <row r="451" spans="1:5">
      <c r="A451" s="98">
        <v>451</v>
      </c>
      <c r="B451" s="98">
        <v>7.0955000000000004</v>
      </c>
      <c r="C451" s="98">
        <v>1</v>
      </c>
      <c r="D451" s="98">
        <v>450</v>
      </c>
      <c r="E451" s="98">
        <v>33.539700000000003</v>
      </c>
    </row>
    <row r="452" spans="1:5">
      <c r="A452" s="98">
        <v>452</v>
      </c>
      <c r="B452" s="98">
        <v>7.2241</v>
      </c>
      <c r="C452" s="98">
        <v>1</v>
      </c>
      <c r="D452" s="98">
        <v>451</v>
      </c>
      <c r="E452" s="98">
        <v>34.055100000000003</v>
      </c>
    </row>
    <row r="453" spans="1:5">
      <c r="A453" s="98">
        <v>453</v>
      </c>
      <c r="B453" s="98">
        <v>7.2812999999999999</v>
      </c>
      <c r="C453" s="98">
        <v>1</v>
      </c>
      <c r="D453" s="98">
        <v>452</v>
      </c>
      <c r="E453" s="98">
        <v>34.2209</v>
      </c>
    </row>
    <row r="454" spans="1:5">
      <c r="A454" s="98">
        <v>454</v>
      </c>
      <c r="B454" s="98">
        <v>7.2641</v>
      </c>
      <c r="C454" s="98">
        <v>1</v>
      </c>
      <c r="D454" s="98">
        <v>453</v>
      </c>
      <c r="E454" s="98">
        <v>34.0276</v>
      </c>
    </row>
    <row r="455" spans="1:5">
      <c r="A455" s="98">
        <v>455</v>
      </c>
      <c r="B455" s="98">
        <v>7.1744000000000003</v>
      </c>
      <c r="C455" s="98">
        <v>1</v>
      </c>
      <c r="D455" s="98">
        <v>454</v>
      </c>
      <c r="E455" s="98">
        <v>33.488599999999998</v>
      </c>
    </row>
    <row r="456" spans="1:5">
      <c r="A456" s="98">
        <v>456</v>
      </c>
      <c r="B456" s="98">
        <v>7.0183</v>
      </c>
      <c r="C456" s="98">
        <v>1</v>
      </c>
      <c r="D456" s="98">
        <v>455</v>
      </c>
      <c r="E456" s="98">
        <v>32.637999999999998</v>
      </c>
    </row>
    <row r="457" spans="1:5">
      <c r="A457" s="98">
        <v>457</v>
      </c>
      <c r="B457" s="98">
        <v>6.9080000000000004</v>
      </c>
      <c r="C457" s="98">
        <v>1</v>
      </c>
      <c r="D457" s="98">
        <v>456</v>
      </c>
      <c r="E457" s="98">
        <v>32.570399999999999</v>
      </c>
    </row>
    <row r="458" spans="1:5">
      <c r="A458" s="98">
        <v>458</v>
      </c>
      <c r="B458" s="98">
        <v>6.8299000000000003</v>
      </c>
      <c r="C458" s="98">
        <v>1</v>
      </c>
      <c r="D458" s="98">
        <v>457</v>
      </c>
      <c r="E458" s="98">
        <v>33.053100000000001</v>
      </c>
    </row>
    <row r="459" spans="1:5">
      <c r="A459" s="98">
        <v>459</v>
      </c>
      <c r="B459" s="98">
        <v>6.7172999999999998</v>
      </c>
      <c r="C459" s="98">
        <v>1</v>
      </c>
      <c r="D459" s="98">
        <v>458</v>
      </c>
      <c r="E459" s="98">
        <v>33.392800000000001</v>
      </c>
    </row>
    <row r="460" spans="1:5">
      <c r="A460" s="98">
        <v>460</v>
      </c>
      <c r="B460" s="98">
        <v>6.5689000000000002</v>
      </c>
      <c r="C460" s="98">
        <v>1</v>
      </c>
      <c r="D460" s="98">
        <v>459</v>
      </c>
      <c r="E460" s="98">
        <v>33.569600000000001</v>
      </c>
    </row>
    <row r="461" spans="1:5">
      <c r="A461" s="98">
        <v>461</v>
      </c>
      <c r="B461" s="98">
        <v>6.3845999999999998</v>
      </c>
      <c r="C461" s="98">
        <v>1</v>
      </c>
      <c r="D461" s="98">
        <v>460</v>
      </c>
      <c r="E461" s="98">
        <v>33.566499999999998</v>
      </c>
    </row>
    <row r="462" spans="1:5">
      <c r="A462" s="98">
        <v>462</v>
      </c>
      <c r="B462" s="98">
        <v>6.1658999999999997</v>
      </c>
      <c r="C462" s="98">
        <v>1</v>
      </c>
      <c r="D462" s="98">
        <v>461</v>
      </c>
      <c r="E462" s="98">
        <v>33.371099999999998</v>
      </c>
    </row>
    <row r="463" spans="1:5">
      <c r="A463" s="98">
        <v>463</v>
      </c>
      <c r="B463" s="98">
        <v>5.9160000000000004</v>
      </c>
      <c r="C463" s="98">
        <v>1</v>
      </c>
      <c r="D463" s="98">
        <v>462</v>
      </c>
      <c r="E463" s="98">
        <v>32.976700000000001</v>
      </c>
    </row>
    <row r="464" spans="1:5">
      <c r="A464" s="98">
        <v>464</v>
      </c>
      <c r="B464" s="98">
        <v>5.6393000000000004</v>
      </c>
      <c r="C464" s="98">
        <v>1</v>
      </c>
      <c r="D464" s="98">
        <v>463</v>
      </c>
      <c r="E464" s="98">
        <v>32.383499999999998</v>
      </c>
    </row>
    <row r="465" spans="1:5">
      <c r="A465" s="98">
        <v>465</v>
      </c>
      <c r="B465" s="98">
        <v>5.3414000000000001</v>
      </c>
      <c r="C465" s="98">
        <v>1</v>
      </c>
      <c r="D465" s="98">
        <v>464</v>
      </c>
      <c r="E465" s="98">
        <v>31.5989</v>
      </c>
    </row>
    <row r="466" spans="1:5">
      <c r="A466" s="98">
        <v>466</v>
      </c>
      <c r="B466" s="98">
        <v>5.0289000000000001</v>
      </c>
      <c r="C466" s="98">
        <v>1</v>
      </c>
      <c r="D466" s="98">
        <v>465</v>
      </c>
      <c r="E466" s="98">
        <v>30.637599999999999</v>
      </c>
    </row>
    <row r="467" spans="1:5">
      <c r="A467" s="98">
        <v>467</v>
      </c>
      <c r="B467" s="98">
        <v>4.7081999999999997</v>
      </c>
      <c r="C467" s="98">
        <v>1</v>
      </c>
      <c r="D467" s="98">
        <v>466</v>
      </c>
      <c r="E467" s="98">
        <v>29.520099999999999</v>
      </c>
    </row>
    <row r="468" spans="1:5">
      <c r="A468" s="98">
        <v>468</v>
      </c>
      <c r="B468" s="98">
        <v>4.4092000000000002</v>
      </c>
      <c r="C468" s="98">
        <v>1</v>
      </c>
      <c r="D468" s="98">
        <v>467</v>
      </c>
      <c r="E468" s="98">
        <v>28.4588</v>
      </c>
    </row>
    <row r="469" spans="1:5">
      <c r="A469" s="98">
        <v>469</v>
      </c>
      <c r="B469" s="98">
        <v>4.1944999999999997</v>
      </c>
      <c r="C469" s="98">
        <v>1</v>
      </c>
      <c r="D469" s="98">
        <v>468</v>
      </c>
      <c r="E469" s="98">
        <v>27.982800000000001</v>
      </c>
    </row>
    <row r="470" spans="1:5">
      <c r="A470" s="98">
        <v>470</v>
      </c>
      <c r="B470" s="98">
        <v>3.9639000000000002</v>
      </c>
      <c r="C470" s="98">
        <v>1</v>
      </c>
      <c r="D470" s="98">
        <v>469</v>
      </c>
      <c r="E470" s="98">
        <v>27.316099999999999</v>
      </c>
    </row>
    <row r="471" spans="1:5">
      <c r="A471" s="98">
        <v>471</v>
      </c>
      <c r="B471" s="98">
        <v>3.7199</v>
      </c>
      <c r="C471" s="98">
        <v>1</v>
      </c>
      <c r="D471" s="98">
        <v>470</v>
      </c>
      <c r="E471" s="98">
        <v>26.4694</v>
      </c>
    </row>
    <row r="472" spans="1:5">
      <c r="A472" s="98">
        <v>472</v>
      </c>
      <c r="B472" s="98">
        <v>3.4653</v>
      </c>
      <c r="C472" s="98">
        <v>1</v>
      </c>
      <c r="D472" s="98">
        <v>471</v>
      </c>
      <c r="E472" s="98">
        <v>25.459700000000002</v>
      </c>
    </row>
    <row r="473" spans="1:5">
      <c r="A473" s="98">
        <v>473</v>
      </c>
      <c r="B473" s="98">
        <v>3.2035</v>
      </c>
      <c r="C473" s="98">
        <v>1</v>
      </c>
      <c r="D473" s="98">
        <v>472</v>
      </c>
      <c r="E473" s="98">
        <v>24.309699999999999</v>
      </c>
    </row>
    <row r="474" spans="1:5">
      <c r="A474" s="98">
        <v>474</v>
      </c>
      <c r="B474" s="98">
        <v>2.9380999999999999</v>
      </c>
      <c r="C474" s="98">
        <v>1</v>
      </c>
      <c r="D474" s="98">
        <v>473</v>
      </c>
      <c r="E474" s="98">
        <v>23.045400000000001</v>
      </c>
    </row>
    <row r="475" spans="1:5">
      <c r="A475" s="98">
        <v>475</v>
      </c>
      <c r="B475" s="98">
        <v>2.8018000000000001</v>
      </c>
      <c r="C475" s="98">
        <v>1</v>
      </c>
      <c r="D475" s="98">
        <v>474</v>
      </c>
      <c r="E475" s="98">
        <v>22.4636</v>
      </c>
    </row>
    <row r="476" spans="1:5">
      <c r="A476" s="98">
        <v>476</v>
      </c>
      <c r="B476" s="98">
        <v>2.6690999999999998</v>
      </c>
      <c r="C476" s="98">
        <v>1</v>
      </c>
      <c r="D476" s="98">
        <v>475</v>
      </c>
      <c r="E476" s="98">
        <v>21.846</v>
      </c>
    </row>
    <row r="477" spans="1:5">
      <c r="A477" s="98">
        <v>477</v>
      </c>
      <c r="B477" s="98">
        <v>2.5274000000000001</v>
      </c>
      <c r="C477" s="98">
        <v>1</v>
      </c>
      <c r="D477" s="98">
        <v>476</v>
      </c>
      <c r="E477" s="98">
        <v>21.1175</v>
      </c>
    </row>
    <row r="478" spans="1:5">
      <c r="A478" s="98">
        <v>478</v>
      </c>
      <c r="B478" s="98">
        <v>2.3793000000000002</v>
      </c>
      <c r="C478" s="98">
        <v>1</v>
      </c>
      <c r="D478" s="98">
        <v>477</v>
      </c>
      <c r="E478" s="98">
        <v>20.294699999999999</v>
      </c>
    </row>
    <row r="479" spans="1:5">
      <c r="A479" s="98">
        <v>479</v>
      </c>
      <c r="B479" s="98">
        <v>2.2275</v>
      </c>
      <c r="C479" s="98">
        <v>1</v>
      </c>
      <c r="D479" s="98">
        <v>478</v>
      </c>
      <c r="E479" s="98">
        <v>19.3962</v>
      </c>
    </row>
    <row r="480" spans="1:5">
      <c r="A480" s="98">
        <v>480</v>
      </c>
      <c r="B480" s="98">
        <v>2.0747</v>
      </c>
      <c r="C480" s="98">
        <v>1</v>
      </c>
      <c r="D480" s="98">
        <v>479</v>
      </c>
      <c r="E480" s="98">
        <v>18.4419</v>
      </c>
    </row>
    <row r="481" spans="1:5">
      <c r="A481" s="98">
        <v>481</v>
      </c>
      <c r="B481" s="98">
        <v>1.9232</v>
      </c>
      <c r="C481" s="98">
        <v>1</v>
      </c>
      <c r="D481" s="98">
        <v>480</v>
      </c>
      <c r="E481" s="98">
        <v>17.4512</v>
      </c>
    </row>
    <row r="482" spans="1:5">
      <c r="A482" s="98">
        <v>482</v>
      </c>
      <c r="B482" s="98">
        <v>1.7750999999999999</v>
      </c>
      <c r="C482" s="98">
        <v>1</v>
      </c>
      <c r="D482" s="98">
        <v>481</v>
      </c>
      <c r="E482" s="98">
        <v>16.442699999999999</v>
      </c>
    </row>
    <row r="483" spans="1:5">
      <c r="A483" s="98">
        <v>483</v>
      </c>
      <c r="B483" s="98">
        <v>1.2823</v>
      </c>
      <c r="C483" s="98">
        <v>1</v>
      </c>
      <c r="D483" s="98">
        <v>482</v>
      </c>
      <c r="E483" s="98">
        <v>13.9602</v>
      </c>
    </row>
    <row r="484" spans="1:5">
      <c r="A484" s="98">
        <v>484</v>
      </c>
      <c r="B484" s="98">
        <v>0.81979999999999997</v>
      </c>
      <c r="C484" s="98">
        <v>1</v>
      </c>
      <c r="D484" s="98">
        <v>483</v>
      </c>
      <c r="E484" s="98">
        <v>10.8691</v>
      </c>
    </row>
    <row r="485" spans="1:5">
      <c r="A485" s="98">
        <v>485</v>
      </c>
      <c r="B485" s="98">
        <v>0.56920000000000004</v>
      </c>
      <c r="C485" s="98">
        <v>1</v>
      </c>
      <c r="D485" s="98">
        <v>484</v>
      </c>
      <c r="E485" s="98">
        <v>8.6338000000000008</v>
      </c>
    </row>
    <row r="486" spans="1:5">
      <c r="A486" s="98">
        <v>486</v>
      </c>
      <c r="B486" s="98">
        <v>0.47420000000000001</v>
      </c>
      <c r="C486" s="98">
        <v>1</v>
      </c>
      <c r="D486" s="98">
        <v>485</v>
      </c>
      <c r="E486" s="98">
        <v>7.3163</v>
      </c>
    </row>
    <row r="487" spans="1:5">
      <c r="A487" s="98">
        <v>487</v>
      </c>
      <c r="B487" s="98">
        <v>0.41289999999999999</v>
      </c>
      <c r="C487" s="98">
        <v>1</v>
      </c>
      <c r="D487" s="98">
        <v>486</v>
      </c>
      <c r="E487" s="98">
        <v>5.8673999999999999</v>
      </c>
    </row>
    <row r="488" spans="1:5">
      <c r="A488" s="98">
        <v>488</v>
      </c>
      <c r="B488" s="98">
        <v>0.38769999999999999</v>
      </c>
      <c r="C488" s="98">
        <v>1</v>
      </c>
      <c r="D488" s="98">
        <v>487</v>
      </c>
      <c r="E488" s="98">
        <v>4.3277999999999999</v>
      </c>
    </row>
    <row r="489" spans="1:5">
      <c r="A489" s="98">
        <v>489</v>
      </c>
      <c r="B489" s="98">
        <v>0.3977</v>
      </c>
      <c r="C489" s="98">
        <v>1</v>
      </c>
      <c r="D489" s="98">
        <v>488</v>
      </c>
      <c r="E489" s="98">
        <v>2.7456999999999998</v>
      </c>
    </row>
    <row r="490" spans="1:5">
      <c r="A490" s="98">
        <v>490</v>
      </c>
      <c r="B490" s="98">
        <v>0.43980000000000002</v>
      </c>
      <c r="C490" s="98">
        <v>1</v>
      </c>
      <c r="D490" s="98">
        <v>489</v>
      </c>
      <c r="E490" s="98">
        <v>1.1724000000000001</v>
      </c>
    </row>
    <row r="491" spans="1:5">
      <c r="A491" s="98">
        <v>491</v>
      </c>
      <c r="B491" s="98">
        <v>0.50900000000000001</v>
      </c>
      <c r="C491" s="98">
        <v>1</v>
      </c>
      <c r="D491" s="98">
        <v>490</v>
      </c>
      <c r="E491" s="98">
        <v>-0.34300000000000003</v>
      </c>
    </row>
    <row r="492" spans="1:5">
      <c r="A492" s="98">
        <v>492</v>
      </c>
      <c r="B492" s="98">
        <v>0.6038</v>
      </c>
      <c r="C492" s="98">
        <v>1</v>
      </c>
      <c r="D492" s="98">
        <v>491</v>
      </c>
      <c r="E492" s="98">
        <v>-1.5205</v>
      </c>
    </row>
    <row r="493" spans="1:5">
      <c r="A493" s="98">
        <v>493</v>
      </c>
      <c r="B493" s="98">
        <v>0.69879999999999998</v>
      </c>
      <c r="C493" s="98">
        <v>1</v>
      </c>
      <c r="D493" s="98">
        <v>492</v>
      </c>
      <c r="E493" s="98">
        <v>-2.4788000000000001</v>
      </c>
    </row>
    <row r="494" spans="1:5">
      <c r="A494" s="98">
        <v>494</v>
      </c>
      <c r="B494" s="98">
        <v>0.77390000000000003</v>
      </c>
      <c r="C494" s="98">
        <v>1</v>
      </c>
      <c r="D494" s="98">
        <v>493</v>
      </c>
      <c r="E494" s="98">
        <v>-3.4546000000000001</v>
      </c>
    </row>
    <row r="495" spans="1:5">
      <c r="A495" s="98">
        <v>495</v>
      </c>
      <c r="B495" s="98">
        <v>0.6714</v>
      </c>
      <c r="C495" s="98">
        <v>1</v>
      </c>
      <c r="D495" s="98">
        <v>494</v>
      </c>
      <c r="E495" s="98">
        <v>-3.6160999999999999</v>
      </c>
    </row>
    <row r="496" spans="1:5">
      <c r="A496" s="98">
        <v>496</v>
      </c>
      <c r="B496" s="98">
        <v>0.63990000000000002</v>
      </c>
      <c r="C496" s="98">
        <v>1</v>
      </c>
      <c r="D496" s="98">
        <v>495</v>
      </c>
      <c r="E496" s="98">
        <v>-3.8513999999999999</v>
      </c>
    </row>
    <row r="497" spans="1:5">
      <c r="A497" s="98">
        <v>497</v>
      </c>
      <c r="B497" s="98">
        <v>0.8075</v>
      </c>
      <c r="C497" s="98">
        <v>1</v>
      </c>
      <c r="D497" s="98">
        <v>496</v>
      </c>
      <c r="E497" s="98">
        <v>-4.4226999999999999</v>
      </c>
    </row>
    <row r="498" spans="1:5">
      <c r="A498" s="98">
        <v>498</v>
      </c>
      <c r="B498" s="98">
        <v>0.36099999999999999</v>
      </c>
      <c r="C498" s="98">
        <v>2</v>
      </c>
      <c r="D498" s="98">
        <v>0</v>
      </c>
      <c r="E498" s="98">
        <v>-0.55400000000000005</v>
      </c>
    </row>
    <row r="499" spans="1:5">
      <c r="A499" s="98">
        <v>499</v>
      </c>
      <c r="B499" s="98">
        <v>0.33700000000000002</v>
      </c>
      <c r="C499" s="98">
        <v>2</v>
      </c>
      <c r="D499" s="98">
        <v>1</v>
      </c>
      <c r="E499" s="98">
        <v>-0.15060000000000001</v>
      </c>
    </row>
    <row r="500" spans="1:5">
      <c r="A500" s="98">
        <v>500</v>
      </c>
      <c r="B500" s="98">
        <v>0.3175</v>
      </c>
      <c r="C500" s="98">
        <v>2</v>
      </c>
      <c r="D500" s="98">
        <v>2</v>
      </c>
      <c r="E500" s="98">
        <v>0.28029999999999999</v>
      </c>
    </row>
    <row r="501" spans="1:5">
      <c r="A501" s="98">
        <v>501</v>
      </c>
      <c r="B501" s="98">
        <v>0.3029</v>
      </c>
      <c r="C501" s="98">
        <v>2</v>
      </c>
      <c r="D501" s="98">
        <v>3</v>
      </c>
      <c r="E501" s="98">
        <v>0.73309999999999997</v>
      </c>
    </row>
    <row r="502" spans="1:5">
      <c r="A502" s="98">
        <v>502</v>
      </c>
      <c r="B502" s="98">
        <v>0.29330000000000001</v>
      </c>
      <c r="C502" s="98">
        <v>2</v>
      </c>
      <c r="D502" s="98">
        <v>4</v>
      </c>
      <c r="E502" s="98">
        <v>1.2005999999999999</v>
      </c>
    </row>
    <row r="503" spans="1:5">
      <c r="A503" s="98">
        <v>503</v>
      </c>
      <c r="B503" s="98">
        <v>0.28870000000000001</v>
      </c>
      <c r="C503" s="98">
        <v>2</v>
      </c>
      <c r="D503" s="98">
        <v>5</v>
      </c>
      <c r="E503" s="98">
        <v>1.6739999999999999</v>
      </c>
    </row>
    <row r="504" spans="1:5">
      <c r="A504" s="98">
        <v>504</v>
      </c>
      <c r="B504" s="98">
        <v>0.28899999999999998</v>
      </c>
      <c r="C504" s="98">
        <v>2</v>
      </c>
      <c r="D504" s="98">
        <v>6</v>
      </c>
      <c r="E504" s="98">
        <v>2.1436999999999999</v>
      </c>
    </row>
    <row r="505" spans="1:5">
      <c r="A505" s="98">
        <v>505</v>
      </c>
      <c r="B505" s="98">
        <v>0.29430000000000001</v>
      </c>
      <c r="C505" s="98">
        <v>2</v>
      </c>
      <c r="D505" s="98">
        <v>7</v>
      </c>
      <c r="E505" s="98">
        <v>2.5994000000000002</v>
      </c>
    </row>
    <row r="506" spans="1:5">
      <c r="A506" s="98">
        <v>506</v>
      </c>
      <c r="B506" s="98">
        <v>0.30399999999999999</v>
      </c>
      <c r="C506" s="98">
        <v>2</v>
      </c>
      <c r="D506" s="98">
        <v>8</v>
      </c>
      <c r="E506" s="98">
        <v>3.0310999999999999</v>
      </c>
    </row>
    <row r="507" spans="1:5">
      <c r="A507" s="98">
        <v>507</v>
      </c>
      <c r="B507" s="98">
        <v>0.318</v>
      </c>
      <c r="C507" s="98">
        <v>2</v>
      </c>
      <c r="D507" s="98">
        <v>9</v>
      </c>
      <c r="E507" s="98">
        <v>3.4298000000000002</v>
      </c>
    </row>
    <row r="508" spans="1:5">
      <c r="A508" s="98">
        <v>508</v>
      </c>
      <c r="B508" s="98">
        <v>0.3357</v>
      </c>
      <c r="C508" s="98">
        <v>2</v>
      </c>
      <c r="D508" s="98">
        <v>10</v>
      </c>
      <c r="E508" s="98">
        <v>3.7877999999999998</v>
      </c>
    </row>
    <row r="509" spans="1:5">
      <c r="A509" s="98">
        <v>509</v>
      </c>
      <c r="B509" s="98">
        <v>0.35670000000000002</v>
      </c>
      <c r="C509" s="98">
        <v>2</v>
      </c>
      <c r="D509" s="98">
        <v>11</v>
      </c>
      <c r="E509" s="98">
        <v>4.0995999999999997</v>
      </c>
    </row>
    <row r="510" spans="1:5">
      <c r="A510" s="98">
        <v>510</v>
      </c>
      <c r="B510" s="98">
        <v>0.3805</v>
      </c>
      <c r="C510" s="98">
        <v>2</v>
      </c>
      <c r="D510" s="98">
        <v>12</v>
      </c>
      <c r="E510" s="98">
        <v>4.3617999999999997</v>
      </c>
    </row>
    <row r="511" spans="1:5">
      <c r="A511" s="98">
        <v>511</v>
      </c>
      <c r="B511" s="98">
        <v>0.40679999999999999</v>
      </c>
      <c r="C511" s="98">
        <v>2</v>
      </c>
      <c r="D511" s="98">
        <v>13</v>
      </c>
      <c r="E511" s="98">
        <v>4.5731999999999999</v>
      </c>
    </row>
    <row r="512" spans="1:5">
      <c r="A512" s="98">
        <v>512</v>
      </c>
      <c r="B512" s="98">
        <v>0.43509999999999999</v>
      </c>
      <c r="C512" s="98">
        <v>2</v>
      </c>
      <c r="D512" s="98">
        <v>14</v>
      </c>
      <c r="E512" s="98">
        <v>4.7347000000000001</v>
      </c>
    </row>
    <row r="513" spans="1:5">
      <c r="A513" s="98">
        <v>513</v>
      </c>
      <c r="B513" s="98">
        <v>0.44</v>
      </c>
      <c r="C513" s="98">
        <v>2</v>
      </c>
      <c r="D513" s="98">
        <v>15</v>
      </c>
      <c r="E513" s="98">
        <v>4.7542</v>
      </c>
    </row>
    <row r="514" spans="1:5">
      <c r="A514" s="98">
        <v>514</v>
      </c>
      <c r="B514" s="98">
        <v>0.34610000000000002</v>
      </c>
      <c r="C514" s="98">
        <v>2</v>
      </c>
      <c r="D514" s="98">
        <v>16</v>
      </c>
      <c r="E514" s="98">
        <v>4.3442999999999996</v>
      </c>
    </row>
    <row r="515" spans="1:5">
      <c r="A515" s="98">
        <v>515</v>
      </c>
      <c r="B515" s="98">
        <v>0.25569999999999998</v>
      </c>
      <c r="C515" s="98">
        <v>2</v>
      </c>
      <c r="D515" s="98">
        <v>17</v>
      </c>
      <c r="E515" s="98">
        <v>3.8816000000000002</v>
      </c>
    </row>
    <row r="516" spans="1:5">
      <c r="A516" s="98">
        <v>516</v>
      </c>
      <c r="B516" s="98">
        <v>0.17299999999999999</v>
      </c>
      <c r="C516" s="98">
        <v>2</v>
      </c>
      <c r="D516" s="98">
        <v>18</v>
      </c>
      <c r="E516" s="98">
        <v>3.3704000000000001</v>
      </c>
    </row>
    <row r="517" spans="1:5">
      <c r="A517" s="98">
        <v>517</v>
      </c>
      <c r="B517" s="98">
        <v>0.1028</v>
      </c>
      <c r="C517" s="98">
        <v>2</v>
      </c>
      <c r="D517" s="98">
        <v>19</v>
      </c>
      <c r="E517" s="98">
        <v>2.8172000000000001</v>
      </c>
    </row>
    <row r="518" spans="1:5">
      <c r="A518" s="98">
        <v>518</v>
      </c>
      <c r="B518" s="98">
        <v>4.9500000000000002E-2</v>
      </c>
      <c r="C518" s="98">
        <v>2</v>
      </c>
      <c r="D518" s="98">
        <v>20</v>
      </c>
      <c r="E518" s="98">
        <v>2.2301000000000002</v>
      </c>
    </row>
    <row r="519" spans="1:5">
      <c r="A519" s="98">
        <v>519</v>
      </c>
      <c r="B519" s="98">
        <v>1.6799999999999999E-2</v>
      </c>
      <c r="C519" s="98">
        <v>2</v>
      </c>
      <c r="D519" s="98">
        <v>21</v>
      </c>
      <c r="E519" s="98">
        <v>1.6184000000000001</v>
      </c>
    </row>
    <row r="520" spans="1:5">
      <c r="A520" s="98">
        <v>520</v>
      </c>
      <c r="B520" s="98">
        <v>6.7999999999999996E-3</v>
      </c>
      <c r="C520" s="98">
        <v>2</v>
      </c>
      <c r="D520" s="98">
        <v>22</v>
      </c>
      <c r="E520" s="98">
        <v>0.9929</v>
      </c>
    </row>
    <row r="521" spans="1:5">
      <c r="A521" s="98">
        <v>521</v>
      </c>
      <c r="B521" s="98">
        <v>1.9900000000000001E-2</v>
      </c>
      <c r="C521" s="98">
        <v>2</v>
      </c>
      <c r="D521" s="98">
        <v>23</v>
      </c>
      <c r="E521" s="98">
        <v>0.36520000000000002</v>
      </c>
    </row>
    <row r="522" spans="1:5">
      <c r="A522" s="98">
        <v>522</v>
      </c>
      <c r="B522" s="98">
        <v>5.4600000000000003E-2</v>
      </c>
      <c r="C522" s="98">
        <v>2</v>
      </c>
      <c r="D522" s="98">
        <v>24</v>
      </c>
      <c r="E522" s="98">
        <v>-0.2525</v>
      </c>
    </row>
    <row r="523" spans="1:5">
      <c r="A523" s="98">
        <v>523</v>
      </c>
      <c r="B523" s="98">
        <v>0.10780000000000001</v>
      </c>
      <c r="C523" s="98">
        <v>2</v>
      </c>
      <c r="D523" s="98">
        <v>25</v>
      </c>
      <c r="E523" s="98">
        <v>-0.84799999999999998</v>
      </c>
    </row>
    <row r="524" spans="1:5">
      <c r="A524" s="98">
        <v>524</v>
      </c>
      <c r="B524" s="98">
        <v>0.1865</v>
      </c>
      <c r="C524" s="98">
        <v>2</v>
      </c>
      <c r="D524" s="98">
        <v>26</v>
      </c>
      <c r="E524" s="98">
        <v>-1.6402000000000001</v>
      </c>
    </row>
    <row r="525" spans="1:5">
      <c r="A525" s="98">
        <v>525</v>
      </c>
      <c r="B525" s="98">
        <v>0.32929999999999998</v>
      </c>
      <c r="C525" s="98">
        <v>2</v>
      </c>
      <c r="D525" s="98">
        <v>27</v>
      </c>
      <c r="E525" s="98">
        <v>-2.9815</v>
      </c>
    </row>
    <row r="526" spans="1:5">
      <c r="A526" s="98">
        <v>526</v>
      </c>
      <c r="B526" s="98">
        <v>0.52500000000000002</v>
      </c>
      <c r="C526" s="98">
        <v>2</v>
      </c>
      <c r="D526" s="98">
        <v>28</v>
      </c>
      <c r="E526" s="98">
        <v>-4.3201999999999998</v>
      </c>
    </row>
    <row r="527" spans="1:5">
      <c r="A527" s="98">
        <v>527</v>
      </c>
      <c r="B527" s="98">
        <v>0.76829999999999998</v>
      </c>
      <c r="C527" s="98">
        <v>2</v>
      </c>
      <c r="D527" s="98">
        <v>29</v>
      </c>
      <c r="E527" s="98">
        <v>-5.5964999999999998</v>
      </c>
    </row>
    <row r="528" spans="1:5">
      <c r="A528" s="98">
        <v>528</v>
      </c>
      <c r="B528" s="98">
        <v>1.0475000000000001</v>
      </c>
      <c r="C528" s="98">
        <v>2</v>
      </c>
      <c r="D528" s="98">
        <v>30</v>
      </c>
      <c r="E528" s="98">
        <v>-6.7542999999999997</v>
      </c>
    </row>
    <row r="529" spans="1:5">
      <c r="A529" s="98">
        <v>529</v>
      </c>
      <c r="B529" s="98">
        <v>1.0451999999999999</v>
      </c>
      <c r="C529" s="98">
        <v>2</v>
      </c>
      <c r="D529" s="98">
        <v>31</v>
      </c>
      <c r="E529" s="98">
        <v>-7.0683999999999996</v>
      </c>
    </row>
    <row r="530" spans="1:5">
      <c r="A530" s="98">
        <v>530</v>
      </c>
      <c r="B530" s="98">
        <v>1.0273000000000001</v>
      </c>
      <c r="C530" s="98">
        <v>2</v>
      </c>
      <c r="D530" s="98">
        <v>32</v>
      </c>
      <c r="E530" s="98">
        <v>-7.3611000000000004</v>
      </c>
    </row>
    <row r="531" spans="1:5">
      <c r="A531" s="98">
        <v>531</v>
      </c>
      <c r="B531" s="98">
        <v>0.99439999999999995</v>
      </c>
      <c r="C531" s="98">
        <v>2</v>
      </c>
      <c r="D531" s="98">
        <v>33</v>
      </c>
      <c r="E531" s="98">
        <v>-7.6163999999999996</v>
      </c>
    </row>
    <row r="532" spans="1:5">
      <c r="A532" s="98">
        <v>532</v>
      </c>
      <c r="B532" s="98">
        <v>0.94850000000000001</v>
      </c>
      <c r="C532" s="98">
        <v>2</v>
      </c>
      <c r="D532" s="98">
        <v>34</v>
      </c>
      <c r="E532" s="98">
        <v>-7.8158000000000003</v>
      </c>
    </row>
    <row r="533" spans="1:5">
      <c r="A533" s="98">
        <v>533</v>
      </c>
      <c r="B533" s="98">
        <v>0.89249999999999996</v>
      </c>
      <c r="C533" s="98">
        <v>2</v>
      </c>
      <c r="D533" s="98">
        <v>35</v>
      </c>
      <c r="E533" s="98">
        <v>-7.9421999999999997</v>
      </c>
    </row>
    <row r="534" spans="1:5">
      <c r="A534" s="98">
        <v>534</v>
      </c>
      <c r="B534" s="98">
        <v>0.98240000000000005</v>
      </c>
      <c r="C534" s="98">
        <v>2</v>
      </c>
      <c r="D534" s="98">
        <v>36</v>
      </c>
      <c r="E534" s="98">
        <v>-7.9290000000000003</v>
      </c>
    </row>
    <row r="535" spans="1:5">
      <c r="A535" s="98">
        <v>535</v>
      </c>
      <c r="B535" s="98">
        <v>1.1096999999999999</v>
      </c>
      <c r="C535" s="98">
        <v>2</v>
      </c>
      <c r="D535" s="98">
        <v>37</v>
      </c>
      <c r="E535" s="98">
        <v>-7.8083999999999998</v>
      </c>
    </row>
    <row r="536" spans="1:5">
      <c r="A536" s="98">
        <v>536</v>
      </c>
      <c r="B536" s="98">
        <v>1.2292000000000001</v>
      </c>
      <c r="C536" s="98">
        <v>2</v>
      </c>
      <c r="D536" s="98">
        <v>38</v>
      </c>
      <c r="E536" s="98">
        <v>-7.6025</v>
      </c>
    </row>
    <row r="537" spans="1:5">
      <c r="A537" s="98">
        <v>537</v>
      </c>
      <c r="B537" s="98">
        <v>1.3343</v>
      </c>
      <c r="C537" s="98">
        <v>2</v>
      </c>
      <c r="D537" s="98">
        <v>39</v>
      </c>
      <c r="E537" s="98">
        <v>-7.3266999999999998</v>
      </c>
    </row>
    <row r="538" spans="1:5">
      <c r="A538" s="98">
        <v>538</v>
      </c>
      <c r="B538" s="98">
        <v>1.4134</v>
      </c>
      <c r="C538" s="98">
        <v>2</v>
      </c>
      <c r="D538" s="98">
        <v>40</v>
      </c>
      <c r="E538" s="98">
        <v>-7.1737000000000002</v>
      </c>
    </row>
    <row r="539" spans="1:5">
      <c r="A539" s="98">
        <v>539</v>
      </c>
      <c r="B539" s="98">
        <v>1.2736000000000001</v>
      </c>
      <c r="C539" s="98">
        <v>2</v>
      </c>
      <c r="D539" s="98">
        <v>41</v>
      </c>
      <c r="E539" s="98">
        <v>-7.3089000000000004</v>
      </c>
    </row>
    <row r="540" spans="1:5">
      <c r="A540" s="98">
        <v>540</v>
      </c>
      <c r="B540" s="98">
        <v>1.1426000000000001</v>
      </c>
      <c r="C540" s="98">
        <v>2</v>
      </c>
      <c r="D540" s="98">
        <v>42</v>
      </c>
      <c r="E540" s="98">
        <v>-7.4028999999999998</v>
      </c>
    </row>
    <row r="541" spans="1:5">
      <c r="A541" s="98">
        <v>541</v>
      </c>
      <c r="B541" s="98">
        <v>1.022</v>
      </c>
      <c r="C541" s="98">
        <v>2</v>
      </c>
      <c r="D541" s="98">
        <v>43</v>
      </c>
      <c r="E541" s="98">
        <v>-7.4497</v>
      </c>
    </row>
    <row r="542" spans="1:5">
      <c r="A542" s="98">
        <v>542</v>
      </c>
      <c r="B542" s="98">
        <v>0.91279999999999994</v>
      </c>
      <c r="C542" s="98">
        <v>2</v>
      </c>
      <c r="D542" s="98">
        <v>44</v>
      </c>
      <c r="E542" s="98">
        <v>-7.4446000000000003</v>
      </c>
    </row>
    <row r="543" spans="1:5">
      <c r="A543" s="98">
        <v>543</v>
      </c>
      <c r="B543" s="98">
        <v>0.81610000000000005</v>
      </c>
      <c r="C543" s="98">
        <v>2</v>
      </c>
      <c r="D543" s="98">
        <v>45</v>
      </c>
      <c r="E543" s="98">
        <v>-7.3844000000000003</v>
      </c>
    </row>
    <row r="544" spans="1:5">
      <c r="A544" s="98">
        <v>544</v>
      </c>
      <c r="B544" s="98">
        <v>0.73229999999999995</v>
      </c>
      <c r="C544" s="98">
        <v>2</v>
      </c>
      <c r="D544" s="98">
        <v>46</v>
      </c>
      <c r="E544" s="98">
        <v>-7.2679</v>
      </c>
    </row>
    <row r="545" spans="1:5">
      <c r="A545" s="98">
        <v>545</v>
      </c>
      <c r="B545" s="98">
        <v>0.66120000000000001</v>
      </c>
      <c r="C545" s="98">
        <v>2</v>
      </c>
      <c r="D545" s="98">
        <v>47</v>
      </c>
      <c r="E545" s="98">
        <v>-7.0959000000000003</v>
      </c>
    </row>
    <row r="546" spans="1:5">
      <c r="A546" s="98">
        <v>546</v>
      </c>
      <c r="B546" s="98">
        <v>0.4476</v>
      </c>
      <c r="C546" s="98">
        <v>2</v>
      </c>
      <c r="D546" s="98">
        <v>48</v>
      </c>
      <c r="E546" s="98">
        <v>-6.1886000000000001</v>
      </c>
    </row>
    <row r="547" spans="1:5">
      <c r="A547" s="98">
        <v>547</v>
      </c>
      <c r="B547" s="98">
        <v>0.43240000000000001</v>
      </c>
      <c r="C547" s="98">
        <v>2</v>
      </c>
      <c r="D547" s="98">
        <v>49</v>
      </c>
      <c r="E547" s="98">
        <v>-6.1395</v>
      </c>
    </row>
    <row r="548" spans="1:5">
      <c r="A548" s="98">
        <v>548</v>
      </c>
      <c r="B548" s="98">
        <v>0.42080000000000001</v>
      </c>
      <c r="C548" s="98">
        <v>2</v>
      </c>
      <c r="D548" s="98">
        <v>50</v>
      </c>
      <c r="E548" s="98">
        <v>-6.0587</v>
      </c>
    </row>
    <row r="549" spans="1:5">
      <c r="A549" s="98">
        <v>549</v>
      </c>
      <c r="B549" s="98">
        <v>0.41289999999999999</v>
      </c>
      <c r="C549" s="98">
        <v>2</v>
      </c>
      <c r="D549" s="98">
        <v>51</v>
      </c>
      <c r="E549" s="98">
        <v>-5.9457000000000004</v>
      </c>
    </row>
    <row r="550" spans="1:5">
      <c r="A550" s="98">
        <v>550</v>
      </c>
      <c r="B550" s="98">
        <v>0.40910000000000002</v>
      </c>
      <c r="C550" s="98">
        <v>2</v>
      </c>
      <c r="D550" s="98">
        <v>52</v>
      </c>
      <c r="E550" s="98">
        <v>-5.8014000000000001</v>
      </c>
    </row>
    <row r="551" spans="1:5">
      <c r="A551" s="98">
        <v>551</v>
      </c>
      <c r="B551" s="98">
        <v>0.40960000000000002</v>
      </c>
      <c r="C551" s="98">
        <v>2</v>
      </c>
      <c r="D551" s="98">
        <v>53</v>
      </c>
      <c r="E551" s="98">
        <v>-5.6275000000000004</v>
      </c>
    </row>
    <row r="552" spans="1:5">
      <c r="A552" s="98">
        <v>552</v>
      </c>
      <c r="B552" s="98">
        <v>0.41460000000000002</v>
      </c>
      <c r="C552" s="98">
        <v>2</v>
      </c>
      <c r="D552" s="98">
        <v>54</v>
      </c>
      <c r="E552" s="98">
        <v>-5.4267000000000003</v>
      </c>
    </row>
    <row r="553" spans="1:5">
      <c r="A553" s="98">
        <v>553</v>
      </c>
      <c r="B553" s="98">
        <v>0.4244</v>
      </c>
      <c r="C553" s="98">
        <v>2</v>
      </c>
      <c r="D553" s="98">
        <v>55</v>
      </c>
      <c r="E553" s="98">
        <v>-5.2024999999999997</v>
      </c>
    </row>
    <row r="554" spans="1:5">
      <c r="A554" s="98">
        <v>554</v>
      </c>
      <c r="B554" s="98">
        <v>0.43930000000000002</v>
      </c>
      <c r="C554" s="98">
        <v>2</v>
      </c>
      <c r="D554" s="98">
        <v>56</v>
      </c>
      <c r="E554" s="98">
        <v>-4.9591000000000003</v>
      </c>
    </row>
    <row r="555" spans="1:5">
      <c r="A555" s="98">
        <v>555</v>
      </c>
      <c r="B555" s="98">
        <v>0.4592</v>
      </c>
      <c r="C555" s="98">
        <v>2</v>
      </c>
      <c r="D555" s="98">
        <v>57</v>
      </c>
      <c r="E555" s="98">
        <v>-4.7005999999999997</v>
      </c>
    </row>
    <row r="556" spans="1:5">
      <c r="A556" s="98">
        <v>556</v>
      </c>
      <c r="B556" s="98">
        <v>0.48430000000000001</v>
      </c>
      <c r="C556" s="98">
        <v>2</v>
      </c>
      <c r="D556" s="98">
        <v>58</v>
      </c>
      <c r="E556" s="98">
        <v>-4.4316000000000004</v>
      </c>
    </row>
    <row r="557" spans="1:5">
      <c r="A557" s="98">
        <v>557</v>
      </c>
      <c r="B557" s="98">
        <v>0.51439999999999997</v>
      </c>
      <c r="C557" s="98">
        <v>2</v>
      </c>
      <c r="D557" s="98">
        <v>59</v>
      </c>
      <c r="E557" s="98">
        <v>-4.1562999999999999</v>
      </c>
    </row>
    <row r="558" spans="1:5">
      <c r="A558" s="98">
        <v>558</v>
      </c>
      <c r="B558" s="98">
        <v>0.54949999999999999</v>
      </c>
      <c r="C558" s="98">
        <v>2</v>
      </c>
      <c r="D558" s="98">
        <v>60</v>
      </c>
      <c r="E558" s="98">
        <v>-3.8788</v>
      </c>
    </row>
    <row r="559" spans="1:5">
      <c r="A559" s="98">
        <v>559</v>
      </c>
      <c r="B559" s="98">
        <v>0.49109999999999998</v>
      </c>
      <c r="C559" s="98">
        <v>2</v>
      </c>
      <c r="D559" s="98">
        <v>61</v>
      </c>
      <c r="E559" s="98">
        <v>-3.2179000000000002</v>
      </c>
    </row>
    <row r="560" spans="1:5">
      <c r="A560" s="98">
        <v>560</v>
      </c>
      <c r="B560" s="98">
        <v>0.39450000000000002</v>
      </c>
      <c r="C560" s="98">
        <v>2</v>
      </c>
      <c r="D560" s="98">
        <v>62</v>
      </c>
      <c r="E560" s="98">
        <v>-2.3397999999999999</v>
      </c>
    </row>
    <row r="561" spans="1:5">
      <c r="A561" s="98">
        <v>561</v>
      </c>
      <c r="B561" s="98">
        <v>0.3054</v>
      </c>
      <c r="C561" s="98">
        <v>2</v>
      </c>
      <c r="D561" s="98">
        <v>63</v>
      </c>
      <c r="E561" s="98">
        <v>-1.4094</v>
      </c>
    </row>
    <row r="562" spans="1:5">
      <c r="A562" s="98">
        <v>562</v>
      </c>
      <c r="B562" s="98">
        <v>0.22770000000000001</v>
      </c>
      <c r="C562" s="98">
        <v>2</v>
      </c>
      <c r="D562" s="98">
        <v>64</v>
      </c>
      <c r="E562" s="98">
        <v>-0.44219999999999998</v>
      </c>
    </row>
    <row r="563" spans="1:5">
      <c r="A563" s="98">
        <v>563</v>
      </c>
      <c r="B563" s="98">
        <v>0.1651</v>
      </c>
      <c r="C563" s="98">
        <v>2</v>
      </c>
      <c r="D563" s="98">
        <v>65</v>
      </c>
      <c r="E563" s="98">
        <v>0.54179999999999995</v>
      </c>
    </row>
    <row r="564" spans="1:5">
      <c r="A564" s="98">
        <v>564</v>
      </c>
      <c r="B564" s="98">
        <v>0.12039999999999999</v>
      </c>
      <c r="C564" s="98">
        <v>2</v>
      </c>
      <c r="D564" s="98">
        <v>66</v>
      </c>
      <c r="E564" s="98">
        <v>1.5197000000000001</v>
      </c>
    </row>
    <row r="565" spans="1:5">
      <c r="A565" s="98">
        <v>565</v>
      </c>
      <c r="B565" s="98">
        <v>9.5399999999999999E-2</v>
      </c>
      <c r="C565" s="98">
        <v>2</v>
      </c>
      <c r="D565" s="98">
        <v>67</v>
      </c>
      <c r="E565" s="98">
        <v>2.4666999999999999</v>
      </c>
    </row>
    <row r="566" spans="1:5">
      <c r="A566" s="98">
        <v>566</v>
      </c>
      <c r="B566" s="98">
        <v>8.7300000000000003E-2</v>
      </c>
      <c r="C566" s="98">
        <v>2</v>
      </c>
      <c r="D566" s="98">
        <v>68</v>
      </c>
      <c r="E566" s="98">
        <v>2.6916000000000002</v>
      </c>
    </row>
    <row r="567" spans="1:5">
      <c r="A567" s="98">
        <v>567</v>
      </c>
      <c r="B567" s="98">
        <v>7.9899999999999999E-2</v>
      </c>
      <c r="C567" s="98">
        <v>2</v>
      </c>
      <c r="D567" s="98">
        <v>69</v>
      </c>
      <c r="E567" s="98">
        <v>2.7290000000000001</v>
      </c>
    </row>
    <row r="568" spans="1:5">
      <c r="A568" s="98">
        <v>568</v>
      </c>
      <c r="B568" s="98">
        <v>7.2099999999999997E-2</v>
      </c>
      <c r="C568" s="98">
        <v>2</v>
      </c>
      <c r="D568" s="98">
        <v>70</v>
      </c>
      <c r="E568" s="98">
        <v>2.7488000000000001</v>
      </c>
    </row>
    <row r="569" spans="1:5">
      <c r="A569" s="98">
        <v>569</v>
      </c>
      <c r="B569" s="98">
        <v>6.4299999999999996E-2</v>
      </c>
      <c r="C569" s="98">
        <v>2</v>
      </c>
      <c r="D569" s="98">
        <v>71</v>
      </c>
      <c r="E569" s="98">
        <v>2.7498</v>
      </c>
    </row>
    <row r="570" spans="1:5">
      <c r="A570" s="98">
        <v>570</v>
      </c>
      <c r="B570" s="98">
        <v>5.6800000000000003E-2</v>
      </c>
      <c r="C570" s="98">
        <v>2</v>
      </c>
      <c r="D570" s="98">
        <v>72</v>
      </c>
      <c r="E570" s="98">
        <v>2.7317999999999998</v>
      </c>
    </row>
    <row r="571" spans="1:5">
      <c r="A571" s="98">
        <v>571</v>
      </c>
      <c r="B571" s="98">
        <v>4.9799999999999997E-2</v>
      </c>
      <c r="C571" s="98">
        <v>2</v>
      </c>
      <c r="D571" s="98">
        <v>73</v>
      </c>
      <c r="E571" s="98">
        <v>2.6951999999999998</v>
      </c>
    </row>
    <row r="572" spans="1:5">
      <c r="A572" s="98">
        <v>572</v>
      </c>
      <c r="B572" s="98">
        <v>4.36E-2</v>
      </c>
      <c r="C572" s="98">
        <v>2</v>
      </c>
      <c r="D572" s="98">
        <v>74</v>
      </c>
      <c r="E572" s="98">
        <v>2.6412</v>
      </c>
    </row>
    <row r="573" spans="1:5">
      <c r="A573" s="98">
        <v>573</v>
      </c>
      <c r="B573" s="98">
        <v>3.8300000000000001E-2</v>
      </c>
      <c r="C573" s="98">
        <v>2</v>
      </c>
      <c r="D573" s="98">
        <v>75</v>
      </c>
      <c r="E573" s="98">
        <v>2.5716999999999999</v>
      </c>
    </row>
    <row r="574" spans="1:5">
      <c r="A574" s="98">
        <v>574</v>
      </c>
      <c r="B574" s="98">
        <v>3.4099999999999998E-2</v>
      </c>
      <c r="C574" s="98">
        <v>2</v>
      </c>
      <c r="D574" s="98">
        <v>76</v>
      </c>
      <c r="E574" s="98">
        <v>2.4893000000000001</v>
      </c>
    </row>
    <row r="575" spans="1:5">
      <c r="A575" s="98">
        <v>575</v>
      </c>
      <c r="B575" s="98">
        <v>3.1E-2</v>
      </c>
      <c r="C575" s="98">
        <v>2</v>
      </c>
      <c r="D575" s="98">
        <v>77</v>
      </c>
      <c r="E575" s="98">
        <v>2.3963999999999999</v>
      </c>
    </row>
    <row r="576" spans="1:5">
      <c r="A576" s="98">
        <v>576</v>
      </c>
      <c r="B576" s="98">
        <v>2.8799999999999999E-2</v>
      </c>
      <c r="C576" s="98">
        <v>2</v>
      </c>
      <c r="D576" s="98">
        <v>78</v>
      </c>
      <c r="E576" s="98">
        <v>2.2957999999999998</v>
      </c>
    </row>
    <row r="577" spans="1:5">
      <c r="A577" s="98">
        <v>577</v>
      </c>
      <c r="B577" s="98">
        <v>2.75E-2</v>
      </c>
      <c r="C577" s="98">
        <v>2</v>
      </c>
      <c r="D577" s="98">
        <v>79</v>
      </c>
      <c r="E577" s="98">
        <v>2.1901000000000002</v>
      </c>
    </row>
    <row r="578" spans="1:5">
      <c r="A578" s="98">
        <v>578</v>
      </c>
      <c r="B578" s="98">
        <v>2.7E-2</v>
      </c>
      <c r="C578" s="98">
        <v>2</v>
      </c>
      <c r="D578" s="98">
        <v>80</v>
      </c>
      <c r="E578" s="98">
        <v>2.0815999999999999</v>
      </c>
    </row>
    <row r="579" spans="1:5">
      <c r="A579" s="98">
        <v>579</v>
      </c>
      <c r="B579" s="98">
        <v>2.7E-2</v>
      </c>
      <c r="C579" s="98">
        <v>2</v>
      </c>
      <c r="D579" s="98">
        <v>81</v>
      </c>
      <c r="E579" s="98">
        <v>1.9722999999999999</v>
      </c>
    </row>
    <row r="580" spans="1:5">
      <c r="A580" s="98">
        <v>580</v>
      </c>
      <c r="B580" s="98">
        <v>3.9E-2</v>
      </c>
      <c r="C580" s="98">
        <v>2</v>
      </c>
      <c r="D580" s="98">
        <v>82</v>
      </c>
      <c r="E580" s="98">
        <v>2.1522999999999999</v>
      </c>
    </row>
    <row r="581" spans="1:5">
      <c r="A581" s="98">
        <v>581</v>
      </c>
      <c r="B581" s="98">
        <v>7.3200000000000001E-2</v>
      </c>
      <c r="C581" s="98">
        <v>2</v>
      </c>
      <c r="D581" s="98">
        <v>83</v>
      </c>
      <c r="E581" s="98">
        <v>2.6252</v>
      </c>
    </row>
    <row r="582" spans="1:5">
      <c r="A582" s="98">
        <v>582</v>
      </c>
      <c r="B582" s="98">
        <v>0.1211</v>
      </c>
      <c r="C582" s="98">
        <v>2</v>
      </c>
      <c r="D582" s="98">
        <v>84</v>
      </c>
      <c r="E582" s="98">
        <v>3.0948000000000002</v>
      </c>
    </row>
    <row r="583" spans="1:5">
      <c r="A583" s="98">
        <v>583</v>
      </c>
      <c r="B583" s="98">
        <v>0.18110000000000001</v>
      </c>
      <c r="C583" s="98">
        <v>2</v>
      </c>
      <c r="D583" s="98">
        <v>85</v>
      </c>
      <c r="E583" s="98">
        <v>3.5507</v>
      </c>
    </row>
    <row r="584" spans="1:5">
      <c r="A584" s="98">
        <v>584</v>
      </c>
      <c r="B584" s="98">
        <v>0.25</v>
      </c>
      <c r="C584" s="98">
        <v>2</v>
      </c>
      <c r="D584" s="98">
        <v>86</v>
      </c>
      <c r="E584" s="98">
        <v>3.9836999999999998</v>
      </c>
    </row>
    <row r="585" spans="1:5">
      <c r="A585" s="98">
        <v>585</v>
      </c>
      <c r="B585" s="98">
        <v>0.32390000000000002</v>
      </c>
      <c r="C585" s="98">
        <v>2</v>
      </c>
      <c r="D585" s="98">
        <v>87</v>
      </c>
      <c r="E585" s="98">
        <v>4.3860000000000001</v>
      </c>
    </row>
    <row r="586" spans="1:5">
      <c r="A586" s="98">
        <v>586</v>
      </c>
      <c r="B586" s="98">
        <v>0.39829999999999999</v>
      </c>
      <c r="C586" s="98">
        <v>2</v>
      </c>
      <c r="D586" s="98">
        <v>88</v>
      </c>
      <c r="E586" s="98">
        <v>4.7519</v>
      </c>
    </row>
    <row r="587" spans="1:5">
      <c r="A587" s="98">
        <v>587</v>
      </c>
      <c r="B587" s="98">
        <v>0.46899999999999997</v>
      </c>
      <c r="C587" s="98">
        <v>2</v>
      </c>
      <c r="D587" s="98">
        <v>89</v>
      </c>
      <c r="E587" s="98">
        <v>5.0773000000000001</v>
      </c>
    </row>
    <row r="588" spans="1:5">
      <c r="A588" s="98">
        <v>588</v>
      </c>
      <c r="B588" s="98">
        <v>0.53280000000000005</v>
      </c>
      <c r="C588" s="98">
        <v>2</v>
      </c>
      <c r="D588" s="98">
        <v>90</v>
      </c>
      <c r="E588" s="98">
        <v>5.3593000000000002</v>
      </c>
    </row>
    <row r="589" spans="1:5">
      <c r="A589" s="98">
        <v>589</v>
      </c>
      <c r="B589" s="98">
        <v>0.44979999999999998</v>
      </c>
      <c r="C589" s="98">
        <v>2</v>
      </c>
      <c r="D589" s="98">
        <v>91</v>
      </c>
      <c r="E589" s="98">
        <v>4.9199000000000002</v>
      </c>
    </row>
    <row r="590" spans="1:5">
      <c r="A590" s="98">
        <v>590</v>
      </c>
      <c r="B590" s="98">
        <v>0.36180000000000001</v>
      </c>
      <c r="C590" s="98">
        <v>2</v>
      </c>
      <c r="D590" s="98">
        <v>92</v>
      </c>
      <c r="E590" s="98">
        <v>4.4303999999999997</v>
      </c>
    </row>
    <row r="591" spans="1:5">
      <c r="A591" s="98">
        <v>591</v>
      </c>
      <c r="B591" s="98">
        <v>0.27389999999999998</v>
      </c>
      <c r="C591" s="98">
        <v>2</v>
      </c>
      <c r="D591" s="98">
        <v>93</v>
      </c>
      <c r="E591" s="98">
        <v>3.8961000000000001</v>
      </c>
    </row>
    <row r="592" spans="1:5">
      <c r="A592" s="98">
        <v>592</v>
      </c>
      <c r="B592" s="98">
        <v>0.1918</v>
      </c>
      <c r="C592" s="98">
        <v>2</v>
      </c>
      <c r="D592" s="98">
        <v>94</v>
      </c>
      <c r="E592" s="98">
        <v>3.3248000000000002</v>
      </c>
    </row>
    <row r="593" spans="1:5">
      <c r="A593" s="98">
        <v>593</v>
      </c>
      <c r="B593" s="98">
        <v>0.121</v>
      </c>
      <c r="C593" s="98">
        <v>2</v>
      </c>
      <c r="D593" s="98">
        <v>95</v>
      </c>
      <c r="E593" s="98">
        <v>2.7273000000000001</v>
      </c>
    </row>
    <row r="594" spans="1:5">
      <c r="A594" s="98">
        <v>594</v>
      </c>
      <c r="B594" s="98">
        <v>9.5899999999999999E-2</v>
      </c>
      <c r="C594" s="98">
        <v>2</v>
      </c>
      <c r="D594" s="98">
        <v>96</v>
      </c>
      <c r="E594" s="98">
        <v>2.9807000000000001</v>
      </c>
    </row>
    <row r="595" spans="1:5">
      <c r="A595" s="98">
        <v>595</v>
      </c>
      <c r="B595" s="98">
        <v>8.9800000000000005E-2</v>
      </c>
      <c r="C595" s="98">
        <v>2</v>
      </c>
      <c r="D595" s="98">
        <v>97</v>
      </c>
      <c r="E595" s="98">
        <v>3.4639000000000002</v>
      </c>
    </row>
    <row r="596" spans="1:5">
      <c r="A596" s="98">
        <v>596</v>
      </c>
      <c r="B596" s="98">
        <v>9.6299999999999997E-2</v>
      </c>
      <c r="C596" s="98">
        <v>2</v>
      </c>
      <c r="D596" s="98">
        <v>98</v>
      </c>
      <c r="E596" s="98">
        <v>3.9546999999999999</v>
      </c>
    </row>
    <row r="597" spans="1:5">
      <c r="A597" s="98">
        <v>597</v>
      </c>
      <c r="B597" s="98">
        <v>0.1166</v>
      </c>
      <c r="C597" s="98">
        <v>2</v>
      </c>
      <c r="D597" s="98">
        <v>99</v>
      </c>
      <c r="E597" s="98">
        <v>4.4420999999999999</v>
      </c>
    </row>
    <row r="598" spans="1:5">
      <c r="A598" s="98">
        <v>598</v>
      </c>
      <c r="B598" s="98">
        <v>0.151</v>
      </c>
      <c r="C598" s="98">
        <v>2</v>
      </c>
      <c r="D598" s="98">
        <v>100</v>
      </c>
      <c r="E598" s="98">
        <v>4.9138999999999999</v>
      </c>
    </row>
    <row r="599" spans="1:5">
      <c r="A599" s="98">
        <v>599</v>
      </c>
      <c r="B599" s="98">
        <v>0.19839999999999999</v>
      </c>
      <c r="C599" s="98">
        <v>2</v>
      </c>
      <c r="D599" s="98">
        <v>101</v>
      </c>
      <c r="E599" s="98">
        <v>5.3578999999999999</v>
      </c>
    </row>
    <row r="600" spans="1:5">
      <c r="A600" s="98">
        <v>600</v>
      </c>
      <c r="B600" s="98">
        <v>0.25700000000000001</v>
      </c>
      <c r="C600" s="98">
        <v>2</v>
      </c>
      <c r="D600" s="98">
        <v>102</v>
      </c>
      <c r="E600" s="98">
        <v>5.7629999999999999</v>
      </c>
    </row>
    <row r="601" spans="1:5">
      <c r="A601" s="98">
        <v>601</v>
      </c>
      <c r="B601" s="98">
        <v>0.32379999999999998</v>
      </c>
      <c r="C601" s="98">
        <v>2</v>
      </c>
      <c r="D601" s="98">
        <v>103</v>
      </c>
      <c r="E601" s="98">
        <v>6.1199000000000003</v>
      </c>
    </row>
    <row r="602" spans="1:5">
      <c r="A602" s="98">
        <v>602</v>
      </c>
      <c r="B602" s="98">
        <v>0.37809999999999999</v>
      </c>
      <c r="C602" s="98">
        <v>2</v>
      </c>
      <c r="D602" s="98">
        <v>104</v>
      </c>
      <c r="E602" s="98">
        <v>6.4950000000000001</v>
      </c>
    </row>
    <row r="603" spans="1:5">
      <c r="A603" s="98">
        <v>603</v>
      </c>
      <c r="B603" s="98">
        <v>0.42970000000000003</v>
      </c>
      <c r="C603" s="98">
        <v>2</v>
      </c>
      <c r="D603" s="98">
        <v>105</v>
      </c>
      <c r="E603" s="98">
        <v>6.8502000000000001</v>
      </c>
    </row>
    <row r="604" spans="1:5">
      <c r="A604" s="98">
        <v>604</v>
      </c>
      <c r="B604" s="98">
        <v>0.47820000000000001</v>
      </c>
      <c r="C604" s="98">
        <v>2</v>
      </c>
      <c r="D604" s="98">
        <v>106</v>
      </c>
      <c r="E604" s="98">
        <v>7.1710000000000003</v>
      </c>
    </row>
    <row r="605" spans="1:5">
      <c r="A605" s="98">
        <v>605</v>
      </c>
      <c r="B605" s="98">
        <v>0.52159999999999995</v>
      </c>
      <c r="C605" s="98">
        <v>2</v>
      </c>
      <c r="D605" s="98">
        <v>107</v>
      </c>
      <c r="E605" s="98">
        <v>7.4504999999999999</v>
      </c>
    </row>
    <row r="606" spans="1:5">
      <c r="A606" s="98">
        <v>606</v>
      </c>
      <c r="B606" s="98">
        <v>0.55800000000000005</v>
      </c>
      <c r="C606" s="98">
        <v>2</v>
      </c>
      <c r="D606" s="98">
        <v>108</v>
      </c>
      <c r="E606" s="98">
        <v>7.6828000000000003</v>
      </c>
    </row>
    <row r="607" spans="1:5">
      <c r="A607" s="98">
        <v>607</v>
      </c>
      <c r="B607" s="98">
        <v>0.58660000000000001</v>
      </c>
      <c r="C607" s="98">
        <v>2</v>
      </c>
      <c r="D607" s="98">
        <v>109</v>
      </c>
      <c r="E607" s="98">
        <v>7.8640999999999996</v>
      </c>
    </row>
    <row r="608" spans="1:5">
      <c r="A608" s="98">
        <v>608</v>
      </c>
      <c r="B608" s="98">
        <v>0.6069</v>
      </c>
      <c r="C608" s="98">
        <v>2</v>
      </c>
      <c r="D608" s="98">
        <v>110</v>
      </c>
      <c r="E608" s="98">
        <v>7.9930000000000003</v>
      </c>
    </row>
    <row r="609" spans="1:5">
      <c r="A609" s="98">
        <v>609</v>
      </c>
      <c r="B609" s="98">
        <v>0.65100000000000002</v>
      </c>
      <c r="C609" s="98">
        <v>2</v>
      </c>
      <c r="D609" s="98">
        <v>111</v>
      </c>
      <c r="E609" s="98">
        <v>8.3909000000000002</v>
      </c>
    </row>
    <row r="610" spans="1:5">
      <c r="A610" s="98">
        <v>610</v>
      </c>
      <c r="B610" s="98">
        <v>0.7772</v>
      </c>
      <c r="C610" s="98">
        <v>2</v>
      </c>
      <c r="D610" s="98">
        <v>112</v>
      </c>
      <c r="E610" s="98">
        <v>9.5434000000000001</v>
      </c>
    </row>
    <row r="611" spans="1:5">
      <c r="A611" s="98">
        <v>611</v>
      </c>
      <c r="B611" s="98">
        <v>0.91959999999999997</v>
      </c>
      <c r="C611" s="98">
        <v>2</v>
      </c>
      <c r="D611" s="98">
        <v>113</v>
      </c>
      <c r="E611" s="98">
        <v>10.722799999999999</v>
      </c>
    </row>
    <row r="612" spans="1:5">
      <c r="A612" s="98">
        <v>612</v>
      </c>
      <c r="B612" s="98">
        <v>1.0778000000000001</v>
      </c>
      <c r="C612" s="98">
        <v>2</v>
      </c>
      <c r="D612" s="98">
        <v>114</v>
      </c>
      <c r="E612" s="98">
        <v>11.916399999999999</v>
      </c>
    </row>
    <row r="613" spans="1:5">
      <c r="A613" s="98">
        <v>613</v>
      </c>
      <c r="B613" s="98">
        <v>1.2509999999999999</v>
      </c>
      <c r="C613" s="98">
        <v>2</v>
      </c>
      <c r="D613" s="98">
        <v>115</v>
      </c>
      <c r="E613" s="98">
        <v>13.109299999999999</v>
      </c>
    </row>
    <row r="614" spans="1:5">
      <c r="A614" s="98">
        <v>614</v>
      </c>
      <c r="B614" s="98">
        <v>1.4381999999999999</v>
      </c>
      <c r="C614" s="98">
        <v>2</v>
      </c>
      <c r="D614" s="98">
        <v>116</v>
      </c>
      <c r="E614" s="98">
        <v>14.286099999999999</v>
      </c>
    </row>
    <row r="615" spans="1:5">
      <c r="A615" s="98">
        <v>615</v>
      </c>
      <c r="B615" s="98">
        <v>1.6375</v>
      </c>
      <c r="C615" s="98">
        <v>2</v>
      </c>
      <c r="D615" s="98">
        <v>117</v>
      </c>
      <c r="E615" s="98">
        <v>15.4307</v>
      </c>
    </row>
    <row r="616" spans="1:5">
      <c r="A616" s="98">
        <v>616</v>
      </c>
      <c r="B616" s="98">
        <v>1.8469</v>
      </c>
      <c r="C616" s="98">
        <v>2</v>
      </c>
      <c r="D616" s="98">
        <v>118</v>
      </c>
      <c r="E616" s="98">
        <v>16.5273</v>
      </c>
    </row>
    <row r="617" spans="1:5">
      <c r="A617" s="98">
        <v>617</v>
      </c>
      <c r="B617" s="98">
        <v>2.0640999999999998</v>
      </c>
      <c r="C617" s="98">
        <v>2</v>
      </c>
      <c r="D617" s="98">
        <v>119</v>
      </c>
      <c r="E617" s="98">
        <v>17.561</v>
      </c>
    </row>
    <row r="618" spans="1:5">
      <c r="A618" s="98">
        <v>618</v>
      </c>
      <c r="B618" s="98">
        <v>2.2865000000000002</v>
      </c>
      <c r="C618" s="98">
        <v>2</v>
      </c>
      <c r="D618" s="98">
        <v>120</v>
      </c>
      <c r="E618" s="98">
        <v>18.518599999999999</v>
      </c>
    </row>
    <row r="619" spans="1:5">
      <c r="A619" s="98">
        <v>619</v>
      </c>
      <c r="B619" s="98">
        <v>2.5114999999999998</v>
      </c>
      <c r="C619" s="98">
        <v>2</v>
      </c>
      <c r="D619" s="98">
        <v>121</v>
      </c>
      <c r="E619" s="98">
        <v>19.3889</v>
      </c>
    </row>
    <row r="620" spans="1:5">
      <c r="A620" s="98">
        <v>620</v>
      </c>
      <c r="B620" s="98">
        <v>2.7363</v>
      </c>
      <c r="C620" s="98">
        <v>2</v>
      </c>
      <c r="D620" s="98">
        <v>122</v>
      </c>
      <c r="E620" s="98">
        <v>20.1633</v>
      </c>
    </row>
    <row r="621" spans="1:5">
      <c r="A621" s="98">
        <v>621</v>
      </c>
      <c r="B621" s="98">
        <v>2.9584999999999999</v>
      </c>
      <c r="C621" s="98">
        <v>2</v>
      </c>
      <c r="D621" s="98">
        <v>123</v>
      </c>
      <c r="E621" s="98">
        <v>20.835799999999999</v>
      </c>
    </row>
    <row r="622" spans="1:5">
      <c r="A622" s="98">
        <v>622</v>
      </c>
      <c r="B622" s="98">
        <v>3.1758000000000002</v>
      </c>
      <c r="C622" s="98">
        <v>2</v>
      </c>
      <c r="D622" s="98">
        <v>124</v>
      </c>
      <c r="E622" s="98">
        <v>21.403300000000002</v>
      </c>
    </row>
    <row r="623" spans="1:5">
      <c r="A623" s="98">
        <v>623</v>
      </c>
      <c r="B623" s="98">
        <v>3.3862999999999999</v>
      </c>
      <c r="C623" s="98">
        <v>2</v>
      </c>
      <c r="D623" s="98">
        <v>125</v>
      </c>
      <c r="E623" s="98">
        <v>21.865400000000001</v>
      </c>
    </row>
    <row r="624" spans="1:5">
      <c r="A624" s="98">
        <v>624</v>
      </c>
      <c r="B624" s="98">
        <v>3.5882000000000001</v>
      </c>
      <c r="C624" s="98">
        <v>2</v>
      </c>
      <c r="D624" s="98">
        <v>126</v>
      </c>
      <c r="E624" s="98">
        <v>22.223800000000001</v>
      </c>
    </row>
    <row r="625" spans="1:5">
      <c r="A625" s="98">
        <v>625</v>
      </c>
      <c r="B625" s="98">
        <v>3.7803</v>
      </c>
      <c r="C625" s="98">
        <v>2</v>
      </c>
      <c r="D625" s="98">
        <v>127</v>
      </c>
      <c r="E625" s="98">
        <v>22.482399999999998</v>
      </c>
    </row>
    <row r="626" spans="1:5">
      <c r="A626" s="98">
        <v>626</v>
      </c>
      <c r="B626" s="98">
        <v>4.0321999999999996</v>
      </c>
      <c r="C626" s="98">
        <v>2</v>
      </c>
      <c r="D626" s="98">
        <v>128</v>
      </c>
      <c r="E626" s="98">
        <v>23.272500000000001</v>
      </c>
    </row>
    <row r="627" spans="1:5">
      <c r="A627" s="98">
        <v>627</v>
      </c>
      <c r="B627" s="98">
        <v>4.3437000000000001</v>
      </c>
      <c r="C627" s="98">
        <v>2</v>
      </c>
      <c r="D627" s="98">
        <v>129</v>
      </c>
      <c r="E627" s="98">
        <v>24.506599999999999</v>
      </c>
    </row>
    <row r="628" spans="1:5">
      <c r="A628" s="98">
        <v>628</v>
      </c>
      <c r="B628" s="98">
        <v>4.6378000000000004</v>
      </c>
      <c r="C628" s="98">
        <v>2</v>
      </c>
      <c r="D628" s="98">
        <v>130</v>
      </c>
      <c r="E628" s="98">
        <v>25.494900000000001</v>
      </c>
    </row>
    <row r="629" spans="1:5">
      <c r="A629" s="98">
        <v>629</v>
      </c>
      <c r="B629" s="98">
        <v>4.9073000000000002</v>
      </c>
      <c r="C629" s="98">
        <v>2</v>
      </c>
      <c r="D629" s="98">
        <v>131</v>
      </c>
      <c r="E629" s="98">
        <v>26.209800000000001</v>
      </c>
    </row>
    <row r="630" spans="1:5">
      <c r="A630" s="98">
        <v>630</v>
      </c>
      <c r="B630" s="98">
        <v>5.1467000000000001</v>
      </c>
      <c r="C630" s="98">
        <v>2</v>
      </c>
      <c r="D630" s="98">
        <v>132</v>
      </c>
      <c r="E630" s="98">
        <v>26.641100000000002</v>
      </c>
    </row>
    <row r="631" spans="1:5">
      <c r="A631" s="98">
        <v>631</v>
      </c>
      <c r="B631" s="98">
        <v>5.3113000000000001</v>
      </c>
      <c r="C631" s="98">
        <v>2</v>
      </c>
      <c r="D631" s="98">
        <v>133</v>
      </c>
      <c r="E631" s="98">
        <v>27.064800000000002</v>
      </c>
    </row>
    <row r="632" spans="1:5">
      <c r="A632" s="98">
        <v>632</v>
      </c>
      <c r="B632" s="98">
        <v>5.3498000000000001</v>
      </c>
      <c r="C632" s="98">
        <v>2</v>
      </c>
      <c r="D632" s="98">
        <v>134</v>
      </c>
      <c r="E632" s="98">
        <v>27.171500000000002</v>
      </c>
    </row>
    <row r="633" spans="1:5">
      <c r="A633" s="98">
        <v>633</v>
      </c>
      <c r="B633" s="98">
        <v>5.0979000000000001</v>
      </c>
      <c r="C633" s="98">
        <v>2</v>
      </c>
      <c r="D633" s="98">
        <v>135</v>
      </c>
      <c r="E633" s="98">
        <v>26.762699999999999</v>
      </c>
    </row>
    <row r="634" spans="1:5">
      <c r="A634" s="98">
        <v>634</v>
      </c>
      <c r="B634" s="98">
        <v>4.7846000000000002</v>
      </c>
      <c r="C634" s="98">
        <v>2</v>
      </c>
      <c r="D634" s="98">
        <v>136</v>
      </c>
      <c r="E634" s="98">
        <v>26.063500000000001</v>
      </c>
    </row>
    <row r="635" spans="1:5">
      <c r="A635" s="98">
        <v>635</v>
      </c>
      <c r="B635" s="98">
        <v>4.4371</v>
      </c>
      <c r="C635" s="98">
        <v>2</v>
      </c>
      <c r="D635" s="98">
        <v>137</v>
      </c>
      <c r="E635" s="98">
        <v>25.075099999999999</v>
      </c>
    </row>
    <row r="636" spans="1:5">
      <c r="A636" s="98">
        <v>636</v>
      </c>
      <c r="B636" s="98">
        <v>4.0624000000000002</v>
      </c>
      <c r="C636" s="98">
        <v>2</v>
      </c>
      <c r="D636" s="98">
        <v>138</v>
      </c>
      <c r="E636" s="98">
        <v>23.806899999999999</v>
      </c>
    </row>
    <row r="637" spans="1:5">
      <c r="A637" s="98">
        <v>637</v>
      </c>
      <c r="B637" s="98">
        <v>3.6701999999999999</v>
      </c>
      <c r="C637" s="98">
        <v>2</v>
      </c>
      <c r="D637" s="98">
        <v>139</v>
      </c>
      <c r="E637" s="98">
        <v>22.287299999999998</v>
      </c>
    </row>
    <row r="638" spans="1:5">
      <c r="A638" s="98">
        <v>638</v>
      </c>
      <c r="B638" s="98">
        <v>3.2721</v>
      </c>
      <c r="C638" s="98">
        <v>2</v>
      </c>
      <c r="D638" s="98">
        <v>140</v>
      </c>
      <c r="E638" s="98">
        <v>20.561900000000001</v>
      </c>
    </row>
    <row r="639" spans="1:5">
      <c r="A639" s="98">
        <v>639</v>
      </c>
      <c r="B639" s="98">
        <v>2.8803999999999998</v>
      </c>
      <c r="C639" s="98">
        <v>2</v>
      </c>
      <c r="D639" s="98">
        <v>141</v>
      </c>
      <c r="E639" s="98">
        <v>18.688400000000001</v>
      </c>
    </row>
    <row r="640" spans="1:5">
      <c r="A640" s="98">
        <v>640</v>
      </c>
      <c r="B640" s="98">
        <v>2.5066000000000002</v>
      </c>
      <c r="C640" s="98">
        <v>2</v>
      </c>
      <c r="D640" s="98">
        <v>142</v>
      </c>
      <c r="E640" s="98">
        <v>16.729900000000001</v>
      </c>
    </row>
    <row r="641" spans="1:5">
      <c r="A641" s="98">
        <v>641</v>
      </c>
      <c r="B641" s="98">
        <v>2.1598000000000002</v>
      </c>
      <c r="C641" s="98">
        <v>2</v>
      </c>
      <c r="D641" s="98">
        <v>143</v>
      </c>
      <c r="E641" s="98">
        <v>14.748100000000001</v>
      </c>
    </row>
    <row r="642" spans="1:5">
      <c r="A642" s="98">
        <v>642</v>
      </c>
      <c r="B642" s="98">
        <v>2.1082999999999998</v>
      </c>
      <c r="C642" s="98">
        <v>2</v>
      </c>
      <c r="D642" s="98">
        <v>144</v>
      </c>
      <c r="E642" s="98">
        <v>14.4801</v>
      </c>
    </row>
    <row r="643" spans="1:5">
      <c r="A643" s="98">
        <v>643</v>
      </c>
      <c r="B643" s="98">
        <v>2.1852999999999998</v>
      </c>
      <c r="C643" s="98">
        <v>2</v>
      </c>
      <c r="D643" s="98">
        <v>145</v>
      </c>
      <c r="E643" s="98">
        <v>15.0869</v>
      </c>
    </row>
    <row r="644" spans="1:5">
      <c r="A644" s="98">
        <v>644</v>
      </c>
      <c r="B644" s="98">
        <v>2.1962999999999999</v>
      </c>
      <c r="C644" s="98">
        <v>2</v>
      </c>
      <c r="D644" s="98">
        <v>146</v>
      </c>
      <c r="E644" s="98">
        <v>15.3521</v>
      </c>
    </row>
    <row r="645" spans="1:5">
      <c r="A645" s="98">
        <v>645</v>
      </c>
      <c r="B645" s="98">
        <v>2.2595000000000001</v>
      </c>
      <c r="C645" s="98">
        <v>2</v>
      </c>
      <c r="D645" s="98">
        <v>147</v>
      </c>
      <c r="E645" s="98">
        <v>15.7475</v>
      </c>
    </row>
    <row r="646" spans="1:5">
      <c r="A646" s="98">
        <v>646</v>
      </c>
      <c r="B646" s="98">
        <v>2.4719000000000002</v>
      </c>
      <c r="C646" s="98">
        <v>2</v>
      </c>
      <c r="D646" s="98">
        <v>148</v>
      </c>
      <c r="E646" s="98">
        <v>16.684899999999999</v>
      </c>
    </row>
    <row r="647" spans="1:5">
      <c r="A647" s="98">
        <v>647</v>
      </c>
      <c r="B647" s="98">
        <v>2.6779999999999999</v>
      </c>
      <c r="C647" s="98">
        <v>2</v>
      </c>
      <c r="D647" s="98">
        <v>149</v>
      </c>
      <c r="E647" s="98">
        <v>17.520700000000001</v>
      </c>
    </row>
    <row r="648" spans="1:5">
      <c r="A648" s="98">
        <v>648</v>
      </c>
      <c r="B648" s="98">
        <v>2.8694000000000002</v>
      </c>
      <c r="C648" s="98">
        <v>2</v>
      </c>
      <c r="D648" s="98">
        <v>150</v>
      </c>
      <c r="E648" s="98">
        <v>18.222100000000001</v>
      </c>
    </row>
    <row r="649" spans="1:5">
      <c r="A649" s="98">
        <v>649</v>
      </c>
      <c r="B649" s="98">
        <v>3.0377000000000001</v>
      </c>
      <c r="C649" s="98">
        <v>2</v>
      </c>
      <c r="D649" s="98">
        <v>151</v>
      </c>
      <c r="E649" s="98">
        <v>18.760999999999999</v>
      </c>
    </row>
    <row r="650" spans="1:5">
      <c r="A650" s="98">
        <v>650</v>
      </c>
      <c r="B650" s="98">
        <v>3.1757</v>
      </c>
      <c r="C650" s="98">
        <v>2</v>
      </c>
      <c r="D650" s="98">
        <v>152</v>
      </c>
      <c r="E650" s="98">
        <v>19.1172</v>
      </c>
    </row>
    <row r="651" spans="1:5">
      <c r="A651" s="98">
        <v>651</v>
      </c>
      <c r="B651" s="98">
        <v>3.2784</v>
      </c>
      <c r="C651" s="98">
        <v>2</v>
      </c>
      <c r="D651" s="98">
        <v>153</v>
      </c>
      <c r="E651" s="98">
        <v>19.2804</v>
      </c>
    </row>
    <row r="652" spans="1:5">
      <c r="A652" s="98">
        <v>652</v>
      </c>
      <c r="B652" s="98">
        <v>3.3439999999999999</v>
      </c>
      <c r="C652" s="98">
        <v>2</v>
      </c>
      <c r="D652" s="98">
        <v>154</v>
      </c>
      <c r="E652" s="98">
        <v>19.251200000000001</v>
      </c>
    </row>
    <row r="653" spans="1:5">
      <c r="A653" s="98">
        <v>653</v>
      </c>
      <c r="B653" s="98">
        <v>3.3732000000000002</v>
      </c>
      <c r="C653" s="98">
        <v>2</v>
      </c>
      <c r="D653" s="98">
        <v>155</v>
      </c>
      <c r="E653" s="98">
        <v>19.0413</v>
      </c>
    </row>
    <row r="654" spans="1:5">
      <c r="A654" s="98">
        <v>654</v>
      </c>
      <c r="B654" s="98">
        <v>3.3216000000000001</v>
      </c>
      <c r="C654" s="98">
        <v>2</v>
      </c>
      <c r="D654" s="98">
        <v>156</v>
      </c>
      <c r="E654" s="98">
        <v>18.9679</v>
      </c>
    </row>
    <row r="655" spans="1:5">
      <c r="A655" s="98">
        <v>655</v>
      </c>
      <c r="B655" s="98">
        <v>3.2347000000000001</v>
      </c>
      <c r="C655" s="98">
        <v>2</v>
      </c>
      <c r="D655" s="98">
        <v>157</v>
      </c>
      <c r="E655" s="98">
        <v>18.813099999999999</v>
      </c>
    </row>
    <row r="656" spans="1:5">
      <c r="A656" s="98">
        <v>656</v>
      </c>
      <c r="B656" s="98">
        <v>3.1231</v>
      </c>
      <c r="C656" s="98">
        <v>2</v>
      </c>
      <c r="D656" s="98">
        <v>158</v>
      </c>
      <c r="E656" s="98">
        <v>18.489100000000001</v>
      </c>
    </row>
    <row r="657" spans="1:5">
      <c r="A657" s="98">
        <v>657</v>
      </c>
      <c r="B657" s="98">
        <v>2.9857</v>
      </c>
      <c r="C657" s="98">
        <v>2</v>
      </c>
      <c r="D657" s="98">
        <v>159</v>
      </c>
      <c r="E657" s="98">
        <v>17.987200000000001</v>
      </c>
    </row>
    <row r="658" spans="1:5">
      <c r="A658" s="98">
        <v>658</v>
      </c>
      <c r="B658" s="98">
        <v>2.8233000000000001</v>
      </c>
      <c r="C658" s="98">
        <v>2</v>
      </c>
      <c r="D658" s="98">
        <v>160</v>
      </c>
      <c r="E658" s="98">
        <v>17.3066</v>
      </c>
    </row>
    <row r="659" spans="1:5">
      <c r="A659" s="98">
        <v>659</v>
      </c>
      <c r="B659" s="98">
        <v>2.6938</v>
      </c>
      <c r="C659" s="98">
        <v>2</v>
      </c>
      <c r="D659" s="98">
        <v>161</v>
      </c>
      <c r="E659" s="98">
        <v>16.781600000000001</v>
      </c>
    </row>
    <row r="660" spans="1:5">
      <c r="A660" s="98">
        <v>660</v>
      </c>
      <c r="B660" s="98">
        <v>2.5876000000000001</v>
      </c>
      <c r="C660" s="98">
        <v>2</v>
      </c>
      <c r="D660" s="98">
        <v>162</v>
      </c>
      <c r="E660" s="98">
        <v>16.3567</v>
      </c>
    </row>
    <row r="661" spans="1:5">
      <c r="A661" s="98">
        <v>661</v>
      </c>
      <c r="B661" s="98">
        <v>2.4697</v>
      </c>
      <c r="C661" s="98">
        <v>2</v>
      </c>
      <c r="D661" s="98">
        <v>163</v>
      </c>
      <c r="E661" s="98">
        <v>15.8223</v>
      </c>
    </row>
    <row r="662" spans="1:5">
      <c r="A662" s="98">
        <v>662</v>
      </c>
      <c r="B662" s="98">
        <v>2.3403999999999998</v>
      </c>
      <c r="C662" s="98">
        <v>2</v>
      </c>
      <c r="D662" s="98">
        <v>164</v>
      </c>
      <c r="E662" s="98">
        <v>15.176500000000001</v>
      </c>
    </row>
    <row r="663" spans="1:5">
      <c r="A663" s="98">
        <v>663</v>
      </c>
      <c r="B663" s="98">
        <v>2.2006000000000001</v>
      </c>
      <c r="C663" s="98">
        <v>2</v>
      </c>
      <c r="D663" s="98">
        <v>165</v>
      </c>
      <c r="E663" s="98">
        <v>14.4207</v>
      </c>
    </row>
    <row r="664" spans="1:5">
      <c r="A664" s="98">
        <v>664</v>
      </c>
      <c r="B664" s="98">
        <v>2.0516999999999999</v>
      </c>
      <c r="C664" s="98">
        <v>2</v>
      </c>
      <c r="D664" s="98">
        <v>166</v>
      </c>
      <c r="E664" s="98">
        <v>13.559900000000001</v>
      </c>
    </row>
    <row r="665" spans="1:5">
      <c r="A665" s="98">
        <v>665</v>
      </c>
      <c r="B665" s="98">
        <v>1.8956999999999999</v>
      </c>
      <c r="C665" s="98">
        <v>2</v>
      </c>
      <c r="D665" s="98">
        <v>167</v>
      </c>
      <c r="E665" s="98">
        <v>12.6031</v>
      </c>
    </row>
    <row r="666" spans="1:5">
      <c r="A666" s="98">
        <v>666</v>
      </c>
      <c r="B666" s="98">
        <v>1.7349000000000001</v>
      </c>
      <c r="C666" s="98">
        <v>2</v>
      </c>
      <c r="D666" s="98">
        <v>168</v>
      </c>
      <c r="E666" s="98">
        <v>11.5631</v>
      </c>
    </row>
    <row r="667" spans="1:5">
      <c r="A667" s="98">
        <v>667</v>
      </c>
      <c r="B667" s="98">
        <v>1.5722</v>
      </c>
      <c r="C667" s="98">
        <v>2</v>
      </c>
      <c r="D667" s="98">
        <v>169</v>
      </c>
      <c r="E667" s="98">
        <v>10.4556</v>
      </c>
    </row>
    <row r="668" spans="1:5">
      <c r="A668" s="98">
        <v>668</v>
      </c>
      <c r="B668" s="98">
        <v>1.4107000000000001</v>
      </c>
      <c r="C668" s="98">
        <v>2</v>
      </c>
      <c r="D668" s="98">
        <v>170</v>
      </c>
      <c r="E668" s="98">
        <v>9.2988999999999997</v>
      </c>
    </row>
    <row r="669" spans="1:5">
      <c r="A669" s="98">
        <v>669</v>
      </c>
      <c r="B669" s="98">
        <v>1.2535000000000001</v>
      </c>
      <c r="C669" s="98">
        <v>2</v>
      </c>
      <c r="D669" s="98">
        <v>171</v>
      </c>
      <c r="E669" s="98">
        <v>8.1127000000000002</v>
      </c>
    </row>
    <row r="670" spans="1:5">
      <c r="A670" s="98">
        <v>670</v>
      </c>
      <c r="B670" s="98">
        <v>1.1036999999999999</v>
      </c>
      <c r="C670" s="98">
        <v>2</v>
      </c>
      <c r="D670" s="98">
        <v>172</v>
      </c>
      <c r="E670" s="98">
        <v>6.9169</v>
      </c>
    </row>
    <row r="671" spans="1:5">
      <c r="A671" s="98">
        <v>671</v>
      </c>
      <c r="B671" s="98">
        <v>0.9637</v>
      </c>
      <c r="C671" s="98">
        <v>2</v>
      </c>
      <c r="D671" s="98">
        <v>173</v>
      </c>
      <c r="E671" s="98">
        <v>5.7304000000000004</v>
      </c>
    </row>
    <row r="672" spans="1:5">
      <c r="A672" s="98">
        <v>672</v>
      </c>
      <c r="B672" s="98">
        <v>0.8357</v>
      </c>
      <c r="C672" s="98">
        <v>2</v>
      </c>
      <c r="D672" s="98">
        <v>174</v>
      </c>
      <c r="E672" s="98">
        <v>4.5707000000000004</v>
      </c>
    </row>
    <row r="673" spans="1:5">
      <c r="A673" s="98">
        <v>673</v>
      </c>
      <c r="B673" s="98">
        <v>0.72130000000000005</v>
      </c>
      <c r="C673" s="98">
        <v>2</v>
      </c>
      <c r="D673" s="98">
        <v>175</v>
      </c>
      <c r="E673" s="98">
        <v>3.4525000000000001</v>
      </c>
    </row>
    <row r="674" spans="1:5">
      <c r="A674" s="98">
        <v>674</v>
      </c>
      <c r="B674" s="98">
        <v>0.62119999999999997</v>
      </c>
      <c r="C674" s="98">
        <v>2</v>
      </c>
      <c r="D674" s="98">
        <v>176</v>
      </c>
      <c r="E674" s="98">
        <v>2.3879999999999999</v>
      </c>
    </row>
    <row r="675" spans="1:5">
      <c r="A675" s="98">
        <v>675</v>
      </c>
      <c r="B675" s="98">
        <v>0.53600000000000003</v>
      </c>
      <c r="C675" s="98">
        <v>2</v>
      </c>
      <c r="D675" s="98">
        <v>177</v>
      </c>
      <c r="E675" s="98">
        <v>1.3864000000000001</v>
      </c>
    </row>
    <row r="676" spans="1:5">
      <c r="A676" s="98">
        <v>676</v>
      </c>
      <c r="B676" s="98">
        <v>0.45700000000000002</v>
      </c>
      <c r="C676" s="98">
        <v>2</v>
      </c>
      <c r="D676" s="98">
        <v>178</v>
      </c>
      <c r="E676" s="98">
        <v>1.2625</v>
      </c>
    </row>
    <row r="677" spans="1:5">
      <c r="A677" s="98">
        <v>677</v>
      </c>
      <c r="B677" s="98">
        <v>0.38240000000000002</v>
      </c>
      <c r="C677" s="98">
        <v>2</v>
      </c>
      <c r="D677" s="98">
        <v>179</v>
      </c>
      <c r="E677" s="98">
        <v>1.2262999999999999</v>
      </c>
    </row>
    <row r="678" spans="1:5">
      <c r="A678" s="98">
        <v>678</v>
      </c>
      <c r="B678" s="98">
        <v>0.31469999999999998</v>
      </c>
      <c r="C678" s="98">
        <v>2</v>
      </c>
      <c r="D678" s="98">
        <v>180</v>
      </c>
      <c r="E678" s="98">
        <v>1.1845000000000001</v>
      </c>
    </row>
    <row r="679" spans="1:5">
      <c r="A679" s="98">
        <v>679</v>
      </c>
      <c r="B679" s="98">
        <v>0.255</v>
      </c>
      <c r="C679" s="98">
        <v>2</v>
      </c>
      <c r="D679" s="98">
        <v>181</v>
      </c>
      <c r="E679" s="98">
        <v>1.1380999999999999</v>
      </c>
    </row>
    <row r="680" spans="1:5">
      <c r="A680" s="98">
        <v>680</v>
      </c>
      <c r="B680" s="98">
        <v>0.2041</v>
      </c>
      <c r="C680" s="98">
        <v>2</v>
      </c>
      <c r="D680" s="98">
        <v>182</v>
      </c>
      <c r="E680" s="98">
        <v>1.0883</v>
      </c>
    </row>
    <row r="681" spans="1:5">
      <c r="A681" s="98">
        <v>681</v>
      </c>
      <c r="B681" s="98">
        <v>0.16189999999999999</v>
      </c>
      <c r="C681" s="98">
        <v>2</v>
      </c>
      <c r="D681" s="98">
        <v>183</v>
      </c>
      <c r="E681" s="98">
        <v>1.0363</v>
      </c>
    </row>
    <row r="682" spans="1:5">
      <c r="A682" s="98">
        <v>682</v>
      </c>
      <c r="B682" s="98">
        <v>0.14180000000000001</v>
      </c>
      <c r="C682" s="98">
        <v>2</v>
      </c>
      <c r="D682" s="98">
        <v>184</v>
      </c>
      <c r="E682" s="98">
        <v>1.093</v>
      </c>
    </row>
    <row r="683" spans="1:5">
      <c r="A683" s="98">
        <v>683</v>
      </c>
      <c r="B683" s="98">
        <v>0.12529999999999999</v>
      </c>
      <c r="C683" s="98">
        <v>2</v>
      </c>
      <c r="D683" s="98">
        <v>185</v>
      </c>
      <c r="E683" s="98">
        <v>1.1512</v>
      </c>
    </row>
    <row r="684" spans="1:5">
      <c r="A684" s="98">
        <v>684</v>
      </c>
      <c r="B684" s="98">
        <v>0.1085</v>
      </c>
      <c r="C684" s="98">
        <v>2</v>
      </c>
      <c r="D684" s="98">
        <v>186</v>
      </c>
      <c r="E684" s="98">
        <v>1.1794</v>
      </c>
    </row>
    <row r="685" spans="1:5">
      <c r="A685" s="98">
        <v>685</v>
      </c>
      <c r="B685" s="98">
        <v>8.7400000000000005E-2</v>
      </c>
      <c r="C685" s="98">
        <v>2</v>
      </c>
      <c r="D685" s="98">
        <v>187</v>
      </c>
      <c r="E685" s="98">
        <v>0.86599999999999999</v>
      </c>
    </row>
    <row r="686" spans="1:5">
      <c r="A686" s="98">
        <v>686</v>
      </c>
      <c r="B686" s="98">
        <v>6.7699999999999996E-2</v>
      </c>
      <c r="C686" s="98">
        <v>2</v>
      </c>
      <c r="D686" s="98">
        <v>188</v>
      </c>
      <c r="E686" s="98">
        <v>0.46820000000000001</v>
      </c>
    </row>
    <row r="687" spans="1:5">
      <c r="A687" s="98">
        <v>687</v>
      </c>
      <c r="B687" s="98">
        <v>5.16E-2</v>
      </c>
      <c r="C687" s="98">
        <v>2</v>
      </c>
      <c r="D687" s="98">
        <v>189</v>
      </c>
      <c r="E687" s="98">
        <v>7.8799999999999995E-2</v>
      </c>
    </row>
    <row r="688" spans="1:5">
      <c r="A688" s="98">
        <v>688</v>
      </c>
      <c r="B688" s="98">
        <v>3.9399999999999998E-2</v>
      </c>
      <c r="C688" s="98">
        <v>2</v>
      </c>
      <c r="D688" s="98">
        <v>190</v>
      </c>
      <c r="E688" s="98">
        <v>-0.2913</v>
      </c>
    </row>
    <row r="689" spans="1:5">
      <c r="A689" s="98">
        <v>689</v>
      </c>
      <c r="B689" s="98">
        <v>3.1E-2</v>
      </c>
      <c r="C689" s="98">
        <v>2</v>
      </c>
      <c r="D689" s="98">
        <v>191</v>
      </c>
      <c r="E689" s="98">
        <v>-0.6341</v>
      </c>
    </row>
    <row r="690" spans="1:5">
      <c r="A690" s="98">
        <v>690</v>
      </c>
      <c r="B690" s="98">
        <v>2.86E-2</v>
      </c>
      <c r="C690" s="98">
        <v>2</v>
      </c>
      <c r="D690" s="98">
        <v>192</v>
      </c>
      <c r="E690" s="98">
        <v>-0.8337</v>
      </c>
    </row>
    <row r="691" spans="1:5">
      <c r="A691" s="98">
        <v>691</v>
      </c>
      <c r="B691" s="98">
        <v>3.44E-2</v>
      </c>
      <c r="C691" s="98">
        <v>2</v>
      </c>
      <c r="D691" s="98">
        <v>193</v>
      </c>
      <c r="E691" s="98">
        <v>-0.75849999999999995</v>
      </c>
    </row>
    <row r="692" spans="1:5">
      <c r="A692" s="98">
        <v>692</v>
      </c>
      <c r="B692" s="98">
        <v>4.2900000000000001E-2</v>
      </c>
      <c r="C692" s="98">
        <v>2</v>
      </c>
      <c r="D692" s="98">
        <v>194</v>
      </c>
      <c r="E692" s="98">
        <v>-0.67749999999999999</v>
      </c>
    </row>
    <row r="693" spans="1:5">
      <c r="A693" s="98">
        <v>693</v>
      </c>
      <c r="B693" s="98">
        <v>5.45E-2</v>
      </c>
      <c r="C693" s="98">
        <v>2</v>
      </c>
      <c r="D693" s="98">
        <v>195</v>
      </c>
      <c r="E693" s="98">
        <v>-0.59250000000000003</v>
      </c>
    </row>
    <row r="694" spans="1:5">
      <c r="A694" s="98">
        <v>694</v>
      </c>
      <c r="B694" s="98">
        <v>6.9599999999999995E-2</v>
      </c>
      <c r="C694" s="98">
        <v>2</v>
      </c>
      <c r="D694" s="98">
        <v>196</v>
      </c>
      <c r="E694" s="98">
        <v>-0.50529999999999997</v>
      </c>
    </row>
    <row r="695" spans="1:5">
      <c r="A695" s="98">
        <v>695</v>
      </c>
      <c r="B695" s="98">
        <v>8.8499999999999995E-2</v>
      </c>
      <c r="C695" s="98">
        <v>2</v>
      </c>
      <c r="D695" s="98">
        <v>197</v>
      </c>
      <c r="E695" s="98">
        <v>-0.41710000000000003</v>
      </c>
    </row>
    <row r="696" spans="1:5">
      <c r="A696" s="98">
        <v>696</v>
      </c>
      <c r="B696" s="98">
        <v>0.11119999999999999</v>
      </c>
      <c r="C696" s="98">
        <v>2</v>
      </c>
      <c r="D696" s="98">
        <v>198</v>
      </c>
      <c r="E696" s="98">
        <v>-0.32819999999999999</v>
      </c>
    </row>
    <row r="697" spans="1:5">
      <c r="A697" s="98">
        <v>697</v>
      </c>
      <c r="B697" s="98">
        <v>0.13730000000000001</v>
      </c>
      <c r="C697" s="98">
        <v>2</v>
      </c>
      <c r="D697" s="98">
        <v>199</v>
      </c>
      <c r="E697" s="98">
        <v>-0.23880000000000001</v>
      </c>
    </row>
    <row r="698" spans="1:5">
      <c r="A698" s="98">
        <v>698</v>
      </c>
      <c r="B698" s="98">
        <v>0.17510000000000001</v>
      </c>
      <c r="C698" s="98">
        <v>2</v>
      </c>
      <c r="D698" s="98">
        <v>200</v>
      </c>
      <c r="E698" s="98">
        <v>-0.30470000000000003</v>
      </c>
    </row>
    <row r="699" spans="1:5">
      <c r="A699" s="98">
        <v>699</v>
      </c>
      <c r="B699" s="98">
        <v>0.33169999999999999</v>
      </c>
      <c r="C699" s="98">
        <v>2</v>
      </c>
      <c r="D699" s="98">
        <v>201</v>
      </c>
      <c r="E699" s="98">
        <v>-1.7779</v>
      </c>
    </row>
    <row r="700" spans="1:5">
      <c r="A700" s="98">
        <v>700</v>
      </c>
      <c r="B700" s="98">
        <v>0.42380000000000001</v>
      </c>
      <c r="C700" s="98">
        <v>2</v>
      </c>
      <c r="D700" s="98">
        <v>202</v>
      </c>
      <c r="E700" s="98">
        <v>-2.5043000000000002</v>
      </c>
    </row>
    <row r="701" spans="1:5">
      <c r="A701" s="98">
        <v>701</v>
      </c>
      <c r="B701" s="98">
        <v>0.2661</v>
      </c>
      <c r="C701" s="98">
        <v>2</v>
      </c>
      <c r="D701" s="98">
        <v>203</v>
      </c>
      <c r="E701" s="98">
        <v>-1.6191</v>
      </c>
    </row>
    <row r="702" spans="1:5">
      <c r="A702" s="98">
        <v>702</v>
      </c>
      <c r="B702" s="98">
        <v>0.14119999999999999</v>
      </c>
      <c r="C702" s="98">
        <v>2</v>
      </c>
      <c r="D702" s="98">
        <v>204</v>
      </c>
      <c r="E702" s="98">
        <v>-0.65149999999999997</v>
      </c>
    </row>
    <row r="703" spans="1:5">
      <c r="A703" s="98">
        <v>703</v>
      </c>
      <c r="B703" s="98">
        <v>5.8000000000000003E-2</v>
      </c>
      <c r="C703" s="98">
        <v>2</v>
      </c>
      <c r="D703" s="98">
        <v>205</v>
      </c>
      <c r="E703" s="98">
        <v>0.376</v>
      </c>
    </row>
    <row r="704" spans="1:5">
      <c r="A704" s="98">
        <v>704</v>
      </c>
      <c r="B704" s="98">
        <v>2.23E-2</v>
      </c>
      <c r="C704" s="98">
        <v>2</v>
      </c>
      <c r="D704" s="98">
        <v>206</v>
      </c>
      <c r="E704" s="98">
        <v>1.4352</v>
      </c>
    </row>
    <row r="705" spans="1:5">
      <c r="A705" s="98">
        <v>705</v>
      </c>
      <c r="B705" s="98">
        <v>3.5999999999999997E-2</v>
      </c>
      <c r="C705" s="98">
        <v>2</v>
      </c>
      <c r="D705" s="98">
        <v>207</v>
      </c>
      <c r="E705" s="98">
        <v>2.4946000000000002</v>
      </c>
    </row>
    <row r="706" spans="1:5">
      <c r="A706" s="98">
        <v>706</v>
      </c>
      <c r="B706" s="98">
        <v>7.0599999999999996E-2</v>
      </c>
      <c r="C706" s="98">
        <v>2</v>
      </c>
      <c r="D706" s="98">
        <v>208</v>
      </c>
      <c r="E706" s="98">
        <v>3.2854999999999999</v>
      </c>
    </row>
    <row r="707" spans="1:5">
      <c r="A707" s="98">
        <v>707</v>
      </c>
      <c r="B707" s="98">
        <v>6.8099999999999994E-2</v>
      </c>
      <c r="C707" s="98">
        <v>2</v>
      </c>
      <c r="D707" s="98">
        <v>209</v>
      </c>
      <c r="E707" s="98">
        <v>3.4950999999999999</v>
      </c>
    </row>
    <row r="708" spans="1:5">
      <c r="A708" s="98">
        <v>708</v>
      </c>
      <c r="B708" s="98">
        <v>7.8899999999999998E-2</v>
      </c>
      <c r="C708" s="98">
        <v>2</v>
      </c>
      <c r="D708" s="98">
        <v>210</v>
      </c>
      <c r="E708" s="98">
        <v>3.6854</v>
      </c>
    </row>
    <row r="709" spans="1:5">
      <c r="A709" s="98">
        <v>709</v>
      </c>
      <c r="B709" s="98">
        <v>0.106</v>
      </c>
      <c r="C709" s="98">
        <v>2</v>
      </c>
      <c r="D709" s="98">
        <v>211</v>
      </c>
      <c r="E709" s="98">
        <v>3.8519000000000001</v>
      </c>
    </row>
    <row r="710" spans="1:5">
      <c r="A710" s="98">
        <v>710</v>
      </c>
      <c r="B710" s="98">
        <v>0.151</v>
      </c>
      <c r="C710" s="98">
        <v>2</v>
      </c>
      <c r="D710" s="98">
        <v>212</v>
      </c>
      <c r="E710" s="98">
        <v>3.9908999999999999</v>
      </c>
    </row>
    <row r="711" spans="1:5">
      <c r="A711" s="98">
        <v>711</v>
      </c>
      <c r="B711" s="98">
        <v>0.21460000000000001</v>
      </c>
      <c r="C711" s="98">
        <v>2</v>
      </c>
      <c r="D711" s="98">
        <v>213</v>
      </c>
      <c r="E711" s="98">
        <v>4.0994000000000002</v>
      </c>
    </row>
    <row r="712" spans="1:5">
      <c r="A712" s="98">
        <v>712</v>
      </c>
      <c r="B712" s="98">
        <v>0.29609999999999997</v>
      </c>
      <c r="C712" s="98">
        <v>2</v>
      </c>
      <c r="D712" s="98">
        <v>214</v>
      </c>
      <c r="E712" s="98">
        <v>4.1757999999999997</v>
      </c>
    </row>
    <row r="713" spans="1:5">
      <c r="A713" s="98">
        <v>713</v>
      </c>
      <c r="B713" s="98">
        <v>0.39340000000000003</v>
      </c>
      <c r="C713" s="98">
        <v>2</v>
      </c>
      <c r="D713" s="98">
        <v>215</v>
      </c>
      <c r="E713" s="98">
        <v>4.2196999999999996</v>
      </c>
    </row>
    <row r="714" spans="1:5">
      <c r="A714" s="98">
        <v>714</v>
      </c>
      <c r="B714" s="98">
        <v>0.50360000000000005</v>
      </c>
      <c r="C714" s="98">
        <v>2</v>
      </c>
      <c r="D714" s="98">
        <v>216</v>
      </c>
      <c r="E714" s="98">
        <v>4.2324000000000002</v>
      </c>
    </row>
    <row r="715" spans="1:5">
      <c r="A715" s="98">
        <v>715</v>
      </c>
      <c r="B715" s="98">
        <v>0.58220000000000005</v>
      </c>
      <c r="C715" s="98">
        <v>2</v>
      </c>
      <c r="D715" s="98">
        <v>217</v>
      </c>
      <c r="E715" s="98">
        <v>4.2656999999999998</v>
      </c>
    </row>
    <row r="716" spans="1:5">
      <c r="A716" s="98">
        <v>716</v>
      </c>
      <c r="B716" s="98">
        <v>0.62219999999999998</v>
      </c>
      <c r="C716" s="98">
        <v>2</v>
      </c>
      <c r="D716" s="98">
        <v>218</v>
      </c>
      <c r="E716" s="98">
        <v>4.3048999999999999</v>
      </c>
    </row>
    <row r="717" spans="1:5">
      <c r="A717" s="98">
        <v>717</v>
      </c>
      <c r="B717" s="98">
        <v>0.64290000000000003</v>
      </c>
      <c r="C717" s="98">
        <v>2</v>
      </c>
      <c r="D717" s="98">
        <v>219</v>
      </c>
      <c r="E717" s="98">
        <v>4.3212000000000002</v>
      </c>
    </row>
    <row r="718" spans="1:5">
      <c r="A718" s="98">
        <v>718</v>
      </c>
      <c r="B718" s="98">
        <v>0.6431</v>
      </c>
      <c r="C718" s="98">
        <v>2</v>
      </c>
      <c r="D718" s="98">
        <v>220</v>
      </c>
      <c r="E718" s="98">
        <v>4.3170999999999999</v>
      </c>
    </row>
    <row r="719" spans="1:5">
      <c r="A719" s="98">
        <v>719</v>
      </c>
      <c r="B719" s="98">
        <v>0.58340000000000003</v>
      </c>
      <c r="C719" s="98">
        <v>2</v>
      </c>
      <c r="D719" s="98">
        <v>221</v>
      </c>
      <c r="E719" s="98">
        <v>5.2595000000000001</v>
      </c>
    </row>
    <row r="720" spans="1:5">
      <c r="A720" s="98">
        <v>720</v>
      </c>
      <c r="B720" s="98">
        <v>0.52129999999999999</v>
      </c>
      <c r="C720" s="98">
        <v>2</v>
      </c>
      <c r="D720" s="98">
        <v>222</v>
      </c>
      <c r="E720" s="98">
        <v>6.2507999999999999</v>
      </c>
    </row>
    <row r="721" spans="1:5">
      <c r="A721" s="98">
        <v>721</v>
      </c>
      <c r="B721" s="98">
        <v>0.4763</v>
      </c>
      <c r="C721" s="98">
        <v>2</v>
      </c>
      <c r="D721" s="98">
        <v>223</v>
      </c>
      <c r="E721" s="98">
        <v>7.1338999999999997</v>
      </c>
    </row>
    <row r="722" spans="1:5">
      <c r="A722" s="98">
        <v>722</v>
      </c>
      <c r="B722" s="98">
        <v>0.46139999999999998</v>
      </c>
      <c r="C722" s="98">
        <v>2</v>
      </c>
      <c r="D722" s="98">
        <v>224</v>
      </c>
      <c r="E722" s="98">
        <v>7.8704000000000001</v>
      </c>
    </row>
    <row r="723" spans="1:5">
      <c r="A723" s="98">
        <v>723</v>
      </c>
      <c r="B723" s="98">
        <v>0.50749999999999995</v>
      </c>
      <c r="C723" s="98">
        <v>2</v>
      </c>
      <c r="D723" s="98">
        <v>225</v>
      </c>
      <c r="E723" s="98">
        <v>8.5143000000000004</v>
      </c>
    </row>
    <row r="724" spans="1:5">
      <c r="A724" s="98">
        <v>724</v>
      </c>
      <c r="B724" s="98">
        <v>0.57120000000000004</v>
      </c>
      <c r="C724" s="98">
        <v>2</v>
      </c>
      <c r="D724" s="98">
        <v>226</v>
      </c>
      <c r="E724" s="98">
        <v>9.0764999999999993</v>
      </c>
    </row>
    <row r="725" spans="1:5">
      <c r="A725" s="98">
        <v>725</v>
      </c>
      <c r="B725" s="98">
        <v>0.62680000000000002</v>
      </c>
      <c r="C725" s="98">
        <v>2</v>
      </c>
      <c r="D725" s="98">
        <v>227</v>
      </c>
      <c r="E725" s="98">
        <v>9.4984000000000002</v>
      </c>
    </row>
    <row r="726" spans="1:5">
      <c r="A726" s="98">
        <v>726</v>
      </c>
      <c r="B726" s="98">
        <v>0.67410000000000003</v>
      </c>
      <c r="C726" s="98">
        <v>2</v>
      </c>
      <c r="D726" s="98">
        <v>228</v>
      </c>
      <c r="E726" s="98">
        <v>9.7698999999999998</v>
      </c>
    </row>
    <row r="727" spans="1:5">
      <c r="A727" s="98">
        <v>727</v>
      </c>
      <c r="B727" s="98">
        <v>0.84799999999999998</v>
      </c>
      <c r="C727" s="98">
        <v>2</v>
      </c>
      <c r="D727" s="98">
        <v>229</v>
      </c>
      <c r="E727" s="98">
        <v>11.1465</v>
      </c>
    </row>
    <row r="728" spans="1:5">
      <c r="A728" s="98">
        <v>728</v>
      </c>
      <c r="B728" s="98">
        <v>0.98919999999999997</v>
      </c>
      <c r="C728" s="98">
        <v>2</v>
      </c>
      <c r="D728" s="98">
        <v>230</v>
      </c>
      <c r="E728" s="98">
        <v>11.9816</v>
      </c>
    </row>
    <row r="729" spans="1:5">
      <c r="A729" s="98">
        <v>729</v>
      </c>
      <c r="B729" s="98">
        <v>0.89790000000000003</v>
      </c>
      <c r="C729" s="98">
        <v>2</v>
      </c>
      <c r="D729" s="98">
        <v>231</v>
      </c>
      <c r="E729" s="98">
        <v>10.9008</v>
      </c>
    </row>
    <row r="730" spans="1:5">
      <c r="A730" s="98">
        <v>730</v>
      </c>
      <c r="B730" s="98">
        <v>0.95130000000000003</v>
      </c>
      <c r="C730" s="98">
        <v>2</v>
      </c>
      <c r="D730" s="98">
        <v>232</v>
      </c>
      <c r="E730" s="98">
        <v>10.9651</v>
      </c>
    </row>
    <row r="731" spans="1:5">
      <c r="A731" s="98">
        <v>731</v>
      </c>
      <c r="B731" s="98">
        <v>1.0733999999999999</v>
      </c>
      <c r="C731" s="98">
        <v>2</v>
      </c>
      <c r="D731" s="98">
        <v>233</v>
      </c>
      <c r="E731" s="98">
        <v>12.0175</v>
      </c>
    </row>
    <row r="732" spans="1:5">
      <c r="A732" s="98">
        <v>732</v>
      </c>
      <c r="B732" s="98">
        <v>1.2033</v>
      </c>
      <c r="C732" s="98">
        <v>2</v>
      </c>
      <c r="D732" s="98">
        <v>234</v>
      </c>
      <c r="E732" s="98">
        <v>13.0771</v>
      </c>
    </row>
    <row r="733" spans="1:5">
      <c r="A733" s="98">
        <v>733</v>
      </c>
      <c r="B733" s="98">
        <v>1.3398000000000001</v>
      </c>
      <c r="C733" s="98">
        <v>2</v>
      </c>
      <c r="D733" s="98">
        <v>235</v>
      </c>
      <c r="E733" s="98">
        <v>14.1244</v>
      </c>
    </row>
    <row r="734" spans="1:5">
      <c r="A734" s="98">
        <v>734</v>
      </c>
      <c r="B734" s="98">
        <v>1.4811000000000001</v>
      </c>
      <c r="C734" s="98">
        <v>2</v>
      </c>
      <c r="D734" s="98">
        <v>236</v>
      </c>
      <c r="E734" s="98">
        <v>15.1374</v>
      </c>
    </row>
    <row r="735" spans="1:5">
      <c r="A735" s="98">
        <v>735</v>
      </c>
      <c r="B735" s="98">
        <v>1.6251</v>
      </c>
      <c r="C735" s="98">
        <v>2</v>
      </c>
      <c r="D735" s="98">
        <v>237</v>
      </c>
      <c r="E735" s="98">
        <v>16.093299999999999</v>
      </c>
    </row>
    <row r="736" spans="1:5">
      <c r="A736" s="98">
        <v>736</v>
      </c>
      <c r="B736" s="98">
        <v>1.7694000000000001</v>
      </c>
      <c r="C736" s="98">
        <v>2</v>
      </c>
      <c r="D736" s="98">
        <v>238</v>
      </c>
      <c r="E736" s="98">
        <v>16.969899999999999</v>
      </c>
    </row>
    <row r="737" spans="1:5">
      <c r="A737" s="98">
        <v>737</v>
      </c>
      <c r="B737" s="98">
        <v>1.9114</v>
      </c>
      <c r="C737" s="98">
        <v>2</v>
      </c>
      <c r="D737" s="98">
        <v>239</v>
      </c>
      <c r="E737" s="98">
        <v>17.7468</v>
      </c>
    </row>
    <row r="738" spans="1:5">
      <c r="A738" s="98">
        <v>738</v>
      </c>
      <c r="B738" s="98">
        <v>2.0487000000000002</v>
      </c>
      <c r="C738" s="98">
        <v>2</v>
      </c>
      <c r="D738" s="98">
        <v>240</v>
      </c>
      <c r="E738" s="98">
        <v>18.407299999999999</v>
      </c>
    </row>
    <row r="739" spans="1:5">
      <c r="A739" s="98">
        <v>739</v>
      </c>
      <c r="B739" s="98">
        <v>2.1787000000000001</v>
      </c>
      <c r="C739" s="98">
        <v>2</v>
      </c>
      <c r="D739" s="98">
        <v>241</v>
      </c>
      <c r="E739" s="98">
        <v>18.939299999999999</v>
      </c>
    </row>
    <row r="740" spans="1:5">
      <c r="A740" s="98">
        <v>740</v>
      </c>
      <c r="B740" s="98">
        <v>2.2993999999999999</v>
      </c>
      <c r="C740" s="98">
        <v>2</v>
      </c>
      <c r="D740" s="98">
        <v>242</v>
      </c>
      <c r="E740" s="98">
        <v>19.335799999999999</v>
      </c>
    </row>
    <row r="741" spans="1:5">
      <c r="A741" s="98">
        <v>741</v>
      </c>
      <c r="B741" s="98">
        <v>2.4121000000000001</v>
      </c>
      <c r="C741" s="98">
        <v>2</v>
      </c>
      <c r="D741" s="98">
        <v>243</v>
      </c>
      <c r="E741" s="98">
        <v>19.689499999999999</v>
      </c>
    </row>
    <row r="742" spans="1:5">
      <c r="A742" s="98">
        <v>742</v>
      </c>
      <c r="B742" s="98">
        <v>2.5243000000000002</v>
      </c>
      <c r="C742" s="98">
        <v>2</v>
      </c>
      <c r="D742" s="98">
        <v>244</v>
      </c>
      <c r="E742" s="98">
        <v>20.275500000000001</v>
      </c>
    </row>
    <row r="743" spans="1:5">
      <c r="A743" s="98">
        <v>743</v>
      </c>
      <c r="B743" s="98">
        <v>2.6215999999999999</v>
      </c>
      <c r="C743" s="98">
        <v>2</v>
      </c>
      <c r="D743" s="98">
        <v>245</v>
      </c>
      <c r="E743" s="98">
        <v>20.6997</v>
      </c>
    </row>
    <row r="744" spans="1:5">
      <c r="A744" s="98">
        <v>744</v>
      </c>
      <c r="B744" s="98">
        <v>2.7021000000000002</v>
      </c>
      <c r="C744" s="98">
        <v>2</v>
      </c>
      <c r="D744" s="98">
        <v>246</v>
      </c>
      <c r="E744" s="98">
        <v>20.9496</v>
      </c>
    </row>
    <row r="745" spans="1:5">
      <c r="A745" s="98">
        <v>745</v>
      </c>
      <c r="B745" s="98">
        <v>2.7650999999999999</v>
      </c>
      <c r="C745" s="98">
        <v>2</v>
      </c>
      <c r="D745" s="98">
        <v>247</v>
      </c>
      <c r="E745" s="98">
        <v>21.022500000000001</v>
      </c>
    </row>
    <row r="746" spans="1:5">
      <c r="A746" s="98">
        <v>746</v>
      </c>
      <c r="B746" s="98">
        <v>2.8111999999999999</v>
      </c>
      <c r="C746" s="98">
        <v>2</v>
      </c>
      <c r="D746" s="98">
        <v>248</v>
      </c>
      <c r="E746" s="98">
        <v>20.9254</v>
      </c>
    </row>
    <row r="747" spans="1:5">
      <c r="A747" s="98">
        <v>747</v>
      </c>
      <c r="B747" s="98">
        <v>2.8418999999999999</v>
      </c>
      <c r="C747" s="98">
        <v>2</v>
      </c>
      <c r="D747" s="98">
        <v>249</v>
      </c>
      <c r="E747" s="98">
        <v>20.674199999999999</v>
      </c>
    </row>
    <row r="748" spans="1:5">
      <c r="A748" s="98">
        <v>748</v>
      </c>
      <c r="B748" s="98">
        <v>2.8591000000000002</v>
      </c>
      <c r="C748" s="98">
        <v>2</v>
      </c>
      <c r="D748" s="98">
        <v>250</v>
      </c>
      <c r="E748" s="98">
        <v>20.290199999999999</v>
      </c>
    </row>
    <row r="749" spans="1:5">
      <c r="A749" s="98">
        <v>749</v>
      </c>
      <c r="B749" s="98">
        <v>2.8651</v>
      </c>
      <c r="C749" s="98">
        <v>2</v>
      </c>
      <c r="D749" s="98">
        <v>251</v>
      </c>
      <c r="E749" s="98">
        <v>19.797999999999998</v>
      </c>
    </row>
    <row r="750" spans="1:5">
      <c r="A750" s="98">
        <v>750</v>
      </c>
      <c r="B750" s="98">
        <v>2.8738000000000001</v>
      </c>
      <c r="C750" s="98">
        <v>2</v>
      </c>
      <c r="D750" s="98">
        <v>252</v>
      </c>
      <c r="E750" s="98">
        <v>20.345700000000001</v>
      </c>
    </row>
    <row r="751" spans="1:5">
      <c r="A751" s="98">
        <v>751</v>
      </c>
      <c r="B751" s="98">
        <v>2.7995999999999999</v>
      </c>
      <c r="C751" s="98">
        <v>2</v>
      </c>
      <c r="D751" s="98">
        <v>253</v>
      </c>
      <c r="E751" s="98">
        <v>20.217099999999999</v>
      </c>
    </row>
    <row r="752" spans="1:5">
      <c r="A752" s="98">
        <v>752</v>
      </c>
      <c r="B752" s="98">
        <v>2.9843000000000002</v>
      </c>
      <c r="C752" s="98">
        <v>2</v>
      </c>
      <c r="D752" s="98">
        <v>254</v>
      </c>
      <c r="E752" s="98">
        <v>20.878599999999999</v>
      </c>
    </row>
    <row r="753" spans="1:5">
      <c r="A753" s="98">
        <v>753</v>
      </c>
      <c r="B753" s="98">
        <v>3.3946000000000001</v>
      </c>
      <c r="C753" s="98">
        <v>2</v>
      </c>
      <c r="D753" s="98">
        <v>255</v>
      </c>
      <c r="E753" s="98">
        <v>22.674199999999999</v>
      </c>
    </row>
    <row r="754" spans="1:5">
      <c r="A754" s="98">
        <v>754</v>
      </c>
      <c r="B754" s="98">
        <v>3.7900999999999998</v>
      </c>
      <c r="C754" s="98">
        <v>2</v>
      </c>
      <c r="D754" s="98">
        <v>256</v>
      </c>
      <c r="E754" s="98">
        <v>23.9513</v>
      </c>
    </row>
    <row r="755" spans="1:5">
      <c r="A755" s="98">
        <v>755</v>
      </c>
      <c r="B755" s="98">
        <v>4.1570999999999998</v>
      </c>
      <c r="C755" s="98">
        <v>2</v>
      </c>
      <c r="D755" s="98">
        <v>257</v>
      </c>
      <c r="E755" s="98">
        <v>24.620100000000001</v>
      </c>
    </row>
    <row r="756" spans="1:5">
      <c r="A756" s="98">
        <v>756</v>
      </c>
      <c r="B756" s="98">
        <v>4.1752000000000002</v>
      </c>
      <c r="C756" s="98">
        <v>2</v>
      </c>
      <c r="D756" s="98">
        <v>258</v>
      </c>
      <c r="E756" s="98">
        <v>24.634699999999999</v>
      </c>
    </row>
    <row r="757" spans="1:5">
      <c r="A757" s="98">
        <v>757</v>
      </c>
      <c r="B757" s="98">
        <v>4.0595999999999997</v>
      </c>
      <c r="C757" s="98">
        <v>2</v>
      </c>
      <c r="D757" s="98">
        <v>259</v>
      </c>
      <c r="E757" s="98">
        <v>24.5535</v>
      </c>
    </row>
    <row r="758" spans="1:5">
      <c r="A758" s="98">
        <v>758</v>
      </c>
      <c r="B758" s="98">
        <v>3.8849</v>
      </c>
      <c r="C758" s="98">
        <v>2</v>
      </c>
      <c r="D758" s="98">
        <v>260</v>
      </c>
      <c r="E758" s="98">
        <v>24.084800000000001</v>
      </c>
    </row>
    <row r="759" spans="1:5">
      <c r="A759" s="98">
        <v>759</v>
      </c>
      <c r="B759" s="98">
        <v>3.6566999999999998</v>
      </c>
      <c r="C759" s="98">
        <v>2</v>
      </c>
      <c r="D759" s="98">
        <v>261</v>
      </c>
      <c r="E759" s="98">
        <v>23.236899999999999</v>
      </c>
    </row>
    <row r="760" spans="1:5">
      <c r="A760" s="98">
        <v>760</v>
      </c>
      <c r="B760" s="98">
        <v>3.3854000000000002</v>
      </c>
      <c r="C760" s="98">
        <v>2</v>
      </c>
      <c r="D760" s="98">
        <v>262</v>
      </c>
      <c r="E760" s="98">
        <v>22.0535</v>
      </c>
    </row>
    <row r="761" spans="1:5">
      <c r="A761" s="98">
        <v>761</v>
      </c>
      <c r="B761" s="98">
        <v>3.0853000000000002</v>
      </c>
      <c r="C761" s="98">
        <v>2</v>
      </c>
      <c r="D761" s="98">
        <v>263</v>
      </c>
      <c r="E761" s="98">
        <v>20.605799999999999</v>
      </c>
    </row>
    <row r="762" spans="1:5">
      <c r="A762" s="98">
        <v>762</v>
      </c>
      <c r="B762" s="98">
        <v>2.6316000000000002</v>
      </c>
      <c r="C762" s="98">
        <v>2</v>
      </c>
      <c r="D762" s="98">
        <v>264</v>
      </c>
      <c r="E762" s="98">
        <v>19.434200000000001</v>
      </c>
    </row>
    <row r="763" spans="1:5">
      <c r="A763" s="98">
        <v>763</v>
      </c>
      <c r="B763" s="98">
        <v>2.1316000000000002</v>
      </c>
      <c r="C763" s="98">
        <v>2</v>
      </c>
      <c r="D763" s="98">
        <v>265</v>
      </c>
      <c r="E763" s="98">
        <v>17.5871</v>
      </c>
    </row>
    <row r="764" spans="1:5">
      <c r="A764" s="98">
        <v>764</v>
      </c>
      <c r="B764" s="98">
        <v>1.9085000000000001</v>
      </c>
      <c r="C764" s="98">
        <v>2</v>
      </c>
      <c r="D764" s="98">
        <v>266</v>
      </c>
      <c r="E764" s="98">
        <v>16.662299999999998</v>
      </c>
    </row>
    <row r="765" spans="1:5">
      <c r="A765" s="98">
        <v>765</v>
      </c>
      <c r="B765" s="98">
        <v>1.9579</v>
      </c>
      <c r="C765" s="98">
        <v>2</v>
      </c>
      <c r="D765" s="98">
        <v>267</v>
      </c>
      <c r="E765" s="98">
        <v>16.935099999999998</v>
      </c>
    </row>
    <row r="766" spans="1:5">
      <c r="A766" s="98">
        <v>766</v>
      </c>
      <c r="B766" s="98">
        <v>2.0017999999999998</v>
      </c>
      <c r="C766" s="98">
        <v>2</v>
      </c>
      <c r="D766" s="98">
        <v>268</v>
      </c>
      <c r="E766" s="98">
        <v>17.04</v>
      </c>
    </row>
    <row r="767" spans="1:5">
      <c r="A767" s="98">
        <v>767</v>
      </c>
      <c r="B767" s="98">
        <v>2.0415000000000001</v>
      </c>
      <c r="C767" s="98">
        <v>2</v>
      </c>
      <c r="D767" s="98">
        <v>269</v>
      </c>
      <c r="E767" s="98">
        <v>16.969899999999999</v>
      </c>
    </row>
    <row r="768" spans="1:5">
      <c r="A768" s="98">
        <v>768</v>
      </c>
      <c r="B768" s="98">
        <v>2.0787</v>
      </c>
      <c r="C768" s="98">
        <v>2</v>
      </c>
      <c r="D768" s="98">
        <v>270</v>
      </c>
      <c r="E768" s="98">
        <v>16.730699999999999</v>
      </c>
    </row>
    <row r="769" spans="1:5">
      <c r="A769" s="98">
        <v>769</v>
      </c>
      <c r="B769" s="98">
        <v>2.1149</v>
      </c>
      <c r="C769" s="98">
        <v>2</v>
      </c>
      <c r="D769" s="98">
        <v>271</v>
      </c>
      <c r="E769" s="98">
        <v>16.3401</v>
      </c>
    </row>
    <row r="770" spans="1:5">
      <c r="A770" s="98">
        <v>770</v>
      </c>
      <c r="B770" s="98">
        <v>2.1509</v>
      </c>
      <c r="C770" s="98">
        <v>2</v>
      </c>
      <c r="D770" s="98">
        <v>272</v>
      </c>
      <c r="E770" s="98">
        <v>15.8239</v>
      </c>
    </row>
    <row r="771" spans="1:5">
      <c r="A771" s="98">
        <v>771</v>
      </c>
      <c r="B771" s="98">
        <v>2.1867000000000001</v>
      </c>
      <c r="C771" s="98">
        <v>2</v>
      </c>
      <c r="D771" s="98">
        <v>273</v>
      </c>
      <c r="E771" s="98">
        <v>15.2112</v>
      </c>
    </row>
    <row r="772" spans="1:5">
      <c r="A772" s="98">
        <v>772</v>
      </c>
      <c r="B772" s="98">
        <v>2.1480000000000001</v>
      </c>
      <c r="C772" s="98">
        <v>2</v>
      </c>
      <c r="D772" s="98">
        <v>274</v>
      </c>
      <c r="E772" s="98">
        <v>14.9473</v>
      </c>
    </row>
    <row r="773" spans="1:5">
      <c r="A773" s="98">
        <v>773</v>
      </c>
      <c r="B773" s="98">
        <v>2.0455000000000001</v>
      </c>
      <c r="C773" s="98">
        <v>2</v>
      </c>
      <c r="D773" s="98">
        <v>275</v>
      </c>
      <c r="E773" s="98">
        <v>14.634</v>
      </c>
    </row>
    <row r="774" spans="1:5">
      <c r="A774" s="98">
        <v>774</v>
      </c>
      <c r="B774" s="98">
        <v>1.9091</v>
      </c>
      <c r="C774" s="98">
        <v>2</v>
      </c>
      <c r="D774" s="98">
        <v>276</v>
      </c>
      <c r="E774" s="98">
        <v>14.0684</v>
      </c>
    </row>
    <row r="775" spans="1:5">
      <c r="A775" s="98">
        <v>775</v>
      </c>
      <c r="B775" s="98">
        <v>2.0558000000000001</v>
      </c>
      <c r="C775" s="98">
        <v>2</v>
      </c>
      <c r="D775" s="98">
        <v>277</v>
      </c>
      <c r="E775" s="98">
        <v>14.581799999999999</v>
      </c>
    </row>
    <row r="776" spans="1:5">
      <c r="A776" s="98">
        <v>776</v>
      </c>
      <c r="B776" s="98">
        <v>2.2852000000000001</v>
      </c>
      <c r="C776" s="98">
        <v>2</v>
      </c>
      <c r="D776" s="98">
        <v>278</v>
      </c>
      <c r="E776" s="98">
        <v>15.368499999999999</v>
      </c>
    </row>
    <row r="777" spans="1:5">
      <c r="A777" s="98">
        <v>777</v>
      </c>
      <c r="B777" s="98">
        <v>2.5179999999999998</v>
      </c>
      <c r="C777" s="98">
        <v>2</v>
      </c>
      <c r="D777" s="98">
        <v>279</v>
      </c>
      <c r="E777" s="98">
        <v>16.1021</v>
      </c>
    </row>
    <row r="778" spans="1:5">
      <c r="A778" s="98">
        <v>778</v>
      </c>
      <c r="B778" s="98">
        <v>2.7480000000000002</v>
      </c>
      <c r="C778" s="98">
        <v>2</v>
      </c>
      <c r="D778" s="98">
        <v>280</v>
      </c>
      <c r="E778" s="98">
        <v>16.7637</v>
      </c>
    </row>
    <row r="779" spans="1:5">
      <c r="A779" s="98">
        <v>779</v>
      </c>
      <c r="B779" s="98">
        <v>2.9681999999999999</v>
      </c>
      <c r="C779" s="98">
        <v>2</v>
      </c>
      <c r="D779" s="98">
        <v>281</v>
      </c>
      <c r="E779" s="98">
        <v>17.3354</v>
      </c>
    </row>
    <row r="780" spans="1:5">
      <c r="A780" s="98">
        <v>780</v>
      </c>
      <c r="B780" s="98">
        <v>3.1718999999999999</v>
      </c>
      <c r="C780" s="98">
        <v>2</v>
      </c>
      <c r="D780" s="98">
        <v>282</v>
      </c>
      <c r="E780" s="98">
        <v>17.802800000000001</v>
      </c>
    </row>
    <row r="781" spans="1:5">
      <c r="A781" s="98">
        <v>781</v>
      </c>
      <c r="B781" s="98">
        <v>3.3527999999999998</v>
      </c>
      <c r="C781" s="98">
        <v>2</v>
      </c>
      <c r="D781" s="98">
        <v>283</v>
      </c>
      <c r="E781" s="98">
        <v>18.155200000000001</v>
      </c>
    </row>
    <row r="782" spans="1:5">
      <c r="A782" s="98">
        <v>782</v>
      </c>
      <c r="B782" s="98">
        <v>3.5061</v>
      </c>
      <c r="C782" s="98">
        <v>2</v>
      </c>
      <c r="D782" s="98">
        <v>284</v>
      </c>
      <c r="E782" s="98">
        <v>18.3874</v>
      </c>
    </row>
    <row r="783" spans="1:5">
      <c r="A783" s="98">
        <v>783</v>
      </c>
      <c r="B783" s="98">
        <v>3.6284999999999998</v>
      </c>
      <c r="C783" s="98">
        <v>2</v>
      </c>
      <c r="D783" s="98">
        <v>285</v>
      </c>
      <c r="E783" s="98">
        <v>18.498999999999999</v>
      </c>
    </row>
    <row r="784" spans="1:5">
      <c r="A784" s="98">
        <v>784</v>
      </c>
      <c r="B784" s="98">
        <v>3.7187000000000001</v>
      </c>
      <c r="C784" s="98">
        <v>2</v>
      </c>
      <c r="D784" s="98">
        <v>286</v>
      </c>
      <c r="E784" s="98">
        <v>18.494399999999999</v>
      </c>
    </row>
    <row r="785" spans="1:5">
      <c r="A785" s="98">
        <v>785</v>
      </c>
      <c r="B785" s="98">
        <v>3.6425000000000001</v>
      </c>
      <c r="C785" s="98">
        <v>2</v>
      </c>
      <c r="D785" s="98">
        <v>287</v>
      </c>
      <c r="E785" s="98">
        <v>18.408999999999999</v>
      </c>
    </row>
    <row r="786" spans="1:5">
      <c r="A786" s="98">
        <v>786</v>
      </c>
      <c r="B786" s="98">
        <v>3.4472999999999998</v>
      </c>
      <c r="C786" s="98">
        <v>2</v>
      </c>
      <c r="D786" s="98">
        <v>288</v>
      </c>
      <c r="E786" s="98">
        <v>18.244700000000002</v>
      </c>
    </row>
    <row r="787" spans="1:5">
      <c r="A787" s="98">
        <v>787</v>
      </c>
      <c r="B787" s="98">
        <v>3.2259000000000002</v>
      </c>
      <c r="C787" s="98">
        <v>2</v>
      </c>
      <c r="D787" s="98">
        <v>289</v>
      </c>
      <c r="E787" s="98">
        <v>17.976099999999999</v>
      </c>
    </row>
    <row r="788" spans="1:5">
      <c r="A788" s="98">
        <v>788</v>
      </c>
      <c r="B788" s="98">
        <v>2.9828000000000001</v>
      </c>
      <c r="C788" s="98">
        <v>2</v>
      </c>
      <c r="D788" s="98">
        <v>290</v>
      </c>
      <c r="E788" s="98">
        <v>17.594799999999999</v>
      </c>
    </row>
    <row r="789" spans="1:5">
      <c r="A789" s="98">
        <v>789</v>
      </c>
      <c r="B789" s="98">
        <v>2.7235</v>
      </c>
      <c r="C789" s="98">
        <v>2</v>
      </c>
      <c r="D789" s="98">
        <v>291</v>
      </c>
      <c r="E789" s="98">
        <v>17.095700000000001</v>
      </c>
    </row>
    <row r="790" spans="1:5">
      <c r="A790" s="98">
        <v>790</v>
      </c>
      <c r="B790" s="98">
        <v>2.4546999999999999</v>
      </c>
      <c r="C790" s="98">
        <v>2</v>
      </c>
      <c r="D790" s="98">
        <v>292</v>
      </c>
      <c r="E790" s="98">
        <v>16.479500000000002</v>
      </c>
    </row>
    <row r="791" spans="1:5">
      <c r="A791" s="98">
        <v>791</v>
      </c>
      <c r="B791" s="98">
        <v>2.1837</v>
      </c>
      <c r="C791" s="98">
        <v>2</v>
      </c>
      <c r="D791" s="98">
        <v>293</v>
      </c>
      <c r="E791" s="98">
        <v>15.753399999999999</v>
      </c>
    </row>
    <row r="792" spans="1:5">
      <c r="A792" s="98">
        <v>792</v>
      </c>
      <c r="B792" s="98">
        <v>1.9177999999999999</v>
      </c>
      <c r="C792" s="98">
        <v>2</v>
      </c>
      <c r="D792" s="98">
        <v>294</v>
      </c>
      <c r="E792" s="98">
        <v>14.9315</v>
      </c>
    </row>
    <row r="793" spans="1:5">
      <c r="A793" s="98">
        <v>793</v>
      </c>
      <c r="B793" s="98">
        <v>1.6639999999999999</v>
      </c>
      <c r="C793" s="98">
        <v>2</v>
      </c>
      <c r="D793" s="98">
        <v>295</v>
      </c>
      <c r="E793" s="98">
        <v>14.0336</v>
      </c>
    </row>
    <row r="794" spans="1:5">
      <c r="A794" s="98">
        <v>794</v>
      </c>
      <c r="B794" s="98">
        <v>1.4280999999999999</v>
      </c>
      <c r="C794" s="98">
        <v>2</v>
      </c>
      <c r="D794" s="98">
        <v>296</v>
      </c>
      <c r="E794" s="98">
        <v>13.083600000000001</v>
      </c>
    </row>
    <row r="795" spans="1:5">
      <c r="A795" s="98">
        <v>795</v>
      </c>
      <c r="B795" s="98">
        <v>1.3911</v>
      </c>
      <c r="C795" s="98">
        <v>2</v>
      </c>
      <c r="D795" s="98">
        <v>297</v>
      </c>
      <c r="E795" s="98">
        <v>13.341200000000001</v>
      </c>
    </row>
    <row r="796" spans="1:5">
      <c r="A796" s="98">
        <v>796</v>
      </c>
      <c r="B796" s="98">
        <v>1.3943000000000001</v>
      </c>
      <c r="C796" s="98">
        <v>2</v>
      </c>
      <c r="D796" s="98">
        <v>298</v>
      </c>
      <c r="E796" s="98">
        <v>13.808299999999999</v>
      </c>
    </row>
    <row r="797" spans="1:5">
      <c r="A797" s="98">
        <v>797</v>
      </c>
      <c r="B797" s="98">
        <v>1.3900999999999999</v>
      </c>
      <c r="C797" s="98">
        <v>2</v>
      </c>
      <c r="D797" s="98">
        <v>299</v>
      </c>
      <c r="E797" s="98">
        <v>14.1441</v>
      </c>
    </row>
    <row r="798" spans="1:5">
      <c r="A798" s="98">
        <v>798</v>
      </c>
      <c r="B798" s="98">
        <v>1.3783000000000001</v>
      </c>
      <c r="C798" s="98">
        <v>2</v>
      </c>
      <c r="D798" s="98">
        <v>300</v>
      </c>
      <c r="E798" s="98">
        <v>14.330500000000001</v>
      </c>
    </row>
    <row r="799" spans="1:5">
      <c r="A799" s="98">
        <v>799</v>
      </c>
      <c r="B799" s="98">
        <v>1.3589</v>
      </c>
      <c r="C799" s="98">
        <v>2</v>
      </c>
      <c r="D799" s="98">
        <v>301</v>
      </c>
      <c r="E799" s="98">
        <v>14.358599999999999</v>
      </c>
    </row>
    <row r="800" spans="1:5">
      <c r="A800" s="98">
        <v>800</v>
      </c>
      <c r="B800" s="98">
        <v>1.3321000000000001</v>
      </c>
      <c r="C800" s="98">
        <v>2</v>
      </c>
      <c r="D800" s="98">
        <v>302</v>
      </c>
      <c r="E800" s="98">
        <v>14.2303</v>
      </c>
    </row>
    <row r="801" spans="1:5">
      <c r="A801" s="98">
        <v>801</v>
      </c>
      <c r="B801" s="98">
        <v>1.3864000000000001</v>
      </c>
      <c r="C801" s="98">
        <v>2</v>
      </c>
      <c r="D801" s="98">
        <v>303</v>
      </c>
      <c r="E801" s="98">
        <v>14.4696</v>
      </c>
    </row>
    <row r="802" spans="1:5">
      <c r="A802" s="98">
        <v>802</v>
      </c>
      <c r="B802" s="98">
        <v>1.4676</v>
      </c>
      <c r="C802" s="98">
        <v>2</v>
      </c>
      <c r="D802" s="98">
        <v>304</v>
      </c>
      <c r="E802" s="98">
        <v>14.693300000000001</v>
      </c>
    </row>
    <row r="803" spans="1:5">
      <c r="A803" s="98">
        <v>803</v>
      </c>
      <c r="B803" s="98">
        <v>1.5531999999999999</v>
      </c>
      <c r="C803" s="98">
        <v>2</v>
      </c>
      <c r="D803" s="98">
        <v>305</v>
      </c>
      <c r="E803" s="98">
        <v>14.758599999999999</v>
      </c>
    </row>
    <row r="804" spans="1:5">
      <c r="A804" s="98">
        <v>804</v>
      </c>
      <c r="B804" s="98">
        <v>1.6397999999999999</v>
      </c>
      <c r="C804" s="98">
        <v>2</v>
      </c>
      <c r="D804" s="98">
        <v>306</v>
      </c>
      <c r="E804" s="98">
        <v>14.661199999999999</v>
      </c>
    </row>
    <row r="805" spans="1:5">
      <c r="A805" s="98">
        <v>805</v>
      </c>
      <c r="B805" s="98">
        <v>1.7234</v>
      </c>
      <c r="C805" s="98">
        <v>2</v>
      </c>
      <c r="D805" s="98">
        <v>307</v>
      </c>
      <c r="E805" s="98">
        <v>14.4092</v>
      </c>
    </row>
    <row r="806" spans="1:5">
      <c r="A806" s="98">
        <v>806</v>
      </c>
      <c r="B806" s="98">
        <v>1.7518</v>
      </c>
      <c r="C806" s="98">
        <v>2</v>
      </c>
      <c r="D806" s="98">
        <v>308</v>
      </c>
      <c r="E806" s="98">
        <v>13.8514</v>
      </c>
    </row>
    <row r="807" spans="1:5">
      <c r="A807" s="98">
        <v>807</v>
      </c>
      <c r="B807" s="98">
        <v>1.7597</v>
      </c>
      <c r="C807" s="98">
        <v>2</v>
      </c>
      <c r="D807" s="98">
        <v>309</v>
      </c>
      <c r="E807" s="98">
        <v>13.0528</v>
      </c>
    </row>
    <row r="808" spans="1:5">
      <c r="A808" s="98">
        <v>808</v>
      </c>
      <c r="B808" s="98">
        <v>1.7642</v>
      </c>
      <c r="C808" s="98">
        <v>2</v>
      </c>
      <c r="D808" s="98">
        <v>310</v>
      </c>
      <c r="E808" s="98">
        <v>12.0991</v>
      </c>
    </row>
    <row r="809" spans="1:5">
      <c r="A809" s="98">
        <v>809</v>
      </c>
      <c r="B809" s="98">
        <v>1.7603</v>
      </c>
      <c r="C809" s="98">
        <v>2</v>
      </c>
      <c r="D809" s="98">
        <v>311</v>
      </c>
      <c r="E809" s="98">
        <v>11.0206</v>
      </c>
    </row>
    <row r="810" spans="1:5">
      <c r="A810" s="98">
        <v>810</v>
      </c>
      <c r="B810" s="98">
        <v>1.7634000000000001</v>
      </c>
      <c r="C810" s="98">
        <v>2</v>
      </c>
      <c r="D810" s="98">
        <v>312</v>
      </c>
      <c r="E810" s="98">
        <v>10.985200000000001</v>
      </c>
    </row>
    <row r="811" spans="1:5">
      <c r="A811" s="98">
        <v>811</v>
      </c>
      <c r="B811" s="98">
        <v>1.7585</v>
      </c>
      <c r="C811" s="98">
        <v>2</v>
      </c>
      <c r="D811" s="98">
        <v>313</v>
      </c>
      <c r="E811" s="98">
        <v>11.607100000000001</v>
      </c>
    </row>
    <row r="812" spans="1:5">
      <c r="A812" s="98">
        <v>812</v>
      </c>
      <c r="B812" s="98">
        <v>1.7323</v>
      </c>
      <c r="C812" s="98">
        <v>2</v>
      </c>
      <c r="D812" s="98">
        <v>314</v>
      </c>
      <c r="E812" s="98">
        <v>12.105600000000001</v>
      </c>
    </row>
    <row r="813" spans="1:5">
      <c r="A813" s="98">
        <v>813</v>
      </c>
      <c r="B813" s="98">
        <v>1.6875</v>
      </c>
      <c r="C813" s="98">
        <v>2</v>
      </c>
      <c r="D813" s="98">
        <v>315</v>
      </c>
      <c r="E813" s="98">
        <v>12.465</v>
      </c>
    </row>
    <row r="814" spans="1:5">
      <c r="A814" s="98">
        <v>814</v>
      </c>
      <c r="B814" s="98">
        <v>1.6283000000000001</v>
      </c>
      <c r="C814" s="98">
        <v>2</v>
      </c>
      <c r="D814" s="98">
        <v>316</v>
      </c>
      <c r="E814" s="98">
        <v>12.678599999999999</v>
      </c>
    </row>
    <row r="815" spans="1:5">
      <c r="A815" s="98">
        <v>815</v>
      </c>
      <c r="B815" s="98">
        <v>1.5595000000000001</v>
      </c>
      <c r="C815" s="98">
        <v>2</v>
      </c>
      <c r="D815" s="98">
        <v>317</v>
      </c>
      <c r="E815" s="98">
        <v>12.7485</v>
      </c>
    </row>
    <row r="816" spans="1:5">
      <c r="A816" s="98">
        <v>816</v>
      </c>
      <c r="B816" s="98">
        <v>1.4855</v>
      </c>
      <c r="C816" s="98">
        <v>2</v>
      </c>
      <c r="D816" s="98">
        <v>318</v>
      </c>
      <c r="E816" s="98">
        <v>12.6835</v>
      </c>
    </row>
    <row r="817" spans="1:5">
      <c r="A817" s="98">
        <v>817</v>
      </c>
      <c r="B817" s="98">
        <v>1.41</v>
      </c>
      <c r="C817" s="98">
        <v>2</v>
      </c>
      <c r="D817" s="98">
        <v>319</v>
      </c>
      <c r="E817" s="98">
        <v>12.4977</v>
      </c>
    </row>
    <row r="818" spans="1:5">
      <c r="A818" s="98">
        <v>818</v>
      </c>
      <c r="B818" s="98">
        <v>1.4281999999999999</v>
      </c>
      <c r="C818" s="98">
        <v>2</v>
      </c>
      <c r="D818" s="98">
        <v>320</v>
      </c>
      <c r="E818" s="98">
        <v>12.5108</v>
      </c>
    </row>
    <row r="819" spans="1:5">
      <c r="A819" s="98">
        <v>819</v>
      </c>
      <c r="B819" s="98">
        <v>1.5747</v>
      </c>
      <c r="C819" s="98">
        <v>2</v>
      </c>
      <c r="D819" s="98">
        <v>321</v>
      </c>
      <c r="E819" s="98">
        <v>12.751300000000001</v>
      </c>
    </row>
    <row r="820" spans="1:5">
      <c r="A820" s="98">
        <v>820</v>
      </c>
      <c r="B820" s="98">
        <v>1.6868000000000001</v>
      </c>
      <c r="C820" s="98">
        <v>2</v>
      </c>
      <c r="D820" s="98">
        <v>322</v>
      </c>
      <c r="E820" s="98">
        <v>12.6637</v>
      </c>
    </row>
    <row r="821" spans="1:5">
      <c r="A821" s="98">
        <v>821</v>
      </c>
      <c r="B821" s="98">
        <v>1.7463</v>
      </c>
      <c r="C821" s="98">
        <v>2</v>
      </c>
      <c r="D821" s="98">
        <v>323</v>
      </c>
      <c r="E821" s="98">
        <v>12.237500000000001</v>
      </c>
    </row>
    <row r="822" spans="1:5">
      <c r="A822" s="98">
        <v>822</v>
      </c>
      <c r="B822" s="98">
        <v>1.8369</v>
      </c>
      <c r="C822" s="98">
        <v>2</v>
      </c>
      <c r="D822" s="98">
        <v>324</v>
      </c>
      <c r="E822" s="98">
        <v>12.258699999999999</v>
      </c>
    </row>
    <row r="823" spans="1:5">
      <c r="A823" s="98">
        <v>823</v>
      </c>
      <c r="B823" s="98">
        <v>1.8975</v>
      </c>
      <c r="C823" s="98">
        <v>2</v>
      </c>
      <c r="D823" s="98">
        <v>325</v>
      </c>
      <c r="E823" s="98">
        <v>12.275700000000001</v>
      </c>
    </row>
    <row r="824" spans="1:5">
      <c r="A824" s="98">
        <v>824</v>
      </c>
      <c r="B824" s="98">
        <v>1.8951</v>
      </c>
      <c r="C824" s="98">
        <v>2</v>
      </c>
      <c r="D824" s="98">
        <v>326</v>
      </c>
      <c r="E824" s="98">
        <v>12.104799999999999</v>
      </c>
    </row>
    <row r="825" spans="1:5">
      <c r="A825" s="98">
        <v>825</v>
      </c>
      <c r="B825" s="98">
        <v>1.8265</v>
      </c>
      <c r="C825" s="98">
        <v>2</v>
      </c>
      <c r="D825" s="98">
        <v>327</v>
      </c>
      <c r="E825" s="98">
        <v>11.7515</v>
      </c>
    </row>
    <row r="826" spans="1:5">
      <c r="A826" s="98">
        <v>826</v>
      </c>
      <c r="B826" s="98">
        <v>1.8006</v>
      </c>
      <c r="C826" s="98">
        <v>2</v>
      </c>
      <c r="D826" s="98">
        <v>328</v>
      </c>
      <c r="E826" s="98">
        <v>11.722899999999999</v>
      </c>
    </row>
    <row r="827" spans="1:5">
      <c r="A827" s="98">
        <v>827</v>
      </c>
      <c r="B827" s="98">
        <v>1.7865</v>
      </c>
      <c r="C827" s="98">
        <v>2</v>
      </c>
      <c r="D827" s="98">
        <v>329</v>
      </c>
      <c r="E827" s="98">
        <v>11.781499999999999</v>
      </c>
    </row>
    <row r="828" spans="1:5">
      <c r="A828" s="98">
        <v>828</v>
      </c>
      <c r="B828" s="98">
        <v>1.7174</v>
      </c>
      <c r="C828" s="98">
        <v>2</v>
      </c>
      <c r="D828" s="98">
        <v>330</v>
      </c>
      <c r="E828" s="98">
        <v>11.5806</v>
      </c>
    </row>
    <row r="829" spans="1:5">
      <c r="A829" s="98">
        <v>829</v>
      </c>
      <c r="B829" s="98">
        <v>1.5924</v>
      </c>
      <c r="C829" s="98">
        <v>2</v>
      </c>
      <c r="D829" s="98">
        <v>331</v>
      </c>
      <c r="E829" s="98">
        <v>11.254300000000001</v>
      </c>
    </row>
    <row r="830" spans="1:5">
      <c r="A830" s="98">
        <v>830</v>
      </c>
      <c r="B830" s="98">
        <v>3.0379</v>
      </c>
      <c r="C830" s="98">
        <v>3</v>
      </c>
      <c r="D830" s="98">
        <v>0</v>
      </c>
      <c r="E830" s="98">
        <v>0.60429999999999995</v>
      </c>
    </row>
    <row r="831" spans="1:5">
      <c r="A831" s="98">
        <v>831</v>
      </c>
      <c r="B831" s="98">
        <v>3.2273000000000001</v>
      </c>
      <c r="C831" s="98">
        <v>3</v>
      </c>
      <c r="D831" s="98">
        <v>1</v>
      </c>
      <c r="E831" s="98">
        <v>0.90639999999999998</v>
      </c>
    </row>
    <row r="832" spans="1:5">
      <c r="A832" s="98">
        <v>832</v>
      </c>
      <c r="B832" s="98">
        <v>3.4121000000000001</v>
      </c>
      <c r="C832" s="98">
        <v>3</v>
      </c>
      <c r="D832" s="98">
        <v>2</v>
      </c>
      <c r="E832" s="98">
        <v>1.2249000000000001</v>
      </c>
    </row>
    <row r="833" spans="1:5">
      <c r="A833" s="98">
        <v>833</v>
      </c>
      <c r="B833" s="98">
        <v>3.5863999999999998</v>
      </c>
      <c r="C833" s="98">
        <v>3</v>
      </c>
      <c r="D833" s="98">
        <v>3</v>
      </c>
      <c r="E833" s="98">
        <v>1.5585</v>
      </c>
    </row>
    <row r="834" spans="1:5">
      <c r="A834" s="98">
        <v>834</v>
      </c>
      <c r="B834" s="98">
        <v>3.7439</v>
      </c>
      <c r="C834" s="98">
        <v>3</v>
      </c>
      <c r="D834" s="98">
        <v>4</v>
      </c>
      <c r="E834" s="98">
        <v>1.9058999999999999</v>
      </c>
    </row>
    <row r="835" spans="1:5">
      <c r="A835" s="98">
        <v>835</v>
      </c>
      <c r="B835" s="98">
        <v>3.8778999999999999</v>
      </c>
      <c r="C835" s="98">
        <v>3</v>
      </c>
      <c r="D835" s="98">
        <v>5</v>
      </c>
      <c r="E835" s="98">
        <v>2.2656000000000001</v>
      </c>
    </row>
    <row r="836" spans="1:5">
      <c r="A836" s="98">
        <v>836</v>
      </c>
      <c r="B836" s="98">
        <v>3.9824000000000002</v>
      </c>
      <c r="C836" s="98">
        <v>3</v>
      </c>
      <c r="D836" s="98">
        <v>6</v>
      </c>
      <c r="E836" s="98">
        <v>2.6358999999999999</v>
      </c>
    </row>
    <row r="837" spans="1:5">
      <c r="A837" s="98">
        <v>837</v>
      </c>
      <c r="B837" s="98">
        <v>4.0522</v>
      </c>
      <c r="C837" s="98">
        <v>3</v>
      </c>
      <c r="D837" s="98">
        <v>7</v>
      </c>
      <c r="E837" s="98">
        <v>3.0146000000000002</v>
      </c>
    </row>
    <row r="838" spans="1:5">
      <c r="A838" s="98">
        <v>838</v>
      </c>
      <c r="B838" s="98">
        <v>4.0839999999999996</v>
      </c>
      <c r="C838" s="98">
        <v>3</v>
      </c>
      <c r="D838" s="98">
        <v>8</v>
      </c>
      <c r="E838" s="98">
        <v>3.3982000000000001</v>
      </c>
    </row>
    <row r="839" spans="1:5">
      <c r="A839" s="98">
        <v>839</v>
      </c>
      <c r="B839" s="98">
        <v>4.0768000000000004</v>
      </c>
      <c r="C839" s="98">
        <v>3</v>
      </c>
      <c r="D839" s="98">
        <v>9</v>
      </c>
      <c r="E839" s="98">
        <v>3.7824</v>
      </c>
    </row>
    <row r="840" spans="1:5">
      <c r="A840" s="98">
        <v>840</v>
      </c>
      <c r="B840" s="98">
        <v>4.0316000000000001</v>
      </c>
      <c r="C840" s="98">
        <v>3</v>
      </c>
      <c r="D840" s="98">
        <v>10</v>
      </c>
      <c r="E840" s="98">
        <v>4.1612999999999998</v>
      </c>
    </row>
    <row r="841" spans="1:5">
      <c r="A841" s="98">
        <v>841</v>
      </c>
      <c r="B841" s="98">
        <v>3.9519000000000002</v>
      </c>
      <c r="C841" s="98">
        <v>3</v>
      </c>
      <c r="D841" s="98">
        <v>11</v>
      </c>
      <c r="E841" s="98">
        <v>4.5278</v>
      </c>
    </row>
    <row r="842" spans="1:5">
      <c r="A842" s="98">
        <v>842</v>
      </c>
      <c r="B842" s="98">
        <v>3.8424</v>
      </c>
      <c r="C842" s="98">
        <v>3</v>
      </c>
      <c r="D842" s="98">
        <v>12</v>
      </c>
      <c r="E842" s="98">
        <v>4.8746999999999998</v>
      </c>
    </row>
    <row r="843" spans="1:5">
      <c r="A843" s="98">
        <v>843</v>
      </c>
      <c r="B843" s="98">
        <v>3.7094</v>
      </c>
      <c r="C843" s="98">
        <v>3</v>
      </c>
      <c r="D843" s="98">
        <v>13</v>
      </c>
      <c r="E843" s="98">
        <v>5.1944999999999997</v>
      </c>
    </row>
    <row r="844" spans="1:5">
      <c r="A844" s="98">
        <v>844</v>
      </c>
      <c r="B844" s="98">
        <v>3.5592000000000001</v>
      </c>
      <c r="C844" s="98">
        <v>3</v>
      </c>
      <c r="D844" s="98">
        <v>14</v>
      </c>
      <c r="E844" s="98">
        <v>5.4806999999999997</v>
      </c>
    </row>
    <row r="845" spans="1:5">
      <c r="A845" s="98">
        <v>845</v>
      </c>
      <c r="B845" s="98">
        <v>3.4287999999999998</v>
      </c>
      <c r="C845" s="98">
        <v>3</v>
      </c>
      <c r="D845" s="98">
        <v>15</v>
      </c>
      <c r="E845" s="98">
        <v>5.6787000000000001</v>
      </c>
    </row>
    <row r="846" spans="1:5">
      <c r="A846" s="98">
        <v>846</v>
      </c>
      <c r="B846" s="98">
        <v>3.5488</v>
      </c>
      <c r="C846" s="98">
        <v>3</v>
      </c>
      <c r="D846" s="98">
        <v>16</v>
      </c>
      <c r="E846" s="98">
        <v>5.4001999999999999</v>
      </c>
    </row>
    <row r="847" spans="1:5">
      <c r="A847" s="98">
        <v>847</v>
      </c>
      <c r="B847" s="98">
        <v>3.6196000000000002</v>
      </c>
      <c r="C847" s="98">
        <v>3</v>
      </c>
      <c r="D847" s="98">
        <v>17</v>
      </c>
      <c r="E847" s="98">
        <v>5.1069000000000004</v>
      </c>
    </row>
    <row r="848" spans="1:5">
      <c r="A848" s="98">
        <v>848</v>
      </c>
      <c r="B848" s="98">
        <v>3.6328</v>
      </c>
      <c r="C848" s="98">
        <v>3</v>
      </c>
      <c r="D848" s="98">
        <v>18</v>
      </c>
      <c r="E848" s="98">
        <v>4.8026</v>
      </c>
    </row>
    <row r="849" spans="1:5">
      <c r="A849" s="98">
        <v>849</v>
      </c>
      <c r="B849" s="98">
        <v>3.5832000000000002</v>
      </c>
      <c r="C849" s="98">
        <v>3</v>
      </c>
      <c r="D849" s="98">
        <v>19</v>
      </c>
      <c r="E849" s="98">
        <v>4.4878</v>
      </c>
    </row>
    <row r="850" spans="1:5">
      <c r="A850" s="98">
        <v>850</v>
      </c>
      <c r="B850" s="98">
        <v>3.4693999999999998</v>
      </c>
      <c r="C850" s="98">
        <v>3</v>
      </c>
      <c r="D850" s="98">
        <v>20</v>
      </c>
      <c r="E850" s="98">
        <v>4.1599000000000004</v>
      </c>
    </row>
    <row r="851" spans="1:5">
      <c r="A851" s="98">
        <v>851</v>
      </c>
      <c r="B851" s="98">
        <v>3.2948</v>
      </c>
      <c r="C851" s="98">
        <v>3</v>
      </c>
      <c r="D851" s="98">
        <v>21</v>
      </c>
      <c r="E851" s="98">
        <v>3.8148</v>
      </c>
    </row>
    <row r="852" spans="1:5">
      <c r="A852" s="98">
        <v>852</v>
      </c>
      <c r="B852" s="98">
        <v>3.0672000000000001</v>
      </c>
      <c r="C852" s="98">
        <v>3</v>
      </c>
      <c r="D852" s="98">
        <v>22</v>
      </c>
      <c r="E852" s="98">
        <v>3.4483000000000001</v>
      </c>
    </row>
    <row r="853" spans="1:5">
      <c r="A853" s="98">
        <v>853</v>
      </c>
      <c r="B853" s="98">
        <v>2.7982999999999998</v>
      </c>
      <c r="C853" s="98">
        <v>3</v>
      </c>
      <c r="D853" s="98">
        <v>23</v>
      </c>
      <c r="E853" s="98">
        <v>3.0589</v>
      </c>
    </row>
    <row r="854" spans="1:5">
      <c r="A854" s="98">
        <v>854</v>
      </c>
      <c r="B854" s="98">
        <v>2.8950999999999998</v>
      </c>
      <c r="C854" s="98">
        <v>3</v>
      </c>
      <c r="D854" s="98">
        <v>24</v>
      </c>
      <c r="E854" s="98">
        <v>3.6903999999999999</v>
      </c>
    </row>
    <row r="855" spans="1:5">
      <c r="A855" s="98">
        <v>855</v>
      </c>
      <c r="B855" s="98">
        <v>2.9799000000000002</v>
      </c>
      <c r="C855" s="98">
        <v>3</v>
      </c>
      <c r="D855" s="98">
        <v>25</v>
      </c>
      <c r="E855" s="98">
        <v>4.3494000000000002</v>
      </c>
    </row>
    <row r="856" spans="1:5">
      <c r="A856" s="98">
        <v>856</v>
      </c>
      <c r="B856" s="98">
        <v>3.0493999999999999</v>
      </c>
      <c r="C856" s="98">
        <v>3</v>
      </c>
      <c r="D856" s="98">
        <v>26</v>
      </c>
      <c r="E856" s="98">
        <v>5.0308000000000002</v>
      </c>
    </row>
    <row r="857" spans="1:5">
      <c r="A857" s="98">
        <v>857</v>
      </c>
      <c r="B857" s="98">
        <v>3.1004999999999998</v>
      </c>
      <c r="C857" s="98">
        <v>3</v>
      </c>
      <c r="D857" s="98">
        <v>27</v>
      </c>
      <c r="E857" s="98">
        <v>5.7289000000000003</v>
      </c>
    </row>
    <row r="858" spans="1:5">
      <c r="A858" s="98">
        <v>858</v>
      </c>
      <c r="B858" s="98">
        <v>3.1303999999999998</v>
      </c>
      <c r="C858" s="98">
        <v>3</v>
      </c>
      <c r="D858" s="98">
        <v>28</v>
      </c>
      <c r="E858" s="98">
        <v>6.4368999999999996</v>
      </c>
    </row>
    <row r="859" spans="1:5">
      <c r="A859" s="98">
        <v>859</v>
      </c>
      <c r="B859" s="98">
        <v>3.137</v>
      </c>
      <c r="C859" s="98">
        <v>3</v>
      </c>
      <c r="D859" s="98">
        <v>29</v>
      </c>
      <c r="E859" s="98">
        <v>7.1475999999999997</v>
      </c>
    </row>
    <row r="860" spans="1:5">
      <c r="A860" s="98">
        <v>860</v>
      </c>
      <c r="B860" s="98">
        <v>3.1187999999999998</v>
      </c>
      <c r="C860" s="98">
        <v>3</v>
      </c>
      <c r="D860" s="98">
        <v>30</v>
      </c>
      <c r="E860" s="98">
        <v>7.8535000000000004</v>
      </c>
    </row>
    <row r="861" spans="1:5">
      <c r="A861" s="98">
        <v>861</v>
      </c>
      <c r="B861" s="98">
        <v>3.0756999999999999</v>
      </c>
      <c r="C861" s="98">
        <v>3</v>
      </c>
      <c r="D861" s="98">
        <v>31</v>
      </c>
      <c r="E861" s="98">
        <v>8.5465999999999998</v>
      </c>
    </row>
    <row r="862" spans="1:5">
      <c r="A862" s="98">
        <v>862</v>
      </c>
      <c r="B862" s="98">
        <v>3.0085000000000002</v>
      </c>
      <c r="C862" s="98">
        <v>3</v>
      </c>
      <c r="D862" s="98">
        <v>32</v>
      </c>
      <c r="E862" s="98">
        <v>9.2193000000000005</v>
      </c>
    </row>
    <row r="863" spans="1:5">
      <c r="A863" s="98">
        <v>863</v>
      </c>
      <c r="B863" s="98">
        <v>2.9195000000000002</v>
      </c>
      <c r="C863" s="98">
        <v>3</v>
      </c>
      <c r="D863" s="98">
        <v>33</v>
      </c>
      <c r="E863" s="98">
        <v>9.8641000000000005</v>
      </c>
    </row>
    <row r="864" spans="1:5">
      <c r="A864" s="98">
        <v>864</v>
      </c>
      <c r="B864" s="98">
        <v>2.8119000000000001</v>
      </c>
      <c r="C864" s="98">
        <v>3</v>
      </c>
      <c r="D864" s="98">
        <v>34</v>
      </c>
      <c r="E864" s="98">
        <v>10.474</v>
      </c>
    </row>
    <row r="865" spans="1:5">
      <c r="A865" s="98">
        <v>865</v>
      </c>
      <c r="B865" s="98">
        <v>2.6899000000000002</v>
      </c>
      <c r="C865" s="98">
        <v>3</v>
      </c>
      <c r="D865" s="98">
        <v>35</v>
      </c>
      <c r="E865" s="98">
        <v>11.0426</v>
      </c>
    </row>
    <row r="866" spans="1:5">
      <c r="A866" s="98">
        <v>866</v>
      </c>
      <c r="B866" s="98">
        <v>2.5581999999999998</v>
      </c>
      <c r="C866" s="98">
        <v>3</v>
      </c>
      <c r="D866" s="98">
        <v>36</v>
      </c>
      <c r="E866" s="98">
        <v>11.5641</v>
      </c>
    </row>
    <row r="867" spans="1:5">
      <c r="A867" s="98">
        <v>867</v>
      </c>
      <c r="B867" s="98">
        <v>2.4217</v>
      </c>
      <c r="C867" s="98">
        <v>3</v>
      </c>
      <c r="D867" s="98">
        <v>37</v>
      </c>
      <c r="E867" s="98">
        <v>12.034000000000001</v>
      </c>
    </row>
    <row r="868" spans="1:5">
      <c r="A868" s="98">
        <v>868</v>
      </c>
      <c r="B868" s="98">
        <v>2.3445999999999998</v>
      </c>
      <c r="C868" s="98">
        <v>3</v>
      </c>
      <c r="D868" s="98">
        <v>38</v>
      </c>
      <c r="E868" s="98">
        <v>13.0205</v>
      </c>
    </row>
    <row r="869" spans="1:5">
      <c r="A869" s="98">
        <v>869</v>
      </c>
      <c r="B869" s="98">
        <v>2.3081999999999998</v>
      </c>
      <c r="C869" s="98">
        <v>3</v>
      </c>
      <c r="D869" s="98">
        <v>39</v>
      </c>
      <c r="E869" s="98">
        <v>14.2235</v>
      </c>
    </row>
    <row r="870" spans="1:5">
      <c r="A870" s="98">
        <v>870</v>
      </c>
      <c r="B870" s="98">
        <v>2.2913000000000001</v>
      </c>
      <c r="C870" s="98">
        <v>3</v>
      </c>
      <c r="D870" s="98">
        <v>40</v>
      </c>
      <c r="E870" s="98">
        <v>15.3894</v>
      </c>
    </row>
    <row r="871" spans="1:5">
      <c r="A871" s="98">
        <v>871</v>
      </c>
      <c r="B871" s="98">
        <v>2.2955000000000001</v>
      </c>
      <c r="C871" s="98">
        <v>3</v>
      </c>
      <c r="D871" s="98">
        <v>41</v>
      </c>
      <c r="E871" s="98">
        <v>16.503</v>
      </c>
    </row>
    <row r="872" spans="1:5">
      <c r="A872" s="98">
        <v>872</v>
      </c>
      <c r="B872" s="98">
        <v>2.3216000000000001</v>
      </c>
      <c r="C872" s="98">
        <v>3</v>
      </c>
      <c r="D872" s="98">
        <v>42</v>
      </c>
      <c r="E872" s="98">
        <v>17.550599999999999</v>
      </c>
    </row>
    <row r="873" spans="1:5">
      <c r="A873" s="98">
        <v>873</v>
      </c>
      <c r="B873" s="98">
        <v>2.3694999999999999</v>
      </c>
      <c r="C873" s="98">
        <v>3</v>
      </c>
      <c r="D873" s="98">
        <v>43</v>
      </c>
      <c r="E873" s="98">
        <v>18.5197</v>
      </c>
    </row>
    <row r="874" spans="1:5">
      <c r="A874" s="98">
        <v>874</v>
      </c>
      <c r="B874" s="98">
        <v>2.4382000000000001</v>
      </c>
      <c r="C874" s="98">
        <v>3</v>
      </c>
      <c r="D874" s="98">
        <v>44</v>
      </c>
      <c r="E874" s="98">
        <v>19.399899999999999</v>
      </c>
    </row>
    <row r="875" spans="1:5">
      <c r="A875" s="98">
        <v>875</v>
      </c>
      <c r="B875" s="98">
        <v>2.5259</v>
      </c>
      <c r="C875" s="98">
        <v>3</v>
      </c>
      <c r="D875" s="98">
        <v>45</v>
      </c>
      <c r="E875" s="98">
        <v>20.183299999999999</v>
      </c>
    </row>
    <row r="876" spans="1:5">
      <c r="A876" s="98">
        <v>876</v>
      </c>
      <c r="B876" s="98">
        <v>2.6301999999999999</v>
      </c>
      <c r="C876" s="98">
        <v>3</v>
      </c>
      <c r="D876" s="98">
        <v>46</v>
      </c>
      <c r="E876" s="98">
        <v>20.864599999999999</v>
      </c>
    </row>
    <row r="877" spans="1:5">
      <c r="A877" s="98">
        <v>877</v>
      </c>
      <c r="B877" s="98">
        <v>2.7480000000000002</v>
      </c>
      <c r="C877" s="98">
        <v>3</v>
      </c>
      <c r="D877" s="98">
        <v>47</v>
      </c>
      <c r="E877" s="98">
        <v>21.440999999999999</v>
      </c>
    </row>
    <row r="878" spans="1:5">
      <c r="A878" s="98">
        <v>878</v>
      </c>
      <c r="B878" s="98">
        <v>2.8763000000000001</v>
      </c>
      <c r="C878" s="98">
        <v>3</v>
      </c>
      <c r="D878" s="98">
        <v>48</v>
      </c>
      <c r="E878" s="98">
        <v>21.912500000000001</v>
      </c>
    </row>
    <row r="879" spans="1:5">
      <c r="A879" s="98">
        <v>879</v>
      </c>
      <c r="B879" s="98">
        <v>3.0118999999999998</v>
      </c>
      <c r="C879" s="98">
        <v>3</v>
      </c>
      <c r="D879" s="98">
        <v>49</v>
      </c>
      <c r="E879" s="98">
        <v>22.281199999999998</v>
      </c>
    </row>
    <row r="880" spans="1:5">
      <c r="A880" s="98">
        <v>880</v>
      </c>
      <c r="B880" s="98">
        <v>3.1515</v>
      </c>
      <c r="C880" s="98">
        <v>3</v>
      </c>
      <c r="D880" s="98">
        <v>50</v>
      </c>
      <c r="E880" s="98">
        <v>22.551200000000001</v>
      </c>
    </row>
    <row r="881" spans="1:5">
      <c r="A881" s="98">
        <v>881</v>
      </c>
      <c r="B881" s="98">
        <v>3.3140000000000001</v>
      </c>
      <c r="C881" s="98">
        <v>3</v>
      </c>
      <c r="D881" s="98">
        <v>51</v>
      </c>
      <c r="E881" s="98">
        <v>23.070799999999998</v>
      </c>
    </row>
    <row r="882" spans="1:5">
      <c r="A882" s="98">
        <v>882</v>
      </c>
      <c r="B882" s="98">
        <v>3.4948000000000001</v>
      </c>
      <c r="C882" s="98">
        <v>3</v>
      </c>
      <c r="D882" s="98">
        <v>52</v>
      </c>
      <c r="E882" s="98">
        <v>23.832599999999999</v>
      </c>
    </row>
    <row r="883" spans="1:5">
      <c r="A883" s="98">
        <v>883</v>
      </c>
      <c r="B883" s="98">
        <v>3.6669999999999998</v>
      </c>
      <c r="C883" s="98">
        <v>3</v>
      </c>
      <c r="D883" s="98">
        <v>53</v>
      </c>
      <c r="E883" s="98">
        <v>24.470300000000002</v>
      </c>
    </row>
    <row r="884" spans="1:5">
      <c r="A884" s="98">
        <v>884</v>
      </c>
      <c r="B884" s="98">
        <v>3.8252000000000002</v>
      </c>
      <c r="C884" s="98">
        <v>3</v>
      </c>
      <c r="D884" s="98">
        <v>54</v>
      </c>
      <c r="E884" s="98">
        <v>24.962399999999999</v>
      </c>
    </row>
    <row r="885" spans="1:5">
      <c r="A885" s="98">
        <v>885</v>
      </c>
      <c r="B885" s="98">
        <v>3.9638</v>
      </c>
      <c r="C885" s="98">
        <v>3</v>
      </c>
      <c r="D885" s="98">
        <v>55</v>
      </c>
      <c r="E885" s="98">
        <v>25.292899999999999</v>
      </c>
    </row>
    <row r="886" spans="1:5">
      <c r="A886" s="98">
        <v>886</v>
      </c>
      <c r="B886" s="98">
        <v>4.0781000000000001</v>
      </c>
      <c r="C886" s="98">
        <v>3</v>
      </c>
      <c r="D886" s="98">
        <v>56</v>
      </c>
      <c r="E886" s="98">
        <v>25.4528</v>
      </c>
    </row>
    <row r="887" spans="1:5">
      <c r="A887" s="98">
        <v>887</v>
      </c>
      <c r="B887" s="98">
        <v>4.1646000000000001</v>
      </c>
      <c r="C887" s="98">
        <v>3</v>
      </c>
      <c r="D887" s="98">
        <v>57</v>
      </c>
      <c r="E887" s="98">
        <v>25.4407</v>
      </c>
    </row>
    <row r="888" spans="1:5">
      <c r="A888" s="98">
        <v>888</v>
      </c>
      <c r="B888" s="98">
        <v>4.2210999999999999</v>
      </c>
      <c r="C888" s="98">
        <v>3</v>
      </c>
      <c r="D888" s="98">
        <v>58</v>
      </c>
      <c r="E888" s="98">
        <v>25.263100000000001</v>
      </c>
    </row>
    <row r="889" spans="1:5">
      <c r="A889" s="98">
        <v>889</v>
      </c>
      <c r="B889" s="98">
        <v>4.2472000000000003</v>
      </c>
      <c r="C889" s="98">
        <v>3</v>
      </c>
      <c r="D889" s="98">
        <v>59</v>
      </c>
      <c r="E889" s="98">
        <v>24.9331</v>
      </c>
    </row>
    <row r="890" spans="1:5">
      <c r="A890" s="98">
        <v>890</v>
      </c>
      <c r="B890" s="98">
        <v>4.2439999999999998</v>
      </c>
      <c r="C890" s="98">
        <v>3</v>
      </c>
      <c r="D890" s="98">
        <v>60</v>
      </c>
      <c r="E890" s="98">
        <v>24.468800000000002</v>
      </c>
    </row>
    <row r="891" spans="1:5">
      <c r="A891" s="98">
        <v>891</v>
      </c>
      <c r="B891" s="98">
        <v>4.1830999999999996</v>
      </c>
      <c r="C891" s="98">
        <v>3</v>
      </c>
      <c r="D891" s="98">
        <v>61</v>
      </c>
      <c r="E891" s="98">
        <v>24.1343</v>
      </c>
    </row>
    <row r="892" spans="1:5">
      <c r="A892" s="98">
        <v>892</v>
      </c>
      <c r="B892" s="98">
        <v>4.0328999999999997</v>
      </c>
      <c r="C892" s="98">
        <v>3</v>
      </c>
      <c r="D892" s="98">
        <v>62</v>
      </c>
      <c r="E892" s="98">
        <v>24.2773</v>
      </c>
    </row>
    <row r="893" spans="1:5">
      <c r="A893" s="98">
        <v>893</v>
      </c>
      <c r="B893" s="98">
        <v>3.8704000000000001</v>
      </c>
      <c r="C893" s="98">
        <v>3</v>
      </c>
      <c r="D893" s="98">
        <v>63</v>
      </c>
      <c r="E893" s="98">
        <v>24.330100000000002</v>
      </c>
    </row>
    <row r="894" spans="1:5">
      <c r="A894" s="98">
        <v>894</v>
      </c>
      <c r="B894" s="98">
        <v>3.6972999999999998</v>
      </c>
      <c r="C894" s="98">
        <v>3</v>
      </c>
      <c r="D894" s="98">
        <v>64</v>
      </c>
      <c r="E894" s="98">
        <v>24.283999999999999</v>
      </c>
    </row>
    <row r="895" spans="1:5">
      <c r="A895" s="98">
        <v>895</v>
      </c>
      <c r="B895" s="98">
        <v>3.5158</v>
      </c>
      <c r="C895" s="98">
        <v>3</v>
      </c>
      <c r="D895" s="98">
        <v>65</v>
      </c>
      <c r="E895" s="98">
        <v>24.131699999999999</v>
      </c>
    </row>
    <row r="896" spans="1:5">
      <c r="A896" s="98">
        <v>896</v>
      </c>
      <c r="B896" s="98">
        <v>3.3281999999999998</v>
      </c>
      <c r="C896" s="98">
        <v>3</v>
      </c>
      <c r="D896" s="98">
        <v>66</v>
      </c>
      <c r="E896" s="98">
        <v>23.867599999999999</v>
      </c>
    </row>
    <row r="897" spans="1:5">
      <c r="A897" s="98">
        <v>897</v>
      </c>
      <c r="B897" s="98">
        <v>3.1372</v>
      </c>
      <c r="C897" s="98">
        <v>3</v>
      </c>
      <c r="D897" s="98">
        <v>67</v>
      </c>
      <c r="E897" s="98">
        <v>23.488700000000001</v>
      </c>
    </row>
    <row r="898" spans="1:5">
      <c r="A898" s="98">
        <v>898</v>
      </c>
      <c r="B898" s="98">
        <v>2.9453999999999998</v>
      </c>
      <c r="C898" s="98">
        <v>3</v>
      </c>
      <c r="D898" s="98">
        <v>68</v>
      </c>
      <c r="E898" s="98">
        <v>22.994399999999999</v>
      </c>
    </row>
    <row r="899" spans="1:5">
      <c r="A899" s="98">
        <v>899</v>
      </c>
      <c r="B899" s="98">
        <v>2.7553999999999998</v>
      </c>
      <c r="C899" s="98">
        <v>3</v>
      </c>
      <c r="D899" s="98">
        <v>69</v>
      </c>
      <c r="E899" s="98">
        <v>22.3874</v>
      </c>
    </row>
    <row r="900" spans="1:5">
      <c r="A900" s="98">
        <v>900</v>
      </c>
      <c r="B900" s="98">
        <v>2.5691999999999999</v>
      </c>
      <c r="C900" s="98">
        <v>3</v>
      </c>
      <c r="D900" s="98">
        <v>70</v>
      </c>
      <c r="E900" s="98">
        <v>21.673500000000001</v>
      </c>
    </row>
    <row r="901" spans="1:5">
      <c r="A901" s="98">
        <v>901</v>
      </c>
      <c r="B901" s="98">
        <v>2.3887999999999998</v>
      </c>
      <c r="C901" s="98">
        <v>3</v>
      </c>
      <c r="D901" s="98">
        <v>71</v>
      </c>
      <c r="E901" s="98">
        <v>20.861599999999999</v>
      </c>
    </row>
    <row r="902" spans="1:5">
      <c r="A902" s="98">
        <v>902</v>
      </c>
      <c r="B902" s="98">
        <v>2.2155</v>
      </c>
      <c r="C902" s="98">
        <v>3</v>
      </c>
      <c r="D902" s="98">
        <v>72</v>
      </c>
      <c r="E902" s="98">
        <v>19.963699999999999</v>
      </c>
    </row>
    <row r="903" spans="1:5">
      <c r="A903" s="98">
        <v>903</v>
      </c>
      <c r="B903" s="98">
        <v>2.0505</v>
      </c>
      <c r="C903" s="98">
        <v>3</v>
      </c>
      <c r="D903" s="98">
        <v>73</v>
      </c>
      <c r="E903" s="98">
        <v>18.9937</v>
      </c>
    </row>
    <row r="904" spans="1:5">
      <c r="A904" s="98">
        <v>904</v>
      </c>
      <c r="B904" s="98">
        <v>1.8945000000000001</v>
      </c>
      <c r="C904" s="98">
        <v>3</v>
      </c>
      <c r="D904" s="98">
        <v>74</v>
      </c>
      <c r="E904" s="98">
        <v>17.967600000000001</v>
      </c>
    </row>
    <row r="905" spans="1:5">
      <c r="A905" s="98">
        <v>905</v>
      </c>
      <c r="B905" s="98">
        <v>1.7479</v>
      </c>
      <c r="C905" s="98">
        <v>3</v>
      </c>
      <c r="D905" s="98">
        <v>75</v>
      </c>
      <c r="E905" s="98">
        <v>16.902000000000001</v>
      </c>
    </row>
    <row r="906" spans="1:5">
      <c r="A906" s="98">
        <v>906</v>
      </c>
      <c r="B906" s="98">
        <v>1.611</v>
      </c>
      <c r="C906" s="98">
        <v>3</v>
      </c>
      <c r="D906" s="98">
        <v>76</v>
      </c>
      <c r="E906" s="98">
        <v>15.813599999999999</v>
      </c>
    </row>
    <row r="907" spans="1:5">
      <c r="A907" s="98">
        <v>907</v>
      </c>
      <c r="B907" s="98">
        <v>1.4838</v>
      </c>
      <c r="C907" s="98">
        <v>3</v>
      </c>
      <c r="D907" s="98">
        <v>77</v>
      </c>
      <c r="E907" s="98">
        <v>14.718299999999999</v>
      </c>
    </row>
    <row r="908" spans="1:5">
      <c r="A908" s="98">
        <v>908</v>
      </c>
      <c r="B908" s="98">
        <v>1.3569</v>
      </c>
      <c r="C908" s="98">
        <v>3</v>
      </c>
      <c r="D908" s="98">
        <v>78</v>
      </c>
      <c r="E908" s="98">
        <v>13.927899999999999</v>
      </c>
    </row>
    <row r="909" spans="1:5">
      <c r="A909" s="98">
        <v>909</v>
      </c>
      <c r="B909" s="98">
        <v>1.3332999999999999</v>
      </c>
      <c r="C909" s="98">
        <v>3</v>
      </c>
      <c r="D909" s="98">
        <v>79</v>
      </c>
      <c r="E909" s="98">
        <v>13.9977</v>
      </c>
    </row>
    <row r="910" spans="1:5">
      <c r="A910" s="98">
        <v>910</v>
      </c>
      <c r="B910" s="98">
        <v>1.4349000000000001</v>
      </c>
      <c r="C910" s="98">
        <v>3</v>
      </c>
      <c r="D910" s="98">
        <v>80</v>
      </c>
      <c r="E910" s="98">
        <v>14.7278</v>
      </c>
    </row>
    <row r="911" spans="1:5">
      <c r="A911" s="98">
        <v>911</v>
      </c>
      <c r="B911" s="98">
        <v>1.5341</v>
      </c>
      <c r="C911" s="98">
        <v>3</v>
      </c>
      <c r="D911" s="98">
        <v>81</v>
      </c>
      <c r="E911" s="98">
        <v>15.367000000000001</v>
      </c>
    </row>
    <row r="912" spans="1:5">
      <c r="A912" s="98">
        <v>912</v>
      </c>
      <c r="B912" s="98">
        <v>1.6282000000000001</v>
      </c>
      <c r="C912" s="98">
        <v>3</v>
      </c>
      <c r="D912" s="98">
        <v>82</v>
      </c>
      <c r="E912" s="98">
        <v>15.8916</v>
      </c>
    </row>
    <row r="913" spans="1:5">
      <c r="A913" s="98">
        <v>913</v>
      </c>
      <c r="B913" s="98">
        <v>1.7143999999999999</v>
      </c>
      <c r="C913" s="98">
        <v>3</v>
      </c>
      <c r="D913" s="98">
        <v>83</v>
      </c>
      <c r="E913" s="98">
        <v>16.282299999999999</v>
      </c>
    </row>
    <row r="914" spans="1:5">
      <c r="A914" s="98">
        <v>914</v>
      </c>
      <c r="B914" s="98">
        <v>1.7901</v>
      </c>
      <c r="C914" s="98">
        <v>3</v>
      </c>
      <c r="D914" s="98">
        <v>84</v>
      </c>
      <c r="E914" s="98">
        <v>16.526199999999999</v>
      </c>
    </row>
    <row r="915" spans="1:5">
      <c r="A915" s="98">
        <v>915</v>
      </c>
      <c r="B915" s="98">
        <v>1.8531</v>
      </c>
      <c r="C915" s="98">
        <v>3</v>
      </c>
      <c r="D915" s="98">
        <v>85</v>
      </c>
      <c r="E915" s="98">
        <v>16.617899999999999</v>
      </c>
    </row>
    <row r="916" spans="1:5">
      <c r="A916" s="98">
        <v>916</v>
      </c>
      <c r="B916" s="98">
        <v>1.9018999999999999</v>
      </c>
      <c r="C916" s="98">
        <v>3</v>
      </c>
      <c r="D916" s="98">
        <v>86</v>
      </c>
      <c r="E916" s="98">
        <v>16.559999999999999</v>
      </c>
    </row>
    <row r="917" spans="1:5">
      <c r="A917" s="98">
        <v>917</v>
      </c>
      <c r="B917" s="98">
        <v>1.9239999999999999</v>
      </c>
      <c r="C917" s="98">
        <v>3</v>
      </c>
      <c r="D917" s="98">
        <v>87</v>
      </c>
      <c r="E917" s="98">
        <v>16.877400000000002</v>
      </c>
    </row>
    <row r="918" spans="1:5">
      <c r="A918" s="98">
        <v>918</v>
      </c>
      <c r="B918" s="98">
        <v>1.9408000000000001</v>
      </c>
      <c r="C918" s="98">
        <v>3</v>
      </c>
      <c r="D918" s="98">
        <v>88</v>
      </c>
      <c r="E918" s="98">
        <v>17.145600000000002</v>
      </c>
    </row>
    <row r="919" spans="1:5">
      <c r="A919" s="98">
        <v>919</v>
      </c>
      <c r="B919" s="98">
        <v>1.9508000000000001</v>
      </c>
      <c r="C919" s="98">
        <v>3</v>
      </c>
      <c r="D919" s="98">
        <v>89</v>
      </c>
      <c r="E919" s="98">
        <v>17.354900000000001</v>
      </c>
    </row>
    <row r="920" spans="1:5">
      <c r="A920" s="98">
        <v>920</v>
      </c>
      <c r="B920" s="98">
        <v>1.9521999999999999</v>
      </c>
      <c r="C920" s="98">
        <v>3</v>
      </c>
      <c r="D920" s="98">
        <v>90</v>
      </c>
      <c r="E920" s="98">
        <v>17.495799999999999</v>
      </c>
    </row>
    <row r="921" spans="1:5">
      <c r="A921" s="98">
        <v>921</v>
      </c>
      <c r="B921" s="98">
        <v>1.9437</v>
      </c>
      <c r="C921" s="98">
        <v>3</v>
      </c>
      <c r="D921" s="98">
        <v>91</v>
      </c>
      <c r="E921" s="98">
        <v>17.5596</v>
      </c>
    </row>
    <row r="922" spans="1:5">
      <c r="A922" s="98">
        <v>922</v>
      </c>
      <c r="B922" s="98">
        <v>1.9238999999999999</v>
      </c>
      <c r="C922" s="98">
        <v>3</v>
      </c>
      <c r="D922" s="98">
        <v>92</v>
      </c>
      <c r="E922" s="98">
        <v>17.538799999999998</v>
      </c>
    </row>
    <row r="923" spans="1:5">
      <c r="A923" s="98">
        <v>923</v>
      </c>
      <c r="B923" s="98">
        <v>1.8916999999999999</v>
      </c>
      <c r="C923" s="98">
        <v>3</v>
      </c>
      <c r="D923" s="98">
        <v>93</v>
      </c>
      <c r="E923" s="98">
        <v>17.428000000000001</v>
      </c>
    </row>
    <row r="924" spans="1:5">
      <c r="A924" s="98">
        <v>924</v>
      </c>
      <c r="B924" s="98">
        <v>1.8466</v>
      </c>
      <c r="C924" s="98">
        <v>3</v>
      </c>
      <c r="D924" s="98">
        <v>94</v>
      </c>
      <c r="E924" s="98">
        <v>17.2242</v>
      </c>
    </row>
    <row r="925" spans="1:5">
      <c r="A925" s="98">
        <v>925</v>
      </c>
      <c r="B925" s="98">
        <v>1.7886</v>
      </c>
      <c r="C925" s="98">
        <v>3</v>
      </c>
      <c r="D925" s="98">
        <v>95</v>
      </c>
      <c r="E925" s="98">
        <v>16.927399999999999</v>
      </c>
    </row>
    <row r="926" spans="1:5">
      <c r="A926" s="98">
        <v>926</v>
      </c>
      <c r="B926" s="98">
        <v>1.7183999999999999</v>
      </c>
      <c r="C926" s="98">
        <v>3</v>
      </c>
      <c r="D926" s="98">
        <v>96</v>
      </c>
      <c r="E926" s="98">
        <v>16.540800000000001</v>
      </c>
    </row>
    <row r="927" spans="1:5">
      <c r="A927" s="98">
        <v>927</v>
      </c>
      <c r="B927" s="98">
        <v>1.6373</v>
      </c>
      <c r="C927" s="98">
        <v>3</v>
      </c>
      <c r="D927" s="98">
        <v>97</v>
      </c>
      <c r="E927" s="98">
        <v>16.070499999999999</v>
      </c>
    </row>
    <row r="928" spans="1:5">
      <c r="A928" s="98">
        <v>928</v>
      </c>
      <c r="B928" s="98">
        <v>1.5469999999999999</v>
      </c>
      <c r="C928" s="98">
        <v>3</v>
      </c>
      <c r="D928" s="98">
        <v>98</v>
      </c>
      <c r="E928" s="98">
        <v>15.5253</v>
      </c>
    </row>
    <row r="929" spans="1:5">
      <c r="A929" s="98">
        <v>929</v>
      </c>
      <c r="B929" s="98">
        <v>1.4497</v>
      </c>
      <c r="C929" s="98">
        <v>3</v>
      </c>
      <c r="D929" s="98">
        <v>99</v>
      </c>
      <c r="E929" s="98">
        <v>14.9163</v>
      </c>
    </row>
    <row r="930" spans="1:5">
      <c r="A930" s="98">
        <v>930</v>
      </c>
      <c r="B930" s="98">
        <v>1.3478000000000001</v>
      </c>
      <c r="C930" s="98">
        <v>3</v>
      </c>
      <c r="D930" s="98">
        <v>100</v>
      </c>
      <c r="E930" s="98">
        <v>14.255599999999999</v>
      </c>
    </row>
    <row r="931" spans="1:5">
      <c r="A931" s="98">
        <v>931</v>
      </c>
      <c r="B931" s="98">
        <v>1.2437</v>
      </c>
      <c r="C931" s="98">
        <v>3</v>
      </c>
      <c r="D931" s="98">
        <v>101</v>
      </c>
      <c r="E931" s="98">
        <v>13.5565</v>
      </c>
    </row>
    <row r="932" spans="1:5">
      <c r="A932" s="98">
        <v>932</v>
      </c>
      <c r="B932" s="98">
        <v>1.1395</v>
      </c>
      <c r="C932" s="98">
        <v>3</v>
      </c>
      <c r="D932" s="98">
        <v>102</v>
      </c>
      <c r="E932" s="98">
        <v>12.831799999999999</v>
      </c>
    </row>
    <row r="933" spans="1:5">
      <c r="A933" s="98">
        <v>933</v>
      </c>
      <c r="B933" s="98">
        <v>1.0373000000000001</v>
      </c>
      <c r="C933" s="98">
        <v>3</v>
      </c>
      <c r="D933" s="98">
        <v>103</v>
      </c>
      <c r="E933" s="98">
        <v>12.0938</v>
      </c>
    </row>
    <row r="934" spans="1:5">
      <c r="A934" s="98">
        <v>934</v>
      </c>
      <c r="B934" s="98">
        <v>0.93859999999999999</v>
      </c>
      <c r="C934" s="98">
        <v>3</v>
      </c>
      <c r="D934" s="98">
        <v>104</v>
      </c>
      <c r="E934" s="98">
        <v>11.3537</v>
      </c>
    </row>
    <row r="935" spans="1:5">
      <c r="A935" s="98">
        <v>935</v>
      </c>
      <c r="B935" s="98">
        <v>0.84470000000000001</v>
      </c>
      <c r="C935" s="98">
        <v>3</v>
      </c>
      <c r="D935" s="98">
        <v>105</v>
      </c>
      <c r="E935" s="98">
        <v>10.6211</v>
      </c>
    </row>
    <row r="936" spans="1:5">
      <c r="A936" s="98">
        <v>936</v>
      </c>
      <c r="B936" s="98">
        <v>0.91120000000000001</v>
      </c>
      <c r="C936" s="98">
        <v>3</v>
      </c>
      <c r="D936" s="98">
        <v>106</v>
      </c>
      <c r="E936" s="98">
        <v>11.6515</v>
      </c>
    </row>
    <row r="937" spans="1:5">
      <c r="A937" s="98">
        <v>937</v>
      </c>
      <c r="B937" s="98">
        <v>1.006</v>
      </c>
      <c r="C937" s="98">
        <v>3</v>
      </c>
      <c r="D937" s="98">
        <v>107</v>
      </c>
      <c r="E937" s="98">
        <v>12.658899999999999</v>
      </c>
    </row>
    <row r="938" spans="1:5">
      <c r="A938" s="98">
        <v>938</v>
      </c>
      <c r="B938" s="98">
        <v>1.1127</v>
      </c>
      <c r="C938" s="98">
        <v>3</v>
      </c>
      <c r="D938" s="98">
        <v>108</v>
      </c>
      <c r="E938" s="98">
        <v>13.404400000000001</v>
      </c>
    </row>
    <row r="939" spans="1:5">
      <c r="A939" s="98">
        <v>939</v>
      </c>
      <c r="B939" s="98">
        <v>1.23</v>
      </c>
      <c r="C939" s="98">
        <v>3</v>
      </c>
      <c r="D939" s="98">
        <v>109</v>
      </c>
      <c r="E939" s="98">
        <v>13.889200000000001</v>
      </c>
    </row>
    <row r="940" spans="1:5">
      <c r="A940" s="98">
        <v>940</v>
      </c>
      <c r="B940" s="98">
        <v>1.2405999999999999</v>
      </c>
      <c r="C940" s="98">
        <v>3</v>
      </c>
      <c r="D940" s="98">
        <v>110</v>
      </c>
      <c r="E940" s="98">
        <v>14.1174</v>
      </c>
    </row>
    <row r="941" spans="1:5">
      <c r="A941" s="98">
        <v>941</v>
      </c>
      <c r="B941" s="98">
        <v>1.2217</v>
      </c>
      <c r="C941" s="98">
        <v>3</v>
      </c>
      <c r="D941" s="98">
        <v>111</v>
      </c>
      <c r="E941" s="98">
        <v>14.1172</v>
      </c>
    </row>
    <row r="942" spans="1:5">
      <c r="A942" s="98">
        <v>942</v>
      </c>
      <c r="B942" s="98">
        <v>1.1879999999999999</v>
      </c>
      <c r="C942" s="98">
        <v>3</v>
      </c>
      <c r="D942" s="98">
        <v>112</v>
      </c>
      <c r="E942" s="98">
        <v>13.882899999999999</v>
      </c>
    </row>
    <row r="943" spans="1:5">
      <c r="A943" s="98">
        <v>943</v>
      </c>
      <c r="B943" s="98">
        <v>1.1271</v>
      </c>
      <c r="C943" s="98">
        <v>3</v>
      </c>
      <c r="D943" s="98">
        <v>113</v>
      </c>
      <c r="E943" s="98">
        <v>13.4282</v>
      </c>
    </row>
    <row r="944" spans="1:5">
      <c r="A944" s="98">
        <v>944</v>
      </c>
      <c r="B944" s="98">
        <v>1.1095999999999999</v>
      </c>
      <c r="C944" s="98">
        <v>3</v>
      </c>
      <c r="D944" s="98">
        <v>114</v>
      </c>
      <c r="E944" s="98">
        <v>13.559699999999999</v>
      </c>
    </row>
    <row r="945" spans="1:5">
      <c r="A945" s="98">
        <v>945</v>
      </c>
      <c r="B945" s="98">
        <v>1.1148</v>
      </c>
      <c r="C945" s="98">
        <v>3</v>
      </c>
      <c r="D945" s="98">
        <v>115</v>
      </c>
      <c r="E945" s="98">
        <v>13.741300000000001</v>
      </c>
    </row>
    <row r="946" spans="1:5">
      <c r="A946" s="98">
        <v>946</v>
      </c>
      <c r="B946" s="98">
        <v>1.1349</v>
      </c>
      <c r="C946" s="98">
        <v>3</v>
      </c>
      <c r="D946" s="98">
        <v>116</v>
      </c>
      <c r="E946" s="98">
        <v>13.876200000000001</v>
      </c>
    </row>
    <row r="947" spans="1:5">
      <c r="A947" s="98">
        <v>947</v>
      </c>
      <c r="B947" s="98">
        <v>1.173</v>
      </c>
      <c r="C947" s="98">
        <v>3</v>
      </c>
      <c r="D947" s="98">
        <v>117</v>
      </c>
      <c r="E947" s="98">
        <v>13.9582</v>
      </c>
    </row>
    <row r="948" spans="1:5">
      <c r="A948" s="98">
        <v>948</v>
      </c>
      <c r="B948" s="98">
        <v>1.2315</v>
      </c>
      <c r="C948" s="98">
        <v>3</v>
      </c>
      <c r="D948" s="98">
        <v>118</v>
      </c>
      <c r="E948" s="98">
        <v>13.981299999999999</v>
      </c>
    </row>
    <row r="949" spans="1:5">
      <c r="A949" s="98">
        <v>949</v>
      </c>
      <c r="B949" s="98">
        <v>1.3118000000000001</v>
      </c>
      <c r="C949" s="98">
        <v>3</v>
      </c>
      <c r="D949" s="98">
        <v>119</v>
      </c>
      <c r="E949" s="98">
        <v>13.9399</v>
      </c>
    </row>
    <row r="950" spans="1:5">
      <c r="A950" s="98">
        <v>950</v>
      </c>
      <c r="B950" s="98">
        <v>1.4138999999999999</v>
      </c>
      <c r="C950" s="98">
        <v>3</v>
      </c>
      <c r="D950" s="98">
        <v>120</v>
      </c>
      <c r="E950" s="98">
        <v>13.8287</v>
      </c>
    </row>
    <row r="951" spans="1:5">
      <c r="A951" s="98">
        <v>951</v>
      </c>
      <c r="B951" s="98">
        <v>1.5361</v>
      </c>
      <c r="C951" s="98">
        <v>3</v>
      </c>
      <c r="D951" s="98">
        <v>121</v>
      </c>
      <c r="E951" s="98">
        <v>13.6435</v>
      </c>
    </row>
    <row r="952" spans="1:5">
      <c r="A952" s="98">
        <v>952</v>
      </c>
      <c r="B952" s="98">
        <v>1.6753</v>
      </c>
      <c r="C952" s="98">
        <v>3</v>
      </c>
      <c r="D952" s="98">
        <v>122</v>
      </c>
      <c r="E952" s="98">
        <v>13.382099999999999</v>
      </c>
    </row>
    <row r="953" spans="1:5">
      <c r="A953" s="98">
        <v>953</v>
      </c>
      <c r="B953" s="98">
        <v>1.8270999999999999</v>
      </c>
      <c r="C953" s="98">
        <v>3</v>
      </c>
      <c r="D953" s="98">
        <v>123</v>
      </c>
      <c r="E953" s="98">
        <v>13.044</v>
      </c>
    </row>
    <row r="954" spans="1:5">
      <c r="A954" s="98">
        <v>954</v>
      </c>
      <c r="B954" s="98">
        <v>1.9861</v>
      </c>
      <c r="C954" s="98">
        <v>3</v>
      </c>
      <c r="D954" s="98">
        <v>124</v>
      </c>
      <c r="E954" s="98">
        <v>12.6319</v>
      </c>
    </row>
    <row r="955" spans="1:5">
      <c r="A955" s="98">
        <v>955</v>
      </c>
      <c r="B955" s="98">
        <v>2.1465999999999998</v>
      </c>
      <c r="C955" s="98">
        <v>3</v>
      </c>
      <c r="D955" s="98">
        <v>125</v>
      </c>
      <c r="E955" s="98">
        <v>12.1511</v>
      </c>
    </row>
    <row r="956" spans="1:5">
      <c r="A956" s="98">
        <v>956</v>
      </c>
      <c r="B956" s="98">
        <v>2.3033999999999999</v>
      </c>
      <c r="C956" s="98">
        <v>3</v>
      </c>
      <c r="D956" s="98">
        <v>126</v>
      </c>
      <c r="E956" s="98">
        <v>11.6099</v>
      </c>
    </row>
    <row r="957" spans="1:5">
      <c r="A957" s="98">
        <v>957</v>
      </c>
      <c r="B957" s="98">
        <v>2.4517000000000002</v>
      </c>
      <c r="C957" s="98">
        <v>3</v>
      </c>
      <c r="D957" s="98">
        <v>127</v>
      </c>
      <c r="E957" s="98">
        <v>11.0189</v>
      </c>
    </row>
    <row r="958" spans="1:5">
      <c r="A958" s="98">
        <v>958</v>
      </c>
      <c r="B958" s="98">
        <v>2.5402</v>
      </c>
      <c r="C958" s="98">
        <v>3</v>
      </c>
      <c r="D958" s="98">
        <v>128</v>
      </c>
      <c r="E958" s="98">
        <v>11.7143</v>
      </c>
    </row>
    <row r="959" spans="1:5">
      <c r="A959" s="98">
        <v>959</v>
      </c>
      <c r="B959" s="98">
        <v>2.6236999999999999</v>
      </c>
      <c r="C959" s="98">
        <v>3</v>
      </c>
      <c r="D959" s="98">
        <v>129</v>
      </c>
      <c r="E959" s="98">
        <v>12.398300000000001</v>
      </c>
    </row>
    <row r="960" spans="1:5">
      <c r="A960" s="98">
        <v>960</v>
      </c>
      <c r="B960" s="98">
        <v>2.6999</v>
      </c>
      <c r="C960" s="98">
        <v>3</v>
      </c>
      <c r="D960" s="98">
        <v>130</v>
      </c>
      <c r="E960" s="98">
        <v>13.060700000000001</v>
      </c>
    </row>
    <row r="961" spans="1:5">
      <c r="A961" s="98">
        <v>961</v>
      </c>
      <c r="B961" s="98">
        <v>2.7667999999999999</v>
      </c>
      <c r="C961" s="98">
        <v>3</v>
      </c>
      <c r="D961" s="98">
        <v>131</v>
      </c>
      <c r="E961" s="98">
        <v>13.6907</v>
      </c>
    </row>
    <row r="962" spans="1:5">
      <c r="A962" s="98">
        <v>962</v>
      </c>
      <c r="B962" s="98">
        <v>2.8222999999999998</v>
      </c>
      <c r="C962" s="98">
        <v>3</v>
      </c>
      <c r="D962" s="98">
        <v>132</v>
      </c>
      <c r="E962" s="98">
        <v>14.2776</v>
      </c>
    </row>
    <row r="963" spans="1:5">
      <c r="A963" s="98">
        <v>963</v>
      </c>
      <c r="B963" s="98">
        <v>2.8647999999999998</v>
      </c>
      <c r="C963" s="98">
        <v>3</v>
      </c>
      <c r="D963" s="98">
        <v>133</v>
      </c>
      <c r="E963" s="98">
        <v>14.811199999999999</v>
      </c>
    </row>
    <row r="964" spans="1:5">
      <c r="A964" s="98">
        <v>964</v>
      </c>
      <c r="B964" s="98">
        <v>2.8933</v>
      </c>
      <c r="C964" s="98">
        <v>3</v>
      </c>
      <c r="D964" s="98">
        <v>134</v>
      </c>
      <c r="E964" s="98">
        <v>15.282299999999999</v>
      </c>
    </row>
    <row r="965" spans="1:5">
      <c r="A965" s="98">
        <v>965</v>
      </c>
      <c r="B965" s="98">
        <v>2.9072</v>
      </c>
      <c r="C965" s="98">
        <v>3</v>
      </c>
      <c r="D965" s="98">
        <v>135</v>
      </c>
      <c r="E965" s="98">
        <v>15.683199999999999</v>
      </c>
    </row>
    <row r="966" spans="1:5">
      <c r="A966" s="98">
        <v>966</v>
      </c>
      <c r="B966" s="98">
        <v>2.9068000000000001</v>
      </c>
      <c r="C966" s="98">
        <v>3</v>
      </c>
      <c r="D966" s="98">
        <v>136</v>
      </c>
      <c r="E966" s="98">
        <v>16.008199999999999</v>
      </c>
    </row>
    <row r="967" spans="1:5">
      <c r="A967" s="98">
        <v>967</v>
      </c>
      <c r="B967" s="98">
        <v>2.8927999999999998</v>
      </c>
      <c r="C967" s="98">
        <v>3</v>
      </c>
      <c r="D967" s="98">
        <v>137</v>
      </c>
      <c r="E967" s="98">
        <v>16.253799999999998</v>
      </c>
    </row>
    <row r="968" spans="1:5">
      <c r="A968" s="98">
        <v>968</v>
      </c>
      <c r="B968" s="98">
        <v>2.8666</v>
      </c>
      <c r="C968" s="98">
        <v>3</v>
      </c>
      <c r="D968" s="98">
        <v>138</v>
      </c>
      <c r="E968" s="98">
        <v>16.4191</v>
      </c>
    </row>
    <row r="969" spans="1:5">
      <c r="A969" s="98">
        <v>969</v>
      </c>
      <c r="B969" s="98">
        <v>2.8300999999999998</v>
      </c>
      <c r="C969" s="98">
        <v>3</v>
      </c>
      <c r="D969" s="98">
        <v>139</v>
      </c>
      <c r="E969" s="98">
        <v>16.505400000000002</v>
      </c>
    </row>
    <row r="970" spans="1:5">
      <c r="A970" s="98">
        <v>970</v>
      </c>
      <c r="B970" s="98">
        <v>2.7850000000000001</v>
      </c>
      <c r="C970" s="98">
        <v>3</v>
      </c>
      <c r="D970" s="98">
        <v>140</v>
      </c>
      <c r="E970" s="98">
        <v>16.515899999999998</v>
      </c>
    </row>
    <row r="971" spans="1:5">
      <c r="A971" s="98">
        <v>971</v>
      </c>
      <c r="B971" s="98">
        <v>2.7033999999999998</v>
      </c>
      <c r="C971" s="98">
        <v>3</v>
      </c>
      <c r="D971" s="98">
        <v>141</v>
      </c>
      <c r="E971" s="98">
        <v>17.143000000000001</v>
      </c>
    </row>
    <row r="972" spans="1:5">
      <c r="A972" s="98">
        <v>972</v>
      </c>
      <c r="B972" s="98">
        <v>2.6204000000000001</v>
      </c>
      <c r="C972" s="98">
        <v>3</v>
      </c>
      <c r="D972" s="98">
        <v>142</v>
      </c>
      <c r="E972" s="98">
        <v>17.747699999999998</v>
      </c>
    </row>
    <row r="973" spans="1:5">
      <c r="A973" s="98">
        <v>973</v>
      </c>
      <c r="B973" s="98">
        <v>2.5404</v>
      </c>
      <c r="C973" s="98">
        <v>3</v>
      </c>
      <c r="D973" s="98">
        <v>143</v>
      </c>
      <c r="E973" s="98">
        <v>18.3233</v>
      </c>
    </row>
    <row r="974" spans="1:5">
      <c r="A974" s="98">
        <v>974</v>
      </c>
      <c r="B974" s="98">
        <v>2.4681000000000002</v>
      </c>
      <c r="C974" s="98">
        <v>3</v>
      </c>
      <c r="D974" s="98">
        <v>144</v>
      </c>
      <c r="E974" s="98">
        <v>18.861999999999998</v>
      </c>
    </row>
    <row r="975" spans="1:5">
      <c r="A975" s="98">
        <v>975</v>
      </c>
      <c r="B975" s="98">
        <v>2.4075000000000002</v>
      </c>
      <c r="C975" s="98">
        <v>3</v>
      </c>
      <c r="D975" s="98">
        <v>145</v>
      </c>
      <c r="E975" s="98">
        <v>19.355599999999999</v>
      </c>
    </row>
    <row r="976" spans="1:5">
      <c r="A976" s="98">
        <v>976</v>
      </c>
      <c r="B976" s="98">
        <v>2.3624999999999998</v>
      </c>
      <c r="C976" s="98">
        <v>3</v>
      </c>
      <c r="D976" s="98">
        <v>146</v>
      </c>
      <c r="E976" s="98">
        <v>19.795400000000001</v>
      </c>
    </row>
    <row r="977" spans="1:5">
      <c r="A977" s="98">
        <v>977</v>
      </c>
      <c r="B977" s="98">
        <v>2.3357999999999999</v>
      </c>
      <c r="C977" s="98">
        <v>3</v>
      </c>
      <c r="D977" s="98">
        <v>147</v>
      </c>
      <c r="E977" s="98">
        <v>20.172899999999998</v>
      </c>
    </row>
    <row r="978" spans="1:5">
      <c r="A978" s="98">
        <v>978</v>
      </c>
      <c r="B978" s="98">
        <v>2.3288000000000002</v>
      </c>
      <c r="C978" s="98">
        <v>3</v>
      </c>
      <c r="D978" s="98">
        <v>148</v>
      </c>
      <c r="E978" s="98">
        <v>20.480399999999999</v>
      </c>
    </row>
    <row r="979" spans="1:5">
      <c r="A979" s="98">
        <v>979</v>
      </c>
      <c r="B979" s="98">
        <v>2.3420999999999998</v>
      </c>
      <c r="C979" s="98">
        <v>3</v>
      </c>
      <c r="D979" s="98">
        <v>149</v>
      </c>
      <c r="E979" s="98">
        <v>20.7117</v>
      </c>
    </row>
    <row r="980" spans="1:5">
      <c r="A980" s="98">
        <v>980</v>
      </c>
      <c r="B980" s="98">
        <v>2.3746999999999998</v>
      </c>
      <c r="C980" s="98">
        <v>3</v>
      </c>
      <c r="D980" s="98">
        <v>150</v>
      </c>
      <c r="E980" s="98">
        <v>20.862200000000001</v>
      </c>
    </row>
    <row r="981" spans="1:5">
      <c r="A981" s="98">
        <v>981</v>
      </c>
      <c r="B981" s="98">
        <v>2.4245999999999999</v>
      </c>
      <c r="C981" s="98">
        <v>3</v>
      </c>
      <c r="D981" s="98">
        <v>151</v>
      </c>
      <c r="E981" s="98">
        <v>20.9297</v>
      </c>
    </row>
    <row r="982" spans="1:5">
      <c r="A982" s="98">
        <v>982</v>
      </c>
      <c r="B982" s="98">
        <v>2.4889999999999999</v>
      </c>
      <c r="C982" s="98">
        <v>3</v>
      </c>
      <c r="D982" s="98">
        <v>152</v>
      </c>
      <c r="E982" s="98">
        <v>20.9148</v>
      </c>
    </row>
    <row r="983" spans="1:5">
      <c r="A983" s="98">
        <v>983</v>
      </c>
      <c r="B983" s="98">
        <v>2.5644</v>
      </c>
      <c r="C983" s="98">
        <v>3</v>
      </c>
      <c r="D983" s="98">
        <v>153</v>
      </c>
      <c r="E983" s="98">
        <v>20.82</v>
      </c>
    </row>
    <row r="984" spans="1:5">
      <c r="A984" s="98">
        <v>984</v>
      </c>
      <c r="B984" s="98">
        <v>2.6473</v>
      </c>
      <c r="C984" s="98">
        <v>3</v>
      </c>
      <c r="D984" s="98">
        <v>154</v>
      </c>
      <c r="E984" s="98">
        <v>20.650500000000001</v>
      </c>
    </row>
    <row r="985" spans="1:5">
      <c r="A985" s="98">
        <v>985</v>
      </c>
      <c r="B985" s="98">
        <v>2.5792000000000002</v>
      </c>
      <c r="C985" s="98">
        <v>3</v>
      </c>
      <c r="D985" s="98">
        <v>155</v>
      </c>
      <c r="E985" s="98">
        <v>20.469799999999999</v>
      </c>
    </row>
    <row r="986" spans="1:5">
      <c r="A986" s="98">
        <v>986</v>
      </c>
      <c r="B986" s="98">
        <v>2.4618000000000002</v>
      </c>
      <c r="C986" s="98">
        <v>3</v>
      </c>
      <c r="D986" s="98">
        <v>156</v>
      </c>
      <c r="E986" s="98">
        <v>20.190000000000001</v>
      </c>
    </row>
    <row r="987" spans="1:5">
      <c r="A987" s="98">
        <v>987</v>
      </c>
      <c r="B987" s="98">
        <v>2.3351999999999999</v>
      </c>
      <c r="C987" s="98">
        <v>3</v>
      </c>
      <c r="D987" s="98">
        <v>157</v>
      </c>
      <c r="E987" s="98">
        <v>19.793500000000002</v>
      </c>
    </row>
    <row r="988" spans="1:5">
      <c r="A988" s="98">
        <v>988</v>
      </c>
      <c r="B988" s="98">
        <v>2.2031999999999998</v>
      </c>
      <c r="C988" s="98">
        <v>3</v>
      </c>
      <c r="D988" s="98">
        <v>158</v>
      </c>
      <c r="E988" s="98">
        <v>19.286300000000001</v>
      </c>
    </row>
    <row r="989" spans="1:5">
      <c r="A989" s="98">
        <v>989</v>
      </c>
      <c r="B989" s="98">
        <v>2.0695000000000001</v>
      </c>
      <c r="C989" s="98">
        <v>3</v>
      </c>
      <c r="D989" s="98">
        <v>159</v>
      </c>
      <c r="E989" s="98">
        <v>18.6784</v>
      </c>
    </row>
    <row r="990" spans="1:5">
      <c r="A990" s="98">
        <v>990</v>
      </c>
      <c r="B990" s="98">
        <v>1.9374</v>
      </c>
      <c r="C990" s="98">
        <v>3</v>
      </c>
      <c r="D990" s="98">
        <v>160</v>
      </c>
      <c r="E990" s="98">
        <v>17.982700000000001</v>
      </c>
    </row>
    <row r="991" spans="1:5">
      <c r="A991" s="98">
        <v>991</v>
      </c>
      <c r="B991" s="98">
        <v>1.8101</v>
      </c>
      <c r="C991" s="98">
        <v>3</v>
      </c>
      <c r="D991" s="98">
        <v>161</v>
      </c>
      <c r="E991" s="98">
        <v>17.214300000000001</v>
      </c>
    </row>
    <row r="992" spans="1:5">
      <c r="A992" s="98">
        <v>992</v>
      </c>
      <c r="B992" s="98">
        <v>1.6899</v>
      </c>
      <c r="C992" s="98">
        <v>3</v>
      </c>
      <c r="D992" s="98">
        <v>162</v>
      </c>
      <c r="E992" s="98">
        <v>16.389099999999999</v>
      </c>
    </row>
    <row r="993" spans="1:5">
      <c r="A993" s="98">
        <v>993</v>
      </c>
      <c r="B993" s="98">
        <v>1.5782</v>
      </c>
      <c r="C993" s="98">
        <v>3</v>
      </c>
      <c r="D993" s="98">
        <v>163</v>
      </c>
      <c r="E993" s="98">
        <v>15.523400000000001</v>
      </c>
    </row>
    <row r="994" spans="1:5">
      <c r="A994" s="98">
        <v>994</v>
      </c>
      <c r="B994" s="98">
        <v>1.5041</v>
      </c>
      <c r="C994" s="98">
        <v>3</v>
      </c>
      <c r="D994" s="98">
        <v>164</v>
      </c>
      <c r="E994" s="98">
        <v>14.9588</v>
      </c>
    </row>
    <row r="995" spans="1:5">
      <c r="A995" s="98">
        <v>995</v>
      </c>
      <c r="B995" s="98">
        <v>1.4953000000000001</v>
      </c>
      <c r="C995" s="98">
        <v>3</v>
      </c>
      <c r="D995" s="98">
        <v>165</v>
      </c>
      <c r="E995" s="98">
        <v>15.098599999999999</v>
      </c>
    </row>
    <row r="996" spans="1:5">
      <c r="A996" s="98">
        <v>996</v>
      </c>
      <c r="B996" s="98">
        <v>1.4804999999999999</v>
      </c>
      <c r="C996" s="98">
        <v>3</v>
      </c>
      <c r="D996" s="98">
        <v>166</v>
      </c>
      <c r="E996" s="98">
        <v>15.153700000000001</v>
      </c>
    </row>
    <row r="997" spans="1:5">
      <c r="A997" s="98">
        <v>997</v>
      </c>
      <c r="B997" s="98">
        <v>1.4599</v>
      </c>
      <c r="C997" s="98">
        <v>3</v>
      </c>
      <c r="D997" s="98">
        <v>167</v>
      </c>
      <c r="E997" s="98">
        <v>15.117599999999999</v>
      </c>
    </row>
    <row r="998" spans="1:5">
      <c r="A998" s="98">
        <v>998</v>
      </c>
      <c r="B998" s="98">
        <v>1.4338</v>
      </c>
      <c r="C998" s="98">
        <v>3</v>
      </c>
      <c r="D998" s="98">
        <v>168</v>
      </c>
      <c r="E998" s="98">
        <v>14.987299999999999</v>
      </c>
    </row>
    <row r="999" spans="1:5">
      <c r="A999" s="98">
        <v>999</v>
      </c>
      <c r="B999" s="98">
        <v>1.403</v>
      </c>
      <c r="C999" s="98">
        <v>3</v>
      </c>
      <c r="D999" s="98">
        <v>169</v>
      </c>
      <c r="E999" s="98">
        <v>14.7638</v>
      </c>
    </row>
    <row r="1000" spans="1:5">
      <c r="A1000" s="98">
        <v>1000</v>
      </c>
      <c r="B1000" s="98">
        <v>1.3686</v>
      </c>
      <c r="C1000" s="98">
        <v>3</v>
      </c>
      <c r="D1000" s="98">
        <v>170</v>
      </c>
      <c r="E1000" s="98">
        <v>14.452299999999999</v>
      </c>
    </row>
    <row r="1001" spans="1:5">
      <c r="A1001" s="98">
        <v>1001</v>
      </c>
      <c r="B1001" s="98">
        <v>1.3319000000000001</v>
      </c>
      <c r="C1001" s="98">
        <v>3</v>
      </c>
      <c r="D1001" s="98">
        <v>171</v>
      </c>
      <c r="E1001" s="98">
        <v>14.0625</v>
      </c>
    </row>
    <row r="1002" spans="1:5">
      <c r="A1002" s="98">
        <v>1002</v>
      </c>
      <c r="B1002" s="98">
        <v>1.2943</v>
      </c>
      <c r="C1002" s="98">
        <v>3</v>
      </c>
      <c r="D1002" s="98">
        <v>172</v>
      </c>
      <c r="E1002" s="98">
        <v>13.6069</v>
      </c>
    </row>
    <row r="1003" spans="1:5">
      <c r="A1003" s="98">
        <v>1003</v>
      </c>
      <c r="B1003" s="98">
        <v>1.1727000000000001</v>
      </c>
      <c r="C1003" s="98">
        <v>3</v>
      </c>
      <c r="D1003" s="98">
        <v>173</v>
      </c>
      <c r="E1003" s="98">
        <v>13.1881</v>
      </c>
    </row>
    <row r="1004" spans="1:5">
      <c r="A1004" s="98">
        <v>1004</v>
      </c>
      <c r="B1004" s="98">
        <v>1.0946</v>
      </c>
      <c r="C1004" s="98">
        <v>3</v>
      </c>
      <c r="D1004" s="98">
        <v>174</v>
      </c>
      <c r="E1004" s="98">
        <v>12.589399999999999</v>
      </c>
    </row>
    <row r="1005" spans="1:5">
      <c r="A1005" s="98">
        <v>1005</v>
      </c>
      <c r="B1005" s="98">
        <v>1.0216000000000001</v>
      </c>
      <c r="C1005" s="98">
        <v>3</v>
      </c>
      <c r="D1005" s="98">
        <v>175</v>
      </c>
      <c r="E1005" s="98">
        <v>11.8634</v>
      </c>
    </row>
    <row r="1006" spans="1:5">
      <c r="A1006" s="98">
        <v>1006</v>
      </c>
      <c r="B1006" s="98">
        <v>0.9546</v>
      </c>
      <c r="C1006" s="98">
        <v>3</v>
      </c>
      <c r="D1006" s="98">
        <v>176</v>
      </c>
      <c r="E1006" s="98">
        <v>11.024900000000001</v>
      </c>
    </row>
    <row r="1007" spans="1:5">
      <c r="A1007" s="98">
        <v>1007</v>
      </c>
      <c r="B1007" s="98">
        <v>0.89400000000000002</v>
      </c>
      <c r="C1007" s="98">
        <v>3</v>
      </c>
      <c r="D1007" s="98">
        <v>177</v>
      </c>
      <c r="E1007" s="98">
        <v>10.0943</v>
      </c>
    </row>
    <row r="1008" spans="1:5">
      <c r="A1008" s="98">
        <v>1008</v>
      </c>
      <c r="B1008" s="98">
        <v>0.83960000000000001</v>
      </c>
      <c r="C1008" s="98">
        <v>3</v>
      </c>
      <c r="D1008" s="98">
        <v>178</v>
      </c>
      <c r="E1008" s="98">
        <v>9.0962999999999994</v>
      </c>
    </row>
    <row r="1009" spans="1:5">
      <c r="A1009" s="98">
        <v>1009</v>
      </c>
      <c r="B1009" s="98">
        <v>0.81720000000000004</v>
      </c>
      <c r="C1009" s="98">
        <v>3</v>
      </c>
      <c r="D1009" s="98">
        <v>179</v>
      </c>
      <c r="E1009" s="98">
        <v>8.4410000000000007</v>
      </c>
    </row>
    <row r="1010" spans="1:5">
      <c r="A1010" s="98">
        <v>1010</v>
      </c>
      <c r="B1010" s="98">
        <v>0.83409999999999995</v>
      </c>
      <c r="C1010" s="98">
        <v>3</v>
      </c>
      <c r="D1010" s="98">
        <v>180</v>
      </c>
      <c r="E1010" s="98">
        <v>8.2545000000000002</v>
      </c>
    </row>
    <row r="1011" spans="1:5">
      <c r="A1011" s="98">
        <v>1011</v>
      </c>
      <c r="B1011" s="98">
        <v>0.84940000000000004</v>
      </c>
      <c r="C1011" s="98">
        <v>3</v>
      </c>
      <c r="D1011" s="98">
        <v>181</v>
      </c>
      <c r="E1011" s="98">
        <v>7.9420000000000002</v>
      </c>
    </row>
    <row r="1012" spans="1:5">
      <c r="A1012" s="98">
        <v>1012</v>
      </c>
      <c r="B1012" s="98">
        <v>0.8639</v>
      </c>
      <c r="C1012" s="98">
        <v>3</v>
      </c>
      <c r="D1012" s="98">
        <v>182</v>
      </c>
      <c r="E1012" s="98">
        <v>7.5370999999999997</v>
      </c>
    </row>
    <row r="1013" spans="1:5">
      <c r="A1013" s="98">
        <v>1013</v>
      </c>
      <c r="B1013" s="98">
        <v>0.91949999999999998</v>
      </c>
      <c r="C1013" s="98">
        <v>3</v>
      </c>
      <c r="D1013" s="98">
        <v>183</v>
      </c>
      <c r="E1013" s="98">
        <v>8.2164000000000001</v>
      </c>
    </row>
    <row r="1014" spans="1:5">
      <c r="A1014" s="98">
        <v>1014</v>
      </c>
      <c r="B1014" s="98">
        <v>0.99329999999999996</v>
      </c>
      <c r="C1014" s="98">
        <v>3</v>
      </c>
      <c r="D1014" s="98">
        <v>184</v>
      </c>
      <c r="E1014" s="98">
        <v>9.2072000000000003</v>
      </c>
    </row>
    <row r="1015" spans="1:5">
      <c r="A1015" s="98">
        <v>1015</v>
      </c>
      <c r="B1015" s="98">
        <v>1.0753999999999999</v>
      </c>
      <c r="C1015" s="98">
        <v>3</v>
      </c>
      <c r="D1015" s="98">
        <v>185</v>
      </c>
      <c r="E1015" s="98">
        <v>10.2233</v>
      </c>
    </row>
    <row r="1016" spans="1:5">
      <c r="A1016" s="98">
        <v>1016</v>
      </c>
      <c r="B1016" s="98">
        <v>1.1654</v>
      </c>
      <c r="C1016" s="98">
        <v>3</v>
      </c>
      <c r="D1016" s="98">
        <v>186</v>
      </c>
      <c r="E1016" s="98">
        <v>11.2523</v>
      </c>
    </row>
    <row r="1017" spans="1:5">
      <c r="A1017" s="98">
        <v>1017</v>
      </c>
      <c r="B1017" s="98">
        <v>1.2625</v>
      </c>
      <c r="C1017" s="98">
        <v>3</v>
      </c>
      <c r="D1017" s="98">
        <v>187</v>
      </c>
      <c r="E1017" s="98">
        <v>12.2797</v>
      </c>
    </row>
    <row r="1018" spans="1:5">
      <c r="A1018" s="98">
        <v>1018</v>
      </c>
      <c r="B1018" s="98">
        <v>1.3655999999999999</v>
      </c>
      <c r="C1018" s="98">
        <v>3</v>
      </c>
      <c r="D1018" s="98">
        <v>188</v>
      </c>
      <c r="E1018" s="98">
        <v>13.289899999999999</v>
      </c>
    </row>
    <row r="1019" spans="1:5">
      <c r="A1019" s="98">
        <v>1019</v>
      </c>
      <c r="B1019" s="98">
        <v>1.4733000000000001</v>
      </c>
      <c r="C1019" s="98">
        <v>3</v>
      </c>
      <c r="D1019" s="98">
        <v>189</v>
      </c>
      <c r="E1019" s="98">
        <v>14.266299999999999</v>
      </c>
    </row>
    <row r="1020" spans="1:5">
      <c r="A1020" s="98">
        <v>1020</v>
      </c>
      <c r="B1020" s="98">
        <v>1.5841000000000001</v>
      </c>
      <c r="C1020" s="98">
        <v>3</v>
      </c>
      <c r="D1020" s="98">
        <v>190</v>
      </c>
      <c r="E1020" s="98">
        <v>15.1921</v>
      </c>
    </row>
    <row r="1021" spans="1:5">
      <c r="A1021" s="98">
        <v>1021</v>
      </c>
      <c r="B1021" s="98">
        <v>1.6963999999999999</v>
      </c>
      <c r="C1021" s="98">
        <v>3</v>
      </c>
      <c r="D1021" s="98">
        <v>191</v>
      </c>
      <c r="E1021" s="98">
        <v>16.051500000000001</v>
      </c>
    </row>
    <row r="1022" spans="1:5">
      <c r="A1022" s="98">
        <v>1022</v>
      </c>
      <c r="B1022" s="98">
        <v>1.8083</v>
      </c>
      <c r="C1022" s="98">
        <v>3</v>
      </c>
      <c r="D1022" s="98">
        <v>192</v>
      </c>
      <c r="E1022" s="98">
        <v>16.830400000000001</v>
      </c>
    </row>
    <row r="1023" spans="1:5">
      <c r="A1023" s="98">
        <v>1023</v>
      </c>
      <c r="B1023" s="98">
        <v>1.9181999999999999</v>
      </c>
      <c r="C1023" s="98">
        <v>3</v>
      </c>
      <c r="D1023" s="98">
        <v>193</v>
      </c>
      <c r="E1023" s="98">
        <v>17.516999999999999</v>
      </c>
    </row>
    <row r="1024" spans="1:5">
      <c r="A1024" s="98">
        <v>1024</v>
      </c>
      <c r="B1024" s="98">
        <v>2.0246</v>
      </c>
      <c r="C1024" s="98">
        <v>3</v>
      </c>
      <c r="D1024" s="98">
        <v>194</v>
      </c>
      <c r="E1024" s="98">
        <v>18.102699999999999</v>
      </c>
    </row>
    <row r="1025" spans="1:5">
      <c r="A1025" s="98">
        <v>1025</v>
      </c>
      <c r="B1025" s="98">
        <v>2.1261999999999999</v>
      </c>
      <c r="C1025" s="98">
        <v>3</v>
      </c>
      <c r="D1025" s="98">
        <v>195</v>
      </c>
      <c r="E1025" s="98">
        <v>18.5823</v>
      </c>
    </row>
    <row r="1026" spans="1:5">
      <c r="A1026" s="98">
        <v>1026</v>
      </c>
      <c r="B1026" s="98">
        <v>2.2218</v>
      </c>
      <c r="C1026" s="98">
        <v>3</v>
      </c>
      <c r="D1026" s="98">
        <v>196</v>
      </c>
      <c r="E1026" s="98">
        <v>18.953800000000001</v>
      </c>
    </row>
    <row r="1027" spans="1:5">
      <c r="A1027" s="98">
        <v>1027</v>
      </c>
      <c r="B1027" s="98">
        <v>2.3106</v>
      </c>
      <c r="C1027" s="98">
        <v>3</v>
      </c>
      <c r="D1027" s="98">
        <v>197</v>
      </c>
      <c r="E1027" s="98">
        <v>19.218800000000002</v>
      </c>
    </row>
    <row r="1028" spans="1:5">
      <c r="A1028" s="98">
        <v>1028</v>
      </c>
      <c r="B1028" s="98">
        <v>2.3921999999999999</v>
      </c>
      <c r="C1028" s="98">
        <v>3</v>
      </c>
      <c r="D1028" s="98">
        <v>198</v>
      </c>
      <c r="E1028" s="98">
        <v>19.381599999999999</v>
      </c>
    </row>
    <row r="1029" spans="1:5">
      <c r="A1029" s="98">
        <v>1029</v>
      </c>
      <c r="B1029" s="98">
        <v>2.4661</v>
      </c>
      <c r="C1029" s="98">
        <v>3</v>
      </c>
      <c r="D1029" s="98">
        <v>199</v>
      </c>
      <c r="E1029" s="98">
        <v>19.448499999999999</v>
      </c>
    </row>
    <row r="1030" spans="1:5">
      <c r="A1030" s="98">
        <v>1030</v>
      </c>
      <c r="B1030" s="98">
        <v>2.5324</v>
      </c>
      <c r="C1030" s="98">
        <v>3</v>
      </c>
      <c r="D1030" s="98">
        <v>200</v>
      </c>
      <c r="E1030" s="98">
        <v>19.427700000000002</v>
      </c>
    </row>
    <row r="1031" spans="1:5">
      <c r="A1031" s="98">
        <v>1031</v>
      </c>
      <c r="B1031" s="98">
        <v>2.5912999999999999</v>
      </c>
      <c r="C1031" s="98">
        <v>3</v>
      </c>
      <c r="D1031" s="98">
        <v>201</v>
      </c>
      <c r="E1031" s="98">
        <v>19.336600000000001</v>
      </c>
    </row>
    <row r="1032" spans="1:5">
      <c r="A1032" s="98">
        <v>1032</v>
      </c>
      <c r="B1032" s="98">
        <v>2.6469999999999998</v>
      </c>
      <c r="C1032" s="98">
        <v>3</v>
      </c>
      <c r="D1032" s="98">
        <v>202</v>
      </c>
      <c r="E1032" s="98">
        <v>19.1706</v>
      </c>
    </row>
    <row r="1033" spans="1:5">
      <c r="A1033" s="98">
        <v>1033</v>
      </c>
      <c r="B1033" s="98">
        <v>2.698</v>
      </c>
      <c r="C1033" s="98">
        <v>3</v>
      </c>
      <c r="D1033" s="98">
        <v>203</v>
      </c>
      <c r="E1033" s="98">
        <v>18.7973</v>
      </c>
    </row>
    <row r="1034" spans="1:5">
      <c r="A1034" s="98">
        <v>1034</v>
      </c>
      <c r="B1034" s="98">
        <v>2.7393999999999998</v>
      </c>
      <c r="C1034" s="98">
        <v>3</v>
      </c>
      <c r="D1034" s="98">
        <v>204</v>
      </c>
      <c r="E1034" s="98">
        <v>18.230399999999999</v>
      </c>
    </row>
    <row r="1035" spans="1:5">
      <c r="A1035" s="98">
        <v>1035</v>
      </c>
      <c r="B1035" s="98">
        <v>2.7660999999999998</v>
      </c>
      <c r="C1035" s="98">
        <v>3</v>
      </c>
      <c r="D1035" s="98">
        <v>205</v>
      </c>
      <c r="E1035" s="98">
        <v>17.496400000000001</v>
      </c>
    </row>
    <row r="1036" spans="1:5">
      <c r="A1036" s="98">
        <v>1036</v>
      </c>
      <c r="B1036" s="98">
        <v>2.7740999999999998</v>
      </c>
      <c r="C1036" s="98">
        <v>3</v>
      </c>
      <c r="D1036" s="98">
        <v>206</v>
      </c>
      <c r="E1036" s="98">
        <v>16.630400000000002</v>
      </c>
    </row>
    <row r="1037" spans="1:5">
      <c r="A1037" s="98">
        <v>1037</v>
      </c>
      <c r="B1037" s="98">
        <v>2.7614999999999998</v>
      </c>
      <c r="C1037" s="98">
        <v>3</v>
      </c>
      <c r="D1037" s="98">
        <v>207</v>
      </c>
      <c r="E1037" s="98">
        <v>15.671099999999999</v>
      </c>
    </row>
    <row r="1038" spans="1:5">
      <c r="A1038" s="98">
        <v>1038</v>
      </c>
      <c r="B1038" s="98">
        <v>2.835</v>
      </c>
      <c r="C1038" s="98">
        <v>3</v>
      </c>
      <c r="D1038" s="98">
        <v>208</v>
      </c>
      <c r="E1038" s="98">
        <v>16.091100000000001</v>
      </c>
    </row>
    <row r="1039" spans="1:5">
      <c r="A1039" s="98">
        <v>1039</v>
      </c>
      <c r="B1039" s="98">
        <v>2.9184000000000001</v>
      </c>
      <c r="C1039" s="98">
        <v>3</v>
      </c>
      <c r="D1039" s="98">
        <v>209</v>
      </c>
      <c r="E1039" s="98">
        <v>16.817799999999998</v>
      </c>
    </row>
    <row r="1040" spans="1:5">
      <c r="A1040" s="98">
        <v>1040</v>
      </c>
      <c r="B1040" s="98">
        <v>2.9817999999999998</v>
      </c>
      <c r="C1040" s="98">
        <v>3</v>
      </c>
      <c r="D1040" s="98">
        <v>210</v>
      </c>
      <c r="E1040" s="98">
        <v>17.468499999999999</v>
      </c>
    </row>
    <row r="1041" spans="1:5">
      <c r="A1041" s="98">
        <v>1041</v>
      </c>
      <c r="B1041" s="98">
        <v>3.0215000000000001</v>
      </c>
      <c r="C1041" s="98">
        <v>3</v>
      </c>
      <c r="D1041" s="98">
        <v>211</v>
      </c>
      <c r="E1041" s="98">
        <v>18.018799999999999</v>
      </c>
    </row>
    <row r="1042" spans="1:5">
      <c r="A1042" s="98">
        <v>1042</v>
      </c>
      <c r="B1042" s="98">
        <v>3.0352999999999999</v>
      </c>
      <c r="C1042" s="98">
        <v>3</v>
      </c>
      <c r="D1042" s="98">
        <v>212</v>
      </c>
      <c r="E1042" s="98">
        <v>18.446300000000001</v>
      </c>
    </row>
    <row r="1043" spans="1:5">
      <c r="A1043" s="98">
        <v>1043</v>
      </c>
      <c r="B1043" s="98">
        <v>3.0222000000000002</v>
      </c>
      <c r="C1043" s="98">
        <v>3</v>
      </c>
      <c r="D1043" s="98">
        <v>213</v>
      </c>
      <c r="E1043" s="98">
        <v>18.732399999999998</v>
      </c>
    </row>
    <row r="1044" spans="1:5">
      <c r="A1044" s="98">
        <v>1044</v>
      </c>
      <c r="B1044" s="98">
        <v>2.9832000000000001</v>
      </c>
      <c r="C1044" s="98">
        <v>3</v>
      </c>
      <c r="D1044" s="98">
        <v>214</v>
      </c>
      <c r="E1044" s="98">
        <v>18.865100000000002</v>
      </c>
    </row>
    <row r="1045" spans="1:5">
      <c r="A1045" s="98">
        <v>1045</v>
      </c>
      <c r="B1045" s="98">
        <v>2.9207000000000001</v>
      </c>
      <c r="C1045" s="98">
        <v>3</v>
      </c>
      <c r="D1045" s="98">
        <v>215</v>
      </c>
      <c r="E1045" s="98">
        <v>18.840199999999999</v>
      </c>
    </row>
    <row r="1046" spans="1:5">
      <c r="A1046" s="98">
        <v>1046</v>
      </c>
      <c r="B1046" s="98">
        <v>2.8382000000000001</v>
      </c>
      <c r="C1046" s="98">
        <v>3</v>
      </c>
      <c r="D1046" s="98">
        <v>216</v>
      </c>
      <c r="E1046" s="98">
        <v>18.661999999999999</v>
      </c>
    </row>
    <row r="1047" spans="1:5">
      <c r="A1047" s="98">
        <v>1047</v>
      </c>
      <c r="B1047" s="98">
        <v>2.7248999999999999</v>
      </c>
      <c r="C1047" s="98">
        <v>3</v>
      </c>
      <c r="D1047" s="98">
        <v>217</v>
      </c>
      <c r="E1047" s="98">
        <v>18.488700000000001</v>
      </c>
    </row>
    <row r="1048" spans="1:5">
      <c r="A1048" s="98">
        <v>1048</v>
      </c>
      <c r="B1048" s="98">
        <v>2.5724999999999998</v>
      </c>
      <c r="C1048" s="98">
        <v>3</v>
      </c>
      <c r="D1048" s="98">
        <v>218</v>
      </c>
      <c r="E1048" s="98">
        <v>18.269200000000001</v>
      </c>
    </row>
    <row r="1049" spans="1:5">
      <c r="A1049" s="98">
        <v>1049</v>
      </c>
      <c r="B1049" s="98">
        <v>2.3973</v>
      </c>
      <c r="C1049" s="98">
        <v>3</v>
      </c>
      <c r="D1049" s="98">
        <v>219</v>
      </c>
      <c r="E1049" s="98">
        <v>17.840299999999999</v>
      </c>
    </row>
    <row r="1050" spans="1:5">
      <c r="A1050" s="98">
        <v>1050</v>
      </c>
      <c r="B1050" s="98">
        <v>2.2065000000000001</v>
      </c>
      <c r="C1050" s="98">
        <v>3</v>
      </c>
      <c r="D1050" s="98">
        <v>220</v>
      </c>
      <c r="E1050" s="98">
        <v>17.2181</v>
      </c>
    </row>
    <row r="1051" spans="1:5">
      <c r="A1051" s="98">
        <v>1051</v>
      </c>
      <c r="B1051" s="98">
        <v>2.0076000000000001</v>
      </c>
      <c r="C1051" s="98">
        <v>3</v>
      </c>
      <c r="D1051" s="98">
        <v>221</v>
      </c>
      <c r="E1051" s="98">
        <v>16.43</v>
      </c>
    </row>
    <row r="1052" spans="1:5">
      <c r="A1052" s="98">
        <v>1052</v>
      </c>
      <c r="B1052" s="98">
        <v>1.8080000000000001</v>
      </c>
      <c r="C1052" s="98">
        <v>3</v>
      </c>
      <c r="D1052" s="98">
        <v>222</v>
      </c>
      <c r="E1052" s="98">
        <v>15.510999999999999</v>
      </c>
    </row>
    <row r="1053" spans="1:5">
      <c r="A1053" s="98">
        <v>1053</v>
      </c>
      <c r="B1053" s="98">
        <v>1.6137999999999999</v>
      </c>
      <c r="C1053" s="98">
        <v>3</v>
      </c>
      <c r="D1053" s="98">
        <v>223</v>
      </c>
      <c r="E1053" s="98">
        <v>14.4992</v>
      </c>
    </row>
    <row r="1054" spans="1:5">
      <c r="A1054" s="98">
        <v>1054</v>
      </c>
      <c r="B1054" s="98">
        <v>1.4298</v>
      </c>
      <c r="C1054" s="98">
        <v>3</v>
      </c>
      <c r="D1054" s="98">
        <v>224</v>
      </c>
      <c r="E1054" s="98">
        <v>13.432399999999999</v>
      </c>
    </row>
    <row r="1055" spans="1:5">
      <c r="A1055" s="98">
        <v>1055</v>
      </c>
      <c r="B1055" s="98">
        <v>1.2971999999999999</v>
      </c>
      <c r="C1055" s="98">
        <v>3</v>
      </c>
      <c r="D1055" s="98">
        <v>225</v>
      </c>
      <c r="E1055" s="98">
        <v>13.6266</v>
      </c>
    </row>
    <row r="1056" spans="1:5">
      <c r="A1056" s="98">
        <v>1056</v>
      </c>
      <c r="B1056" s="98">
        <v>1.2043999999999999</v>
      </c>
      <c r="C1056" s="98">
        <v>3</v>
      </c>
      <c r="D1056" s="98">
        <v>226</v>
      </c>
      <c r="E1056" s="98">
        <v>13.793799999999999</v>
      </c>
    </row>
    <row r="1057" spans="1:5">
      <c r="A1057" s="98">
        <v>1057</v>
      </c>
      <c r="B1057" s="98">
        <v>1.1609</v>
      </c>
      <c r="C1057" s="98">
        <v>3</v>
      </c>
      <c r="D1057" s="98">
        <v>227</v>
      </c>
      <c r="E1057" s="98">
        <v>13.7683</v>
      </c>
    </row>
    <row r="1058" spans="1:5">
      <c r="A1058" s="98">
        <v>1058</v>
      </c>
      <c r="B1058" s="98">
        <v>1.2058</v>
      </c>
      <c r="C1058" s="98">
        <v>3</v>
      </c>
      <c r="D1058" s="98">
        <v>228</v>
      </c>
      <c r="E1058" s="98">
        <v>13.9976</v>
      </c>
    </row>
    <row r="1059" spans="1:5">
      <c r="A1059" s="98">
        <v>1059</v>
      </c>
      <c r="B1059" s="98">
        <v>1.3166</v>
      </c>
      <c r="C1059" s="98">
        <v>3</v>
      </c>
      <c r="D1059" s="98">
        <v>229</v>
      </c>
      <c r="E1059" s="98">
        <v>14.722200000000001</v>
      </c>
    </row>
    <row r="1060" spans="1:5">
      <c r="A1060" s="98">
        <v>1060</v>
      </c>
      <c r="B1060" s="98">
        <v>1.4165000000000001</v>
      </c>
      <c r="C1060" s="98">
        <v>3</v>
      </c>
      <c r="D1060" s="98">
        <v>230</v>
      </c>
      <c r="E1060" s="98">
        <v>15.234500000000001</v>
      </c>
    </row>
    <row r="1061" spans="1:5">
      <c r="A1061" s="98">
        <v>1061</v>
      </c>
      <c r="B1061" s="98">
        <v>1.4993000000000001</v>
      </c>
      <c r="C1061" s="98">
        <v>3</v>
      </c>
      <c r="D1061" s="98">
        <v>231</v>
      </c>
      <c r="E1061" s="98">
        <v>15.5084</v>
      </c>
    </row>
    <row r="1062" spans="1:5">
      <c r="A1062" s="98">
        <v>1062</v>
      </c>
      <c r="B1062" s="98">
        <v>1.466</v>
      </c>
      <c r="C1062" s="98">
        <v>3</v>
      </c>
      <c r="D1062" s="98">
        <v>232</v>
      </c>
      <c r="E1062" s="98">
        <v>15.496</v>
      </c>
    </row>
    <row r="1063" spans="1:5">
      <c r="A1063" s="98">
        <v>1063</v>
      </c>
      <c r="B1063" s="98">
        <v>1.4091</v>
      </c>
      <c r="C1063" s="98">
        <v>3</v>
      </c>
      <c r="D1063" s="98">
        <v>233</v>
      </c>
      <c r="E1063" s="98">
        <v>15.326000000000001</v>
      </c>
    </row>
    <row r="1064" spans="1:5">
      <c r="A1064" s="98">
        <v>1064</v>
      </c>
      <c r="B1064" s="98">
        <v>1.3405</v>
      </c>
      <c r="C1064" s="98">
        <v>3</v>
      </c>
      <c r="D1064" s="98">
        <v>234</v>
      </c>
      <c r="E1064" s="98">
        <v>15.0053</v>
      </c>
    </row>
    <row r="1065" spans="1:5">
      <c r="A1065" s="98">
        <v>1065</v>
      </c>
      <c r="B1065" s="98">
        <v>1.2617</v>
      </c>
      <c r="C1065" s="98">
        <v>3</v>
      </c>
      <c r="D1065" s="98">
        <v>235</v>
      </c>
      <c r="E1065" s="98">
        <v>14.5396</v>
      </c>
    </row>
    <row r="1066" spans="1:5">
      <c r="A1066" s="98">
        <v>1066</v>
      </c>
      <c r="B1066" s="98">
        <v>1.175</v>
      </c>
      <c r="C1066" s="98">
        <v>3</v>
      </c>
      <c r="D1066" s="98">
        <v>236</v>
      </c>
      <c r="E1066" s="98">
        <v>13.943099999999999</v>
      </c>
    </row>
    <row r="1067" spans="1:5">
      <c r="A1067" s="98">
        <v>1067</v>
      </c>
      <c r="B1067" s="98">
        <v>1.0829</v>
      </c>
      <c r="C1067" s="98">
        <v>3</v>
      </c>
      <c r="D1067" s="98">
        <v>237</v>
      </c>
      <c r="E1067" s="98">
        <v>13.237</v>
      </c>
    </row>
    <row r="1068" spans="1:5">
      <c r="A1068" s="98">
        <v>1068</v>
      </c>
      <c r="B1068" s="98">
        <v>0.98829999999999996</v>
      </c>
      <c r="C1068" s="98">
        <v>3</v>
      </c>
      <c r="D1068" s="98">
        <v>238</v>
      </c>
      <c r="E1068" s="98">
        <v>12.4472</v>
      </c>
    </row>
    <row r="1069" spans="1:5">
      <c r="A1069" s="98">
        <v>1069</v>
      </c>
      <c r="B1069" s="98">
        <v>0.94240000000000002</v>
      </c>
      <c r="C1069" s="98">
        <v>3</v>
      </c>
      <c r="D1069" s="98">
        <v>239</v>
      </c>
      <c r="E1069" s="98">
        <v>12.0764</v>
      </c>
    </row>
    <row r="1070" spans="1:5">
      <c r="A1070" s="98">
        <v>1070</v>
      </c>
      <c r="B1070" s="98">
        <v>1.0369999999999999</v>
      </c>
      <c r="C1070" s="98">
        <v>3</v>
      </c>
      <c r="D1070" s="98">
        <v>240</v>
      </c>
      <c r="E1070" s="98">
        <v>12.7761</v>
      </c>
    </row>
    <row r="1071" spans="1:5">
      <c r="A1071" s="98">
        <v>1071</v>
      </c>
      <c r="B1071" s="98">
        <v>1.1765000000000001</v>
      </c>
      <c r="C1071" s="98">
        <v>3</v>
      </c>
      <c r="D1071" s="98">
        <v>241</v>
      </c>
      <c r="E1071" s="98">
        <v>13.4261</v>
      </c>
    </row>
    <row r="1072" spans="1:5">
      <c r="A1072" s="98">
        <v>1072</v>
      </c>
      <c r="B1072" s="98">
        <v>1.3627</v>
      </c>
      <c r="C1072" s="98">
        <v>3</v>
      </c>
      <c r="D1072" s="98">
        <v>242</v>
      </c>
      <c r="E1072" s="98">
        <v>14.009399999999999</v>
      </c>
    </row>
    <row r="1073" spans="1:5">
      <c r="A1073" s="98">
        <v>1073</v>
      </c>
      <c r="B1073" s="98">
        <v>1.5940000000000001</v>
      </c>
      <c r="C1073" s="98">
        <v>3</v>
      </c>
      <c r="D1073" s="98">
        <v>243</v>
      </c>
      <c r="E1073" s="98">
        <v>14.5107</v>
      </c>
    </row>
    <row r="1074" spans="1:5">
      <c r="A1074" s="98">
        <v>1074</v>
      </c>
      <c r="B1074" s="98">
        <v>1.8648</v>
      </c>
      <c r="C1074" s="98">
        <v>3</v>
      </c>
      <c r="D1074" s="98">
        <v>244</v>
      </c>
      <c r="E1074" s="98">
        <v>14.9177</v>
      </c>
    </row>
    <row r="1075" spans="1:5">
      <c r="A1075" s="98">
        <v>1075</v>
      </c>
      <c r="B1075" s="98">
        <v>2.1659000000000002</v>
      </c>
      <c r="C1075" s="98">
        <v>3</v>
      </c>
      <c r="D1075" s="98">
        <v>245</v>
      </c>
      <c r="E1075" s="98">
        <v>15.2219</v>
      </c>
    </row>
    <row r="1076" spans="1:5">
      <c r="A1076" s="98">
        <v>1076</v>
      </c>
      <c r="B1076" s="98">
        <v>2.4851000000000001</v>
      </c>
      <c r="C1076" s="98">
        <v>3</v>
      </c>
      <c r="D1076" s="98">
        <v>246</v>
      </c>
      <c r="E1076" s="98">
        <v>15.418900000000001</v>
      </c>
    </row>
    <row r="1077" spans="1:5">
      <c r="A1077" s="98">
        <v>1077</v>
      </c>
      <c r="B1077" s="98">
        <v>2.8083999999999998</v>
      </c>
      <c r="C1077" s="98">
        <v>3</v>
      </c>
      <c r="D1077" s="98">
        <v>247</v>
      </c>
      <c r="E1077" s="98">
        <v>15.5085</v>
      </c>
    </row>
    <row r="1078" spans="1:5">
      <c r="A1078" s="98">
        <v>1078</v>
      </c>
      <c r="B1078" s="98">
        <v>3.1215000000000002</v>
      </c>
      <c r="C1078" s="98">
        <v>3</v>
      </c>
      <c r="D1078" s="98">
        <v>248</v>
      </c>
      <c r="E1078" s="98">
        <v>15.4941</v>
      </c>
    </row>
    <row r="1079" spans="1:5">
      <c r="A1079" s="98">
        <v>1079</v>
      </c>
      <c r="B1079" s="98">
        <v>3.4870000000000001</v>
      </c>
      <c r="C1079" s="98">
        <v>3</v>
      </c>
      <c r="D1079" s="98">
        <v>249</v>
      </c>
      <c r="E1079" s="98">
        <v>15.8071</v>
      </c>
    </row>
    <row r="1080" spans="1:5">
      <c r="A1080" s="98">
        <v>1080</v>
      </c>
      <c r="B1080" s="98">
        <v>3.97</v>
      </c>
      <c r="C1080" s="98">
        <v>3</v>
      </c>
      <c r="D1080" s="98">
        <v>250</v>
      </c>
      <c r="E1080" s="98">
        <v>16.696999999999999</v>
      </c>
    </row>
    <row r="1081" spans="1:5">
      <c r="A1081" s="98">
        <v>1081</v>
      </c>
      <c r="B1081" s="98">
        <v>4.4602000000000004</v>
      </c>
      <c r="C1081" s="98">
        <v>3</v>
      </c>
      <c r="D1081" s="98">
        <v>251</v>
      </c>
      <c r="E1081" s="98">
        <v>17.528600000000001</v>
      </c>
    </row>
    <row r="1082" spans="1:5">
      <c r="A1082" s="98">
        <v>1082</v>
      </c>
      <c r="B1082" s="98">
        <v>4.9405000000000001</v>
      </c>
      <c r="C1082" s="98">
        <v>3</v>
      </c>
      <c r="D1082" s="98">
        <v>252</v>
      </c>
      <c r="E1082" s="98">
        <v>18.286200000000001</v>
      </c>
    </row>
    <row r="1083" spans="1:5">
      <c r="A1083" s="98">
        <v>1083</v>
      </c>
      <c r="B1083" s="98">
        <v>5.3914</v>
      </c>
      <c r="C1083" s="98">
        <v>3</v>
      </c>
      <c r="D1083" s="98">
        <v>253</v>
      </c>
      <c r="E1083" s="98">
        <v>18.9541</v>
      </c>
    </row>
    <row r="1084" spans="1:5">
      <c r="A1084" s="98">
        <v>1084</v>
      </c>
      <c r="B1084" s="98">
        <v>5.7929000000000004</v>
      </c>
      <c r="C1084" s="98">
        <v>3</v>
      </c>
      <c r="D1084" s="98">
        <v>254</v>
      </c>
      <c r="E1084" s="98">
        <v>19.5168</v>
      </c>
    </row>
    <row r="1085" spans="1:5">
      <c r="A1085" s="98">
        <v>1085</v>
      </c>
      <c r="B1085" s="98">
        <v>6.1272000000000002</v>
      </c>
      <c r="C1085" s="98">
        <v>3</v>
      </c>
      <c r="D1085" s="98">
        <v>255</v>
      </c>
      <c r="E1085" s="98">
        <v>19.96</v>
      </c>
    </row>
    <row r="1086" spans="1:5">
      <c r="A1086" s="98">
        <v>1086</v>
      </c>
      <c r="B1086" s="98">
        <v>6.2670000000000003</v>
      </c>
      <c r="C1086" s="98">
        <v>3</v>
      </c>
      <c r="D1086" s="98">
        <v>256</v>
      </c>
      <c r="E1086" s="98">
        <v>20.956700000000001</v>
      </c>
    </row>
    <row r="1087" spans="1:5">
      <c r="A1087" s="98">
        <v>1087</v>
      </c>
      <c r="B1087" s="98">
        <v>5.9645999999999999</v>
      </c>
      <c r="C1087" s="98">
        <v>3</v>
      </c>
      <c r="D1087" s="98">
        <v>257</v>
      </c>
      <c r="E1087" s="98">
        <v>21.447199999999999</v>
      </c>
    </row>
    <row r="1088" spans="1:5">
      <c r="A1088" s="98">
        <v>1088</v>
      </c>
      <c r="B1088" s="98">
        <v>5.4284999999999997</v>
      </c>
      <c r="C1088" s="98">
        <v>3</v>
      </c>
      <c r="D1088" s="98">
        <v>258</v>
      </c>
      <c r="E1088" s="98">
        <v>21.6919</v>
      </c>
    </row>
    <row r="1089" spans="1:5">
      <c r="A1089" s="98">
        <v>1089</v>
      </c>
      <c r="B1089" s="98">
        <v>4.8905000000000003</v>
      </c>
      <c r="C1089" s="98">
        <v>3</v>
      </c>
      <c r="D1089" s="98">
        <v>259</v>
      </c>
      <c r="E1089" s="98">
        <v>21.887899999999998</v>
      </c>
    </row>
    <row r="1090" spans="1:5">
      <c r="A1090" s="98">
        <v>1090</v>
      </c>
      <c r="B1090" s="98">
        <v>4.3662000000000001</v>
      </c>
      <c r="C1090" s="98">
        <v>3</v>
      </c>
      <c r="D1090" s="98">
        <v>260</v>
      </c>
      <c r="E1090" s="98">
        <v>22.021699999999999</v>
      </c>
    </row>
    <row r="1091" spans="1:5">
      <c r="A1091" s="98">
        <v>1091</v>
      </c>
      <c r="B1091" s="98">
        <v>3.8711000000000002</v>
      </c>
      <c r="C1091" s="98">
        <v>3</v>
      </c>
      <c r="D1091" s="98">
        <v>261</v>
      </c>
      <c r="E1091" s="98">
        <v>22.075500000000002</v>
      </c>
    </row>
    <row r="1092" spans="1:5">
      <c r="A1092" s="98">
        <v>1092</v>
      </c>
      <c r="B1092" s="98">
        <v>2.0097999999999998</v>
      </c>
      <c r="C1092" s="98">
        <v>4</v>
      </c>
      <c r="D1092" s="98">
        <v>0</v>
      </c>
      <c r="E1092" s="98">
        <v>17.209399999999999</v>
      </c>
    </row>
    <row r="1093" spans="1:5">
      <c r="A1093" s="98">
        <v>1093</v>
      </c>
      <c r="B1093" s="98">
        <v>2.4506999999999999</v>
      </c>
      <c r="C1093" s="98">
        <v>4</v>
      </c>
      <c r="D1093" s="98">
        <v>1</v>
      </c>
      <c r="E1093" s="98">
        <v>19.026399999999999</v>
      </c>
    </row>
    <row r="1094" spans="1:5">
      <c r="A1094" s="98">
        <v>1094</v>
      </c>
      <c r="B1094" s="98">
        <v>2.8267000000000002</v>
      </c>
      <c r="C1094" s="98">
        <v>4</v>
      </c>
      <c r="D1094" s="98">
        <v>2</v>
      </c>
      <c r="E1094" s="98">
        <v>20.5672</v>
      </c>
    </row>
    <row r="1095" spans="1:5">
      <c r="A1095" s="98">
        <v>1095</v>
      </c>
      <c r="B1095" s="98">
        <v>3.1738</v>
      </c>
      <c r="C1095" s="98">
        <v>4</v>
      </c>
      <c r="D1095" s="98">
        <v>3</v>
      </c>
      <c r="E1095" s="98">
        <v>22.244800000000001</v>
      </c>
    </row>
    <row r="1096" spans="1:5">
      <c r="A1096" s="98">
        <v>1096</v>
      </c>
      <c r="B1096" s="98">
        <v>3.5405000000000002</v>
      </c>
      <c r="C1096" s="98">
        <v>4</v>
      </c>
      <c r="D1096" s="98">
        <v>4</v>
      </c>
      <c r="E1096" s="98">
        <v>23.888400000000001</v>
      </c>
    </row>
    <row r="1097" spans="1:5">
      <c r="A1097" s="98">
        <v>1097</v>
      </c>
      <c r="B1097" s="98">
        <v>3.9239999999999999</v>
      </c>
      <c r="C1097" s="98">
        <v>4</v>
      </c>
      <c r="D1097" s="98">
        <v>5</v>
      </c>
      <c r="E1097" s="98">
        <v>25.4663</v>
      </c>
    </row>
    <row r="1098" spans="1:5">
      <c r="A1098" s="98">
        <v>1098</v>
      </c>
      <c r="B1098" s="98">
        <v>4.3209</v>
      </c>
      <c r="C1098" s="98">
        <v>4</v>
      </c>
      <c r="D1098" s="98">
        <v>6</v>
      </c>
      <c r="E1098" s="98">
        <v>26.946200000000001</v>
      </c>
    </row>
    <row r="1099" spans="1:5">
      <c r="A1099" s="98">
        <v>1099</v>
      </c>
      <c r="B1099" s="98">
        <v>4.7272999999999996</v>
      </c>
      <c r="C1099" s="98">
        <v>4</v>
      </c>
      <c r="D1099" s="98">
        <v>7</v>
      </c>
      <c r="E1099" s="98">
        <v>28.297699999999999</v>
      </c>
    </row>
    <row r="1100" spans="1:5">
      <c r="A1100" s="98">
        <v>1100</v>
      </c>
      <c r="B1100" s="98">
        <v>5.1383999999999999</v>
      </c>
      <c r="C1100" s="98">
        <v>4</v>
      </c>
      <c r="D1100" s="98">
        <v>8</v>
      </c>
      <c r="E1100" s="98">
        <v>29.4939</v>
      </c>
    </row>
    <row r="1101" spans="1:5">
      <c r="A1101" s="98">
        <v>1101</v>
      </c>
      <c r="B1101" s="98">
        <v>5.5492999999999997</v>
      </c>
      <c r="C1101" s="98">
        <v>4</v>
      </c>
      <c r="D1101" s="98">
        <v>9</v>
      </c>
      <c r="E1101" s="98">
        <v>30.513000000000002</v>
      </c>
    </row>
    <row r="1102" spans="1:5">
      <c r="A1102" s="98">
        <v>1102</v>
      </c>
      <c r="B1102" s="98">
        <v>5.9545000000000003</v>
      </c>
      <c r="C1102" s="98">
        <v>4</v>
      </c>
      <c r="D1102" s="98">
        <v>10</v>
      </c>
      <c r="E1102" s="98">
        <v>31.339400000000001</v>
      </c>
    </row>
    <row r="1103" spans="1:5">
      <c r="A1103" s="98">
        <v>1103</v>
      </c>
      <c r="B1103" s="98">
        <v>6.3483000000000001</v>
      </c>
      <c r="C1103" s="98">
        <v>4</v>
      </c>
      <c r="D1103" s="98">
        <v>11</v>
      </c>
      <c r="E1103" s="98">
        <v>31.964500000000001</v>
      </c>
    </row>
    <row r="1104" spans="1:5">
      <c r="A1104" s="98">
        <v>1104</v>
      </c>
      <c r="B1104" s="98">
        <v>6.7251000000000003</v>
      </c>
      <c r="C1104" s="98">
        <v>4</v>
      </c>
      <c r="D1104" s="98">
        <v>12</v>
      </c>
      <c r="E1104" s="98">
        <v>32.386600000000001</v>
      </c>
    </row>
    <row r="1105" spans="1:5">
      <c r="A1105" s="98">
        <v>1105</v>
      </c>
      <c r="B1105" s="98">
        <v>7.0796999999999999</v>
      </c>
      <c r="C1105" s="98">
        <v>4</v>
      </c>
      <c r="D1105" s="98">
        <v>13</v>
      </c>
      <c r="E1105" s="98">
        <v>32.610399999999998</v>
      </c>
    </row>
    <row r="1106" spans="1:5">
      <c r="A1106" s="98">
        <v>1106</v>
      </c>
      <c r="B1106" s="98">
        <v>7.4076000000000004</v>
      </c>
      <c r="C1106" s="98">
        <v>4</v>
      </c>
      <c r="D1106" s="98">
        <v>14</v>
      </c>
      <c r="E1106" s="98">
        <v>32.646599999999999</v>
      </c>
    </row>
    <row r="1107" spans="1:5">
      <c r="A1107" s="98">
        <v>1107</v>
      </c>
      <c r="B1107" s="98">
        <v>7.6153000000000004</v>
      </c>
      <c r="C1107" s="98">
        <v>4</v>
      </c>
      <c r="D1107" s="98">
        <v>15</v>
      </c>
      <c r="E1107" s="98">
        <v>32.948399999999999</v>
      </c>
    </row>
    <row r="1108" spans="1:5">
      <c r="A1108" s="98">
        <v>1108</v>
      </c>
      <c r="B1108" s="98">
        <v>7.7331000000000003</v>
      </c>
      <c r="C1108" s="98">
        <v>4</v>
      </c>
      <c r="D1108" s="98">
        <v>16</v>
      </c>
      <c r="E1108" s="98">
        <v>33.115200000000002</v>
      </c>
    </row>
    <row r="1109" spans="1:5">
      <c r="A1109" s="98">
        <v>1109</v>
      </c>
      <c r="B1109" s="98">
        <v>7.7865000000000002</v>
      </c>
      <c r="C1109" s="98">
        <v>4</v>
      </c>
      <c r="D1109" s="98">
        <v>17</v>
      </c>
      <c r="E1109" s="98">
        <v>32.9116</v>
      </c>
    </row>
    <row r="1110" spans="1:5">
      <c r="A1110" s="98">
        <v>1110</v>
      </c>
      <c r="B1110" s="98">
        <v>7.7674000000000003</v>
      </c>
      <c r="C1110" s="98">
        <v>4</v>
      </c>
      <c r="D1110" s="98">
        <v>18</v>
      </c>
      <c r="E1110" s="98">
        <v>32.338099999999997</v>
      </c>
    </row>
    <row r="1111" spans="1:5">
      <c r="A1111" s="98">
        <v>1111</v>
      </c>
      <c r="B1111" s="98">
        <v>7.6715999999999998</v>
      </c>
      <c r="C1111" s="98">
        <v>4</v>
      </c>
      <c r="D1111" s="98">
        <v>19</v>
      </c>
      <c r="E1111" s="98">
        <v>31.4193</v>
      </c>
    </row>
    <row r="1112" spans="1:5">
      <c r="A1112" s="98">
        <v>1112</v>
      </c>
      <c r="B1112" s="98">
        <v>7.5</v>
      </c>
      <c r="C1112" s="98">
        <v>4</v>
      </c>
      <c r="D1112" s="98">
        <v>20</v>
      </c>
      <c r="E1112" s="98">
        <v>30.2013</v>
      </c>
    </row>
    <row r="1113" spans="1:5">
      <c r="A1113" s="98">
        <v>1113</v>
      </c>
      <c r="B1113" s="98">
        <v>7.7042000000000002</v>
      </c>
      <c r="C1113" s="98">
        <v>4</v>
      </c>
      <c r="D1113" s="98">
        <v>21</v>
      </c>
      <c r="E1113" s="98">
        <v>30.984400000000001</v>
      </c>
    </row>
    <row r="1114" spans="1:5">
      <c r="A1114" s="98">
        <v>1114</v>
      </c>
      <c r="B1114" s="98">
        <v>8.0701000000000001</v>
      </c>
      <c r="C1114" s="98">
        <v>4</v>
      </c>
      <c r="D1114" s="98">
        <v>22</v>
      </c>
      <c r="E1114" s="98">
        <v>32.578899999999997</v>
      </c>
    </row>
    <row r="1115" spans="1:5">
      <c r="A1115" s="98">
        <v>1115</v>
      </c>
      <c r="B1115" s="98">
        <v>8.4032</v>
      </c>
      <c r="C1115" s="98">
        <v>4</v>
      </c>
      <c r="D1115" s="98">
        <v>23</v>
      </c>
      <c r="E1115" s="98">
        <v>33.987099999999998</v>
      </c>
    </row>
    <row r="1116" spans="1:5">
      <c r="A1116" s="98">
        <v>1116</v>
      </c>
      <c r="B1116" s="98">
        <v>8.6936</v>
      </c>
      <c r="C1116" s="98">
        <v>4</v>
      </c>
      <c r="D1116" s="98">
        <v>24</v>
      </c>
      <c r="E1116" s="98">
        <v>35.158799999999999</v>
      </c>
    </row>
    <row r="1117" spans="1:5">
      <c r="A1117" s="98">
        <v>1117</v>
      </c>
      <c r="B1117" s="98">
        <v>8.9341000000000008</v>
      </c>
      <c r="C1117" s="98">
        <v>4</v>
      </c>
      <c r="D1117" s="98">
        <v>25</v>
      </c>
      <c r="E1117" s="98">
        <v>36.054600000000001</v>
      </c>
    </row>
    <row r="1118" spans="1:5">
      <c r="A1118" s="98">
        <v>1118</v>
      </c>
      <c r="B1118" s="98">
        <v>9.1207999999999991</v>
      </c>
      <c r="C1118" s="98">
        <v>4</v>
      </c>
      <c r="D1118" s="98">
        <v>26</v>
      </c>
      <c r="E1118" s="98">
        <v>36.65</v>
      </c>
    </row>
    <row r="1119" spans="1:5">
      <c r="A1119" s="98">
        <v>1119</v>
      </c>
      <c r="B1119" s="98">
        <v>9.2537000000000003</v>
      </c>
      <c r="C1119" s="98">
        <v>4</v>
      </c>
      <c r="D1119" s="98">
        <v>27</v>
      </c>
      <c r="E1119" s="98">
        <v>36.938499999999998</v>
      </c>
    </row>
    <row r="1120" spans="1:5">
      <c r="A1120" s="98">
        <v>1120</v>
      </c>
      <c r="B1120" s="98">
        <v>9.3361000000000001</v>
      </c>
      <c r="C1120" s="98">
        <v>4</v>
      </c>
      <c r="D1120" s="98">
        <v>28</v>
      </c>
      <c r="E1120" s="98">
        <v>36.9313</v>
      </c>
    </row>
    <row r="1121" spans="1:5">
      <c r="A1121" s="98">
        <v>1121</v>
      </c>
      <c r="B1121" s="98">
        <v>9.3735999999999997</v>
      </c>
      <c r="C1121" s="98">
        <v>4</v>
      </c>
      <c r="D1121" s="98">
        <v>29</v>
      </c>
      <c r="E1121" s="98">
        <v>36.654699999999998</v>
      </c>
    </row>
    <row r="1122" spans="1:5">
      <c r="A1122" s="98">
        <v>1122</v>
      </c>
      <c r="B1122" s="98">
        <v>9.3727</v>
      </c>
      <c r="C1122" s="98">
        <v>4</v>
      </c>
      <c r="D1122" s="98">
        <v>30</v>
      </c>
      <c r="E1122" s="98">
        <v>36.145099999999999</v>
      </c>
    </row>
    <row r="1123" spans="1:5">
      <c r="A1123" s="98">
        <v>1123</v>
      </c>
      <c r="B1123" s="98">
        <v>9.468</v>
      </c>
      <c r="C1123" s="98">
        <v>4</v>
      </c>
      <c r="D1123" s="98">
        <v>31</v>
      </c>
      <c r="E1123" s="98">
        <v>36.003799999999998</v>
      </c>
    </row>
    <row r="1124" spans="1:5">
      <c r="A1124" s="98">
        <v>1124</v>
      </c>
      <c r="B1124" s="98">
        <v>9.7486999999999995</v>
      </c>
      <c r="C1124" s="98">
        <v>4</v>
      </c>
      <c r="D1124" s="98">
        <v>32</v>
      </c>
      <c r="E1124" s="98">
        <v>36.576000000000001</v>
      </c>
    </row>
    <row r="1125" spans="1:5">
      <c r="A1125" s="98">
        <v>1125</v>
      </c>
      <c r="B1125" s="98">
        <v>9.8263999999999996</v>
      </c>
      <c r="C1125" s="98">
        <v>4</v>
      </c>
      <c r="D1125" s="98">
        <v>33</v>
      </c>
      <c r="E1125" s="98">
        <v>36.263399999999997</v>
      </c>
    </row>
    <row r="1126" spans="1:5">
      <c r="A1126" s="98">
        <v>1126</v>
      </c>
      <c r="B1126" s="98">
        <v>9.7238000000000007</v>
      </c>
      <c r="C1126" s="98">
        <v>4</v>
      </c>
      <c r="D1126" s="98">
        <v>34</v>
      </c>
      <c r="E1126" s="98">
        <v>35.796399999999998</v>
      </c>
    </row>
    <row r="1127" spans="1:5">
      <c r="A1127" s="98">
        <v>1127</v>
      </c>
      <c r="B1127" s="98">
        <v>9.6403999999999996</v>
      </c>
      <c r="C1127" s="98">
        <v>4</v>
      </c>
      <c r="D1127" s="98">
        <v>35</v>
      </c>
      <c r="E1127" s="98">
        <v>36.536700000000003</v>
      </c>
    </row>
    <row r="1128" spans="1:5">
      <c r="A1128" s="98">
        <v>1128</v>
      </c>
      <c r="B1128" s="98">
        <v>9.4865999999999993</v>
      </c>
      <c r="C1128" s="98">
        <v>4</v>
      </c>
      <c r="D1128" s="98">
        <v>36</v>
      </c>
      <c r="E1128" s="98">
        <v>36.9422</v>
      </c>
    </row>
    <row r="1129" spans="1:5">
      <c r="A1129" s="98">
        <v>1129</v>
      </c>
      <c r="B1129" s="98">
        <v>9.2638999999999996</v>
      </c>
      <c r="C1129" s="98">
        <v>4</v>
      </c>
      <c r="D1129" s="98">
        <v>37</v>
      </c>
      <c r="E1129" s="98">
        <v>36.963200000000001</v>
      </c>
    </row>
    <row r="1130" spans="1:5">
      <c r="A1130" s="98">
        <v>1130</v>
      </c>
      <c r="B1130" s="98">
        <v>8.9780999999999995</v>
      </c>
      <c r="C1130" s="98">
        <v>4</v>
      </c>
      <c r="D1130" s="98">
        <v>38</v>
      </c>
      <c r="E1130" s="98">
        <v>36.574199999999998</v>
      </c>
    </row>
    <row r="1131" spans="1:5">
      <c r="A1131" s="98">
        <v>1131</v>
      </c>
      <c r="B1131" s="98">
        <v>8.6385000000000005</v>
      </c>
      <c r="C1131" s="98">
        <v>4</v>
      </c>
      <c r="D1131" s="98">
        <v>39</v>
      </c>
      <c r="E1131" s="98">
        <v>35.780099999999997</v>
      </c>
    </row>
    <row r="1132" spans="1:5">
      <c r="A1132" s="98">
        <v>1132</v>
      </c>
      <c r="B1132" s="98">
        <v>8.2577999999999996</v>
      </c>
      <c r="C1132" s="98">
        <v>4</v>
      </c>
      <c r="D1132" s="98">
        <v>40</v>
      </c>
      <c r="E1132" s="98">
        <v>34.6173</v>
      </c>
    </row>
    <row r="1133" spans="1:5">
      <c r="A1133" s="98">
        <v>1133</v>
      </c>
      <c r="B1133" s="98">
        <v>7.8936999999999999</v>
      </c>
      <c r="C1133" s="98">
        <v>4</v>
      </c>
      <c r="D1133" s="98">
        <v>41</v>
      </c>
      <c r="E1133" s="98">
        <v>33.491700000000002</v>
      </c>
    </row>
    <row r="1134" spans="1:5">
      <c r="A1134" s="98">
        <v>1134</v>
      </c>
      <c r="B1134" s="98">
        <v>7.6666999999999996</v>
      </c>
      <c r="C1134" s="98">
        <v>4</v>
      </c>
      <c r="D1134" s="98">
        <v>42</v>
      </c>
      <c r="E1134" s="98">
        <v>33.462000000000003</v>
      </c>
    </row>
    <row r="1135" spans="1:5">
      <c r="A1135" s="98">
        <v>1135</v>
      </c>
      <c r="B1135" s="98">
        <v>7.3883999999999999</v>
      </c>
      <c r="C1135" s="98">
        <v>4</v>
      </c>
      <c r="D1135" s="98">
        <v>43</v>
      </c>
      <c r="E1135" s="98">
        <v>33.1248</v>
      </c>
    </row>
    <row r="1136" spans="1:5">
      <c r="A1136" s="98">
        <v>1136</v>
      </c>
      <c r="B1136" s="98">
        <v>7.0628000000000002</v>
      </c>
      <c r="C1136" s="98">
        <v>4</v>
      </c>
      <c r="D1136" s="98">
        <v>44</v>
      </c>
      <c r="E1136" s="98">
        <v>32.470199999999998</v>
      </c>
    </row>
    <row r="1137" spans="1:5">
      <c r="A1137" s="98">
        <v>1137</v>
      </c>
      <c r="B1137" s="98">
        <v>6.6958000000000002</v>
      </c>
      <c r="C1137" s="98">
        <v>4</v>
      </c>
      <c r="D1137" s="98">
        <v>45</v>
      </c>
      <c r="E1137" s="98">
        <v>31.504899999999999</v>
      </c>
    </row>
    <row r="1138" spans="1:5">
      <c r="A1138" s="98">
        <v>1138</v>
      </c>
      <c r="B1138" s="98">
        <v>6.2949000000000002</v>
      </c>
      <c r="C1138" s="98">
        <v>4</v>
      </c>
      <c r="D1138" s="98">
        <v>46</v>
      </c>
      <c r="E1138" s="98">
        <v>30.253399999999999</v>
      </c>
    </row>
    <row r="1139" spans="1:5">
      <c r="A1139" s="98">
        <v>1139</v>
      </c>
      <c r="B1139" s="98">
        <v>5.8689999999999998</v>
      </c>
      <c r="C1139" s="98">
        <v>4</v>
      </c>
      <c r="D1139" s="98">
        <v>47</v>
      </c>
      <c r="E1139" s="98">
        <v>28.755199999999999</v>
      </c>
    </row>
    <row r="1140" spans="1:5">
      <c r="A1140" s="98">
        <v>1140</v>
      </c>
      <c r="B1140" s="98">
        <v>5.4279999999999999</v>
      </c>
      <c r="C1140" s="98">
        <v>4</v>
      </c>
      <c r="D1140" s="98">
        <v>48</v>
      </c>
      <c r="E1140" s="98">
        <v>27.061499999999999</v>
      </c>
    </row>
    <row r="1141" spans="1:5">
      <c r="A1141" s="98">
        <v>1141</v>
      </c>
      <c r="B1141" s="98">
        <v>4.9825999999999997</v>
      </c>
      <c r="C1141" s="98">
        <v>4</v>
      </c>
      <c r="D1141" s="98">
        <v>49</v>
      </c>
      <c r="E1141" s="98">
        <v>25.229700000000001</v>
      </c>
    </row>
    <row r="1142" spans="1:5">
      <c r="A1142" s="98">
        <v>1142</v>
      </c>
      <c r="B1142" s="98">
        <v>5.1578999999999997</v>
      </c>
      <c r="C1142" s="98">
        <v>4</v>
      </c>
      <c r="D1142" s="98">
        <v>50</v>
      </c>
      <c r="E1142" s="98">
        <v>26.225899999999999</v>
      </c>
    </row>
    <row r="1143" spans="1:5">
      <c r="A1143" s="98">
        <v>1143</v>
      </c>
      <c r="B1143" s="98">
        <v>5.3192000000000004</v>
      </c>
      <c r="C1143" s="98">
        <v>4</v>
      </c>
      <c r="D1143" s="98">
        <v>51</v>
      </c>
      <c r="E1143" s="98">
        <v>27.1539</v>
      </c>
    </row>
    <row r="1144" spans="1:5">
      <c r="A1144" s="98">
        <v>1144</v>
      </c>
      <c r="B1144" s="98">
        <v>5.4612999999999996</v>
      </c>
      <c r="C1144" s="98">
        <v>4</v>
      </c>
      <c r="D1144" s="98">
        <v>52</v>
      </c>
      <c r="E1144" s="98">
        <v>27.988199999999999</v>
      </c>
    </row>
    <row r="1145" spans="1:5">
      <c r="A1145" s="98">
        <v>1145</v>
      </c>
      <c r="B1145" s="98">
        <v>5.5788000000000002</v>
      </c>
      <c r="C1145" s="98">
        <v>4</v>
      </c>
      <c r="D1145" s="98">
        <v>53</v>
      </c>
      <c r="E1145" s="98">
        <v>28.702999999999999</v>
      </c>
    </row>
    <row r="1146" spans="1:5">
      <c r="A1146" s="98">
        <v>1146</v>
      </c>
      <c r="B1146" s="98">
        <v>5.6668000000000003</v>
      </c>
      <c r="C1146" s="98">
        <v>4</v>
      </c>
      <c r="D1146" s="98">
        <v>54</v>
      </c>
      <c r="E1146" s="98">
        <v>29.273800000000001</v>
      </c>
    </row>
    <row r="1147" spans="1:5">
      <c r="A1147" s="98">
        <v>1147</v>
      </c>
      <c r="B1147" s="98">
        <v>5.7210000000000001</v>
      </c>
      <c r="C1147" s="98">
        <v>4</v>
      </c>
      <c r="D1147" s="98">
        <v>55</v>
      </c>
      <c r="E1147" s="98">
        <v>29.679500000000001</v>
      </c>
    </row>
    <row r="1148" spans="1:5">
      <c r="A1148" s="98">
        <v>1148</v>
      </c>
      <c r="B1148" s="98">
        <v>5.7386999999999997</v>
      </c>
      <c r="C1148" s="98">
        <v>4</v>
      </c>
      <c r="D1148" s="98">
        <v>56</v>
      </c>
      <c r="E1148" s="98">
        <v>29.9041</v>
      </c>
    </row>
    <row r="1149" spans="1:5">
      <c r="A1149" s="98">
        <v>1149</v>
      </c>
      <c r="B1149" s="98">
        <v>5.7184999999999997</v>
      </c>
      <c r="C1149" s="98">
        <v>4</v>
      </c>
      <c r="D1149" s="98">
        <v>57</v>
      </c>
      <c r="E1149" s="98">
        <v>29.938500000000001</v>
      </c>
    </row>
    <row r="1150" spans="1:5">
      <c r="A1150" s="98">
        <v>1150</v>
      </c>
      <c r="B1150" s="98">
        <v>5.6609999999999996</v>
      </c>
      <c r="C1150" s="98">
        <v>4</v>
      </c>
      <c r="D1150" s="98">
        <v>58</v>
      </c>
      <c r="E1150" s="98">
        <v>29.7807</v>
      </c>
    </row>
    <row r="1151" spans="1:5">
      <c r="A1151" s="98">
        <v>1151</v>
      </c>
      <c r="B1151" s="98">
        <v>5.5683999999999996</v>
      </c>
      <c r="C1151" s="98">
        <v>4</v>
      </c>
      <c r="D1151" s="98">
        <v>59</v>
      </c>
      <c r="E1151" s="98">
        <v>29.436900000000001</v>
      </c>
    </row>
    <row r="1152" spans="1:5">
      <c r="A1152" s="98">
        <v>1152</v>
      </c>
      <c r="B1152" s="98">
        <v>5.4443000000000001</v>
      </c>
      <c r="C1152" s="98">
        <v>4</v>
      </c>
      <c r="D1152" s="98">
        <v>60</v>
      </c>
      <c r="E1152" s="98">
        <v>28.919699999999999</v>
      </c>
    </row>
    <row r="1153" spans="1:5">
      <c r="A1153" s="98">
        <v>1153</v>
      </c>
      <c r="B1153" s="98">
        <v>5.2934000000000001</v>
      </c>
      <c r="C1153" s="98">
        <v>4</v>
      </c>
      <c r="D1153" s="98">
        <v>61</v>
      </c>
      <c r="E1153" s="98">
        <v>28.247599999999998</v>
      </c>
    </row>
    <row r="1154" spans="1:5">
      <c r="A1154" s="98">
        <v>1154</v>
      </c>
      <c r="B1154" s="98">
        <v>5.1208999999999998</v>
      </c>
      <c r="C1154" s="98">
        <v>4</v>
      </c>
      <c r="D1154" s="98">
        <v>62</v>
      </c>
      <c r="E1154" s="98">
        <v>27.443000000000001</v>
      </c>
    </row>
    <row r="1155" spans="1:5">
      <c r="A1155" s="98">
        <v>1155</v>
      </c>
      <c r="B1155" s="98">
        <v>4.9321999999999999</v>
      </c>
      <c r="C1155" s="98">
        <v>4</v>
      </c>
      <c r="D1155" s="98">
        <v>63</v>
      </c>
      <c r="E1155" s="98">
        <v>26.530799999999999</v>
      </c>
    </row>
    <row r="1156" spans="1:5">
      <c r="A1156" s="98">
        <v>1156</v>
      </c>
      <c r="B1156" s="98">
        <v>4.7321999999999997</v>
      </c>
      <c r="C1156" s="98">
        <v>4</v>
      </c>
      <c r="D1156" s="98">
        <v>64</v>
      </c>
      <c r="E1156" s="98">
        <v>25.536200000000001</v>
      </c>
    </row>
    <row r="1157" spans="1:5">
      <c r="A1157" s="98">
        <v>1157</v>
      </c>
      <c r="B1157" s="98">
        <v>4.8357999999999999</v>
      </c>
      <c r="C1157" s="98">
        <v>4</v>
      </c>
      <c r="D1157" s="98">
        <v>65</v>
      </c>
      <c r="E1157" s="98">
        <v>26.382100000000001</v>
      </c>
    </row>
    <row r="1158" spans="1:5">
      <c r="A1158" s="98">
        <v>1158</v>
      </c>
      <c r="B1158" s="98">
        <v>4.9499000000000004</v>
      </c>
      <c r="C1158" s="98">
        <v>4</v>
      </c>
      <c r="D1158" s="98">
        <v>66</v>
      </c>
      <c r="E1158" s="98">
        <v>26.779</v>
      </c>
    </row>
    <row r="1159" spans="1:5">
      <c r="A1159" s="98">
        <v>1159</v>
      </c>
      <c r="B1159" s="98">
        <v>4.9928999999999997</v>
      </c>
      <c r="C1159" s="98">
        <v>4</v>
      </c>
      <c r="D1159" s="98">
        <v>67</v>
      </c>
      <c r="E1159" s="98">
        <v>26.384499999999999</v>
      </c>
    </row>
    <row r="1160" spans="1:5">
      <c r="A1160" s="98">
        <v>1160</v>
      </c>
      <c r="B1160" s="98">
        <v>5.3882000000000003</v>
      </c>
      <c r="C1160" s="98">
        <v>4</v>
      </c>
      <c r="D1160" s="98">
        <v>68</v>
      </c>
      <c r="E1160" s="98">
        <v>28.19</v>
      </c>
    </row>
    <row r="1161" spans="1:5">
      <c r="A1161" s="98">
        <v>1161</v>
      </c>
      <c r="B1161" s="98">
        <v>5.4428999999999998</v>
      </c>
      <c r="C1161" s="98">
        <v>4</v>
      </c>
      <c r="D1161" s="98">
        <v>69</v>
      </c>
      <c r="E1161" s="98">
        <v>28.918199999999999</v>
      </c>
    </row>
    <row r="1162" spans="1:5">
      <c r="A1162" s="98">
        <v>1162</v>
      </c>
      <c r="B1162" s="98">
        <v>5.2499000000000002</v>
      </c>
      <c r="C1162" s="98">
        <v>4</v>
      </c>
      <c r="D1162" s="98">
        <v>70</v>
      </c>
      <c r="E1162" s="98">
        <v>28.939599999999999</v>
      </c>
    </row>
    <row r="1163" spans="1:5">
      <c r="A1163" s="98">
        <v>1163</v>
      </c>
      <c r="B1163" s="98">
        <v>5.0267999999999997</v>
      </c>
      <c r="C1163" s="98">
        <v>4</v>
      </c>
      <c r="D1163" s="98">
        <v>71</v>
      </c>
      <c r="E1163" s="98">
        <v>28.610499999999998</v>
      </c>
    </row>
    <row r="1164" spans="1:5">
      <c r="A1164" s="98">
        <v>1164</v>
      </c>
      <c r="B1164" s="98">
        <v>4.7878999999999996</v>
      </c>
      <c r="C1164" s="98">
        <v>4</v>
      </c>
      <c r="D1164" s="98">
        <v>72</v>
      </c>
      <c r="E1164" s="98">
        <v>27.930800000000001</v>
      </c>
    </row>
    <row r="1165" spans="1:5">
      <c r="A1165" s="98">
        <v>1165</v>
      </c>
      <c r="B1165" s="98">
        <v>4.5457999999999998</v>
      </c>
      <c r="C1165" s="98">
        <v>4</v>
      </c>
      <c r="D1165" s="98">
        <v>73</v>
      </c>
      <c r="E1165" s="98">
        <v>26.926300000000001</v>
      </c>
    </row>
    <row r="1166" spans="1:5">
      <c r="A1166" s="98">
        <v>1166</v>
      </c>
      <c r="B1166" s="98">
        <v>4.3102</v>
      </c>
      <c r="C1166" s="98">
        <v>4</v>
      </c>
      <c r="D1166" s="98">
        <v>74</v>
      </c>
      <c r="E1166" s="98">
        <v>25.646100000000001</v>
      </c>
    </row>
    <row r="1167" spans="1:5">
      <c r="A1167" s="98">
        <v>1167</v>
      </c>
      <c r="B1167" s="98">
        <v>4.4924999999999997</v>
      </c>
      <c r="C1167" s="98">
        <v>4</v>
      </c>
      <c r="D1167" s="98">
        <v>75</v>
      </c>
      <c r="E1167" s="98">
        <v>26.5472</v>
      </c>
    </row>
    <row r="1168" spans="1:5">
      <c r="A1168" s="98">
        <v>1168</v>
      </c>
      <c r="B1168" s="98">
        <v>4.7842000000000002</v>
      </c>
      <c r="C1168" s="98">
        <v>4</v>
      </c>
      <c r="D1168" s="98">
        <v>76</v>
      </c>
      <c r="E1168" s="98">
        <v>28.004200000000001</v>
      </c>
    </row>
    <row r="1169" spans="1:5">
      <c r="A1169" s="98">
        <v>1169</v>
      </c>
      <c r="B1169" s="98">
        <v>5.0788000000000002</v>
      </c>
      <c r="C1169" s="98">
        <v>4</v>
      </c>
      <c r="D1169" s="98">
        <v>77</v>
      </c>
      <c r="E1169" s="98">
        <v>29.406600000000001</v>
      </c>
    </row>
    <row r="1170" spans="1:5">
      <c r="A1170" s="98">
        <v>1170</v>
      </c>
      <c r="B1170" s="98">
        <v>5.3705999999999996</v>
      </c>
      <c r="C1170" s="98">
        <v>4</v>
      </c>
      <c r="D1170" s="98">
        <v>78</v>
      </c>
      <c r="E1170" s="98">
        <v>30.722000000000001</v>
      </c>
    </row>
    <row r="1171" spans="1:5">
      <c r="A1171" s="98">
        <v>1171</v>
      </c>
      <c r="B1171" s="98">
        <v>5.6534000000000004</v>
      </c>
      <c r="C1171" s="98">
        <v>4</v>
      </c>
      <c r="D1171" s="98">
        <v>79</v>
      </c>
      <c r="E1171" s="98">
        <v>31.917200000000001</v>
      </c>
    </row>
    <row r="1172" spans="1:5">
      <c r="A1172" s="98">
        <v>1172</v>
      </c>
      <c r="B1172" s="98">
        <v>5.9206000000000003</v>
      </c>
      <c r="C1172" s="98">
        <v>4</v>
      </c>
      <c r="D1172" s="98">
        <v>80</v>
      </c>
      <c r="E1172" s="98">
        <v>32.9602</v>
      </c>
    </row>
    <row r="1173" spans="1:5">
      <c r="A1173" s="98">
        <v>1173</v>
      </c>
      <c r="B1173" s="98">
        <v>6.1657000000000002</v>
      </c>
      <c r="C1173" s="98">
        <v>4</v>
      </c>
      <c r="D1173" s="98">
        <v>81</v>
      </c>
      <c r="E1173" s="98">
        <v>33.822200000000002</v>
      </c>
    </row>
    <row r="1174" spans="1:5">
      <c r="A1174" s="98">
        <v>1174</v>
      </c>
      <c r="B1174" s="98">
        <v>6.3826000000000001</v>
      </c>
      <c r="C1174" s="98">
        <v>4</v>
      </c>
      <c r="D1174" s="98">
        <v>82</v>
      </c>
      <c r="E1174" s="98">
        <v>34.480200000000004</v>
      </c>
    </row>
    <row r="1175" spans="1:5">
      <c r="A1175" s="98">
        <v>1175</v>
      </c>
      <c r="B1175" s="98">
        <v>6.5664999999999996</v>
      </c>
      <c r="C1175" s="98">
        <v>4</v>
      </c>
      <c r="D1175" s="98">
        <v>83</v>
      </c>
      <c r="E1175" s="98">
        <v>34.918799999999997</v>
      </c>
    </row>
    <row r="1176" spans="1:5">
      <c r="A1176" s="98">
        <v>1176</v>
      </c>
      <c r="B1176" s="98">
        <v>6.7138</v>
      </c>
      <c r="C1176" s="98">
        <v>4</v>
      </c>
      <c r="D1176" s="98">
        <v>84</v>
      </c>
      <c r="E1176" s="98">
        <v>35.130899999999997</v>
      </c>
    </row>
    <row r="1177" spans="1:5">
      <c r="A1177" s="98">
        <v>1177</v>
      </c>
      <c r="B1177" s="98">
        <v>6.8223000000000003</v>
      </c>
      <c r="C1177" s="98">
        <v>4</v>
      </c>
      <c r="D1177" s="98">
        <v>85</v>
      </c>
      <c r="E1177" s="98">
        <v>35.118299999999998</v>
      </c>
    </row>
    <row r="1178" spans="1:5">
      <c r="A1178" s="98">
        <v>1178</v>
      </c>
      <c r="B1178" s="98">
        <v>6.8918999999999997</v>
      </c>
      <c r="C1178" s="98">
        <v>4</v>
      </c>
      <c r="D1178" s="98">
        <v>86</v>
      </c>
      <c r="E1178" s="98">
        <v>34.891300000000001</v>
      </c>
    </row>
    <row r="1179" spans="1:5">
      <c r="A1179" s="98">
        <v>1179</v>
      </c>
      <c r="B1179" s="98">
        <v>6.7580999999999998</v>
      </c>
      <c r="C1179" s="98">
        <v>4</v>
      </c>
      <c r="D1179" s="98">
        <v>87</v>
      </c>
      <c r="E1179" s="98">
        <v>34.711399999999998</v>
      </c>
    </row>
    <row r="1180" spans="1:5">
      <c r="A1180" s="98">
        <v>1180</v>
      </c>
      <c r="B1180" s="98">
        <v>6.5136000000000003</v>
      </c>
      <c r="C1180" s="98">
        <v>4</v>
      </c>
      <c r="D1180" s="98">
        <v>88</v>
      </c>
      <c r="E1180" s="98">
        <v>34.404299999999999</v>
      </c>
    </row>
    <row r="1181" spans="1:5">
      <c r="A1181" s="98">
        <v>1181</v>
      </c>
      <c r="B1181" s="98">
        <v>6.2313999999999998</v>
      </c>
      <c r="C1181" s="98">
        <v>4</v>
      </c>
      <c r="D1181" s="98">
        <v>89</v>
      </c>
      <c r="E1181" s="98">
        <v>33.851999999999997</v>
      </c>
    </row>
    <row r="1182" spans="1:5">
      <c r="A1182" s="98">
        <v>1182</v>
      </c>
      <c r="B1182" s="98">
        <v>5.9157000000000002</v>
      </c>
      <c r="C1182" s="98">
        <v>4</v>
      </c>
      <c r="D1182" s="98">
        <v>90</v>
      </c>
      <c r="E1182" s="98">
        <v>33.057600000000001</v>
      </c>
    </row>
    <row r="1183" spans="1:5">
      <c r="A1183" s="98">
        <v>1183</v>
      </c>
      <c r="B1183" s="98">
        <v>5.5721999999999996</v>
      </c>
      <c r="C1183" s="98">
        <v>4</v>
      </c>
      <c r="D1183" s="98">
        <v>91</v>
      </c>
      <c r="E1183" s="98">
        <v>32.034500000000001</v>
      </c>
    </row>
    <row r="1184" spans="1:5">
      <c r="A1184" s="98">
        <v>1184</v>
      </c>
      <c r="B1184" s="98">
        <v>5.2076000000000002</v>
      </c>
      <c r="C1184" s="98">
        <v>4</v>
      </c>
      <c r="D1184" s="98">
        <v>92</v>
      </c>
      <c r="E1184" s="98">
        <v>30.805900000000001</v>
      </c>
    </row>
    <row r="1185" spans="1:5">
      <c r="A1185" s="98">
        <v>1185</v>
      </c>
      <c r="B1185" s="98">
        <v>4.8292999999999999</v>
      </c>
      <c r="C1185" s="98">
        <v>4</v>
      </c>
      <c r="D1185" s="98">
        <v>93</v>
      </c>
      <c r="E1185" s="98">
        <v>29.4026</v>
      </c>
    </row>
    <row r="1186" spans="1:5">
      <c r="A1186" s="98">
        <v>1186</v>
      </c>
      <c r="B1186" s="98">
        <v>4.4448999999999996</v>
      </c>
      <c r="C1186" s="98">
        <v>4</v>
      </c>
      <c r="D1186" s="98">
        <v>94</v>
      </c>
      <c r="E1186" s="98">
        <v>27.8611</v>
      </c>
    </row>
    <row r="1187" spans="1:5">
      <c r="A1187" s="98">
        <v>1187</v>
      </c>
      <c r="B1187" s="98">
        <v>4.0617000000000001</v>
      </c>
      <c r="C1187" s="98">
        <v>4</v>
      </c>
      <c r="D1187" s="98">
        <v>95</v>
      </c>
      <c r="E1187" s="98">
        <v>26.220099999999999</v>
      </c>
    </row>
    <row r="1188" spans="1:5">
      <c r="A1188" s="98">
        <v>1188</v>
      </c>
      <c r="B1188" s="98">
        <v>3.6859999999999999</v>
      </c>
      <c r="C1188" s="98">
        <v>4</v>
      </c>
      <c r="D1188" s="98">
        <v>96</v>
      </c>
      <c r="E1188" s="98">
        <v>24.5182</v>
      </c>
    </row>
    <row r="1189" spans="1:5">
      <c r="A1189" s="98">
        <v>1189</v>
      </c>
      <c r="B1189" s="98">
        <v>3.3233999999999999</v>
      </c>
      <c r="C1189" s="98">
        <v>4</v>
      </c>
      <c r="D1189" s="98">
        <v>97</v>
      </c>
      <c r="E1189" s="98">
        <v>22.791699999999999</v>
      </c>
    </row>
    <row r="1190" spans="1:5">
      <c r="A1190" s="98">
        <v>1190</v>
      </c>
      <c r="B1190" s="98">
        <v>3.6187999999999998</v>
      </c>
      <c r="C1190" s="98">
        <v>4</v>
      </c>
      <c r="D1190" s="98">
        <v>98</v>
      </c>
      <c r="E1190" s="98">
        <v>23.4497</v>
      </c>
    </row>
    <row r="1191" spans="1:5">
      <c r="A1191" s="98">
        <v>1191</v>
      </c>
      <c r="B1191" s="98">
        <v>3.5796000000000001</v>
      </c>
      <c r="C1191" s="98">
        <v>4</v>
      </c>
      <c r="D1191" s="98">
        <v>99</v>
      </c>
      <c r="E1191" s="98">
        <v>23.6083</v>
      </c>
    </row>
    <row r="1192" spans="1:5">
      <c r="A1192" s="98">
        <v>1192</v>
      </c>
      <c r="B1192" s="98">
        <v>3.4817999999999998</v>
      </c>
      <c r="C1192" s="98">
        <v>4</v>
      </c>
      <c r="D1192" s="98">
        <v>100</v>
      </c>
      <c r="E1192" s="98">
        <v>23.443000000000001</v>
      </c>
    </row>
    <row r="1193" spans="1:5">
      <c r="A1193" s="98">
        <v>1193</v>
      </c>
      <c r="B1193" s="98">
        <v>3.3224</v>
      </c>
      <c r="C1193" s="98">
        <v>4</v>
      </c>
      <c r="D1193" s="98">
        <v>101</v>
      </c>
      <c r="E1193" s="98">
        <v>22.935600000000001</v>
      </c>
    </row>
    <row r="1194" spans="1:5">
      <c r="A1194" s="98">
        <v>1194</v>
      </c>
      <c r="B1194" s="98">
        <v>3.1070000000000002</v>
      </c>
      <c r="C1194" s="98">
        <v>4</v>
      </c>
      <c r="D1194" s="98">
        <v>102</v>
      </c>
      <c r="E1194" s="98">
        <v>22.1023</v>
      </c>
    </row>
    <row r="1195" spans="1:5">
      <c r="A1195" s="98">
        <v>1195</v>
      </c>
      <c r="B1195" s="98">
        <v>2.9657</v>
      </c>
      <c r="C1195" s="98">
        <v>4</v>
      </c>
      <c r="D1195" s="98">
        <v>103</v>
      </c>
      <c r="E1195" s="98">
        <v>21.837599999999998</v>
      </c>
    </row>
    <row r="1196" spans="1:5">
      <c r="A1196" s="98">
        <v>1196</v>
      </c>
      <c r="B1196" s="98">
        <v>2.9036</v>
      </c>
      <c r="C1196" s="98">
        <v>4</v>
      </c>
      <c r="D1196" s="98">
        <v>104</v>
      </c>
      <c r="E1196" s="98">
        <v>22.0732</v>
      </c>
    </row>
    <row r="1197" spans="1:5">
      <c r="A1197" s="98">
        <v>1197</v>
      </c>
      <c r="B1197" s="98">
        <v>2.8155999999999999</v>
      </c>
      <c r="C1197" s="98">
        <v>4</v>
      </c>
      <c r="D1197" s="98">
        <v>105</v>
      </c>
      <c r="E1197" s="98">
        <v>21.929400000000001</v>
      </c>
    </row>
    <row r="1198" spans="1:5">
      <c r="A1198" s="98">
        <v>1198</v>
      </c>
      <c r="B1198" s="98">
        <v>2.7185999999999999</v>
      </c>
      <c r="C1198" s="98">
        <v>4</v>
      </c>
      <c r="D1198" s="98">
        <v>106</v>
      </c>
      <c r="E1198" s="98">
        <v>21.445</v>
      </c>
    </row>
    <row r="1199" spans="1:5">
      <c r="A1199" s="98">
        <v>1199</v>
      </c>
      <c r="B1199" s="98">
        <v>2.8308</v>
      </c>
      <c r="C1199" s="98">
        <v>4</v>
      </c>
      <c r="D1199" s="98">
        <v>107</v>
      </c>
      <c r="E1199" s="98">
        <v>21.9558</v>
      </c>
    </row>
    <row r="1200" spans="1:5">
      <c r="A1200" s="98">
        <v>1200</v>
      </c>
      <c r="B1200" s="98">
        <v>2.9453999999999998</v>
      </c>
      <c r="C1200" s="98">
        <v>4</v>
      </c>
      <c r="D1200" s="98">
        <v>108</v>
      </c>
      <c r="E1200" s="98">
        <v>22.3188</v>
      </c>
    </row>
    <row r="1201" spans="1:5">
      <c r="A1201" s="98">
        <v>1201</v>
      </c>
      <c r="B1201" s="98">
        <v>3.0323000000000002</v>
      </c>
      <c r="C1201" s="98">
        <v>4</v>
      </c>
      <c r="D1201" s="98">
        <v>109</v>
      </c>
      <c r="E1201" s="98">
        <v>22.376000000000001</v>
      </c>
    </row>
    <row r="1202" spans="1:5">
      <c r="A1202" s="98">
        <v>1202</v>
      </c>
      <c r="B1202" s="98">
        <v>3.0872000000000002</v>
      </c>
      <c r="C1202" s="98">
        <v>4</v>
      </c>
      <c r="D1202" s="98">
        <v>110</v>
      </c>
      <c r="E1202" s="98">
        <v>22.136500000000002</v>
      </c>
    </row>
    <row r="1203" spans="1:5">
      <c r="A1203" s="98">
        <v>1203</v>
      </c>
      <c r="B1203" s="98">
        <v>3.2637</v>
      </c>
      <c r="C1203" s="98">
        <v>4</v>
      </c>
      <c r="D1203" s="98">
        <v>111</v>
      </c>
      <c r="E1203" s="98">
        <v>22.255800000000001</v>
      </c>
    </row>
    <row r="1204" spans="1:5">
      <c r="A1204" s="98">
        <v>1204</v>
      </c>
      <c r="B1204" s="98">
        <v>3.3696999999999999</v>
      </c>
      <c r="C1204" s="98">
        <v>4</v>
      </c>
      <c r="D1204" s="98">
        <v>112</v>
      </c>
      <c r="E1204" s="98">
        <v>22.272500000000001</v>
      </c>
    </row>
    <row r="1205" spans="1:5">
      <c r="A1205" s="98">
        <v>1205</v>
      </c>
      <c r="B1205" s="98">
        <v>3.3363</v>
      </c>
      <c r="C1205" s="98">
        <v>4</v>
      </c>
      <c r="D1205" s="98">
        <v>113</v>
      </c>
      <c r="E1205" s="98">
        <v>22.0944</v>
      </c>
    </row>
    <row r="1206" spans="1:5">
      <c r="A1206" s="98">
        <v>1206</v>
      </c>
      <c r="B1206" s="98">
        <v>3.3041999999999998</v>
      </c>
      <c r="C1206" s="98">
        <v>4</v>
      </c>
      <c r="D1206" s="98">
        <v>114</v>
      </c>
      <c r="E1206" s="98">
        <v>21.729399999999998</v>
      </c>
    </row>
    <row r="1207" spans="1:5">
      <c r="A1207" s="98">
        <v>1207</v>
      </c>
      <c r="B1207" s="98">
        <v>3.2738999999999998</v>
      </c>
      <c r="C1207" s="98">
        <v>4</v>
      </c>
      <c r="D1207" s="98">
        <v>115</v>
      </c>
      <c r="E1207" s="98">
        <v>21.176200000000001</v>
      </c>
    </row>
    <row r="1208" spans="1:5">
      <c r="A1208" s="98">
        <v>1208</v>
      </c>
      <c r="B1208" s="98">
        <v>3.2442000000000002</v>
      </c>
      <c r="C1208" s="98">
        <v>4</v>
      </c>
      <c r="D1208" s="98">
        <v>116</v>
      </c>
      <c r="E1208" s="98">
        <v>20.4407</v>
      </c>
    </row>
    <row r="1209" spans="1:5">
      <c r="A1209" s="98">
        <v>1209</v>
      </c>
      <c r="B1209" s="98">
        <v>3.2124000000000001</v>
      </c>
      <c r="C1209" s="98">
        <v>4</v>
      </c>
      <c r="D1209" s="98">
        <v>117</v>
      </c>
      <c r="E1209" s="98">
        <v>19.536200000000001</v>
      </c>
    </row>
    <row r="1210" spans="1:5">
      <c r="A1210" s="98">
        <v>1210</v>
      </c>
      <c r="B1210" s="98">
        <v>3.1751</v>
      </c>
      <c r="C1210" s="98">
        <v>4</v>
      </c>
      <c r="D1210" s="98">
        <v>118</v>
      </c>
      <c r="E1210" s="98">
        <v>18.482399999999998</v>
      </c>
    </row>
    <row r="1211" spans="1:5">
      <c r="A1211" s="98">
        <v>1211</v>
      </c>
      <c r="B1211" s="98">
        <v>3.1294</v>
      </c>
      <c r="C1211" s="98">
        <v>4</v>
      </c>
      <c r="D1211" s="98">
        <v>119</v>
      </c>
      <c r="E1211" s="98">
        <v>17.305299999999999</v>
      </c>
    </row>
    <row r="1212" spans="1:5">
      <c r="A1212" s="98">
        <v>1212</v>
      </c>
      <c r="B1212" s="98">
        <v>3.1202999999999999</v>
      </c>
      <c r="C1212" s="98">
        <v>4</v>
      </c>
      <c r="D1212" s="98">
        <v>120</v>
      </c>
      <c r="E1212" s="98">
        <v>16.613399999999999</v>
      </c>
    </row>
    <row r="1213" spans="1:5">
      <c r="A1213" s="98">
        <v>1213</v>
      </c>
      <c r="B1213" s="98">
        <v>3.2107000000000001</v>
      </c>
      <c r="C1213" s="98">
        <v>4</v>
      </c>
      <c r="D1213" s="98">
        <v>121</v>
      </c>
      <c r="E1213" s="98">
        <v>17.239000000000001</v>
      </c>
    </row>
    <row r="1214" spans="1:5">
      <c r="A1214" s="98">
        <v>1214</v>
      </c>
      <c r="B1214" s="98">
        <v>3.2907999999999999</v>
      </c>
      <c r="C1214" s="98">
        <v>4</v>
      </c>
      <c r="D1214" s="98">
        <v>122</v>
      </c>
      <c r="E1214" s="98">
        <v>17.849299999999999</v>
      </c>
    </row>
    <row r="1215" spans="1:5">
      <c r="A1215" s="98">
        <v>1215</v>
      </c>
      <c r="B1215" s="98">
        <v>3.3580000000000001</v>
      </c>
      <c r="C1215" s="98">
        <v>4</v>
      </c>
      <c r="D1215" s="98">
        <v>123</v>
      </c>
      <c r="E1215" s="98">
        <v>18.4361</v>
      </c>
    </row>
    <row r="1216" spans="1:5">
      <c r="A1216" s="98">
        <v>1216</v>
      </c>
      <c r="B1216" s="98">
        <v>3.4097</v>
      </c>
      <c r="C1216" s="98">
        <v>4</v>
      </c>
      <c r="D1216" s="98">
        <v>124</v>
      </c>
      <c r="E1216" s="98">
        <v>18.989999999999998</v>
      </c>
    </row>
    <row r="1217" spans="1:5">
      <c r="A1217" s="98">
        <v>1217</v>
      </c>
      <c r="B1217" s="98">
        <v>3.4430999999999998</v>
      </c>
      <c r="C1217" s="98">
        <v>4</v>
      </c>
      <c r="D1217" s="98">
        <v>125</v>
      </c>
      <c r="E1217" s="98">
        <v>19.5016</v>
      </c>
    </row>
    <row r="1218" spans="1:5">
      <c r="A1218" s="98">
        <v>1218</v>
      </c>
      <c r="B1218" s="98">
        <v>3.456</v>
      </c>
      <c r="C1218" s="98">
        <v>4</v>
      </c>
      <c r="D1218" s="98">
        <v>126</v>
      </c>
      <c r="E1218" s="98">
        <v>19.961400000000001</v>
      </c>
    </row>
    <row r="1219" spans="1:5">
      <c r="A1219" s="98">
        <v>1219</v>
      </c>
      <c r="B1219" s="98">
        <v>3.4466000000000001</v>
      </c>
      <c r="C1219" s="98">
        <v>4</v>
      </c>
      <c r="D1219" s="98">
        <v>127</v>
      </c>
      <c r="E1219" s="98">
        <v>20.360399999999998</v>
      </c>
    </row>
    <row r="1220" spans="1:5">
      <c r="A1220" s="98">
        <v>1220</v>
      </c>
      <c r="B1220" s="98">
        <v>3.4140000000000001</v>
      </c>
      <c r="C1220" s="98">
        <v>4</v>
      </c>
      <c r="D1220" s="98">
        <v>128</v>
      </c>
      <c r="E1220" s="98">
        <v>20.6905</v>
      </c>
    </row>
    <row r="1221" spans="1:5">
      <c r="A1221" s="98">
        <v>1221</v>
      </c>
      <c r="B1221" s="98">
        <v>3.3580999999999999</v>
      </c>
      <c r="C1221" s="98">
        <v>4</v>
      </c>
      <c r="D1221" s="98">
        <v>129</v>
      </c>
      <c r="E1221" s="98">
        <v>20.9452</v>
      </c>
    </row>
    <row r="1222" spans="1:5">
      <c r="A1222" s="98">
        <v>1222</v>
      </c>
      <c r="B1222" s="98">
        <v>3.2801</v>
      </c>
      <c r="C1222" s="98">
        <v>4</v>
      </c>
      <c r="D1222" s="98">
        <v>130</v>
      </c>
      <c r="E1222" s="98">
        <v>21.119499999999999</v>
      </c>
    </row>
    <row r="1223" spans="1:5">
      <c r="A1223" s="98">
        <v>1223</v>
      </c>
      <c r="B1223" s="98">
        <v>3.1821999999999999</v>
      </c>
      <c r="C1223" s="98">
        <v>4</v>
      </c>
      <c r="D1223" s="98">
        <v>131</v>
      </c>
      <c r="E1223" s="98">
        <v>21.210899999999999</v>
      </c>
    </row>
    <row r="1224" spans="1:5">
      <c r="A1224" s="98">
        <v>1224</v>
      </c>
      <c r="B1224" s="98">
        <v>3.0676000000000001</v>
      </c>
      <c r="C1224" s="98">
        <v>4</v>
      </c>
      <c r="D1224" s="98">
        <v>132</v>
      </c>
      <c r="E1224" s="98">
        <v>21.219000000000001</v>
      </c>
    </row>
    <row r="1225" spans="1:5">
      <c r="A1225" s="98">
        <v>1225</v>
      </c>
      <c r="B1225" s="98">
        <v>2.9403999999999999</v>
      </c>
      <c r="C1225" s="98">
        <v>4</v>
      </c>
      <c r="D1225" s="98">
        <v>133</v>
      </c>
      <c r="E1225" s="98">
        <v>21.145700000000001</v>
      </c>
    </row>
    <row r="1226" spans="1:5">
      <c r="A1226" s="98">
        <v>1226</v>
      </c>
      <c r="B1226" s="98">
        <v>2.8050999999999999</v>
      </c>
      <c r="C1226" s="98">
        <v>4</v>
      </c>
      <c r="D1226" s="98">
        <v>134</v>
      </c>
      <c r="E1226" s="98">
        <v>20.994599999999998</v>
      </c>
    </row>
    <row r="1227" spans="1:5">
      <c r="A1227" s="98">
        <v>1227</v>
      </c>
      <c r="B1227" s="98">
        <v>2.6663000000000001</v>
      </c>
      <c r="C1227" s="98">
        <v>4</v>
      </c>
      <c r="D1227" s="98">
        <v>135</v>
      </c>
      <c r="E1227" s="98">
        <v>20.7714</v>
      </c>
    </row>
    <row r="1228" spans="1:5">
      <c r="A1228" s="98">
        <v>1228</v>
      </c>
      <c r="B1228" s="98">
        <v>2.5284</v>
      </c>
      <c r="C1228" s="98">
        <v>4</v>
      </c>
      <c r="D1228" s="98">
        <v>136</v>
      </c>
      <c r="E1228" s="98">
        <v>20.482700000000001</v>
      </c>
    </row>
    <row r="1229" spans="1:5">
      <c r="A1229" s="98">
        <v>1229</v>
      </c>
      <c r="B1229" s="98">
        <v>2.3952</v>
      </c>
      <c r="C1229" s="98">
        <v>4</v>
      </c>
      <c r="D1229" s="98">
        <v>137</v>
      </c>
      <c r="E1229" s="98">
        <v>20.135899999999999</v>
      </c>
    </row>
    <row r="1230" spans="1:5">
      <c r="A1230" s="98">
        <v>1230</v>
      </c>
      <c r="B1230" s="98">
        <v>2.2696000000000001</v>
      </c>
      <c r="C1230" s="98">
        <v>4</v>
      </c>
      <c r="D1230" s="98">
        <v>138</v>
      </c>
      <c r="E1230" s="98">
        <v>19.738700000000001</v>
      </c>
    </row>
    <row r="1231" spans="1:5">
      <c r="A1231" s="98">
        <v>1231</v>
      </c>
      <c r="B1231" s="98">
        <v>2.1539999999999999</v>
      </c>
      <c r="C1231" s="98">
        <v>4</v>
      </c>
      <c r="D1231" s="98">
        <v>139</v>
      </c>
      <c r="E1231" s="98">
        <v>19.298999999999999</v>
      </c>
    </row>
    <row r="1232" spans="1:5">
      <c r="A1232" s="98">
        <v>1232</v>
      </c>
      <c r="B1232" s="98">
        <v>2.0495999999999999</v>
      </c>
      <c r="C1232" s="98">
        <v>4</v>
      </c>
      <c r="D1232" s="98">
        <v>140</v>
      </c>
      <c r="E1232" s="98">
        <v>18.824300000000001</v>
      </c>
    </row>
    <row r="1233" spans="1:5">
      <c r="A1233" s="98">
        <v>1233</v>
      </c>
      <c r="B1233" s="98">
        <v>1.9413</v>
      </c>
      <c r="C1233" s="98">
        <v>4</v>
      </c>
      <c r="D1233" s="98">
        <v>141</v>
      </c>
      <c r="E1233" s="98">
        <v>18.5017</v>
      </c>
    </row>
    <row r="1234" spans="1:5">
      <c r="A1234" s="98">
        <v>1234</v>
      </c>
      <c r="B1234" s="98">
        <v>1.8345</v>
      </c>
      <c r="C1234" s="98">
        <v>4</v>
      </c>
      <c r="D1234" s="98">
        <v>142</v>
      </c>
      <c r="E1234" s="98">
        <v>18.1905</v>
      </c>
    </row>
    <row r="1235" spans="1:5">
      <c r="A1235" s="98">
        <v>1235</v>
      </c>
      <c r="B1235" s="98">
        <v>1.7374000000000001</v>
      </c>
      <c r="C1235" s="98">
        <v>4</v>
      </c>
      <c r="D1235" s="98">
        <v>143</v>
      </c>
      <c r="E1235" s="98">
        <v>17.809200000000001</v>
      </c>
    </row>
    <row r="1236" spans="1:5">
      <c r="A1236" s="98">
        <v>1236</v>
      </c>
      <c r="B1236" s="98">
        <v>1.6521999999999999</v>
      </c>
      <c r="C1236" s="98">
        <v>4</v>
      </c>
      <c r="D1236" s="98">
        <v>144</v>
      </c>
      <c r="E1236" s="98">
        <v>17.361699999999999</v>
      </c>
    </row>
    <row r="1237" spans="1:5">
      <c r="A1237" s="98">
        <v>1237</v>
      </c>
      <c r="B1237" s="98">
        <v>1.5799000000000001</v>
      </c>
      <c r="C1237" s="98">
        <v>4</v>
      </c>
      <c r="D1237" s="98">
        <v>145</v>
      </c>
      <c r="E1237" s="98">
        <v>16.853100000000001</v>
      </c>
    </row>
    <row r="1238" spans="1:5">
      <c r="A1238" s="98">
        <v>1238</v>
      </c>
      <c r="B1238" s="98">
        <v>1.5207999999999999</v>
      </c>
      <c r="C1238" s="98">
        <v>4</v>
      </c>
      <c r="D1238" s="98">
        <v>146</v>
      </c>
      <c r="E1238" s="98">
        <v>16.2897</v>
      </c>
    </row>
    <row r="1239" spans="1:5">
      <c r="A1239" s="98">
        <v>1239</v>
      </c>
      <c r="B1239" s="98">
        <v>1.4742999999999999</v>
      </c>
      <c r="C1239" s="98">
        <v>4</v>
      </c>
      <c r="D1239" s="98">
        <v>147</v>
      </c>
      <c r="E1239" s="98">
        <v>15.6783</v>
      </c>
    </row>
    <row r="1240" spans="1:5">
      <c r="A1240" s="98">
        <v>1240</v>
      </c>
      <c r="B1240" s="98">
        <v>1.4395</v>
      </c>
      <c r="C1240" s="98">
        <v>4</v>
      </c>
      <c r="D1240" s="98">
        <v>148</v>
      </c>
      <c r="E1240" s="98">
        <v>15.027100000000001</v>
      </c>
    </row>
    <row r="1241" spans="1:5">
      <c r="A1241" s="98">
        <v>1241</v>
      </c>
      <c r="B1241" s="98">
        <v>1.4147000000000001</v>
      </c>
      <c r="C1241" s="98">
        <v>4</v>
      </c>
      <c r="D1241" s="98">
        <v>149</v>
      </c>
      <c r="E1241" s="98">
        <v>14.3444</v>
      </c>
    </row>
    <row r="1242" spans="1:5">
      <c r="A1242" s="98">
        <v>1242</v>
      </c>
      <c r="B1242" s="98">
        <v>1.3984000000000001</v>
      </c>
      <c r="C1242" s="98">
        <v>4</v>
      </c>
      <c r="D1242" s="98">
        <v>150</v>
      </c>
      <c r="E1242" s="98">
        <v>13.639099999999999</v>
      </c>
    </row>
    <row r="1243" spans="1:5">
      <c r="A1243" s="98">
        <v>1243</v>
      </c>
      <c r="B1243" s="98">
        <v>1.3887</v>
      </c>
      <c r="C1243" s="98">
        <v>4</v>
      </c>
      <c r="D1243" s="98">
        <v>151</v>
      </c>
      <c r="E1243" s="98">
        <v>12.920199999999999</v>
      </c>
    </row>
    <row r="1244" spans="1:5">
      <c r="A1244" s="98">
        <v>1244</v>
      </c>
      <c r="B1244" s="98">
        <v>1.4278</v>
      </c>
      <c r="C1244" s="98">
        <v>4</v>
      </c>
      <c r="D1244" s="98">
        <v>152</v>
      </c>
      <c r="E1244" s="98">
        <v>12.757999999999999</v>
      </c>
    </row>
    <row r="1245" spans="1:5">
      <c r="A1245" s="98">
        <v>1245</v>
      </c>
      <c r="B1245" s="98">
        <v>1.4762</v>
      </c>
      <c r="C1245" s="98">
        <v>4</v>
      </c>
      <c r="D1245" s="98">
        <v>153</v>
      </c>
      <c r="E1245" s="98">
        <v>12.7959</v>
      </c>
    </row>
    <row r="1246" spans="1:5">
      <c r="A1246" s="98">
        <v>1246</v>
      </c>
      <c r="B1246" s="98">
        <v>1.5072000000000001</v>
      </c>
      <c r="C1246" s="98">
        <v>4</v>
      </c>
      <c r="D1246" s="98">
        <v>154</v>
      </c>
      <c r="E1246" s="98">
        <v>12.753299999999999</v>
      </c>
    </row>
    <row r="1247" spans="1:5">
      <c r="A1247" s="98">
        <v>1247</v>
      </c>
      <c r="B1247" s="98">
        <v>1.5356000000000001</v>
      </c>
      <c r="C1247" s="98">
        <v>4</v>
      </c>
      <c r="D1247" s="98">
        <v>155</v>
      </c>
      <c r="E1247" s="98">
        <v>12.702299999999999</v>
      </c>
    </row>
    <row r="1248" spans="1:5">
      <c r="A1248" s="98">
        <v>1248</v>
      </c>
      <c r="B1248" s="98">
        <v>1.5562</v>
      </c>
      <c r="C1248" s="98">
        <v>4</v>
      </c>
      <c r="D1248" s="98">
        <v>156</v>
      </c>
      <c r="E1248" s="98">
        <v>12.5799</v>
      </c>
    </row>
    <row r="1249" spans="1:5">
      <c r="A1249" s="98">
        <v>1249</v>
      </c>
      <c r="B1249" s="98">
        <v>1.5661</v>
      </c>
      <c r="C1249" s="98">
        <v>4</v>
      </c>
      <c r="D1249" s="98">
        <v>157</v>
      </c>
      <c r="E1249" s="98">
        <v>12.3851</v>
      </c>
    </row>
    <row r="1250" spans="1:5">
      <c r="A1250" s="98">
        <v>1250</v>
      </c>
      <c r="B1250" s="98">
        <v>1.5622</v>
      </c>
      <c r="C1250" s="98">
        <v>4</v>
      </c>
      <c r="D1250" s="98">
        <v>158</v>
      </c>
      <c r="E1250" s="98">
        <v>12.118399999999999</v>
      </c>
    </row>
    <row r="1251" spans="1:5">
      <c r="A1251" s="98">
        <v>1251</v>
      </c>
      <c r="B1251" s="98">
        <v>1.5419</v>
      </c>
      <c r="C1251" s="98">
        <v>4</v>
      </c>
      <c r="D1251" s="98">
        <v>159</v>
      </c>
      <c r="E1251" s="98">
        <v>11.7818</v>
      </c>
    </row>
    <row r="1252" spans="1:5">
      <c r="A1252" s="98">
        <v>1252</v>
      </c>
      <c r="B1252" s="98">
        <v>1.5039</v>
      </c>
      <c r="C1252" s="98">
        <v>4</v>
      </c>
      <c r="D1252" s="98">
        <v>160</v>
      </c>
      <c r="E1252" s="98">
        <v>11.378500000000001</v>
      </c>
    </row>
    <row r="1253" spans="1:5">
      <c r="A1253" s="98">
        <v>1253</v>
      </c>
      <c r="B1253" s="98">
        <v>1.4479</v>
      </c>
      <c r="C1253" s="98">
        <v>4</v>
      </c>
      <c r="D1253" s="98">
        <v>161</v>
      </c>
      <c r="E1253" s="98">
        <v>10.913399999999999</v>
      </c>
    </row>
    <row r="1254" spans="1:5">
      <c r="A1254" s="98">
        <v>1254</v>
      </c>
      <c r="B1254" s="98">
        <v>1.3851</v>
      </c>
      <c r="C1254" s="98">
        <v>4</v>
      </c>
      <c r="D1254" s="98">
        <v>162</v>
      </c>
      <c r="E1254" s="98">
        <v>10.454000000000001</v>
      </c>
    </row>
    <row r="1255" spans="1:5">
      <c r="A1255" s="98">
        <v>1255</v>
      </c>
      <c r="B1255" s="98">
        <v>1.3949</v>
      </c>
      <c r="C1255" s="98">
        <v>4</v>
      </c>
      <c r="D1255" s="98">
        <v>163</v>
      </c>
      <c r="E1255" s="98">
        <v>10.4864</v>
      </c>
    </row>
    <row r="1256" spans="1:5">
      <c r="A1256" s="98">
        <v>1256</v>
      </c>
      <c r="B1256" s="98">
        <v>1.3842000000000001</v>
      </c>
      <c r="C1256" s="98">
        <v>4</v>
      </c>
      <c r="D1256" s="98">
        <v>164</v>
      </c>
      <c r="E1256" s="98">
        <v>10.4528</v>
      </c>
    </row>
    <row r="1257" spans="1:5">
      <c r="A1257" s="98">
        <v>1257</v>
      </c>
      <c r="B1257" s="98">
        <v>1.3512999999999999</v>
      </c>
      <c r="C1257" s="98">
        <v>4</v>
      </c>
      <c r="D1257" s="98">
        <v>165</v>
      </c>
      <c r="E1257" s="98">
        <v>10.3499</v>
      </c>
    </row>
    <row r="1258" spans="1:5">
      <c r="A1258" s="98">
        <v>1258</v>
      </c>
      <c r="B1258" s="98">
        <v>1.2966</v>
      </c>
      <c r="C1258" s="98">
        <v>4</v>
      </c>
      <c r="D1258" s="98">
        <v>166</v>
      </c>
      <c r="E1258" s="98">
        <v>10.176299999999999</v>
      </c>
    </row>
    <row r="1259" spans="1:5">
      <c r="A1259" s="98">
        <v>1259</v>
      </c>
      <c r="B1259" s="98">
        <v>1.2218</v>
      </c>
      <c r="C1259" s="98">
        <v>4</v>
      </c>
      <c r="D1259" s="98">
        <v>167</v>
      </c>
      <c r="E1259" s="98">
        <v>9.9334000000000007</v>
      </c>
    </row>
    <row r="1260" spans="1:5">
      <c r="A1260" s="98">
        <v>1260</v>
      </c>
      <c r="B1260" s="98">
        <v>1.1305000000000001</v>
      </c>
      <c r="C1260" s="98">
        <v>4</v>
      </c>
      <c r="D1260" s="98">
        <v>168</v>
      </c>
      <c r="E1260" s="98">
        <v>9.6245999999999992</v>
      </c>
    </row>
    <row r="1261" spans="1:5">
      <c r="A1261" s="98">
        <v>1261</v>
      </c>
      <c r="B1261" s="98">
        <v>1.0276000000000001</v>
      </c>
      <c r="C1261" s="98">
        <v>4</v>
      </c>
      <c r="D1261" s="98">
        <v>169</v>
      </c>
      <c r="E1261" s="98">
        <v>9.2567000000000004</v>
      </c>
    </row>
    <row r="1262" spans="1:5">
      <c r="A1262" s="98">
        <v>1262</v>
      </c>
      <c r="B1262" s="98">
        <v>0.91830000000000001</v>
      </c>
      <c r="C1262" s="98">
        <v>4</v>
      </c>
      <c r="D1262" s="98">
        <v>170</v>
      </c>
      <c r="E1262" s="98">
        <v>8.8383000000000003</v>
      </c>
    </row>
    <row r="1263" spans="1:5">
      <c r="A1263" s="98">
        <v>1263</v>
      </c>
      <c r="B1263" s="98">
        <v>0.80759999999999998</v>
      </c>
      <c r="C1263" s="98">
        <v>4</v>
      </c>
      <c r="D1263" s="98">
        <v>171</v>
      </c>
      <c r="E1263" s="98">
        <v>8.3802000000000003</v>
      </c>
    </row>
    <row r="1264" spans="1:5">
      <c r="A1264" s="98">
        <v>1264</v>
      </c>
      <c r="B1264" s="98">
        <v>0.70009999999999994</v>
      </c>
      <c r="C1264" s="98">
        <v>4</v>
      </c>
      <c r="D1264" s="98">
        <v>172</v>
      </c>
      <c r="E1264" s="98">
        <v>7.8940999999999999</v>
      </c>
    </row>
    <row r="1265" spans="1:5">
      <c r="A1265" s="98">
        <v>1265</v>
      </c>
      <c r="B1265" s="98">
        <v>0.73270000000000002</v>
      </c>
      <c r="C1265" s="98">
        <v>4</v>
      </c>
      <c r="D1265" s="98">
        <v>173</v>
      </c>
      <c r="E1265" s="98">
        <v>8.7378</v>
      </c>
    </row>
    <row r="1266" spans="1:5">
      <c r="A1266" s="98">
        <v>1266</v>
      </c>
      <c r="B1266" s="98">
        <v>1.1415</v>
      </c>
      <c r="C1266" s="98">
        <v>4</v>
      </c>
      <c r="D1266" s="98">
        <v>174</v>
      </c>
      <c r="E1266" s="98">
        <v>11.2348</v>
      </c>
    </row>
    <row r="1267" spans="1:5">
      <c r="A1267" s="98">
        <v>1267</v>
      </c>
      <c r="B1267" s="98">
        <v>1.0880000000000001</v>
      </c>
      <c r="C1267" s="98">
        <v>4</v>
      </c>
      <c r="D1267" s="98">
        <v>175</v>
      </c>
      <c r="E1267" s="98">
        <v>10.871499999999999</v>
      </c>
    </row>
    <row r="1268" spans="1:5">
      <c r="A1268" s="98">
        <v>1268</v>
      </c>
      <c r="B1268" s="98">
        <v>1.024</v>
      </c>
      <c r="C1268" s="98">
        <v>4</v>
      </c>
      <c r="D1268" s="98">
        <v>176</v>
      </c>
      <c r="E1268" s="98">
        <v>10.3857</v>
      </c>
    </row>
    <row r="1269" spans="1:5">
      <c r="A1269" s="98">
        <v>1269</v>
      </c>
      <c r="B1269" s="98">
        <v>0.94940000000000002</v>
      </c>
      <c r="C1269" s="98">
        <v>4</v>
      </c>
      <c r="D1269" s="98">
        <v>177</v>
      </c>
      <c r="E1269" s="98">
        <v>9.7850000000000001</v>
      </c>
    </row>
    <row r="1270" spans="1:5">
      <c r="A1270" s="98">
        <v>1270</v>
      </c>
      <c r="B1270" s="98">
        <v>0.86480000000000001</v>
      </c>
      <c r="C1270" s="98">
        <v>4</v>
      </c>
      <c r="D1270" s="98">
        <v>178</v>
      </c>
      <c r="E1270" s="98">
        <v>9.0836000000000006</v>
      </c>
    </row>
    <row r="1271" spans="1:5">
      <c r="A1271" s="98">
        <v>1271</v>
      </c>
      <c r="B1271" s="98">
        <v>0.77180000000000004</v>
      </c>
      <c r="C1271" s="98">
        <v>4</v>
      </c>
      <c r="D1271" s="98">
        <v>179</v>
      </c>
      <c r="E1271" s="98">
        <v>8.2998999999999992</v>
      </c>
    </row>
    <row r="1272" spans="1:5">
      <c r="A1272" s="98">
        <v>1272</v>
      </c>
      <c r="B1272" s="98">
        <v>0.67330000000000001</v>
      </c>
      <c r="C1272" s="98">
        <v>4</v>
      </c>
      <c r="D1272" s="98">
        <v>180</v>
      </c>
      <c r="E1272" s="98">
        <v>7.4554999999999998</v>
      </c>
    </row>
    <row r="1273" spans="1:5">
      <c r="A1273" s="98">
        <v>1273</v>
      </c>
      <c r="B1273" s="98">
        <v>0.57289999999999996</v>
      </c>
      <c r="C1273" s="98">
        <v>4</v>
      </c>
      <c r="D1273" s="98">
        <v>181</v>
      </c>
      <c r="E1273" s="98">
        <v>6.5731000000000002</v>
      </c>
    </row>
    <row r="1274" spans="1:5">
      <c r="A1274" s="98">
        <v>1274</v>
      </c>
      <c r="B1274" s="98">
        <v>0.47449999999999998</v>
      </c>
      <c r="C1274" s="98">
        <v>4</v>
      </c>
      <c r="D1274" s="98">
        <v>182</v>
      </c>
      <c r="E1274" s="98">
        <v>5.6755000000000004</v>
      </c>
    </row>
    <row r="1275" spans="1:5">
      <c r="A1275" s="98">
        <v>1275</v>
      </c>
      <c r="B1275" s="98">
        <v>0.42149999999999999</v>
      </c>
      <c r="C1275" s="98">
        <v>4</v>
      </c>
      <c r="D1275" s="98">
        <v>183</v>
      </c>
      <c r="E1275" s="98">
        <v>4.8894000000000002</v>
      </c>
    </row>
    <row r="1276" spans="1:5">
      <c r="A1276" s="98">
        <v>1276</v>
      </c>
      <c r="B1276" s="98">
        <v>0.38790000000000002</v>
      </c>
      <c r="C1276" s="98">
        <v>4</v>
      </c>
      <c r="D1276" s="98">
        <v>184</v>
      </c>
      <c r="E1276" s="98">
        <v>4.0339999999999998</v>
      </c>
    </row>
    <row r="1277" spans="1:5">
      <c r="A1277" s="98">
        <v>1277</v>
      </c>
      <c r="B1277" s="98">
        <v>0.34499999999999997</v>
      </c>
      <c r="C1277" s="98">
        <v>4</v>
      </c>
      <c r="D1277" s="98">
        <v>185</v>
      </c>
      <c r="E1277" s="98">
        <v>3.0590999999999999</v>
      </c>
    </row>
    <row r="1278" spans="1:5">
      <c r="A1278" s="98">
        <v>1278</v>
      </c>
      <c r="B1278" s="98">
        <v>0.37880000000000003</v>
      </c>
      <c r="C1278" s="98">
        <v>4</v>
      </c>
      <c r="D1278" s="98">
        <v>186</v>
      </c>
      <c r="E1278" s="98">
        <v>3.0668000000000002</v>
      </c>
    </row>
    <row r="1279" spans="1:5">
      <c r="A1279" s="98">
        <v>1279</v>
      </c>
      <c r="B1279" s="98">
        <v>0.45</v>
      </c>
      <c r="C1279" s="98">
        <v>4</v>
      </c>
      <c r="D1279" s="98">
        <v>187</v>
      </c>
      <c r="E1279" s="98">
        <v>3.5699000000000001</v>
      </c>
    </row>
    <row r="1280" spans="1:5">
      <c r="A1280" s="98">
        <v>1280</v>
      </c>
      <c r="B1280" s="98">
        <v>0.59309999999999996</v>
      </c>
      <c r="C1280" s="98">
        <v>4</v>
      </c>
      <c r="D1280" s="98">
        <v>188</v>
      </c>
      <c r="E1280" s="98">
        <v>4.3226000000000004</v>
      </c>
    </row>
    <row r="1281" spans="1:5">
      <c r="A1281" s="98">
        <v>1281</v>
      </c>
      <c r="B1281" s="98">
        <v>0.75639999999999996</v>
      </c>
      <c r="C1281" s="98">
        <v>4</v>
      </c>
      <c r="D1281" s="98">
        <v>189</v>
      </c>
      <c r="E1281" s="98">
        <v>5.0673000000000004</v>
      </c>
    </row>
    <row r="1282" spans="1:5">
      <c r="A1282" s="98">
        <v>1282</v>
      </c>
      <c r="B1282" s="98">
        <v>0.93240000000000001</v>
      </c>
      <c r="C1282" s="98">
        <v>4</v>
      </c>
      <c r="D1282" s="98">
        <v>190</v>
      </c>
      <c r="E1282" s="98">
        <v>5.7530000000000001</v>
      </c>
    </row>
    <row r="1283" spans="1:5">
      <c r="A1283" s="98">
        <v>1283</v>
      </c>
      <c r="B1283" s="98">
        <v>1.1107</v>
      </c>
      <c r="C1283" s="98">
        <v>4</v>
      </c>
      <c r="D1283" s="98">
        <v>191</v>
      </c>
      <c r="E1283" s="98">
        <v>6.3273999999999999</v>
      </c>
    </row>
    <row r="1284" spans="1:5">
      <c r="A1284" s="98">
        <v>1284</v>
      </c>
      <c r="B1284" s="98">
        <v>1.2788999999999999</v>
      </c>
      <c r="C1284" s="98">
        <v>4</v>
      </c>
      <c r="D1284" s="98">
        <v>192</v>
      </c>
      <c r="E1284" s="98">
        <v>6.7476000000000003</v>
      </c>
    </row>
    <row r="1285" spans="1:5">
      <c r="A1285" s="98">
        <v>1285</v>
      </c>
      <c r="B1285" s="98">
        <v>1.6065</v>
      </c>
      <c r="C1285" s="98">
        <v>4</v>
      </c>
      <c r="D1285" s="98">
        <v>193</v>
      </c>
      <c r="E1285" s="98">
        <v>8.1308000000000007</v>
      </c>
    </row>
    <row r="1286" spans="1:5">
      <c r="A1286" s="98">
        <v>1286</v>
      </c>
      <c r="B1286" s="98">
        <v>1.9268000000000001</v>
      </c>
      <c r="C1286" s="98">
        <v>4</v>
      </c>
      <c r="D1286" s="98">
        <v>194</v>
      </c>
      <c r="E1286" s="98">
        <v>9.3241999999999994</v>
      </c>
    </row>
    <row r="1287" spans="1:5">
      <c r="A1287" s="98">
        <v>1287</v>
      </c>
      <c r="B1287" s="98">
        <v>2.1269999999999998</v>
      </c>
      <c r="C1287" s="98">
        <v>4</v>
      </c>
      <c r="D1287" s="98">
        <v>195</v>
      </c>
      <c r="E1287" s="98">
        <v>8.9793000000000003</v>
      </c>
    </row>
    <row r="1288" spans="1:5">
      <c r="A1288" s="98">
        <v>1288</v>
      </c>
      <c r="B1288" s="98">
        <v>2.0663</v>
      </c>
      <c r="C1288" s="98">
        <v>4</v>
      </c>
      <c r="D1288" s="98">
        <v>196</v>
      </c>
      <c r="E1288" s="98">
        <v>9.4916999999999998</v>
      </c>
    </row>
    <row r="1289" spans="1:5">
      <c r="A1289" s="98">
        <v>1289</v>
      </c>
      <c r="B1289" s="98">
        <v>1.9327000000000001</v>
      </c>
      <c r="C1289" s="98">
        <v>4</v>
      </c>
      <c r="D1289" s="98">
        <v>197</v>
      </c>
      <c r="E1289" s="98">
        <v>10.528499999999999</v>
      </c>
    </row>
    <row r="1290" spans="1:5">
      <c r="A1290" s="98">
        <v>1290</v>
      </c>
      <c r="B1290" s="98">
        <v>1.8053999999999999</v>
      </c>
      <c r="C1290" s="98">
        <v>4</v>
      </c>
      <c r="D1290" s="98">
        <v>198</v>
      </c>
      <c r="E1290" s="98">
        <v>11.571199999999999</v>
      </c>
    </row>
    <row r="1291" spans="1:5">
      <c r="A1291" s="98">
        <v>1291</v>
      </c>
      <c r="B1291" s="98">
        <v>1.6935</v>
      </c>
      <c r="C1291" s="98">
        <v>4</v>
      </c>
      <c r="D1291" s="98">
        <v>199</v>
      </c>
      <c r="E1291" s="98">
        <v>12.6045</v>
      </c>
    </row>
    <row r="1292" spans="1:5">
      <c r="A1292" s="98">
        <v>1292</v>
      </c>
      <c r="B1292" s="98">
        <v>1.6062000000000001</v>
      </c>
      <c r="C1292" s="98">
        <v>4</v>
      </c>
      <c r="D1292" s="98">
        <v>200</v>
      </c>
      <c r="E1292" s="98">
        <v>13.611000000000001</v>
      </c>
    </row>
    <row r="1293" spans="1:5">
      <c r="A1293" s="98">
        <v>1293</v>
      </c>
      <c r="B1293" s="98">
        <v>1.5516000000000001</v>
      </c>
      <c r="C1293" s="98">
        <v>4</v>
      </c>
      <c r="D1293" s="98">
        <v>201</v>
      </c>
      <c r="E1293" s="98">
        <v>14.570600000000001</v>
      </c>
    </row>
    <row r="1294" spans="1:5">
      <c r="A1294" s="98">
        <v>1294</v>
      </c>
      <c r="B1294" s="98">
        <v>1.5357000000000001</v>
      </c>
      <c r="C1294" s="98">
        <v>4</v>
      </c>
      <c r="D1294" s="98">
        <v>202</v>
      </c>
      <c r="E1294" s="98">
        <v>15.4618</v>
      </c>
    </row>
    <row r="1295" spans="1:5">
      <c r="A1295" s="98">
        <v>1295</v>
      </c>
      <c r="B1295" s="98">
        <v>1.5610999999999999</v>
      </c>
      <c r="C1295" s="98">
        <v>4</v>
      </c>
      <c r="D1295" s="98">
        <v>203</v>
      </c>
      <c r="E1295" s="98">
        <v>16.262899999999998</v>
      </c>
    </row>
    <row r="1296" spans="1:5">
      <c r="A1296" s="98">
        <v>1296</v>
      </c>
      <c r="B1296" s="98">
        <v>1.6269</v>
      </c>
      <c r="C1296" s="98">
        <v>4</v>
      </c>
      <c r="D1296" s="98">
        <v>204</v>
      </c>
      <c r="E1296" s="98">
        <v>16.953399999999998</v>
      </c>
    </row>
    <row r="1297" spans="1:5">
      <c r="A1297" s="98">
        <v>1297</v>
      </c>
      <c r="B1297" s="98">
        <v>1.6480999999999999</v>
      </c>
      <c r="C1297" s="98">
        <v>4</v>
      </c>
      <c r="D1297" s="98">
        <v>205</v>
      </c>
      <c r="E1297" s="98">
        <v>17.220600000000001</v>
      </c>
    </row>
    <row r="1298" spans="1:5">
      <c r="A1298" s="98">
        <v>1298</v>
      </c>
      <c r="B1298" s="98">
        <v>1.5992999999999999</v>
      </c>
      <c r="C1298" s="98">
        <v>4</v>
      </c>
      <c r="D1298" s="98">
        <v>206</v>
      </c>
      <c r="E1298" s="98">
        <v>17.071200000000001</v>
      </c>
    </row>
    <row r="1299" spans="1:5">
      <c r="A1299" s="98">
        <v>1299</v>
      </c>
      <c r="B1299" s="98">
        <v>1.5547</v>
      </c>
      <c r="C1299" s="98">
        <v>4</v>
      </c>
      <c r="D1299" s="98">
        <v>207</v>
      </c>
      <c r="E1299" s="98">
        <v>16.810500000000001</v>
      </c>
    </row>
    <row r="1300" spans="1:5">
      <c r="A1300" s="98">
        <v>1300</v>
      </c>
      <c r="B1300" s="98">
        <v>1.5154000000000001</v>
      </c>
      <c r="C1300" s="98">
        <v>4</v>
      </c>
      <c r="D1300" s="98">
        <v>208</v>
      </c>
      <c r="E1300" s="98">
        <v>16.448399999999999</v>
      </c>
    </row>
    <row r="1301" spans="1:5">
      <c r="A1301" s="98">
        <v>1301</v>
      </c>
      <c r="B1301" s="98">
        <v>1.4815</v>
      </c>
      <c r="C1301" s="98">
        <v>4</v>
      </c>
      <c r="D1301" s="98">
        <v>209</v>
      </c>
      <c r="E1301" s="98">
        <v>15.9977</v>
      </c>
    </row>
    <row r="1302" spans="1:5">
      <c r="A1302" s="98">
        <v>1302</v>
      </c>
      <c r="B1302" s="98">
        <v>2.4994000000000001</v>
      </c>
      <c r="C1302" s="98">
        <v>5</v>
      </c>
      <c r="D1302" s="98">
        <v>0</v>
      </c>
      <c r="E1302" s="98">
        <v>-9.9138999999999999</v>
      </c>
    </row>
    <row r="1303" spans="1:5">
      <c r="A1303" s="98">
        <v>1303</v>
      </c>
      <c r="B1303" s="98">
        <v>2.3711000000000002</v>
      </c>
      <c r="C1303" s="98">
        <v>5</v>
      </c>
      <c r="D1303" s="98">
        <v>1</v>
      </c>
      <c r="E1303" s="98">
        <v>-9.5013000000000005</v>
      </c>
    </row>
    <row r="1304" spans="1:5">
      <c r="A1304" s="98">
        <v>1304</v>
      </c>
      <c r="B1304" s="98">
        <v>2.2174</v>
      </c>
      <c r="C1304" s="98">
        <v>5</v>
      </c>
      <c r="D1304" s="98">
        <v>2</v>
      </c>
      <c r="E1304" s="98">
        <v>-8.9903999999999993</v>
      </c>
    </row>
    <row r="1305" spans="1:5">
      <c r="A1305" s="98">
        <v>1305</v>
      </c>
      <c r="B1305" s="98">
        <v>2.0411999999999999</v>
      </c>
      <c r="C1305" s="98">
        <v>5</v>
      </c>
      <c r="D1305" s="98">
        <v>3</v>
      </c>
      <c r="E1305" s="98">
        <v>-8.3856999999999999</v>
      </c>
    </row>
    <row r="1306" spans="1:5">
      <c r="A1306" s="98">
        <v>1306</v>
      </c>
      <c r="B1306" s="98">
        <v>1.8482000000000001</v>
      </c>
      <c r="C1306" s="98">
        <v>5</v>
      </c>
      <c r="D1306" s="98">
        <v>4</v>
      </c>
      <c r="E1306" s="98">
        <v>-7.6963999999999997</v>
      </c>
    </row>
    <row r="1307" spans="1:5">
      <c r="A1307" s="98">
        <v>1307</v>
      </c>
      <c r="B1307" s="98">
        <v>1.6458999999999999</v>
      </c>
      <c r="C1307" s="98">
        <v>5</v>
      </c>
      <c r="D1307" s="98">
        <v>5</v>
      </c>
      <c r="E1307" s="98">
        <v>-6.9370000000000003</v>
      </c>
    </row>
    <row r="1308" spans="1:5">
      <c r="A1308" s="98">
        <v>1308</v>
      </c>
      <c r="B1308" s="98">
        <v>1.4426000000000001</v>
      </c>
      <c r="C1308" s="98">
        <v>5</v>
      </c>
      <c r="D1308" s="98">
        <v>6</v>
      </c>
      <c r="E1308" s="98">
        <v>-6.1273999999999997</v>
      </c>
    </row>
    <row r="1309" spans="1:5">
      <c r="A1309" s="98">
        <v>1309</v>
      </c>
      <c r="B1309" s="98">
        <v>1.3440000000000001</v>
      </c>
      <c r="C1309" s="98">
        <v>5</v>
      </c>
      <c r="D1309" s="98">
        <v>7</v>
      </c>
      <c r="E1309" s="98">
        <v>-5.8753000000000002</v>
      </c>
    </row>
    <row r="1310" spans="1:5">
      <c r="A1310" s="98">
        <v>1310</v>
      </c>
      <c r="B1310" s="98">
        <v>1.3371999999999999</v>
      </c>
      <c r="C1310" s="98">
        <v>5</v>
      </c>
      <c r="D1310" s="98">
        <v>8</v>
      </c>
      <c r="E1310" s="98">
        <v>-6.2</v>
      </c>
    </row>
    <row r="1311" spans="1:5">
      <c r="A1311" s="98">
        <v>1311</v>
      </c>
      <c r="B1311" s="98">
        <v>1.3187</v>
      </c>
      <c r="C1311" s="98">
        <v>5</v>
      </c>
      <c r="D1311" s="98">
        <v>9</v>
      </c>
      <c r="E1311" s="98">
        <v>-6.5175999999999998</v>
      </c>
    </row>
    <row r="1312" spans="1:5">
      <c r="A1312" s="98">
        <v>1312</v>
      </c>
      <c r="B1312" s="98">
        <v>1.2884</v>
      </c>
      <c r="C1312" s="98">
        <v>5</v>
      </c>
      <c r="D1312" s="98">
        <v>10</v>
      </c>
      <c r="E1312" s="98">
        <v>-6.8247</v>
      </c>
    </row>
    <row r="1313" spans="1:5">
      <c r="A1313" s="98">
        <v>1313</v>
      </c>
      <c r="B1313" s="98">
        <v>1.2465999999999999</v>
      </c>
      <c r="C1313" s="98">
        <v>5</v>
      </c>
      <c r="D1313" s="98">
        <v>11</v>
      </c>
      <c r="E1313" s="98">
        <v>-7.1180000000000003</v>
      </c>
    </row>
    <row r="1314" spans="1:5">
      <c r="A1314" s="98">
        <v>1314</v>
      </c>
      <c r="B1314" s="98">
        <v>1.1948000000000001</v>
      </c>
      <c r="C1314" s="98">
        <v>5</v>
      </c>
      <c r="D1314" s="98">
        <v>12</v>
      </c>
      <c r="E1314" s="98">
        <v>-7.3933999999999997</v>
      </c>
    </row>
    <row r="1315" spans="1:5">
      <c r="A1315" s="98">
        <v>1315</v>
      </c>
      <c r="B1315" s="98">
        <v>1.1349</v>
      </c>
      <c r="C1315" s="98">
        <v>5</v>
      </c>
      <c r="D1315" s="98">
        <v>13</v>
      </c>
      <c r="E1315" s="98">
        <v>-7.6462000000000003</v>
      </c>
    </row>
    <row r="1316" spans="1:5">
      <c r="A1316" s="98">
        <v>1316</v>
      </c>
      <c r="B1316" s="98">
        <v>1.0697000000000001</v>
      </c>
      <c r="C1316" s="98">
        <v>5</v>
      </c>
      <c r="D1316" s="98">
        <v>14</v>
      </c>
      <c r="E1316" s="98">
        <v>-7.8710000000000004</v>
      </c>
    </row>
    <row r="1317" spans="1:5">
      <c r="A1317" s="98">
        <v>1317</v>
      </c>
      <c r="B1317" s="98">
        <v>1.002</v>
      </c>
      <c r="C1317" s="98">
        <v>5</v>
      </c>
      <c r="D1317" s="98">
        <v>15</v>
      </c>
      <c r="E1317" s="98">
        <v>-8.0622000000000007</v>
      </c>
    </row>
    <row r="1318" spans="1:5">
      <c r="A1318" s="98">
        <v>1318</v>
      </c>
      <c r="B1318" s="98">
        <v>0.93459999999999999</v>
      </c>
      <c r="C1318" s="98">
        <v>5</v>
      </c>
      <c r="D1318" s="98">
        <v>16</v>
      </c>
      <c r="E1318" s="98">
        <v>-8.2141999999999999</v>
      </c>
    </row>
    <row r="1319" spans="1:5">
      <c r="A1319" s="98">
        <v>1319</v>
      </c>
      <c r="B1319" s="98">
        <v>0.86990000000000001</v>
      </c>
      <c r="C1319" s="98">
        <v>5</v>
      </c>
      <c r="D1319" s="98">
        <v>17</v>
      </c>
      <c r="E1319" s="98">
        <v>-8.3226999999999993</v>
      </c>
    </row>
    <row r="1320" spans="1:5">
      <c r="A1320" s="98">
        <v>1320</v>
      </c>
      <c r="B1320" s="98">
        <v>0.80969999999999998</v>
      </c>
      <c r="C1320" s="98">
        <v>5</v>
      </c>
      <c r="D1320" s="98">
        <v>18</v>
      </c>
      <c r="E1320" s="98">
        <v>-8.3848000000000003</v>
      </c>
    </row>
    <row r="1321" spans="1:5">
      <c r="A1321" s="98">
        <v>1321</v>
      </c>
      <c r="B1321" s="98">
        <v>0.75519999999999998</v>
      </c>
      <c r="C1321" s="98">
        <v>5</v>
      </c>
      <c r="D1321" s="98">
        <v>19</v>
      </c>
      <c r="E1321" s="98">
        <v>-8.3994999999999997</v>
      </c>
    </row>
    <row r="1322" spans="1:5">
      <c r="A1322" s="98">
        <v>1322</v>
      </c>
      <c r="B1322" s="98">
        <v>0.71209999999999996</v>
      </c>
      <c r="C1322" s="98">
        <v>5</v>
      </c>
      <c r="D1322" s="98">
        <v>20</v>
      </c>
      <c r="E1322" s="98">
        <v>-8.3451000000000004</v>
      </c>
    </row>
    <row r="1323" spans="1:5">
      <c r="A1323" s="98">
        <v>1323</v>
      </c>
      <c r="B1323" s="98">
        <v>0.72089999999999999</v>
      </c>
      <c r="C1323" s="98">
        <v>5</v>
      </c>
      <c r="D1323" s="98">
        <v>21</v>
      </c>
      <c r="E1323" s="98">
        <v>-8.0212000000000003</v>
      </c>
    </row>
    <row r="1324" spans="1:5">
      <c r="A1324" s="98">
        <v>1324</v>
      </c>
      <c r="B1324" s="98">
        <v>0.73219999999999996</v>
      </c>
      <c r="C1324" s="98">
        <v>5</v>
      </c>
      <c r="D1324" s="98">
        <v>22</v>
      </c>
      <c r="E1324" s="98">
        <v>-7.6185999999999998</v>
      </c>
    </row>
    <row r="1325" spans="1:5">
      <c r="A1325" s="98">
        <v>1325</v>
      </c>
      <c r="B1325" s="98">
        <v>0.74439999999999995</v>
      </c>
      <c r="C1325" s="98">
        <v>5</v>
      </c>
      <c r="D1325" s="98">
        <v>23</v>
      </c>
      <c r="E1325" s="98">
        <v>-7.1459999999999999</v>
      </c>
    </row>
    <row r="1326" spans="1:5">
      <c r="A1326" s="98">
        <v>1326</v>
      </c>
      <c r="B1326" s="98">
        <v>0.75509999999999999</v>
      </c>
      <c r="C1326" s="98">
        <v>5</v>
      </c>
      <c r="D1326" s="98">
        <v>24</v>
      </c>
      <c r="E1326" s="98">
        <v>-6.6150000000000002</v>
      </c>
    </row>
    <row r="1327" spans="1:5">
      <c r="A1327" s="98">
        <v>1327</v>
      </c>
      <c r="B1327" s="98">
        <v>0.76200000000000001</v>
      </c>
      <c r="C1327" s="98">
        <v>5</v>
      </c>
      <c r="D1327" s="98">
        <v>25</v>
      </c>
      <c r="E1327" s="98">
        <v>-6.0395000000000003</v>
      </c>
    </row>
    <row r="1328" spans="1:5">
      <c r="A1328" s="98">
        <v>1328</v>
      </c>
      <c r="B1328" s="98">
        <v>0.76319999999999999</v>
      </c>
      <c r="C1328" s="98">
        <v>5</v>
      </c>
      <c r="D1328" s="98">
        <v>26</v>
      </c>
      <c r="E1328" s="98">
        <v>-5.4337999999999997</v>
      </c>
    </row>
    <row r="1329" spans="1:5">
      <c r="A1329" s="98">
        <v>1329</v>
      </c>
      <c r="B1329" s="98">
        <v>0.75800000000000001</v>
      </c>
      <c r="C1329" s="98">
        <v>5</v>
      </c>
      <c r="D1329" s="98">
        <v>27</v>
      </c>
      <c r="E1329" s="98">
        <v>-4.8124000000000002</v>
      </c>
    </row>
    <row r="1330" spans="1:5">
      <c r="A1330" s="98">
        <v>1330</v>
      </c>
      <c r="B1330" s="98">
        <v>0.74670000000000003</v>
      </c>
      <c r="C1330" s="98">
        <v>5</v>
      </c>
      <c r="D1330" s="98">
        <v>28</v>
      </c>
      <c r="E1330" s="98">
        <v>-4.1893000000000002</v>
      </c>
    </row>
    <row r="1331" spans="1:5">
      <c r="A1331" s="98">
        <v>1331</v>
      </c>
      <c r="B1331" s="98">
        <v>0.61509999999999998</v>
      </c>
      <c r="C1331" s="98">
        <v>5</v>
      </c>
      <c r="D1331" s="98">
        <v>29</v>
      </c>
      <c r="E1331" s="98">
        <v>-3.57</v>
      </c>
    </row>
    <row r="1332" spans="1:5">
      <c r="A1332" s="98">
        <v>1332</v>
      </c>
      <c r="B1332" s="98">
        <v>0.46450000000000002</v>
      </c>
      <c r="C1332" s="98">
        <v>5</v>
      </c>
      <c r="D1332" s="98">
        <v>30</v>
      </c>
      <c r="E1332" s="98">
        <v>-2.8102</v>
      </c>
    </row>
    <row r="1333" spans="1:5">
      <c r="A1333" s="98">
        <v>1333</v>
      </c>
      <c r="B1333" s="98">
        <v>0.3221</v>
      </c>
      <c r="C1333" s="98">
        <v>5</v>
      </c>
      <c r="D1333" s="98">
        <v>31</v>
      </c>
      <c r="E1333" s="98">
        <v>-1.9436</v>
      </c>
    </row>
    <row r="1334" spans="1:5">
      <c r="A1334" s="98">
        <v>1334</v>
      </c>
      <c r="B1334" s="98">
        <v>0.20119999999999999</v>
      </c>
      <c r="C1334" s="98">
        <v>5</v>
      </c>
      <c r="D1334" s="98">
        <v>32</v>
      </c>
      <c r="E1334" s="98">
        <v>-1.0296000000000001</v>
      </c>
    </row>
    <row r="1335" spans="1:5">
      <c r="A1335" s="98">
        <v>1335</v>
      </c>
      <c r="B1335" s="98">
        <v>0.1108</v>
      </c>
      <c r="C1335" s="98">
        <v>5</v>
      </c>
      <c r="D1335" s="98">
        <v>33</v>
      </c>
      <c r="E1335" s="98">
        <v>-0.13059999999999999</v>
      </c>
    </row>
    <row r="1336" spans="1:5">
      <c r="A1336" s="98">
        <v>1336</v>
      </c>
      <c r="B1336" s="98">
        <v>7.8399999999999997E-2</v>
      </c>
      <c r="C1336" s="98">
        <v>5</v>
      </c>
      <c r="D1336" s="98">
        <v>34</v>
      </c>
      <c r="E1336" s="98">
        <v>0.73229999999999995</v>
      </c>
    </row>
    <row r="1337" spans="1:5">
      <c r="A1337" s="98">
        <v>1337</v>
      </c>
      <c r="B1337" s="98">
        <v>6.8000000000000005E-2</v>
      </c>
      <c r="C1337" s="98">
        <v>5</v>
      </c>
      <c r="D1337" s="98">
        <v>35</v>
      </c>
      <c r="E1337" s="98">
        <v>1.6397999999999999</v>
      </c>
    </row>
    <row r="1338" spans="1:5">
      <c r="A1338" s="98">
        <v>1338</v>
      </c>
      <c r="B1338" s="98">
        <v>7.5700000000000003E-2</v>
      </c>
      <c r="C1338" s="98">
        <v>5</v>
      </c>
      <c r="D1338" s="98">
        <v>36</v>
      </c>
      <c r="E1338" s="98">
        <v>2.5644</v>
      </c>
    </row>
    <row r="1339" spans="1:5">
      <c r="A1339" s="98">
        <v>1339</v>
      </c>
      <c r="B1339" s="98">
        <v>9.9599999999999994E-2</v>
      </c>
      <c r="C1339" s="98">
        <v>5</v>
      </c>
      <c r="D1339" s="98">
        <v>37</v>
      </c>
      <c r="E1339" s="98">
        <v>3.4733000000000001</v>
      </c>
    </row>
    <row r="1340" spans="1:5">
      <c r="A1340" s="98">
        <v>1340</v>
      </c>
      <c r="B1340" s="98">
        <v>0.1371</v>
      </c>
      <c r="C1340" s="98">
        <v>5</v>
      </c>
      <c r="D1340" s="98">
        <v>38</v>
      </c>
      <c r="E1340" s="98">
        <v>4.3360000000000003</v>
      </c>
    </row>
    <row r="1341" spans="1:5">
      <c r="A1341" s="98">
        <v>1341</v>
      </c>
      <c r="B1341" s="98">
        <v>0.18540000000000001</v>
      </c>
      <c r="C1341" s="98">
        <v>5</v>
      </c>
      <c r="D1341" s="98">
        <v>39</v>
      </c>
      <c r="E1341" s="98">
        <v>5.1269999999999998</v>
      </c>
    </row>
    <row r="1342" spans="1:5">
      <c r="A1342" s="98">
        <v>1342</v>
      </c>
      <c r="B1342" s="98">
        <v>0.23369999999999999</v>
      </c>
      <c r="C1342" s="98">
        <v>5</v>
      </c>
      <c r="D1342" s="98">
        <v>40</v>
      </c>
      <c r="E1342" s="98">
        <v>5.6044</v>
      </c>
    </row>
    <row r="1343" spans="1:5">
      <c r="A1343" s="98">
        <v>1343</v>
      </c>
      <c r="B1343" s="98">
        <v>0.29380000000000001</v>
      </c>
      <c r="C1343" s="98">
        <v>5</v>
      </c>
      <c r="D1343" s="98">
        <v>41</v>
      </c>
      <c r="E1343" s="98">
        <v>5.9861000000000004</v>
      </c>
    </row>
    <row r="1344" spans="1:5">
      <c r="A1344" s="98">
        <v>1344</v>
      </c>
      <c r="B1344" s="98">
        <v>0.36749999999999999</v>
      </c>
      <c r="C1344" s="98">
        <v>5</v>
      </c>
      <c r="D1344" s="98">
        <v>42</v>
      </c>
      <c r="E1344" s="98">
        <v>6.2784000000000004</v>
      </c>
    </row>
    <row r="1345" spans="1:5">
      <c r="A1345" s="98">
        <v>1345</v>
      </c>
      <c r="B1345" s="98">
        <v>0.4536</v>
      </c>
      <c r="C1345" s="98">
        <v>5</v>
      </c>
      <c r="D1345" s="98">
        <v>43</v>
      </c>
      <c r="E1345" s="98">
        <v>6.4673999999999996</v>
      </c>
    </row>
    <row r="1346" spans="1:5">
      <c r="A1346" s="98">
        <v>1346</v>
      </c>
      <c r="B1346" s="98">
        <v>0.29310000000000003</v>
      </c>
      <c r="C1346" s="98">
        <v>5</v>
      </c>
      <c r="D1346" s="98">
        <v>44</v>
      </c>
      <c r="E1346" s="98">
        <v>5.7491000000000003</v>
      </c>
    </row>
    <row r="1347" spans="1:5">
      <c r="A1347" s="98">
        <v>1347</v>
      </c>
      <c r="B1347" s="98">
        <v>0.29099999999999998</v>
      </c>
      <c r="C1347" s="98">
        <v>5</v>
      </c>
      <c r="D1347" s="98">
        <v>45</v>
      </c>
      <c r="E1347" s="98">
        <v>6.048</v>
      </c>
    </row>
    <row r="1348" spans="1:5">
      <c r="A1348" s="98">
        <v>1348</v>
      </c>
      <c r="B1348" s="98">
        <v>0.28749999999999998</v>
      </c>
      <c r="C1348" s="98">
        <v>5</v>
      </c>
      <c r="D1348" s="98">
        <v>46</v>
      </c>
      <c r="E1348" s="98">
        <v>6.2706</v>
      </c>
    </row>
    <row r="1349" spans="1:5">
      <c r="A1349" s="98">
        <v>1349</v>
      </c>
      <c r="B1349" s="98">
        <v>0.28360000000000002</v>
      </c>
      <c r="C1349" s="98">
        <v>5</v>
      </c>
      <c r="D1349" s="98">
        <v>47</v>
      </c>
      <c r="E1349" s="98">
        <v>6.4031000000000002</v>
      </c>
    </row>
    <row r="1350" spans="1:5">
      <c r="A1350" s="98">
        <v>1350</v>
      </c>
      <c r="B1350" s="98">
        <v>0.28039999999999998</v>
      </c>
      <c r="C1350" s="98">
        <v>5</v>
      </c>
      <c r="D1350" s="98">
        <v>48</v>
      </c>
      <c r="E1350" s="98">
        <v>6.4391999999999996</v>
      </c>
    </row>
    <row r="1351" spans="1:5">
      <c r="A1351" s="98">
        <v>1351</v>
      </c>
      <c r="B1351" s="98">
        <v>0.39429999999999998</v>
      </c>
      <c r="C1351" s="98">
        <v>5</v>
      </c>
      <c r="D1351" s="98">
        <v>49</v>
      </c>
      <c r="E1351" s="98">
        <v>7.6639999999999997</v>
      </c>
    </row>
    <row r="1352" spans="1:5">
      <c r="A1352" s="98">
        <v>1352</v>
      </c>
      <c r="B1352" s="98">
        <v>0.52200000000000002</v>
      </c>
      <c r="C1352" s="98">
        <v>5</v>
      </c>
      <c r="D1352" s="98">
        <v>50</v>
      </c>
      <c r="E1352" s="98">
        <v>8.7886000000000006</v>
      </c>
    </row>
    <row r="1353" spans="1:5">
      <c r="A1353" s="98">
        <v>1353</v>
      </c>
      <c r="B1353" s="98">
        <v>0.63560000000000005</v>
      </c>
      <c r="C1353" s="98">
        <v>5</v>
      </c>
      <c r="D1353" s="98">
        <v>51</v>
      </c>
      <c r="E1353" s="98">
        <v>9.6785999999999994</v>
      </c>
    </row>
    <row r="1354" spans="1:5">
      <c r="A1354" s="98">
        <v>1354</v>
      </c>
      <c r="B1354" s="98">
        <v>0.66379999999999995</v>
      </c>
      <c r="C1354" s="98">
        <v>5</v>
      </c>
      <c r="D1354" s="98">
        <v>52</v>
      </c>
      <c r="E1354" s="98">
        <v>10.150399999999999</v>
      </c>
    </row>
    <row r="1355" spans="1:5">
      <c r="A1355" s="98">
        <v>1355</v>
      </c>
      <c r="B1355" s="98">
        <v>0.68620000000000003</v>
      </c>
      <c r="C1355" s="98">
        <v>5</v>
      </c>
      <c r="D1355" s="98">
        <v>53</v>
      </c>
      <c r="E1355" s="98">
        <v>10.507899999999999</v>
      </c>
    </row>
    <row r="1356" spans="1:5">
      <c r="A1356" s="98">
        <v>1356</v>
      </c>
      <c r="B1356" s="98">
        <v>0.70220000000000005</v>
      </c>
      <c r="C1356" s="98">
        <v>5</v>
      </c>
      <c r="D1356" s="98">
        <v>54</v>
      </c>
      <c r="E1356" s="98">
        <v>10.729699999999999</v>
      </c>
    </row>
    <row r="1357" spans="1:5">
      <c r="A1357" s="98">
        <v>1357</v>
      </c>
      <c r="B1357" s="98">
        <v>0.71189999999999998</v>
      </c>
      <c r="C1357" s="98">
        <v>5</v>
      </c>
      <c r="D1357" s="98">
        <v>55</v>
      </c>
      <c r="E1357" s="98">
        <v>10.807700000000001</v>
      </c>
    </row>
    <row r="1358" spans="1:5">
      <c r="A1358" s="98">
        <v>1358</v>
      </c>
      <c r="B1358" s="98">
        <v>0.69059999999999999</v>
      </c>
      <c r="C1358" s="98">
        <v>5</v>
      </c>
      <c r="D1358" s="98">
        <v>56</v>
      </c>
      <c r="E1358" s="98">
        <v>10.6387</v>
      </c>
    </row>
    <row r="1359" spans="1:5">
      <c r="A1359" s="98">
        <v>1359</v>
      </c>
      <c r="B1359" s="98">
        <v>0.63080000000000003</v>
      </c>
      <c r="C1359" s="98">
        <v>5</v>
      </c>
      <c r="D1359" s="98">
        <v>57</v>
      </c>
      <c r="E1359" s="98">
        <v>10.1692</v>
      </c>
    </row>
    <row r="1360" spans="1:5">
      <c r="A1360" s="98">
        <v>1360</v>
      </c>
      <c r="B1360" s="98">
        <v>0.57379999999999998</v>
      </c>
      <c r="C1360" s="98">
        <v>5</v>
      </c>
      <c r="D1360" s="98">
        <v>58</v>
      </c>
      <c r="E1360" s="98">
        <v>9.5686999999999998</v>
      </c>
    </row>
    <row r="1361" spans="1:5">
      <c r="A1361" s="98">
        <v>1361</v>
      </c>
      <c r="B1361" s="98">
        <v>0.51929999999999998</v>
      </c>
      <c r="C1361" s="98">
        <v>5</v>
      </c>
      <c r="D1361" s="98">
        <v>59</v>
      </c>
      <c r="E1361" s="98">
        <v>8.8567</v>
      </c>
    </row>
    <row r="1362" spans="1:5">
      <c r="A1362" s="98">
        <v>1362</v>
      </c>
      <c r="B1362" s="98">
        <v>0.46689999999999998</v>
      </c>
      <c r="C1362" s="98">
        <v>5</v>
      </c>
      <c r="D1362" s="98">
        <v>60</v>
      </c>
      <c r="E1362" s="98">
        <v>8.0602</v>
      </c>
    </row>
    <row r="1363" spans="1:5">
      <c r="A1363" s="98">
        <v>1363</v>
      </c>
      <c r="B1363" s="98">
        <v>0.4163</v>
      </c>
      <c r="C1363" s="98">
        <v>5</v>
      </c>
      <c r="D1363" s="98">
        <v>61</v>
      </c>
      <c r="E1363" s="98">
        <v>7.2106000000000003</v>
      </c>
    </row>
    <row r="1364" spans="1:5">
      <c r="A1364" s="98">
        <v>1364</v>
      </c>
      <c r="B1364" s="98">
        <v>0.38779999999999998</v>
      </c>
      <c r="C1364" s="98">
        <v>5</v>
      </c>
      <c r="D1364" s="98">
        <v>62</v>
      </c>
      <c r="E1364" s="98">
        <v>6.6580000000000004</v>
      </c>
    </row>
    <row r="1365" spans="1:5">
      <c r="A1365" s="98">
        <v>1365</v>
      </c>
      <c r="B1365" s="98">
        <v>0.44579999999999997</v>
      </c>
      <c r="C1365" s="98">
        <v>5</v>
      </c>
      <c r="D1365" s="98">
        <v>63</v>
      </c>
      <c r="E1365" s="98">
        <v>7.3929</v>
      </c>
    </row>
    <row r="1366" spans="1:5">
      <c r="A1366" s="98">
        <v>1366</v>
      </c>
      <c r="B1366" s="98">
        <v>0.50900000000000001</v>
      </c>
      <c r="C1366" s="98">
        <v>5</v>
      </c>
      <c r="D1366" s="98">
        <v>64</v>
      </c>
      <c r="E1366" s="98">
        <v>8.1473999999999993</v>
      </c>
    </row>
    <row r="1367" spans="1:5">
      <c r="A1367" s="98">
        <v>1367</v>
      </c>
      <c r="B1367" s="98">
        <v>0.57669999999999999</v>
      </c>
      <c r="C1367" s="98">
        <v>5</v>
      </c>
      <c r="D1367" s="98">
        <v>65</v>
      </c>
      <c r="E1367" s="98">
        <v>8.9101999999999997</v>
      </c>
    </row>
    <row r="1368" spans="1:5">
      <c r="A1368" s="98">
        <v>1368</v>
      </c>
      <c r="B1368" s="98">
        <v>0.6482</v>
      </c>
      <c r="C1368" s="98">
        <v>5</v>
      </c>
      <c r="D1368" s="98">
        <v>66</v>
      </c>
      <c r="E1368" s="98">
        <v>9.6679999999999993</v>
      </c>
    </row>
    <row r="1369" spans="1:5">
      <c r="A1369" s="98">
        <v>1369</v>
      </c>
      <c r="B1369" s="98">
        <v>0.72230000000000005</v>
      </c>
      <c r="C1369" s="98">
        <v>5</v>
      </c>
      <c r="D1369" s="98">
        <v>67</v>
      </c>
      <c r="E1369" s="98">
        <v>10.405900000000001</v>
      </c>
    </row>
    <row r="1370" spans="1:5">
      <c r="A1370" s="98">
        <v>1370</v>
      </c>
      <c r="B1370" s="98">
        <v>0.79769999999999996</v>
      </c>
      <c r="C1370" s="98">
        <v>5</v>
      </c>
      <c r="D1370" s="98">
        <v>68</v>
      </c>
      <c r="E1370" s="98">
        <v>11.1081</v>
      </c>
    </row>
    <row r="1371" spans="1:5">
      <c r="A1371" s="98">
        <v>1371</v>
      </c>
      <c r="B1371" s="98">
        <v>0.87290000000000001</v>
      </c>
      <c r="C1371" s="98">
        <v>5</v>
      </c>
      <c r="D1371" s="98">
        <v>69</v>
      </c>
      <c r="E1371" s="98">
        <v>11.7593</v>
      </c>
    </row>
    <row r="1372" spans="1:5">
      <c r="A1372" s="98">
        <v>1372</v>
      </c>
      <c r="B1372" s="98">
        <v>0.94640000000000002</v>
      </c>
      <c r="C1372" s="98">
        <v>5</v>
      </c>
      <c r="D1372" s="98">
        <v>70</v>
      </c>
      <c r="E1372" s="98">
        <v>12.3451</v>
      </c>
    </row>
    <row r="1373" spans="1:5">
      <c r="A1373" s="98">
        <v>1373</v>
      </c>
      <c r="B1373" s="98">
        <v>1.0168999999999999</v>
      </c>
      <c r="C1373" s="98">
        <v>5</v>
      </c>
      <c r="D1373" s="98">
        <v>71</v>
      </c>
      <c r="E1373" s="98">
        <v>12.8538</v>
      </c>
    </row>
    <row r="1374" spans="1:5">
      <c r="A1374" s="98">
        <v>1374</v>
      </c>
      <c r="B1374" s="98">
        <v>1.0829</v>
      </c>
      <c r="C1374" s="98">
        <v>5</v>
      </c>
      <c r="D1374" s="98">
        <v>72</v>
      </c>
      <c r="E1374" s="98">
        <v>13.2765</v>
      </c>
    </row>
    <row r="1375" spans="1:5">
      <c r="A1375" s="98">
        <v>1375</v>
      </c>
      <c r="B1375" s="98">
        <v>1.1435</v>
      </c>
      <c r="C1375" s="98">
        <v>5</v>
      </c>
      <c r="D1375" s="98">
        <v>73</v>
      </c>
      <c r="E1375" s="98">
        <v>13.607799999999999</v>
      </c>
    </row>
    <row r="1376" spans="1:5">
      <c r="A1376" s="98">
        <v>1376</v>
      </c>
      <c r="B1376" s="98">
        <v>1.1980999999999999</v>
      </c>
      <c r="C1376" s="98">
        <v>5</v>
      </c>
      <c r="D1376" s="98">
        <v>74</v>
      </c>
      <c r="E1376" s="98">
        <v>13.846299999999999</v>
      </c>
    </row>
    <row r="1377" spans="1:5">
      <c r="A1377" s="98">
        <v>1377</v>
      </c>
      <c r="B1377" s="98">
        <v>1.2461</v>
      </c>
      <c r="C1377" s="98">
        <v>5</v>
      </c>
      <c r="D1377" s="98">
        <v>75</v>
      </c>
      <c r="E1377" s="98">
        <v>13.9937</v>
      </c>
    </row>
    <row r="1378" spans="1:5">
      <c r="A1378" s="98">
        <v>1378</v>
      </c>
      <c r="B1378" s="98">
        <v>1.4145000000000001</v>
      </c>
      <c r="C1378" s="98">
        <v>5</v>
      </c>
      <c r="D1378" s="98">
        <v>76</v>
      </c>
      <c r="E1378" s="98">
        <v>14.943899999999999</v>
      </c>
    </row>
    <row r="1379" spans="1:5">
      <c r="A1379" s="98">
        <v>1379</v>
      </c>
      <c r="B1379" s="98">
        <v>1.6778</v>
      </c>
      <c r="C1379" s="98">
        <v>5</v>
      </c>
      <c r="D1379" s="98">
        <v>77</v>
      </c>
      <c r="E1379" s="98">
        <v>16.380400000000002</v>
      </c>
    </row>
    <row r="1380" spans="1:5">
      <c r="A1380" s="98">
        <v>1380</v>
      </c>
      <c r="B1380" s="98">
        <v>1.9492</v>
      </c>
      <c r="C1380" s="98">
        <v>5</v>
      </c>
      <c r="D1380" s="98">
        <v>78</v>
      </c>
      <c r="E1380" s="98">
        <v>17.6693</v>
      </c>
    </row>
    <row r="1381" spans="1:5">
      <c r="A1381" s="98">
        <v>1381</v>
      </c>
      <c r="B1381" s="98">
        <v>2.2216</v>
      </c>
      <c r="C1381" s="98">
        <v>5</v>
      </c>
      <c r="D1381" s="98">
        <v>79</v>
      </c>
      <c r="E1381" s="98">
        <v>18.7775</v>
      </c>
    </row>
    <row r="1382" spans="1:5">
      <c r="A1382" s="98">
        <v>1382</v>
      </c>
      <c r="B1382" s="98">
        <v>2.4874999999999998</v>
      </c>
      <c r="C1382" s="98">
        <v>5</v>
      </c>
      <c r="D1382" s="98">
        <v>80</v>
      </c>
      <c r="E1382" s="98">
        <v>19.682099999999998</v>
      </c>
    </row>
    <row r="1383" spans="1:5">
      <c r="A1383" s="98">
        <v>1383</v>
      </c>
      <c r="B1383" s="98">
        <v>2.7406999999999999</v>
      </c>
      <c r="C1383" s="98">
        <v>5</v>
      </c>
      <c r="D1383" s="98">
        <v>81</v>
      </c>
      <c r="E1383" s="98">
        <v>20.372800000000002</v>
      </c>
    </row>
    <row r="1384" spans="1:5">
      <c r="A1384" s="98">
        <v>1384</v>
      </c>
      <c r="B1384" s="98">
        <v>3.0177999999999998</v>
      </c>
      <c r="C1384" s="98">
        <v>5</v>
      </c>
      <c r="D1384" s="98">
        <v>82</v>
      </c>
      <c r="E1384" s="98">
        <v>21.648099999999999</v>
      </c>
    </row>
    <row r="1385" spans="1:5">
      <c r="A1385" s="98">
        <v>1385</v>
      </c>
      <c r="B1385" s="98">
        <v>3.2782</v>
      </c>
      <c r="C1385" s="98">
        <v>5</v>
      </c>
      <c r="D1385" s="98">
        <v>83</v>
      </c>
      <c r="E1385" s="98">
        <v>22.869</v>
      </c>
    </row>
    <row r="1386" spans="1:5">
      <c r="A1386" s="98">
        <v>1386</v>
      </c>
      <c r="B1386" s="98">
        <v>3.4969999999999999</v>
      </c>
      <c r="C1386" s="98">
        <v>5</v>
      </c>
      <c r="D1386" s="98">
        <v>84</v>
      </c>
      <c r="E1386" s="98">
        <v>23.762699999999999</v>
      </c>
    </row>
    <row r="1387" spans="1:5">
      <c r="A1387" s="98">
        <v>1387</v>
      </c>
      <c r="B1387" s="98">
        <v>3.5792000000000002</v>
      </c>
      <c r="C1387" s="98">
        <v>5</v>
      </c>
      <c r="D1387" s="98">
        <v>85</v>
      </c>
      <c r="E1387" s="98">
        <v>24.177499999999998</v>
      </c>
    </row>
    <row r="1388" spans="1:5">
      <c r="A1388" s="98">
        <v>1388</v>
      </c>
      <c r="B1388" s="98">
        <v>3.4319999999999999</v>
      </c>
      <c r="C1388" s="98">
        <v>5</v>
      </c>
      <c r="D1388" s="98">
        <v>86</v>
      </c>
      <c r="E1388" s="98">
        <v>24.134599999999999</v>
      </c>
    </row>
    <row r="1389" spans="1:5">
      <c r="A1389" s="98">
        <v>1389</v>
      </c>
      <c r="B1389" s="98">
        <v>3.2656999999999998</v>
      </c>
      <c r="C1389" s="98">
        <v>5</v>
      </c>
      <c r="D1389" s="98">
        <v>87</v>
      </c>
      <c r="E1389" s="98">
        <v>23.968499999999999</v>
      </c>
    </row>
    <row r="1390" spans="1:5">
      <c r="A1390" s="98">
        <v>1390</v>
      </c>
      <c r="B1390" s="98">
        <v>3.0813000000000001</v>
      </c>
      <c r="C1390" s="98">
        <v>5</v>
      </c>
      <c r="D1390" s="98">
        <v>88</v>
      </c>
      <c r="E1390" s="98">
        <v>23.6693</v>
      </c>
    </row>
    <row r="1391" spans="1:5">
      <c r="A1391" s="98">
        <v>1391</v>
      </c>
      <c r="B1391" s="98">
        <v>2.8809999999999998</v>
      </c>
      <c r="C1391" s="98">
        <v>5</v>
      </c>
      <c r="D1391" s="98">
        <v>89</v>
      </c>
      <c r="E1391" s="98">
        <v>23.2301</v>
      </c>
    </row>
    <row r="1392" spans="1:5">
      <c r="A1392" s="98">
        <v>1392</v>
      </c>
      <c r="B1392" s="98">
        <v>2.6678999999999999</v>
      </c>
      <c r="C1392" s="98">
        <v>5</v>
      </c>
      <c r="D1392" s="98">
        <v>90</v>
      </c>
      <c r="E1392" s="98">
        <v>22.648</v>
      </c>
    </row>
    <row r="1393" spans="1:5">
      <c r="A1393" s="98">
        <v>1393</v>
      </c>
      <c r="B1393" s="98">
        <v>2.4460999999999999</v>
      </c>
      <c r="C1393" s="98">
        <v>5</v>
      </c>
      <c r="D1393" s="98">
        <v>91</v>
      </c>
      <c r="E1393" s="98">
        <v>21.924199999999999</v>
      </c>
    </row>
    <row r="1394" spans="1:5">
      <c r="A1394" s="98">
        <v>1394</v>
      </c>
      <c r="B1394" s="98">
        <v>2.2204000000000002</v>
      </c>
      <c r="C1394" s="98">
        <v>5</v>
      </c>
      <c r="D1394" s="98">
        <v>92</v>
      </c>
      <c r="E1394" s="98">
        <v>21.065200000000001</v>
      </c>
    </row>
    <row r="1395" spans="1:5">
      <c r="A1395" s="98">
        <v>1395</v>
      </c>
      <c r="B1395" s="98">
        <v>1.9962</v>
      </c>
      <c r="C1395" s="98">
        <v>5</v>
      </c>
      <c r="D1395" s="98">
        <v>93</v>
      </c>
      <c r="E1395" s="98">
        <v>20.0823</v>
      </c>
    </row>
    <row r="1396" spans="1:5">
      <c r="A1396" s="98">
        <v>1396</v>
      </c>
      <c r="B1396" s="98">
        <v>1.7788999999999999</v>
      </c>
      <c r="C1396" s="98">
        <v>5</v>
      </c>
      <c r="D1396" s="98">
        <v>94</v>
      </c>
      <c r="E1396" s="98">
        <v>18.991599999999998</v>
      </c>
    </row>
    <row r="1397" spans="1:5">
      <c r="A1397" s="98">
        <v>1397</v>
      </c>
      <c r="B1397" s="98">
        <v>1.5738000000000001</v>
      </c>
      <c r="C1397" s="98">
        <v>5</v>
      </c>
      <c r="D1397" s="98">
        <v>95</v>
      </c>
      <c r="E1397" s="98">
        <v>17.812899999999999</v>
      </c>
    </row>
    <row r="1398" spans="1:5">
      <c r="A1398" s="98">
        <v>1398</v>
      </c>
      <c r="B1398" s="98">
        <v>1.3853</v>
      </c>
      <c r="C1398" s="98">
        <v>5</v>
      </c>
      <c r="D1398" s="98">
        <v>96</v>
      </c>
      <c r="E1398" s="98">
        <v>16.5687</v>
      </c>
    </row>
    <row r="1399" spans="1:5">
      <c r="A1399" s="98">
        <v>1399</v>
      </c>
      <c r="B1399" s="98">
        <v>1.2171000000000001</v>
      </c>
      <c r="C1399" s="98">
        <v>5</v>
      </c>
      <c r="D1399" s="98">
        <v>97</v>
      </c>
      <c r="E1399" s="98">
        <v>15.2828</v>
      </c>
    </row>
    <row r="1400" spans="1:5">
      <c r="A1400" s="98">
        <v>1400</v>
      </c>
      <c r="B1400" s="98">
        <v>1.0714999999999999</v>
      </c>
      <c r="C1400" s="98">
        <v>5</v>
      </c>
      <c r="D1400" s="98">
        <v>98</v>
      </c>
      <c r="E1400" s="98">
        <v>13.9787</v>
      </c>
    </row>
    <row r="1401" spans="1:5">
      <c r="A1401" s="98">
        <v>1401</v>
      </c>
      <c r="B1401" s="98">
        <v>0.94969999999999999</v>
      </c>
      <c r="C1401" s="98">
        <v>5</v>
      </c>
      <c r="D1401" s="98">
        <v>99</v>
      </c>
      <c r="E1401" s="98">
        <v>12.678699999999999</v>
      </c>
    </row>
    <row r="1402" spans="1:5">
      <c r="A1402" s="98">
        <v>1402</v>
      </c>
      <c r="B1402" s="98">
        <v>0.8518</v>
      </c>
      <c r="C1402" s="98">
        <v>5</v>
      </c>
      <c r="D1402" s="98">
        <v>100</v>
      </c>
      <c r="E1402" s="98">
        <v>11.402200000000001</v>
      </c>
    </row>
    <row r="1403" spans="1:5">
      <c r="A1403" s="98">
        <v>1403</v>
      </c>
      <c r="B1403" s="98">
        <v>0.77690000000000003</v>
      </c>
      <c r="C1403" s="98">
        <v>5</v>
      </c>
      <c r="D1403" s="98">
        <v>101</v>
      </c>
      <c r="E1403" s="98">
        <v>10.166</v>
      </c>
    </row>
    <row r="1404" spans="1:5">
      <c r="A1404" s="98">
        <v>1404</v>
      </c>
      <c r="B1404" s="98">
        <v>0.72340000000000004</v>
      </c>
      <c r="C1404" s="98">
        <v>5</v>
      </c>
      <c r="D1404" s="98">
        <v>102</v>
      </c>
      <c r="E1404" s="98">
        <v>8.9831000000000003</v>
      </c>
    </row>
    <row r="1405" spans="1:5">
      <c r="A1405" s="98">
        <v>1405</v>
      </c>
      <c r="B1405" s="98">
        <v>0.76390000000000002</v>
      </c>
      <c r="C1405" s="98">
        <v>5</v>
      </c>
      <c r="D1405" s="98">
        <v>103</v>
      </c>
      <c r="E1405" s="98">
        <v>9.1259999999999994</v>
      </c>
    </row>
    <row r="1406" spans="1:5">
      <c r="A1406" s="98">
        <v>1406</v>
      </c>
      <c r="B1406" s="98">
        <v>0.83260000000000001</v>
      </c>
      <c r="C1406" s="98">
        <v>5</v>
      </c>
      <c r="D1406" s="98">
        <v>104</v>
      </c>
      <c r="E1406" s="98">
        <v>9.7126999999999999</v>
      </c>
    </row>
    <row r="1407" spans="1:5">
      <c r="A1407" s="98">
        <v>1407</v>
      </c>
      <c r="B1407" s="98">
        <v>0.89190000000000003</v>
      </c>
      <c r="C1407" s="98">
        <v>5</v>
      </c>
      <c r="D1407" s="98">
        <v>105</v>
      </c>
      <c r="E1407" s="98">
        <v>10.160399999999999</v>
      </c>
    </row>
    <row r="1408" spans="1:5">
      <c r="A1408" s="98">
        <v>1408</v>
      </c>
      <c r="B1408" s="98">
        <v>0.94099999999999995</v>
      </c>
      <c r="C1408" s="98">
        <v>5</v>
      </c>
      <c r="D1408" s="98">
        <v>106</v>
      </c>
      <c r="E1408" s="98">
        <v>10.4657</v>
      </c>
    </row>
    <row r="1409" spans="1:5">
      <c r="A1409" s="98">
        <v>1409</v>
      </c>
      <c r="B1409" s="98">
        <v>0.86899999999999999</v>
      </c>
      <c r="C1409" s="98">
        <v>5</v>
      </c>
      <c r="D1409" s="98">
        <v>107</v>
      </c>
      <c r="E1409" s="98">
        <v>10.5175</v>
      </c>
    </row>
    <row r="1410" spans="1:5">
      <c r="A1410" s="98">
        <v>1410</v>
      </c>
      <c r="B1410" s="98">
        <v>0.78720000000000001</v>
      </c>
      <c r="C1410" s="98">
        <v>5</v>
      </c>
      <c r="D1410" s="98">
        <v>108</v>
      </c>
      <c r="E1410" s="98">
        <v>10.3962</v>
      </c>
    </row>
    <row r="1411" spans="1:5">
      <c r="A1411" s="98">
        <v>1411</v>
      </c>
      <c r="B1411" s="98">
        <v>0.71240000000000003</v>
      </c>
      <c r="C1411" s="98">
        <v>5</v>
      </c>
      <c r="D1411" s="98">
        <v>109</v>
      </c>
      <c r="E1411" s="98">
        <v>10.211600000000001</v>
      </c>
    </row>
    <row r="1412" spans="1:5">
      <c r="A1412" s="98">
        <v>1412</v>
      </c>
      <c r="B1412" s="98">
        <v>0.66200000000000003</v>
      </c>
      <c r="C1412" s="98">
        <v>5</v>
      </c>
      <c r="D1412" s="98">
        <v>110</v>
      </c>
      <c r="E1412" s="98">
        <v>10.1813</v>
      </c>
    </row>
    <row r="1413" spans="1:5">
      <c r="A1413" s="98">
        <v>1413</v>
      </c>
      <c r="B1413" s="98">
        <v>0.61419999999999997</v>
      </c>
      <c r="C1413" s="98">
        <v>5</v>
      </c>
      <c r="D1413" s="98">
        <v>111</v>
      </c>
      <c r="E1413" s="98">
        <v>10.0928</v>
      </c>
    </row>
    <row r="1414" spans="1:5">
      <c r="A1414" s="98">
        <v>1414</v>
      </c>
      <c r="B1414" s="98">
        <v>0.57189999999999996</v>
      </c>
      <c r="C1414" s="98">
        <v>5</v>
      </c>
      <c r="D1414" s="98">
        <v>112</v>
      </c>
      <c r="E1414" s="98">
        <v>9.9411000000000005</v>
      </c>
    </row>
    <row r="1415" spans="1:5">
      <c r="A1415" s="98">
        <v>1415</v>
      </c>
      <c r="B1415" s="98">
        <v>0.53820000000000001</v>
      </c>
      <c r="C1415" s="98">
        <v>5</v>
      </c>
      <c r="D1415" s="98">
        <v>113</v>
      </c>
      <c r="E1415" s="98">
        <v>9.7225000000000001</v>
      </c>
    </row>
    <row r="1416" spans="1:5">
      <c r="A1416" s="98">
        <v>1416</v>
      </c>
      <c r="B1416" s="98">
        <v>0.51549999999999996</v>
      </c>
      <c r="C1416" s="98">
        <v>5</v>
      </c>
      <c r="D1416" s="98">
        <v>114</v>
      </c>
      <c r="E1416" s="98">
        <v>9.4352</v>
      </c>
    </row>
    <row r="1417" spans="1:5">
      <c r="A1417" s="98">
        <v>1417</v>
      </c>
      <c r="B1417" s="98">
        <v>0.50570000000000004</v>
      </c>
      <c r="C1417" s="98">
        <v>5</v>
      </c>
      <c r="D1417" s="98">
        <v>115</v>
      </c>
      <c r="E1417" s="98">
        <v>9.0801999999999996</v>
      </c>
    </row>
    <row r="1418" spans="1:5">
      <c r="A1418" s="98">
        <v>1418</v>
      </c>
      <c r="B1418" s="98">
        <v>0.50990000000000002</v>
      </c>
      <c r="C1418" s="98">
        <v>5</v>
      </c>
      <c r="D1418" s="98">
        <v>116</v>
      </c>
      <c r="E1418" s="98">
        <v>8.6615000000000002</v>
      </c>
    </row>
    <row r="1419" spans="1:5">
      <c r="A1419" s="98">
        <v>1419</v>
      </c>
      <c r="B1419" s="98">
        <v>0.5282</v>
      </c>
      <c r="C1419" s="98">
        <v>5</v>
      </c>
      <c r="D1419" s="98">
        <v>117</v>
      </c>
      <c r="E1419" s="98">
        <v>8.1859999999999999</v>
      </c>
    </row>
    <row r="1420" spans="1:5">
      <c r="A1420" s="98">
        <v>1420</v>
      </c>
      <c r="B1420" s="98">
        <v>0.55959999999999999</v>
      </c>
      <c r="C1420" s="98">
        <v>5</v>
      </c>
      <c r="D1420" s="98">
        <v>118</v>
      </c>
      <c r="E1420" s="98">
        <v>7.6637000000000004</v>
      </c>
    </row>
    <row r="1421" spans="1:5">
      <c r="A1421" s="98">
        <v>1421</v>
      </c>
      <c r="B1421" s="98">
        <v>0.60250000000000004</v>
      </c>
      <c r="C1421" s="98">
        <v>5</v>
      </c>
      <c r="D1421" s="98">
        <v>119</v>
      </c>
      <c r="E1421" s="98">
        <v>7.1064999999999996</v>
      </c>
    </row>
    <row r="1422" spans="1:5">
      <c r="A1422" s="98">
        <v>1422</v>
      </c>
      <c r="B1422" s="98">
        <v>0.65480000000000005</v>
      </c>
      <c r="C1422" s="98">
        <v>5</v>
      </c>
      <c r="D1422" s="98">
        <v>120</v>
      </c>
      <c r="E1422" s="98">
        <v>6.5270999999999999</v>
      </c>
    </row>
    <row r="1423" spans="1:5">
      <c r="A1423" s="98">
        <v>1423</v>
      </c>
      <c r="B1423" s="98">
        <v>0.622</v>
      </c>
      <c r="C1423" s="98">
        <v>5</v>
      </c>
      <c r="D1423" s="98">
        <v>121</v>
      </c>
      <c r="E1423" s="98">
        <v>5.9001999999999999</v>
      </c>
    </row>
    <row r="1424" spans="1:5">
      <c r="A1424" s="98">
        <v>1424</v>
      </c>
      <c r="B1424" s="98">
        <v>0.50370000000000004</v>
      </c>
      <c r="C1424" s="98">
        <v>5</v>
      </c>
      <c r="D1424" s="98">
        <v>122</v>
      </c>
      <c r="E1424" s="98">
        <v>5.1875999999999998</v>
      </c>
    </row>
    <row r="1425" spans="1:5">
      <c r="A1425" s="98">
        <v>1425</v>
      </c>
      <c r="B1425" s="98">
        <v>0.39460000000000001</v>
      </c>
      <c r="C1425" s="98">
        <v>5</v>
      </c>
      <c r="D1425" s="98">
        <v>123</v>
      </c>
      <c r="E1425" s="98">
        <v>4.4170999999999996</v>
      </c>
    </row>
    <row r="1426" spans="1:5">
      <c r="A1426" s="98">
        <v>1426</v>
      </c>
      <c r="B1426" s="98">
        <v>0.29680000000000001</v>
      </c>
      <c r="C1426" s="98">
        <v>5</v>
      </c>
      <c r="D1426" s="98">
        <v>124</v>
      </c>
      <c r="E1426" s="98">
        <v>3.5954000000000002</v>
      </c>
    </row>
    <row r="1427" spans="1:5">
      <c r="A1427" s="98">
        <v>1427</v>
      </c>
      <c r="B1427" s="98">
        <v>0.21260000000000001</v>
      </c>
      <c r="C1427" s="98">
        <v>5</v>
      </c>
      <c r="D1427" s="98">
        <v>125</v>
      </c>
      <c r="E1427" s="98">
        <v>2.7309000000000001</v>
      </c>
    </row>
    <row r="1428" spans="1:5">
      <c r="A1428" s="98">
        <v>1428</v>
      </c>
      <c r="B1428" s="98">
        <v>0.14369999999999999</v>
      </c>
      <c r="C1428" s="98">
        <v>5</v>
      </c>
      <c r="D1428" s="98">
        <v>126</v>
      </c>
      <c r="E1428" s="98">
        <v>1.8345</v>
      </c>
    </row>
    <row r="1429" spans="1:5">
      <c r="A1429" s="98">
        <v>1429</v>
      </c>
      <c r="B1429" s="98">
        <v>9.1300000000000006E-2</v>
      </c>
      <c r="C1429" s="98">
        <v>5</v>
      </c>
      <c r="D1429" s="98">
        <v>127</v>
      </c>
      <c r="E1429" s="98">
        <v>0.91839999999999999</v>
      </c>
    </row>
    <row r="1430" spans="1:5">
      <c r="A1430" s="98">
        <v>1430</v>
      </c>
      <c r="B1430" s="98">
        <v>5.6000000000000001E-2</v>
      </c>
      <c r="C1430" s="98">
        <v>5</v>
      </c>
      <c r="D1430" s="98">
        <v>128</v>
      </c>
      <c r="E1430" s="98">
        <v>-4.1000000000000003E-3</v>
      </c>
    </row>
    <row r="1431" spans="1:5">
      <c r="A1431" s="98">
        <v>1431</v>
      </c>
      <c r="B1431" s="98">
        <v>3.7499999999999999E-2</v>
      </c>
      <c r="C1431" s="98">
        <v>5</v>
      </c>
      <c r="D1431" s="98">
        <v>129</v>
      </c>
      <c r="E1431" s="98">
        <v>-0.91869999999999996</v>
      </c>
    </row>
    <row r="1432" spans="1:5">
      <c r="A1432" s="98">
        <v>1432</v>
      </c>
      <c r="B1432" s="98">
        <v>3.5200000000000002E-2</v>
      </c>
      <c r="C1432" s="98">
        <v>5</v>
      </c>
      <c r="D1432" s="98">
        <v>130</v>
      </c>
      <c r="E1432" s="98">
        <v>-1.8116000000000001</v>
      </c>
    </row>
    <row r="1433" spans="1:5">
      <c r="A1433" s="98">
        <v>1433</v>
      </c>
      <c r="B1433" s="98">
        <v>4.7500000000000001E-2</v>
      </c>
      <c r="C1433" s="98">
        <v>5</v>
      </c>
      <c r="D1433" s="98">
        <v>131</v>
      </c>
      <c r="E1433" s="98">
        <v>-2.6696</v>
      </c>
    </row>
    <row r="1434" spans="1:5">
      <c r="A1434" s="98">
        <v>1434</v>
      </c>
      <c r="B1434" s="98">
        <v>7.2499999999999995E-2</v>
      </c>
      <c r="C1434" s="98">
        <v>5</v>
      </c>
      <c r="D1434" s="98">
        <v>132</v>
      </c>
      <c r="E1434" s="98">
        <v>-3.4811000000000001</v>
      </c>
    </row>
    <row r="1435" spans="1:5">
      <c r="A1435" s="98">
        <v>1435</v>
      </c>
      <c r="B1435" s="98">
        <v>0.1082</v>
      </c>
      <c r="C1435" s="98">
        <v>5</v>
      </c>
      <c r="D1435" s="98">
        <v>133</v>
      </c>
      <c r="E1435" s="98">
        <v>-4.2363999999999997</v>
      </c>
    </row>
    <row r="1436" spans="1:5">
      <c r="A1436" s="98">
        <v>1436</v>
      </c>
      <c r="B1436" s="98">
        <v>0.1522</v>
      </c>
      <c r="C1436" s="98">
        <v>5</v>
      </c>
      <c r="D1436" s="98">
        <v>134</v>
      </c>
      <c r="E1436" s="98">
        <v>-4.9284999999999997</v>
      </c>
    </row>
    <row r="1437" spans="1:5">
      <c r="A1437" s="98">
        <v>1437</v>
      </c>
      <c r="B1437" s="98">
        <v>0.20250000000000001</v>
      </c>
      <c r="C1437" s="98">
        <v>5</v>
      </c>
      <c r="D1437" s="98">
        <v>135</v>
      </c>
      <c r="E1437" s="98">
        <v>-5.5526</v>
      </c>
    </row>
    <row r="1438" spans="1:5">
      <c r="A1438" s="98">
        <v>1438</v>
      </c>
      <c r="B1438" s="98">
        <v>0.2571</v>
      </c>
      <c r="C1438" s="98">
        <v>5</v>
      </c>
      <c r="D1438" s="98">
        <v>136</v>
      </c>
      <c r="E1438" s="98">
        <v>-6.1067</v>
      </c>
    </row>
    <row r="1439" spans="1:5">
      <c r="A1439" s="98">
        <v>1439</v>
      </c>
      <c r="B1439" s="98">
        <v>0.218</v>
      </c>
      <c r="C1439" s="98">
        <v>5</v>
      </c>
      <c r="D1439" s="98">
        <v>137</v>
      </c>
      <c r="E1439" s="98">
        <v>-5.6298000000000004</v>
      </c>
    </row>
    <row r="1440" spans="1:5">
      <c r="A1440" s="98">
        <v>1440</v>
      </c>
      <c r="B1440" s="98">
        <v>0.14749999999999999</v>
      </c>
      <c r="C1440" s="98">
        <v>5</v>
      </c>
      <c r="D1440" s="98">
        <v>138</v>
      </c>
      <c r="E1440" s="98">
        <v>-4.6371000000000002</v>
      </c>
    </row>
    <row r="1441" spans="1:5">
      <c r="A1441" s="98">
        <v>1441</v>
      </c>
      <c r="B1441" s="98">
        <v>9.06E-2</v>
      </c>
      <c r="C1441" s="98">
        <v>5</v>
      </c>
      <c r="D1441" s="98">
        <v>139</v>
      </c>
      <c r="E1441" s="98">
        <v>-3.5398000000000001</v>
      </c>
    </row>
    <row r="1442" spans="1:5">
      <c r="A1442" s="98">
        <v>1442</v>
      </c>
      <c r="B1442" s="98">
        <v>4.99E-2</v>
      </c>
      <c r="C1442" s="98">
        <v>5</v>
      </c>
      <c r="D1442" s="98">
        <v>140</v>
      </c>
      <c r="E1442" s="98">
        <v>-2.3481999999999998</v>
      </c>
    </row>
    <row r="1443" spans="1:5">
      <c r="A1443" s="98">
        <v>1443</v>
      </c>
      <c r="B1443" s="98">
        <v>2.7900000000000001E-2</v>
      </c>
      <c r="C1443" s="98">
        <v>5</v>
      </c>
      <c r="D1443" s="98">
        <v>141</v>
      </c>
      <c r="E1443" s="98">
        <v>-1.0775999999999999</v>
      </c>
    </row>
    <row r="1444" spans="1:5">
      <c r="A1444" s="98">
        <v>1444</v>
      </c>
      <c r="B1444" s="98">
        <v>2.6200000000000001E-2</v>
      </c>
      <c r="C1444" s="98">
        <v>5</v>
      </c>
      <c r="D1444" s="98">
        <v>142</v>
      </c>
      <c r="E1444" s="98">
        <v>0.25219999999999998</v>
      </c>
    </row>
    <row r="1445" spans="1:5">
      <c r="A1445" s="98">
        <v>1445</v>
      </c>
      <c r="B1445" s="98">
        <v>4.5999999999999999E-2</v>
      </c>
      <c r="C1445" s="98">
        <v>5</v>
      </c>
      <c r="D1445" s="98">
        <v>143</v>
      </c>
      <c r="E1445" s="98">
        <v>1.6173</v>
      </c>
    </row>
    <row r="1446" spans="1:5">
      <c r="A1446" s="98">
        <v>1446</v>
      </c>
      <c r="B1446" s="98">
        <v>8.7599999999999997E-2</v>
      </c>
      <c r="C1446" s="98">
        <v>5</v>
      </c>
      <c r="D1446" s="98">
        <v>144</v>
      </c>
      <c r="E1446" s="98">
        <v>2.9916999999999998</v>
      </c>
    </row>
    <row r="1447" spans="1:5">
      <c r="A1447" s="98">
        <v>1447</v>
      </c>
      <c r="B1447" s="98">
        <v>0.15060000000000001</v>
      </c>
      <c r="C1447" s="98">
        <v>5</v>
      </c>
      <c r="D1447" s="98">
        <v>145</v>
      </c>
      <c r="E1447" s="98">
        <v>4.3482000000000003</v>
      </c>
    </row>
    <row r="1448" spans="1:5">
      <c r="A1448" s="98">
        <v>1448</v>
      </c>
      <c r="B1448" s="98">
        <v>0.2336</v>
      </c>
      <c r="C1448" s="98">
        <v>5</v>
      </c>
      <c r="D1448" s="98">
        <v>146</v>
      </c>
      <c r="E1448" s="98">
        <v>5.6600999999999999</v>
      </c>
    </row>
    <row r="1449" spans="1:5">
      <c r="A1449" s="98">
        <v>1449</v>
      </c>
      <c r="B1449" s="98">
        <v>0.3347</v>
      </c>
      <c r="C1449" s="98">
        <v>5</v>
      </c>
      <c r="D1449" s="98">
        <v>147</v>
      </c>
      <c r="E1449" s="98">
        <v>6.9036</v>
      </c>
    </row>
    <row r="1450" spans="1:5">
      <c r="A1450" s="98">
        <v>1450</v>
      </c>
      <c r="B1450" s="98">
        <v>0.45119999999999999</v>
      </c>
      <c r="C1450" s="98">
        <v>5</v>
      </c>
      <c r="D1450" s="98">
        <v>148</v>
      </c>
      <c r="E1450" s="98">
        <v>8.0580999999999996</v>
      </c>
    </row>
    <row r="1451" spans="1:5">
      <c r="A1451" s="98">
        <v>1451</v>
      </c>
      <c r="B1451" s="98">
        <v>0.58020000000000005</v>
      </c>
      <c r="C1451" s="98">
        <v>5</v>
      </c>
      <c r="D1451" s="98">
        <v>149</v>
      </c>
      <c r="E1451" s="98">
        <v>9.1079000000000008</v>
      </c>
    </row>
    <row r="1452" spans="1:5">
      <c r="A1452" s="98">
        <v>1452</v>
      </c>
      <c r="B1452" s="98">
        <v>0.71870000000000001</v>
      </c>
      <c r="C1452" s="98">
        <v>5</v>
      </c>
      <c r="D1452" s="98">
        <v>150</v>
      </c>
      <c r="E1452" s="98">
        <v>10.0426</v>
      </c>
    </row>
    <row r="1453" spans="1:5">
      <c r="A1453" s="98">
        <v>1453</v>
      </c>
      <c r="B1453" s="98">
        <v>0.86350000000000005</v>
      </c>
      <c r="C1453" s="98">
        <v>5</v>
      </c>
      <c r="D1453" s="98">
        <v>151</v>
      </c>
      <c r="E1453" s="98">
        <v>10.8565</v>
      </c>
    </row>
    <row r="1454" spans="1:5">
      <c r="A1454" s="98">
        <v>1454</v>
      </c>
      <c r="B1454" s="98">
        <v>0.94389999999999996</v>
      </c>
      <c r="C1454" s="98">
        <v>5</v>
      </c>
      <c r="D1454" s="98">
        <v>152</v>
      </c>
      <c r="E1454" s="98">
        <v>11.5565</v>
      </c>
    </row>
    <row r="1455" spans="1:5">
      <c r="A1455" s="98">
        <v>1455</v>
      </c>
      <c r="B1455" s="98">
        <v>1.0204</v>
      </c>
      <c r="C1455" s="98">
        <v>5</v>
      </c>
      <c r="D1455" s="98">
        <v>153</v>
      </c>
      <c r="E1455" s="98">
        <v>12.260199999999999</v>
      </c>
    </row>
    <row r="1456" spans="1:5">
      <c r="A1456" s="98">
        <v>1456</v>
      </c>
      <c r="B1456" s="98">
        <v>1.1001000000000001</v>
      </c>
      <c r="C1456" s="98">
        <v>5</v>
      </c>
      <c r="D1456" s="98">
        <v>154</v>
      </c>
      <c r="E1456" s="98">
        <v>12.9664</v>
      </c>
    </row>
    <row r="1457" spans="1:5">
      <c r="A1457" s="98">
        <v>1457</v>
      </c>
      <c r="B1457" s="98">
        <v>1.1823999999999999</v>
      </c>
      <c r="C1457" s="98">
        <v>5</v>
      </c>
      <c r="D1457" s="98">
        <v>155</v>
      </c>
      <c r="E1457" s="98">
        <v>13.6671</v>
      </c>
    </row>
    <row r="1458" spans="1:5">
      <c r="A1458" s="98">
        <v>1458</v>
      </c>
      <c r="B1458" s="98">
        <v>1.2665999999999999</v>
      </c>
      <c r="C1458" s="98">
        <v>5</v>
      </c>
      <c r="D1458" s="98">
        <v>156</v>
      </c>
      <c r="E1458" s="98">
        <v>14.3535</v>
      </c>
    </row>
    <row r="1459" spans="1:5">
      <c r="A1459" s="98">
        <v>1459</v>
      </c>
      <c r="B1459" s="98">
        <v>1.3519000000000001</v>
      </c>
      <c r="C1459" s="98">
        <v>5</v>
      </c>
      <c r="D1459" s="98">
        <v>157</v>
      </c>
      <c r="E1459" s="98">
        <v>15.0161</v>
      </c>
    </row>
    <row r="1460" spans="1:5">
      <c r="A1460" s="98">
        <v>1460</v>
      </c>
      <c r="B1460" s="98">
        <v>1.4373</v>
      </c>
      <c r="C1460" s="98">
        <v>5</v>
      </c>
      <c r="D1460" s="98">
        <v>158</v>
      </c>
      <c r="E1460" s="98">
        <v>15.645200000000001</v>
      </c>
    </row>
    <row r="1461" spans="1:5">
      <c r="A1461" s="98">
        <v>1461</v>
      </c>
      <c r="B1461" s="98">
        <v>1.522</v>
      </c>
      <c r="C1461" s="98">
        <v>5</v>
      </c>
      <c r="D1461" s="98">
        <v>159</v>
      </c>
      <c r="E1461" s="98">
        <v>16.2315</v>
      </c>
    </row>
    <row r="1462" spans="1:5">
      <c r="A1462" s="98">
        <v>1462</v>
      </c>
      <c r="B1462" s="98">
        <v>1.6048</v>
      </c>
      <c r="C1462" s="98">
        <v>5</v>
      </c>
      <c r="D1462" s="98">
        <v>160</v>
      </c>
      <c r="E1462" s="98">
        <v>16.765699999999999</v>
      </c>
    </row>
    <row r="1463" spans="1:5">
      <c r="A1463" s="98">
        <v>1463</v>
      </c>
      <c r="B1463" s="98">
        <v>1.6848000000000001</v>
      </c>
      <c r="C1463" s="98">
        <v>5</v>
      </c>
      <c r="D1463" s="98">
        <v>161</v>
      </c>
      <c r="E1463" s="98">
        <v>17.239899999999999</v>
      </c>
    </row>
    <row r="1464" spans="1:5">
      <c r="A1464" s="98">
        <v>1464</v>
      </c>
      <c r="B1464" s="98">
        <v>1.7608999999999999</v>
      </c>
      <c r="C1464" s="98">
        <v>5</v>
      </c>
      <c r="D1464" s="98">
        <v>162</v>
      </c>
      <c r="E1464" s="98">
        <v>17.647200000000002</v>
      </c>
    </row>
    <row r="1465" spans="1:5">
      <c r="A1465" s="98">
        <v>1465</v>
      </c>
      <c r="B1465" s="98">
        <v>1.8325</v>
      </c>
      <c r="C1465" s="98">
        <v>5</v>
      </c>
      <c r="D1465" s="98">
        <v>163</v>
      </c>
      <c r="E1465" s="98">
        <v>17.982399999999998</v>
      </c>
    </row>
    <row r="1466" spans="1:5">
      <c r="A1466" s="98">
        <v>1466</v>
      </c>
      <c r="B1466" s="98">
        <v>1.3907</v>
      </c>
      <c r="C1466" s="98">
        <v>6</v>
      </c>
      <c r="D1466" s="98">
        <v>0</v>
      </c>
      <c r="E1466" s="98">
        <v>2.6480000000000001</v>
      </c>
    </row>
    <row r="1467" spans="1:5">
      <c r="A1467" s="98">
        <v>1467</v>
      </c>
      <c r="B1467" s="98">
        <v>1.6225000000000001</v>
      </c>
      <c r="C1467" s="98">
        <v>6</v>
      </c>
      <c r="D1467" s="98">
        <v>1</v>
      </c>
      <c r="E1467" s="98">
        <v>2.7336999999999998</v>
      </c>
    </row>
    <row r="1468" spans="1:5">
      <c r="A1468" s="98">
        <v>1468</v>
      </c>
      <c r="B1468" s="98">
        <v>1.7502</v>
      </c>
      <c r="C1468" s="98">
        <v>6</v>
      </c>
      <c r="D1468" s="98">
        <v>2</v>
      </c>
      <c r="E1468" s="98">
        <v>3.2425000000000002</v>
      </c>
    </row>
    <row r="1469" spans="1:5">
      <c r="A1469" s="98">
        <v>1469</v>
      </c>
      <c r="B1469" s="98">
        <v>1.8402000000000001</v>
      </c>
      <c r="C1469" s="98">
        <v>6</v>
      </c>
      <c r="D1469" s="98">
        <v>3</v>
      </c>
      <c r="E1469" s="98">
        <v>3.7562000000000002</v>
      </c>
    </row>
    <row r="1470" spans="1:5">
      <c r="A1470" s="98">
        <v>1470</v>
      </c>
      <c r="B1470" s="98">
        <v>1.8856999999999999</v>
      </c>
      <c r="C1470" s="98">
        <v>6</v>
      </c>
      <c r="D1470" s="98">
        <v>4</v>
      </c>
      <c r="E1470" s="98">
        <v>4.2546999999999997</v>
      </c>
    </row>
    <row r="1471" spans="1:5">
      <c r="A1471" s="98">
        <v>1471</v>
      </c>
      <c r="B1471" s="98">
        <v>1.8852</v>
      </c>
      <c r="C1471" s="98">
        <v>6</v>
      </c>
      <c r="D1471" s="98">
        <v>5</v>
      </c>
      <c r="E1471" s="98">
        <v>4.7153999999999998</v>
      </c>
    </row>
    <row r="1472" spans="1:5">
      <c r="A1472" s="98">
        <v>1472</v>
      </c>
      <c r="B1472" s="98">
        <v>1.8424</v>
      </c>
      <c r="C1472" s="98">
        <v>6</v>
      </c>
      <c r="D1472" s="98">
        <v>6</v>
      </c>
      <c r="E1472" s="98">
        <v>5.1170999999999998</v>
      </c>
    </row>
    <row r="1473" spans="1:5">
      <c r="A1473" s="98">
        <v>1473</v>
      </c>
      <c r="B1473" s="98">
        <v>1.76</v>
      </c>
      <c r="C1473" s="98">
        <v>6</v>
      </c>
      <c r="D1473" s="98">
        <v>7</v>
      </c>
      <c r="E1473" s="98">
        <v>5.2735000000000003</v>
      </c>
    </row>
    <row r="1474" spans="1:5">
      <c r="A1474" s="98">
        <v>1474</v>
      </c>
      <c r="B1474" s="98">
        <v>1.6460999999999999</v>
      </c>
      <c r="C1474" s="98">
        <v>6</v>
      </c>
      <c r="D1474" s="98">
        <v>8</v>
      </c>
      <c r="E1474" s="98">
        <v>4.9810999999999996</v>
      </c>
    </row>
    <row r="1475" spans="1:5">
      <c r="A1475" s="98">
        <v>1475</v>
      </c>
      <c r="B1475" s="98">
        <v>1.5185999999999999</v>
      </c>
      <c r="C1475" s="98">
        <v>6</v>
      </c>
      <c r="D1475" s="98">
        <v>9</v>
      </c>
      <c r="E1475" s="98">
        <v>4.6570999999999998</v>
      </c>
    </row>
    <row r="1476" spans="1:5">
      <c r="A1476" s="98">
        <v>1476</v>
      </c>
      <c r="B1476" s="98">
        <v>1.3796999999999999</v>
      </c>
      <c r="C1476" s="98">
        <v>6</v>
      </c>
      <c r="D1476" s="98">
        <v>10</v>
      </c>
      <c r="E1476" s="98">
        <v>4.3076999999999996</v>
      </c>
    </row>
    <row r="1477" spans="1:5">
      <c r="A1477" s="98">
        <v>1477</v>
      </c>
      <c r="B1477" s="98">
        <v>1.2333000000000001</v>
      </c>
      <c r="C1477" s="98">
        <v>6</v>
      </c>
      <c r="D1477" s="98">
        <v>11</v>
      </c>
      <c r="E1477" s="98">
        <v>3.9382999999999999</v>
      </c>
    </row>
    <row r="1478" spans="1:5">
      <c r="A1478" s="98">
        <v>1478</v>
      </c>
      <c r="B1478" s="98">
        <v>1.0840000000000001</v>
      </c>
      <c r="C1478" s="98">
        <v>6</v>
      </c>
      <c r="D1478" s="98">
        <v>12</v>
      </c>
      <c r="E1478" s="98">
        <v>3.5533000000000001</v>
      </c>
    </row>
    <row r="1479" spans="1:5">
      <c r="A1479" s="98">
        <v>1479</v>
      </c>
      <c r="B1479" s="98">
        <v>0.93730000000000002</v>
      </c>
      <c r="C1479" s="98">
        <v>6</v>
      </c>
      <c r="D1479" s="98">
        <v>13</v>
      </c>
      <c r="E1479" s="98">
        <v>3.1562000000000001</v>
      </c>
    </row>
    <row r="1480" spans="1:5">
      <c r="A1480" s="98">
        <v>1480</v>
      </c>
      <c r="B1480" s="98">
        <v>0.79820000000000002</v>
      </c>
      <c r="C1480" s="98">
        <v>6</v>
      </c>
      <c r="D1480" s="98">
        <v>14</v>
      </c>
      <c r="E1480" s="98">
        <v>2.7509000000000001</v>
      </c>
    </row>
    <row r="1481" spans="1:5">
      <c r="A1481" s="98">
        <v>1481</v>
      </c>
      <c r="B1481" s="98">
        <v>0.67069999999999996</v>
      </c>
      <c r="C1481" s="98">
        <v>6</v>
      </c>
      <c r="D1481" s="98">
        <v>15</v>
      </c>
      <c r="E1481" s="98">
        <v>2.3418000000000001</v>
      </c>
    </row>
    <row r="1482" spans="1:5">
      <c r="A1482" s="98">
        <v>1482</v>
      </c>
      <c r="B1482" s="98">
        <v>0.55759999999999998</v>
      </c>
      <c r="C1482" s="98">
        <v>6</v>
      </c>
      <c r="D1482" s="98">
        <v>16</v>
      </c>
      <c r="E1482" s="98">
        <v>1.9346000000000001</v>
      </c>
    </row>
    <row r="1483" spans="1:5">
      <c r="A1483" s="98">
        <v>1483</v>
      </c>
      <c r="B1483" s="98">
        <v>0.42070000000000002</v>
      </c>
      <c r="C1483" s="98">
        <v>6</v>
      </c>
      <c r="D1483" s="98">
        <v>17</v>
      </c>
      <c r="E1483" s="98">
        <v>1.0335000000000001</v>
      </c>
    </row>
    <row r="1484" spans="1:5">
      <c r="A1484" s="98">
        <v>1484</v>
      </c>
      <c r="B1484" s="98">
        <v>0.2631</v>
      </c>
      <c r="C1484" s="98">
        <v>6</v>
      </c>
      <c r="D1484" s="98">
        <v>18</v>
      </c>
      <c r="E1484" s="98">
        <v>-0.44829999999999998</v>
      </c>
    </row>
    <row r="1485" spans="1:5">
      <c r="A1485" s="98">
        <v>1485</v>
      </c>
      <c r="B1485" s="98">
        <v>0.15040000000000001</v>
      </c>
      <c r="C1485" s="98">
        <v>6</v>
      </c>
      <c r="D1485" s="98">
        <v>19</v>
      </c>
      <c r="E1485" s="98">
        <v>-1.9648000000000001</v>
      </c>
    </row>
    <row r="1486" spans="1:5">
      <c r="A1486" s="98">
        <v>1486</v>
      </c>
      <c r="B1486" s="98">
        <v>0.1072</v>
      </c>
      <c r="C1486" s="98">
        <v>6</v>
      </c>
      <c r="D1486" s="98">
        <v>20</v>
      </c>
      <c r="E1486" s="98">
        <v>-3.4217</v>
      </c>
    </row>
    <row r="1487" spans="1:5">
      <c r="A1487" s="98">
        <v>1487</v>
      </c>
      <c r="B1487" s="98">
        <v>0.14599999999999999</v>
      </c>
      <c r="C1487" s="98">
        <v>6</v>
      </c>
      <c r="D1487" s="98">
        <v>21</v>
      </c>
      <c r="E1487" s="98">
        <v>-4.7347000000000001</v>
      </c>
    </row>
    <row r="1488" spans="1:5">
      <c r="A1488" s="98">
        <v>1488</v>
      </c>
      <c r="B1488" s="98">
        <v>0.1143</v>
      </c>
      <c r="C1488" s="98">
        <v>6</v>
      </c>
      <c r="D1488" s="98">
        <v>22</v>
      </c>
      <c r="E1488" s="98">
        <v>-3.9359999999999999</v>
      </c>
    </row>
    <row r="1489" spans="1:5">
      <c r="A1489" s="98">
        <v>1489</v>
      </c>
      <c r="B1489" s="98">
        <v>0.106</v>
      </c>
      <c r="C1489" s="98">
        <v>6</v>
      </c>
      <c r="D1489" s="98">
        <v>23</v>
      </c>
      <c r="E1489" s="98">
        <v>-2.806</v>
      </c>
    </row>
    <row r="1490" spans="1:5">
      <c r="A1490" s="98">
        <v>1490</v>
      </c>
      <c r="B1490" s="98">
        <v>0.11749999999999999</v>
      </c>
      <c r="C1490" s="98">
        <v>6</v>
      </c>
      <c r="D1490" s="98">
        <v>24</v>
      </c>
      <c r="E1490" s="98">
        <v>-3.3624999999999998</v>
      </c>
    </row>
    <row r="1491" spans="1:5">
      <c r="A1491" s="98">
        <v>1491</v>
      </c>
      <c r="B1491" s="98">
        <v>0.1323</v>
      </c>
      <c r="C1491" s="98">
        <v>6</v>
      </c>
      <c r="D1491" s="98">
        <v>25</v>
      </c>
      <c r="E1491" s="98">
        <v>-4.0552000000000001</v>
      </c>
    </row>
    <row r="1492" spans="1:5">
      <c r="A1492" s="98">
        <v>1492</v>
      </c>
      <c r="B1492" s="98">
        <v>0.13170000000000001</v>
      </c>
      <c r="C1492" s="98">
        <v>6</v>
      </c>
      <c r="D1492" s="98">
        <v>26</v>
      </c>
      <c r="E1492" s="98">
        <v>-4.2607999999999997</v>
      </c>
    </row>
    <row r="1493" spans="1:5">
      <c r="A1493" s="98">
        <v>1493</v>
      </c>
      <c r="B1493" s="98">
        <v>0.13150000000000001</v>
      </c>
      <c r="C1493" s="98">
        <v>6</v>
      </c>
      <c r="D1493" s="98">
        <v>27</v>
      </c>
      <c r="E1493" s="98">
        <v>-4.4635999999999996</v>
      </c>
    </row>
    <row r="1494" spans="1:5">
      <c r="A1494" s="98">
        <v>1494</v>
      </c>
      <c r="B1494" s="98">
        <v>0.1321</v>
      </c>
      <c r="C1494" s="98">
        <v>6</v>
      </c>
      <c r="D1494" s="98">
        <v>28</v>
      </c>
      <c r="E1494" s="98">
        <v>-4.6608000000000001</v>
      </c>
    </row>
    <row r="1495" spans="1:5">
      <c r="A1495" s="98">
        <v>1495</v>
      </c>
      <c r="B1495" s="98">
        <v>0.1343</v>
      </c>
      <c r="C1495" s="98">
        <v>6</v>
      </c>
      <c r="D1495" s="98">
        <v>29</v>
      </c>
      <c r="E1495" s="98">
        <v>-4.8498000000000001</v>
      </c>
    </row>
    <row r="1496" spans="1:5">
      <c r="A1496" s="98">
        <v>1496</v>
      </c>
      <c r="B1496" s="98">
        <v>0.13850000000000001</v>
      </c>
      <c r="C1496" s="98">
        <v>6</v>
      </c>
      <c r="D1496" s="98">
        <v>30</v>
      </c>
      <c r="E1496" s="98">
        <v>-5.0279999999999996</v>
      </c>
    </row>
    <row r="1497" spans="1:5">
      <c r="A1497" s="98">
        <v>1497</v>
      </c>
      <c r="B1497" s="98">
        <v>0.1454</v>
      </c>
      <c r="C1497" s="98">
        <v>6</v>
      </c>
      <c r="D1497" s="98">
        <v>31</v>
      </c>
      <c r="E1497" s="98">
        <v>-5.1927000000000003</v>
      </c>
    </row>
    <row r="1498" spans="1:5">
      <c r="A1498" s="98">
        <v>1498</v>
      </c>
      <c r="B1498" s="98">
        <v>0.15570000000000001</v>
      </c>
      <c r="C1498" s="98">
        <v>6</v>
      </c>
      <c r="D1498" s="98">
        <v>32</v>
      </c>
      <c r="E1498" s="98">
        <v>-5.3417000000000003</v>
      </c>
    </row>
    <row r="1499" spans="1:5">
      <c r="A1499" s="98">
        <v>1499</v>
      </c>
      <c r="B1499" s="98">
        <v>0.16980000000000001</v>
      </c>
      <c r="C1499" s="98">
        <v>6</v>
      </c>
      <c r="D1499" s="98">
        <v>33</v>
      </c>
      <c r="E1499" s="98">
        <v>-5.4725999999999999</v>
      </c>
    </row>
    <row r="1500" spans="1:5">
      <c r="A1500" s="98">
        <v>1500</v>
      </c>
      <c r="B1500" s="98">
        <v>0.18820000000000001</v>
      </c>
      <c r="C1500" s="98">
        <v>6</v>
      </c>
      <c r="D1500" s="98">
        <v>34</v>
      </c>
      <c r="E1500" s="98">
        <v>-5.5833000000000004</v>
      </c>
    </row>
    <row r="1501" spans="1:5">
      <c r="A1501" s="98">
        <v>1501</v>
      </c>
      <c r="B1501" s="98">
        <v>0.2109</v>
      </c>
      <c r="C1501" s="98">
        <v>6</v>
      </c>
      <c r="D1501" s="98">
        <v>35</v>
      </c>
      <c r="E1501" s="98">
        <v>-5.6718999999999999</v>
      </c>
    </row>
    <row r="1502" spans="1:5">
      <c r="A1502" s="98">
        <v>1502</v>
      </c>
      <c r="B1502" s="98">
        <v>0.23760000000000001</v>
      </c>
      <c r="C1502" s="98">
        <v>6</v>
      </c>
      <c r="D1502" s="98">
        <v>36</v>
      </c>
      <c r="E1502" s="98">
        <v>-5.7363999999999997</v>
      </c>
    </row>
    <row r="1503" spans="1:5">
      <c r="A1503" s="98">
        <v>1503</v>
      </c>
      <c r="B1503" s="98">
        <v>0.26800000000000002</v>
      </c>
      <c r="C1503" s="98">
        <v>6</v>
      </c>
      <c r="D1503" s="98">
        <v>37</v>
      </c>
      <c r="E1503" s="98">
        <v>-5.7751999999999999</v>
      </c>
    </row>
    <row r="1504" spans="1:5">
      <c r="A1504" s="98">
        <v>1504</v>
      </c>
      <c r="B1504" s="98">
        <v>0.30109999999999998</v>
      </c>
      <c r="C1504" s="98">
        <v>6</v>
      </c>
      <c r="D1504" s="98">
        <v>38</v>
      </c>
      <c r="E1504" s="98">
        <v>-5.7866999999999997</v>
      </c>
    </row>
    <row r="1505" spans="1:5">
      <c r="A1505" s="98">
        <v>1505</v>
      </c>
      <c r="B1505" s="98">
        <v>0.33600000000000002</v>
      </c>
      <c r="C1505" s="98">
        <v>6</v>
      </c>
      <c r="D1505" s="98">
        <v>39</v>
      </c>
      <c r="E1505" s="98">
        <v>-5.7702</v>
      </c>
    </row>
    <row r="1506" spans="1:5">
      <c r="A1506" s="98">
        <v>1506</v>
      </c>
      <c r="B1506" s="98">
        <v>0.37169999999999997</v>
      </c>
      <c r="C1506" s="98">
        <v>6</v>
      </c>
      <c r="D1506" s="98">
        <v>40</v>
      </c>
      <c r="E1506" s="98">
        <v>-5.7255000000000003</v>
      </c>
    </row>
    <row r="1507" spans="1:5">
      <c r="A1507" s="98">
        <v>1507</v>
      </c>
      <c r="B1507" s="98">
        <v>0.40710000000000002</v>
      </c>
      <c r="C1507" s="98">
        <v>6</v>
      </c>
      <c r="D1507" s="98">
        <v>41</v>
      </c>
      <c r="E1507" s="98">
        <v>-5.6531000000000002</v>
      </c>
    </row>
    <row r="1508" spans="1:5">
      <c r="A1508" s="98">
        <v>1508</v>
      </c>
      <c r="B1508" s="98">
        <v>0.44119999999999998</v>
      </c>
      <c r="C1508" s="98">
        <v>6</v>
      </c>
      <c r="D1508" s="98">
        <v>42</v>
      </c>
      <c r="E1508" s="98">
        <v>-5.5545</v>
      </c>
    </row>
    <row r="1509" spans="1:5">
      <c r="A1509" s="98">
        <v>1509</v>
      </c>
      <c r="B1509" s="98">
        <v>0.47320000000000001</v>
      </c>
      <c r="C1509" s="98">
        <v>6</v>
      </c>
      <c r="D1509" s="98">
        <v>43</v>
      </c>
      <c r="E1509" s="98">
        <v>-5.4321000000000002</v>
      </c>
    </row>
    <row r="1510" spans="1:5">
      <c r="A1510" s="98">
        <v>1510</v>
      </c>
      <c r="B1510" s="98">
        <v>0.50249999999999995</v>
      </c>
      <c r="C1510" s="98">
        <v>6</v>
      </c>
      <c r="D1510" s="98">
        <v>44</v>
      </c>
      <c r="E1510" s="98">
        <v>-5.2885999999999997</v>
      </c>
    </row>
    <row r="1511" spans="1:5">
      <c r="A1511" s="98">
        <v>1511</v>
      </c>
      <c r="B1511" s="98">
        <v>0.55679999999999996</v>
      </c>
      <c r="C1511" s="98">
        <v>6</v>
      </c>
      <c r="D1511" s="98">
        <v>45</v>
      </c>
      <c r="E1511" s="98">
        <v>-5.1146000000000003</v>
      </c>
    </row>
    <row r="1512" spans="1:5">
      <c r="A1512" s="98">
        <v>1512</v>
      </c>
      <c r="B1512" s="98">
        <v>0.65059999999999996</v>
      </c>
      <c r="C1512" s="98">
        <v>6</v>
      </c>
      <c r="D1512" s="98">
        <v>46</v>
      </c>
      <c r="E1512" s="98">
        <v>-4.8821000000000003</v>
      </c>
    </row>
    <row r="1513" spans="1:5">
      <c r="A1513" s="98">
        <v>1513</v>
      </c>
      <c r="B1513" s="98">
        <v>0.75939999999999996</v>
      </c>
      <c r="C1513" s="98">
        <v>6</v>
      </c>
      <c r="D1513" s="98">
        <v>47</v>
      </c>
      <c r="E1513" s="98">
        <v>-4.5957999999999997</v>
      </c>
    </row>
    <row r="1514" spans="1:5">
      <c r="A1514" s="98">
        <v>1514</v>
      </c>
      <c r="B1514" s="98">
        <v>0.88029999999999997</v>
      </c>
      <c r="C1514" s="98">
        <v>6</v>
      </c>
      <c r="D1514" s="98">
        <v>48</v>
      </c>
      <c r="E1514" s="98">
        <v>-4.2609000000000004</v>
      </c>
    </row>
    <row r="1515" spans="1:5">
      <c r="A1515" s="98">
        <v>1515</v>
      </c>
      <c r="B1515" s="98">
        <v>1.0093000000000001</v>
      </c>
      <c r="C1515" s="98">
        <v>6</v>
      </c>
      <c r="D1515" s="98">
        <v>49</v>
      </c>
      <c r="E1515" s="98">
        <v>-3.8866000000000001</v>
      </c>
    </row>
    <row r="1516" spans="1:5">
      <c r="A1516" s="98">
        <v>1516</v>
      </c>
      <c r="B1516" s="98">
        <v>1.1411</v>
      </c>
      <c r="C1516" s="98">
        <v>6</v>
      </c>
      <c r="D1516" s="98">
        <v>50</v>
      </c>
      <c r="E1516" s="98">
        <v>-3.4849000000000001</v>
      </c>
    </row>
    <row r="1517" spans="1:5">
      <c r="A1517" s="98">
        <v>1517</v>
      </c>
      <c r="B1517" s="98">
        <v>1.2703</v>
      </c>
      <c r="C1517" s="98">
        <v>6</v>
      </c>
      <c r="D1517" s="98">
        <v>51</v>
      </c>
      <c r="E1517" s="98">
        <v>-3.0699000000000001</v>
      </c>
    </row>
    <row r="1518" spans="1:5">
      <c r="A1518" s="98">
        <v>1518</v>
      </c>
      <c r="B1518" s="98">
        <v>1.3915999999999999</v>
      </c>
      <c r="C1518" s="98">
        <v>6</v>
      </c>
      <c r="D1518" s="98">
        <v>52</v>
      </c>
      <c r="E1518" s="98">
        <v>-2.6551999999999998</v>
      </c>
    </row>
    <row r="1519" spans="1:5">
      <c r="A1519" s="98">
        <v>1519</v>
      </c>
      <c r="B1519" s="98">
        <v>1.4321999999999999</v>
      </c>
      <c r="C1519" s="98">
        <v>6</v>
      </c>
      <c r="D1519" s="98">
        <v>53</v>
      </c>
      <c r="E1519" s="98">
        <v>-2.5028999999999999</v>
      </c>
    </row>
    <row r="1520" spans="1:5">
      <c r="A1520" s="98">
        <v>1520</v>
      </c>
      <c r="B1520" s="98">
        <v>1.3733</v>
      </c>
      <c r="C1520" s="98">
        <v>6</v>
      </c>
      <c r="D1520" s="98">
        <v>54</v>
      </c>
      <c r="E1520" s="98">
        <v>-2.5998999999999999</v>
      </c>
    </row>
    <row r="1521" spans="1:5">
      <c r="A1521" s="98">
        <v>1521</v>
      </c>
      <c r="B1521" s="98">
        <v>1.2790999999999999</v>
      </c>
      <c r="C1521" s="98">
        <v>6</v>
      </c>
      <c r="D1521" s="98">
        <v>55</v>
      </c>
      <c r="E1521" s="98">
        <v>-2.6861000000000002</v>
      </c>
    </row>
    <row r="1522" spans="1:5">
      <c r="A1522" s="98">
        <v>1522</v>
      </c>
      <c r="B1522" s="98">
        <v>1.1567000000000001</v>
      </c>
      <c r="C1522" s="98">
        <v>6</v>
      </c>
      <c r="D1522" s="98">
        <v>56</v>
      </c>
      <c r="E1522" s="98">
        <v>-2.7547000000000001</v>
      </c>
    </row>
    <row r="1523" spans="1:5">
      <c r="A1523" s="98">
        <v>1523</v>
      </c>
      <c r="B1523" s="98">
        <v>1.2073</v>
      </c>
      <c r="C1523" s="98">
        <v>6</v>
      </c>
      <c r="D1523" s="98">
        <v>57</v>
      </c>
      <c r="E1523" s="98">
        <v>-2.3546</v>
      </c>
    </row>
    <row r="1524" spans="1:5">
      <c r="A1524" s="98">
        <v>1524</v>
      </c>
      <c r="B1524" s="98">
        <v>1.2629999999999999</v>
      </c>
      <c r="C1524" s="98">
        <v>6</v>
      </c>
      <c r="D1524" s="98">
        <v>58</v>
      </c>
      <c r="E1524" s="98">
        <v>-1.7576000000000001</v>
      </c>
    </row>
    <row r="1525" spans="1:5">
      <c r="A1525" s="98">
        <v>1525</v>
      </c>
      <c r="B1525" s="98">
        <v>1.2652000000000001</v>
      </c>
      <c r="C1525" s="98">
        <v>6</v>
      </c>
      <c r="D1525" s="98">
        <v>59</v>
      </c>
      <c r="E1525" s="98">
        <v>-1.1072</v>
      </c>
    </row>
    <row r="1526" spans="1:5">
      <c r="A1526" s="98">
        <v>1526</v>
      </c>
      <c r="B1526" s="98">
        <v>1.2149000000000001</v>
      </c>
      <c r="C1526" s="98">
        <v>6</v>
      </c>
      <c r="D1526" s="98">
        <v>60</v>
      </c>
      <c r="E1526" s="98">
        <v>-0.45400000000000001</v>
      </c>
    </row>
    <row r="1527" spans="1:5">
      <c r="A1527" s="98">
        <v>1527</v>
      </c>
      <c r="B1527" s="98">
        <v>1.014</v>
      </c>
      <c r="C1527" s="98">
        <v>6</v>
      </c>
      <c r="D1527" s="98">
        <v>61</v>
      </c>
      <c r="E1527" s="98">
        <v>-2.5777000000000001</v>
      </c>
    </row>
    <row r="1528" spans="1:5">
      <c r="A1528" s="98">
        <v>1528</v>
      </c>
      <c r="B1528" s="98">
        <v>1.0353000000000001</v>
      </c>
      <c r="C1528" s="98">
        <v>6</v>
      </c>
      <c r="D1528" s="98">
        <v>62</v>
      </c>
      <c r="E1528" s="98">
        <v>-2.1878000000000002</v>
      </c>
    </row>
    <row r="1529" spans="1:5">
      <c r="A1529" s="98">
        <v>1529</v>
      </c>
      <c r="B1529" s="98">
        <v>1.0557000000000001</v>
      </c>
      <c r="C1529" s="98">
        <v>6</v>
      </c>
      <c r="D1529" s="98">
        <v>63</v>
      </c>
      <c r="E1529" s="98">
        <v>-1.7538</v>
      </c>
    </row>
    <row r="1530" spans="1:5">
      <c r="A1530" s="98">
        <v>1530</v>
      </c>
      <c r="B1530" s="98">
        <v>1.0744</v>
      </c>
      <c r="C1530" s="98">
        <v>6</v>
      </c>
      <c r="D1530" s="98">
        <v>64</v>
      </c>
      <c r="E1530" s="98">
        <v>-1.2750999999999999</v>
      </c>
    </row>
    <row r="1531" spans="1:5">
      <c r="A1531" s="98">
        <v>1531</v>
      </c>
      <c r="B1531" s="98">
        <v>1.0906</v>
      </c>
      <c r="C1531" s="98">
        <v>6</v>
      </c>
      <c r="D1531" s="98">
        <v>65</v>
      </c>
      <c r="E1531" s="98">
        <v>-0.75190000000000001</v>
      </c>
    </row>
    <row r="1532" spans="1:5">
      <c r="A1532" s="98">
        <v>1532</v>
      </c>
      <c r="B1532" s="98">
        <v>1.1035999999999999</v>
      </c>
      <c r="C1532" s="98">
        <v>6</v>
      </c>
      <c r="D1532" s="98">
        <v>66</v>
      </c>
      <c r="E1532" s="98">
        <v>-0.18559999999999999</v>
      </c>
    </row>
    <row r="1533" spans="1:5">
      <c r="A1533" s="98">
        <v>1533</v>
      </c>
      <c r="B1533" s="98">
        <v>1.1129</v>
      </c>
      <c r="C1533" s="98">
        <v>6</v>
      </c>
      <c r="D1533" s="98">
        <v>67</v>
      </c>
      <c r="E1533" s="98">
        <v>0.42080000000000001</v>
      </c>
    </row>
    <row r="1534" spans="1:5">
      <c r="A1534" s="98">
        <v>1534</v>
      </c>
      <c r="B1534" s="98">
        <v>1.1178999999999999</v>
      </c>
      <c r="C1534" s="98">
        <v>6</v>
      </c>
      <c r="D1534" s="98">
        <v>68</v>
      </c>
      <c r="E1534" s="98">
        <v>1.0631999999999999</v>
      </c>
    </row>
    <row r="1535" spans="1:5">
      <c r="A1535" s="98">
        <v>1535</v>
      </c>
      <c r="B1535" s="98">
        <v>0.42049999999999998</v>
      </c>
      <c r="C1535" s="98">
        <v>7</v>
      </c>
      <c r="D1535" s="98">
        <v>0</v>
      </c>
      <c r="E1535" s="98">
        <v>9.1153999999999993</v>
      </c>
    </row>
    <row r="1536" spans="1:5">
      <c r="A1536" s="98">
        <v>1536</v>
      </c>
      <c r="B1536" s="98">
        <v>0.49199999999999999</v>
      </c>
      <c r="C1536" s="98">
        <v>7</v>
      </c>
      <c r="D1536" s="98">
        <v>1</v>
      </c>
      <c r="E1536" s="98">
        <v>9.9045000000000005</v>
      </c>
    </row>
    <row r="1537" spans="1:5">
      <c r="A1537" s="98">
        <v>1537</v>
      </c>
      <c r="B1537" s="98">
        <v>0.57269999999999999</v>
      </c>
      <c r="C1537" s="98">
        <v>7</v>
      </c>
      <c r="D1537" s="98">
        <v>2</v>
      </c>
      <c r="E1537" s="98">
        <v>10.678699999999999</v>
      </c>
    </row>
    <row r="1538" spans="1:5">
      <c r="A1538" s="98">
        <v>1538</v>
      </c>
      <c r="B1538" s="98">
        <v>0.66279999999999994</v>
      </c>
      <c r="C1538" s="98">
        <v>7</v>
      </c>
      <c r="D1538" s="98">
        <v>3</v>
      </c>
      <c r="E1538" s="98">
        <v>11.4284</v>
      </c>
    </row>
    <row r="1539" spans="1:5">
      <c r="A1539" s="98">
        <v>1539</v>
      </c>
      <c r="B1539" s="98">
        <v>0.76239999999999997</v>
      </c>
      <c r="C1539" s="98">
        <v>7</v>
      </c>
      <c r="D1539" s="98">
        <v>4</v>
      </c>
      <c r="E1539" s="98">
        <v>12.144399999999999</v>
      </c>
    </row>
    <row r="1540" spans="1:5">
      <c r="A1540" s="98">
        <v>1540</v>
      </c>
      <c r="B1540" s="98">
        <v>0.87139999999999995</v>
      </c>
      <c r="C1540" s="98">
        <v>7</v>
      </c>
      <c r="D1540" s="98">
        <v>5</v>
      </c>
      <c r="E1540" s="98">
        <v>12.818199999999999</v>
      </c>
    </row>
    <row r="1541" spans="1:5">
      <c r="A1541" s="98">
        <v>1541</v>
      </c>
      <c r="B1541" s="98">
        <v>0.98919999999999997</v>
      </c>
      <c r="C1541" s="98">
        <v>7</v>
      </c>
      <c r="D1541" s="98">
        <v>6</v>
      </c>
      <c r="E1541" s="98">
        <v>13.4422</v>
      </c>
    </row>
    <row r="1542" spans="1:5">
      <c r="A1542" s="98">
        <v>1542</v>
      </c>
      <c r="B1542" s="98">
        <v>1.1151</v>
      </c>
      <c r="C1542" s="98">
        <v>7</v>
      </c>
      <c r="D1542" s="98">
        <v>7</v>
      </c>
      <c r="E1542" s="98">
        <v>14.010199999999999</v>
      </c>
    </row>
    <row r="1543" spans="1:5">
      <c r="A1543" s="98">
        <v>1543</v>
      </c>
      <c r="B1543" s="98">
        <v>1.2479</v>
      </c>
      <c r="C1543" s="98">
        <v>7</v>
      </c>
      <c r="D1543" s="98">
        <v>8</v>
      </c>
      <c r="E1543" s="98">
        <v>14.5174</v>
      </c>
    </row>
    <row r="1544" spans="1:5">
      <c r="A1544" s="98">
        <v>1544</v>
      </c>
      <c r="B1544" s="98">
        <v>1.3865000000000001</v>
      </c>
      <c r="C1544" s="98">
        <v>7</v>
      </c>
      <c r="D1544" s="98">
        <v>9</v>
      </c>
      <c r="E1544" s="98">
        <v>14.960599999999999</v>
      </c>
    </row>
    <row r="1545" spans="1:5">
      <c r="A1545" s="98">
        <v>1545</v>
      </c>
      <c r="B1545" s="98">
        <v>1.5293000000000001</v>
      </c>
      <c r="C1545" s="98">
        <v>7</v>
      </c>
      <c r="D1545" s="98">
        <v>10</v>
      </c>
      <c r="E1545" s="98">
        <v>15.338100000000001</v>
      </c>
    </row>
    <row r="1546" spans="1:5">
      <c r="A1546" s="98">
        <v>1546</v>
      </c>
      <c r="B1546" s="98">
        <v>1.6746000000000001</v>
      </c>
      <c r="C1546" s="98">
        <v>7</v>
      </c>
      <c r="D1546" s="98">
        <v>11</v>
      </c>
      <c r="E1546" s="98">
        <v>15.649699999999999</v>
      </c>
    </row>
    <row r="1547" spans="1:5">
      <c r="A1547" s="98">
        <v>1547</v>
      </c>
      <c r="B1547" s="98">
        <v>1.8209</v>
      </c>
      <c r="C1547" s="98">
        <v>7</v>
      </c>
      <c r="D1547" s="98">
        <v>12</v>
      </c>
      <c r="E1547" s="98">
        <v>15.8965</v>
      </c>
    </row>
    <row r="1548" spans="1:5">
      <c r="A1548" s="98">
        <v>1548</v>
      </c>
      <c r="B1548" s="98">
        <v>1.9666999999999999</v>
      </c>
      <c r="C1548" s="98">
        <v>7</v>
      </c>
      <c r="D1548" s="98">
        <v>13</v>
      </c>
      <c r="E1548" s="98">
        <v>16.0807</v>
      </c>
    </row>
    <row r="1549" spans="1:5">
      <c r="A1549" s="98">
        <v>1549</v>
      </c>
      <c r="B1549" s="98">
        <v>2.1103000000000001</v>
      </c>
      <c r="C1549" s="98">
        <v>7</v>
      </c>
      <c r="D1549" s="98">
        <v>14</v>
      </c>
      <c r="E1549" s="98">
        <v>16.205200000000001</v>
      </c>
    </row>
    <row r="1550" spans="1:5">
      <c r="A1550" s="98">
        <v>1550</v>
      </c>
      <c r="B1550" s="98">
        <v>2.2505999999999999</v>
      </c>
      <c r="C1550" s="98">
        <v>7</v>
      </c>
      <c r="D1550" s="98">
        <v>15</v>
      </c>
      <c r="E1550" s="98">
        <v>16.273900000000001</v>
      </c>
    </row>
    <row r="1551" spans="1:5">
      <c r="A1551" s="98">
        <v>1551</v>
      </c>
      <c r="B1551" s="98">
        <v>2.3864999999999998</v>
      </c>
      <c r="C1551" s="98">
        <v>7</v>
      </c>
      <c r="D1551" s="98">
        <v>16</v>
      </c>
      <c r="E1551" s="98">
        <v>16.2911</v>
      </c>
    </row>
    <row r="1552" spans="1:5">
      <c r="A1552" s="98">
        <v>1552</v>
      </c>
      <c r="B1552" s="98">
        <v>2.4285000000000001</v>
      </c>
      <c r="C1552" s="98">
        <v>7</v>
      </c>
      <c r="D1552" s="98">
        <v>17</v>
      </c>
      <c r="E1552" s="98">
        <v>16.494499999999999</v>
      </c>
    </row>
    <row r="1553" spans="1:5">
      <c r="A1553" s="98">
        <v>1553</v>
      </c>
      <c r="B1553" s="98">
        <v>2.4493</v>
      </c>
      <c r="C1553" s="98">
        <v>7</v>
      </c>
      <c r="D1553" s="98">
        <v>18</v>
      </c>
      <c r="E1553" s="98">
        <v>16.649899999999999</v>
      </c>
    </row>
    <row r="1554" spans="1:5">
      <c r="A1554" s="98">
        <v>1554</v>
      </c>
      <c r="B1554" s="98">
        <v>2.4561999999999999</v>
      </c>
      <c r="C1554" s="98">
        <v>7</v>
      </c>
      <c r="D1554" s="98">
        <v>19</v>
      </c>
      <c r="E1554" s="98">
        <v>16.720300000000002</v>
      </c>
    </row>
    <row r="1555" spans="1:5">
      <c r="A1555" s="98">
        <v>1555</v>
      </c>
      <c r="B1555" s="98">
        <v>2.4470999999999998</v>
      </c>
      <c r="C1555" s="98">
        <v>7</v>
      </c>
      <c r="D1555" s="98">
        <v>20</v>
      </c>
      <c r="E1555" s="98">
        <v>16.697199999999999</v>
      </c>
    </row>
    <row r="1556" spans="1:5">
      <c r="A1556" s="98">
        <v>1556</v>
      </c>
      <c r="B1556" s="98">
        <v>2.4203999999999999</v>
      </c>
      <c r="C1556" s="98">
        <v>7</v>
      </c>
      <c r="D1556" s="98">
        <v>21</v>
      </c>
      <c r="E1556" s="98">
        <v>16.5747</v>
      </c>
    </row>
    <row r="1557" spans="1:5">
      <c r="A1557" s="98">
        <v>1557</v>
      </c>
      <c r="B1557" s="98">
        <v>2.375</v>
      </c>
      <c r="C1557" s="98">
        <v>7</v>
      </c>
      <c r="D1557" s="98">
        <v>22</v>
      </c>
      <c r="E1557" s="98">
        <v>16.3505</v>
      </c>
    </row>
    <row r="1558" spans="1:5">
      <c r="A1558" s="98">
        <v>1558</v>
      </c>
      <c r="B1558" s="98">
        <v>2.3111000000000002</v>
      </c>
      <c r="C1558" s="98">
        <v>7</v>
      </c>
      <c r="D1558" s="98">
        <v>23</v>
      </c>
      <c r="E1558" s="98">
        <v>16.025500000000001</v>
      </c>
    </row>
    <row r="1559" spans="1:5">
      <c r="A1559" s="98">
        <v>1559</v>
      </c>
      <c r="B1559" s="98">
        <v>2.2298</v>
      </c>
      <c r="C1559" s="98">
        <v>7</v>
      </c>
      <c r="D1559" s="98">
        <v>24</v>
      </c>
      <c r="E1559" s="98">
        <v>15.6052</v>
      </c>
    </row>
    <row r="1560" spans="1:5">
      <c r="A1560" s="98">
        <v>1560</v>
      </c>
      <c r="B1560" s="98">
        <v>2.1331000000000002</v>
      </c>
      <c r="C1560" s="98">
        <v>7</v>
      </c>
      <c r="D1560" s="98">
        <v>25</v>
      </c>
      <c r="E1560" s="98">
        <v>15.098699999999999</v>
      </c>
    </row>
    <row r="1561" spans="1:5">
      <c r="A1561" s="98">
        <v>1561</v>
      </c>
      <c r="B1561" s="98">
        <v>2.024</v>
      </c>
      <c r="C1561" s="98">
        <v>7</v>
      </c>
      <c r="D1561" s="98">
        <v>26</v>
      </c>
      <c r="E1561" s="98">
        <v>14.5181</v>
      </c>
    </row>
    <row r="1562" spans="1:5">
      <c r="A1562" s="98">
        <v>1562</v>
      </c>
      <c r="B1562" s="98">
        <v>1.9056999999999999</v>
      </c>
      <c r="C1562" s="98">
        <v>7</v>
      </c>
      <c r="D1562" s="98">
        <v>27</v>
      </c>
      <c r="E1562" s="98">
        <v>13.8781</v>
      </c>
    </row>
    <row r="1563" spans="1:5">
      <c r="A1563" s="98">
        <v>1563</v>
      </c>
      <c r="B1563" s="98">
        <v>1.7818000000000001</v>
      </c>
      <c r="C1563" s="98">
        <v>7</v>
      </c>
      <c r="D1563" s="98">
        <v>28</v>
      </c>
      <c r="E1563" s="98">
        <v>13.1942</v>
      </c>
    </row>
    <row r="1564" spans="1:5">
      <c r="A1564" s="98">
        <v>1564</v>
      </c>
      <c r="B1564" s="98">
        <v>1.6556999999999999</v>
      </c>
      <c r="C1564" s="98">
        <v>7</v>
      </c>
      <c r="D1564" s="98">
        <v>29</v>
      </c>
      <c r="E1564" s="98">
        <v>12.4819</v>
      </c>
    </row>
    <row r="1565" spans="1:5">
      <c r="A1565" s="98">
        <v>1565</v>
      </c>
      <c r="B1565" s="98">
        <v>1.5303</v>
      </c>
      <c r="C1565" s="98">
        <v>7</v>
      </c>
      <c r="D1565" s="98">
        <v>30</v>
      </c>
      <c r="E1565" s="98">
        <v>11.756</v>
      </c>
    </row>
    <row r="1566" spans="1:5">
      <c r="A1566" s="98">
        <v>1566</v>
      </c>
      <c r="B1566" s="98">
        <v>1.4080999999999999</v>
      </c>
      <c r="C1566" s="98">
        <v>7</v>
      </c>
      <c r="D1566" s="98">
        <v>31</v>
      </c>
      <c r="E1566" s="98">
        <v>11.029400000000001</v>
      </c>
    </row>
    <row r="1567" spans="1:5">
      <c r="A1567" s="98">
        <v>1567</v>
      </c>
      <c r="B1567" s="98">
        <v>1.5259</v>
      </c>
      <c r="C1567" s="98">
        <v>7</v>
      </c>
      <c r="D1567" s="98">
        <v>32</v>
      </c>
      <c r="E1567" s="98">
        <v>11.8574</v>
      </c>
    </row>
    <row r="1568" spans="1:5">
      <c r="A1568" s="98">
        <v>1568</v>
      </c>
      <c r="B1568" s="98">
        <v>1.6227</v>
      </c>
      <c r="C1568" s="98">
        <v>7</v>
      </c>
      <c r="D1568" s="98">
        <v>33</v>
      </c>
      <c r="E1568" s="98">
        <v>12.6091</v>
      </c>
    </row>
    <row r="1569" spans="1:5">
      <c r="A1569" s="98">
        <v>1569</v>
      </c>
      <c r="B1569" s="98">
        <v>1.6944999999999999</v>
      </c>
      <c r="C1569" s="98">
        <v>7</v>
      </c>
      <c r="D1569" s="98">
        <v>34</v>
      </c>
      <c r="E1569" s="98">
        <v>13.257899999999999</v>
      </c>
    </row>
    <row r="1570" spans="1:5">
      <c r="A1570" s="98">
        <v>1570</v>
      </c>
      <c r="B1570" s="98">
        <v>1.7403999999999999</v>
      </c>
      <c r="C1570" s="98">
        <v>7</v>
      </c>
      <c r="D1570" s="98">
        <v>35</v>
      </c>
      <c r="E1570" s="98">
        <v>13.78</v>
      </c>
    </row>
    <row r="1571" spans="1:5">
      <c r="A1571" s="98">
        <v>1571</v>
      </c>
      <c r="B1571" s="98">
        <v>1.6971000000000001</v>
      </c>
      <c r="C1571" s="98">
        <v>7</v>
      </c>
      <c r="D1571" s="98">
        <v>36</v>
      </c>
      <c r="E1571" s="98">
        <v>14.0687</v>
      </c>
    </row>
    <row r="1572" spans="1:5">
      <c r="A1572" s="98">
        <v>1572</v>
      </c>
      <c r="B1572" s="98">
        <v>1.6076999999999999</v>
      </c>
      <c r="C1572" s="98">
        <v>7</v>
      </c>
      <c r="D1572" s="98">
        <v>37</v>
      </c>
      <c r="E1572" s="98">
        <v>14.444599999999999</v>
      </c>
    </row>
    <row r="1573" spans="1:5">
      <c r="A1573" s="98">
        <v>1573</v>
      </c>
      <c r="B1573" s="98">
        <v>1.6319999999999999</v>
      </c>
      <c r="C1573" s="98">
        <v>7</v>
      </c>
      <c r="D1573" s="98">
        <v>38</v>
      </c>
      <c r="E1573" s="98">
        <v>15.3752</v>
      </c>
    </row>
    <row r="1574" spans="1:5">
      <c r="A1574" s="98">
        <v>1574</v>
      </c>
      <c r="B1574" s="98">
        <v>1.6961999999999999</v>
      </c>
      <c r="C1574" s="98">
        <v>7</v>
      </c>
      <c r="D1574" s="98">
        <v>39</v>
      </c>
      <c r="E1574" s="98">
        <v>16.240500000000001</v>
      </c>
    </row>
    <row r="1575" spans="1:5">
      <c r="A1575" s="98">
        <v>1575</v>
      </c>
      <c r="B1575" s="98">
        <v>1.8092999999999999</v>
      </c>
      <c r="C1575" s="98">
        <v>7</v>
      </c>
      <c r="D1575" s="98">
        <v>40</v>
      </c>
      <c r="E1575" s="98">
        <v>17.012599999999999</v>
      </c>
    </row>
    <row r="1576" spans="1:5">
      <c r="A1576" s="98">
        <v>1576</v>
      </c>
      <c r="B1576" s="98">
        <v>2.0482999999999998</v>
      </c>
      <c r="C1576" s="98">
        <v>7</v>
      </c>
      <c r="D1576" s="98">
        <v>41</v>
      </c>
      <c r="E1576" s="98">
        <v>18.1724</v>
      </c>
    </row>
    <row r="1577" spans="1:5">
      <c r="A1577" s="98">
        <v>1577</v>
      </c>
      <c r="B1577" s="98">
        <v>2.3308</v>
      </c>
      <c r="C1577" s="98">
        <v>7</v>
      </c>
      <c r="D1577" s="98">
        <v>42</v>
      </c>
      <c r="E1577" s="98">
        <v>19.206099999999999</v>
      </c>
    </row>
    <row r="1578" spans="1:5">
      <c r="A1578" s="98">
        <v>1578</v>
      </c>
      <c r="B1578" s="98">
        <v>2.6459000000000001</v>
      </c>
      <c r="C1578" s="98">
        <v>7</v>
      </c>
      <c r="D1578" s="98">
        <v>43</v>
      </c>
      <c r="E1578" s="98">
        <v>20.081</v>
      </c>
    </row>
    <row r="1579" spans="1:5">
      <c r="A1579" s="98">
        <v>1579</v>
      </c>
      <c r="B1579" s="98">
        <v>2.9796</v>
      </c>
      <c r="C1579" s="98">
        <v>7</v>
      </c>
      <c r="D1579" s="98">
        <v>44</v>
      </c>
      <c r="E1579" s="98">
        <v>20.773199999999999</v>
      </c>
    </row>
    <row r="1580" spans="1:5">
      <c r="A1580" s="98">
        <v>1580</v>
      </c>
      <c r="B1580" s="98">
        <v>3.3654000000000002</v>
      </c>
      <c r="C1580" s="98">
        <v>7</v>
      </c>
      <c r="D1580" s="98">
        <v>45</v>
      </c>
      <c r="E1580" s="98">
        <v>21.943300000000001</v>
      </c>
    </row>
    <row r="1581" spans="1:5">
      <c r="A1581" s="98">
        <v>1581</v>
      </c>
      <c r="B1581" s="98">
        <v>3.8210000000000002</v>
      </c>
      <c r="C1581" s="98">
        <v>7</v>
      </c>
      <c r="D1581" s="98">
        <v>46</v>
      </c>
      <c r="E1581" s="98">
        <v>23.7102</v>
      </c>
    </row>
    <row r="1582" spans="1:5">
      <c r="A1582" s="98">
        <v>1582</v>
      </c>
      <c r="B1582" s="98">
        <v>4.3014999999999999</v>
      </c>
      <c r="C1582" s="98">
        <v>7</v>
      </c>
      <c r="D1582" s="98">
        <v>47</v>
      </c>
      <c r="E1582" s="98">
        <v>25.4117</v>
      </c>
    </row>
    <row r="1583" spans="1:5">
      <c r="A1583" s="98">
        <v>1583</v>
      </c>
      <c r="B1583" s="98">
        <v>4.8003999999999998</v>
      </c>
      <c r="C1583" s="98">
        <v>7</v>
      </c>
      <c r="D1583" s="98">
        <v>48</v>
      </c>
      <c r="E1583" s="98">
        <v>27.0122</v>
      </c>
    </row>
    <row r="1584" spans="1:5">
      <c r="A1584" s="98">
        <v>1584</v>
      </c>
      <c r="B1584" s="98">
        <v>5.3101000000000003</v>
      </c>
      <c r="C1584" s="98">
        <v>7</v>
      </c>
      <c r="D1584" s="98">
        <v>49</v>
      </c>
      <c r="E1584" s="98">
        <v>28.477599999999999</v>
      </c>
    </row>
    <row r="1585" spans="1:5">
      <c r="A1585" s="98">
        <v>1585</v>
      </c>
      <c r="B1585" s="98">
        <v>5.8223000000000003</v>
      </c>
      <c r="C1585" s="98">
        <v>7</v>
      </c>
      <c r="D1585" s="98">
        <v>50</v>
      </c>
      <c r="E1585" s="98">
        <v>29.778199999999998</v>
      </c>
    </row>
    <row r="1586" spans="1:5">
      <c r="A1586" s="98">
        <v>1586</v>
      </c>
      <c r="B1586" s="98">
        <v>6.3284000000000002</v>
      </c>
      <c r="C1586" s="98">
        <v>7</v>
      </c>
      <c r="D1586" s="98">
        <v>51</v>
      </c>
      <c r="E1586" s="98">
        <v>30.89</v>
      </c>
    </row>
    <row r="1587" spans="1:5">
      <c r="A1587" s="98">
        <v>1587</v>
      </c>
      <c r="B1587" s="98">
        <v>6.8201999999999998</v>
      </c>
      <c r="C1587" s="98">
        <v>7</v>
      </c>
      <c r="D1587" s="98">
        <v>52</v>
      </c>
      <c r="E1587" s="98">
        <v>31.796099999999999</v>
      </c>
    </row>
    <row r="1588" spans="1:5">
      <c r="A1588" s="98">
        <v>1588</v>
      </c>
      <c r="B1588" s="98">
        <v>7.2900999999999998</v>
      </c>
      <c r="C1588" s="98">
        <v>7</v>
      </c>
      <c r="D1588" s="98">
        <v>53</v>
      </c>
      <c r="E1588" s="98">
        <v>32.488100000000003</v>
      </c>
    </row>
    <row r="1589" spans="1:5">
      <c r="A1589" s="98">
        <v>1589</v>
      </c>
      <c r="B1589" s="98">
        <v>7.7313999999999998</v>
      </c>
      <c r="C1589" s="98">
        <v>7</v>
      </c>
      <c r="D1589" s="98">
        <v>54</v>
      </c>
      <c r="E1589" s="98">
        <v>32.965299999999999</v>
      </c>
    </row>
    <row r="1590" spans="1:5">
      <c r="A1590" s="98">
        <v>1590</v>
      </c>
      <c r="B1590" s="98">
        <v>8.1082999999999998</v>
      </c>
      <c r="C1590" s="98">
        <v>7</v>
      </c>
      <c r="D1590" s="98">
        <v>55</v>
      </c>
      <c r="E1590" s="98">
        <v>33.659399999999998</v>
      </c>
    </row>
    <row r="1591" spans="1:5">
      <c r="A1591" s="98">
        <v>1591</v>
      </c>
      <c r="B1591" s="98">
        <v>8.3717000000000006</v>
      </c>
      <c r="C1591" s="98">
        <v>7</v>
      </c>
      <c r="D1591" s="98">
        <v>56</v>
      </c>
      <c r="E1591" s="98">
        <v>35.150599999999997</v>
      </c>
    </row>
    <row r="1592" spans="1:5">
      <c r="A1592" s="98">
        <v>1592</v>
      </c>
      <c r="B1592" s="98">
        <v>8.5853000000000002</v>
      </c>
      <c r="C1592" s="98">
        <v>7</v>
      </c>
      <c r="D1592" s="98">
        <v>57</v>
      </c>
      <c r="E1592" s="98">
        <v>36.403799999999997</v>
      </c>
    </row>
    <row r="1593" spans="1:5">
      <c r="A1593" s="98">
        <v>1593</v>
      </c>
      <c r="B1593" s="98">
        <v>8.7451000000000008</v>
      </c>
      <c r="C1593" s="98">
        <v>7</v>
      </c>
      <c r="D1593" s="98">
        <v>58</v>
      </c>
      <c r="E1593" s="98">
        <v>37.365099999999998</v>
      </c>
    </row>
    <row r="1594" spans="1:5">
      <c r="A1594" s="98">
        <v>1594</v>
      </c>
      <c r="B1594" s="98">
        <v>8.8510000000000009</v>
      </c>
      <c r="C1594" s="98">
        <v>7</v>
      </c>
      <c r="D1594" s="98">
        <v>59</v>
      </c>
      <c r="E1594" s="98">
        <v>37.9955</v>
      </c>
    </row>
    <row r="1595" spans="1:5">
      <c r="A1595" s="98">
        <v>1595</v>
      </c>
      <c r="B1595" s="98">
        <v>8.9067000000000007</v>
      </c>
      <c r="C1595" s="98">
        <v>7</v>
      </c>
      <c r="D1595" s="98">
        <v>60</v>
      </c>
      <c r="E1595" s="98">
        <v>38.2761</v>
      </c>
    </row>
    <row r="1596" spans="1:5">
      <c r="A1596" s="98">
        <v>1596</v>
      </c>
      <c r="B1596" s="98">
        <v>8.9189000000000007</v>
      </c>
      <c r="C1596" s="98">
        <v>7</v>
      </c>
      <c r="D1596" s="98">
        <v>61</v>
      </c>
      <c r="E1596" s="98">
        <v>38.210299999999997</v>
      </c>
    </row>
    <row r="1597" spans="1:5">
      <c r="A1597" s="98">
        <v>1597</v>
      </c>
      <c r="B1597" s="98">
        <v>9.0664999999999996</v>
      </c>
      <c r="C1597" s="98">
        <v>7</v>
      </c>
      <c r="D1597" s="98">
        <v>62</v>
      </c>
      <c r="E1597" s="98">
        <v>38.632800000000003</v>
      </c>
    </row>
    <row r="1598" spans="1:5">
      <c r="A1598" s="98">
        <v>1598</v>
      </c>
      <c r="B1598" s="98">
        <v>9.3528000000000002</v>
      </c>
      <c r="C1598" s="98">
        <v>7</v>
      </c>
      <c r="D1598" s="98">
        <v>63</v>
      </c>
      <c r="E1598" s="98">
        <v>39.640700000000002</v>
      </c>
    </row>
    <row r="1599" spans="1:5">
      <c r="A1599" s="98">
        <v>1599</v>
      </c>
      <c r="B1599" s="98">
        <v>9.6021999999999998</v>
      </c>
      <c r="C1599" s="98">
        <v>7</v>
      </c>
      <c r="D1599" s="98">
        <v>64</v>
      </c>
      <c r="E1599" s="98">
        <v>40.423000000000002</v>
      </c>
    </row>
    <row r="1600" spans="1:5">
      <c r="A1600" s="98">
        <v>1600</v>
      </c>
      <c r="B1600" s="98">
        <v>9.8099000000000007</v>
      </c>
      <c r="C1600" s="98">
        <v>7</v>
      </c>
      <c r="D1600" s="98">
        <v>65</v>
      </c>
      <c r="E1600" s="98">
        <v>40.952300000000001</v>
      </c>
    </row>
    <row r="1601" spans="1:5">
      <c r="A1601" s="98">
        <v>1601</v>
      </c>
      <c r="B1601" s="98">
        <v>9.9717000000000002</v>
      </c>
      <c r="C1601" s="98">
        <v>7</v>
      </c>
      <c r="D1601" s="98">
        <v>66</v>
      </c>
      <c r="E1601" s="98">
        <v>41.210099999999997</v>
      </c>
    </row>
    <row r="1602" spans="1:5">
      <c r="A1602" s="98">
        <v>1602</v>
      </c>
      <c r="B1602" s="98">
        <v>10.084899999999999</v>
      </c>
      <c r="C1602" s="98">
        <v>7</v>
      </c>
      <c r="D1602" s="98">
        <v>67</v>
      </c>
      <c r="E1602" s="98">
        <v>41.188299999999998</v>
      </c>
    </row>
    <row r="1603" spans="1:5">
      <c r="A1603" s="98">
        <v>1603</v>
      </c>
      <c r="B1603" s="98">
        <v>10.148199999999999</v>
      </c>
      <c r="C1603" s="98">
        <v>7</v>
      </c>
      <c r="D1603" s="98">
        <v>68</v>
      </c>
      <c r="E1603" s="98">
        <v>40.889800000000001</v>
      </c>
    </row>
    <row r="1604" spans="1:5">
      <c r="A1604" s="98">
        <v>1604</v>
      </c>
      <c r="B1604" s="98">
        <v>10.1614</v>
      </c>
      <c r="C1604" s="98">
        <v>7</v>
      </c>
      <c r="D1604" s="98">
        <v>69</v>
      </c>
      <c r="E1604" s="98">
        <v>40.327800000000003</v>
      </c>
    </row>
    <row r="1605" spans="1:5">
      <c r="A1605" s="98">
        <v>1605</v>
      </c>
      <c r="B1605" s="98">
        <v>10.126099999999999</v>
      </c>
      <c r="C1605" s="98">
        <v>7</v>
      </c>
      <c r="D1605" s="98">
        <v>70</v>
      </c>
      <c r="E1605" s="98">
        <v>39.525300000000001</v>
      </c>
    </row>
    <row r="1606" spans="1:5">
      <c r="A1606" s="98">
        <v>1606</v>
      </c>
      <c r="B1606" s="98">
        <v>10.045199999999999</v>
      </c>
      <c r="C1606" s="98">
        <v>7</v>
      </c>
      <c r="D1606" s="98">
        <v>71</v>
      </c>
      <c r="E1606" s="98">
        <v>38.5124</v>
      </c>
    </row>
    <row r="1607" spans="1:5">
      <c r="A1607" s="98">
        <v>1607</v>
      </c>
      <c r="B1607" s="98">
        <v>10.186999999999999</v>
      </c>
      <c r="C1607" s="98">
        <v>7</v>
      </c>
      <c r="D1607" s="98">
        <v>72</v>
      </c>
      <c r="E1607" s="98">
        <v>38.416499999999999</v>
      </c>
    </row>
    <row r="1608" spans="1:5">
      <c r="A1608" s="98">
        <v>1608</v>
      </c>
      <c r="B1608" s="98">
        <v>10.763400000000001</v>
      </c>
      <c r="C1608" s="98">
        <v>7</v>
      </c>
      <c r="D1608" s="98">
        <v>73</v>
      </c>
      <c r="E1608" s="98">
        <v>40.125799999999998</v>
      </c>
    </row>
    <row r="1609" spans="1:5">
      <c r="A1609" s="98">
        <v>1609</v>
      </c>
      <c r="B1609" s="98">
        <v>11.0466</v>
      </c>
      <c r="C1609" s="98">
        <v>7</v>
      </c>
      <c r="D1609" s="98">
        <v>74</v>
      </c>
      <c r="E1609" s="98">
        <v>40.641399999999997</v>
      </c>
    </row>
    <row r="1610" spans="1:5">
      <c r="A1610" s="98">
        <v>1610</v>
      </c>
      <c r="B1610" s="98">
        <v>11.368</v>
      </c>
      <c r="C1610" s="98">
        <v>7</v>
      </c>
      <c r="D1610" s="98">
        <v>75</v>
      </c>
      <c r="E1610" s="98">
        <v>41.587000000000003</v>
      </c>
    </row>
    <row r="1611" spans="1:5">
      <c r="A1611" s="98">
        <v>1611</v>
      </c>
      <c r="B1611" s="98">
        <v>11.694599999999999</v>
      </c>
      <c r="C1611" s="98">
        <v>7</v>
      </c>
      <c r="D1611" s="98">
        <v>76</v>
      </c>
      <c r="E1611" s="98">
        <v>42.6616</v>
      </c>
    </row>
    <row r="1612" spans="1:5">
      <c r="A1612" s="98">
        <v>1612</v>
      </c>
      <c r="B1612" s="98">
        <v>11.8889</v>
      </c>
      <c r="C1612" s="98">
        <v>7</v>
      </c>
      <c r="D1612" s="98">
        <v>77</v>
      </c>
      <c r="E1612" s="98">
        <v>43.197499999999998</v>
      </c>
    </row>
    <row r="1613" spans="1:5">
      <c r="A1613" s="98">
        <v>1613</v>
      </c>
      <c r="B1613" s="98">
        <v>11.9374</v>
      </c>
      <c r="C1613" s="98">
        <v>7</v>
      </c>
      <c r="D1613" s="98">
        <v>78</v>
      </c>
      <c r="E1613" s="98">
        <v>43.1524</v>
      </c>
    </row>
    <row r="1614" spans="1:5">
      <c r="A1614" s="98">
        <v>1614</v>
      </c>
      <c r="B1614" s="98">
        <v>11.839</v>
      </c>
      <c r="C1614" s="98">
        <v>7</v>
      </c>
      <c r="D1614" s="98">
        <v>79</v>
      </c>
      <c r="E1614" s="98">
        <v>42.532400000000003</v>
      </c>
    </row>
    <row r="1615" spans="1:5">
      <c r="A1615" s="98">
        <v>1615</v>
      </c>
      <c r="B1615" s="98">
        <v>11.6044</v>
      </c>
      <c r="C1615" s="98">
        <v>7</v>
      </c>
      <c r="D1615" s="98">
        <v>80</v>
      </c>
      <c r="E1615" s="98">
        <v>41.390300000000003</v>
      </c>
    </row>
    <row r="1616" spans="1:5">
      <c r="A1616" s="98">
        <v>1616</v>
      </c>
      <c r="B1616" s="98">
        <v>11.5871</v>
      </c>
      <c r="C1616" s="98">
        <v>7</v>
      </c>
      <c r="D1616" s="98">
        <v>81</v>
      </c>
      <c r="E1616" s="98">
        <v>41.3018</v>
      </c>
    </row>
    <row r="1617" spans="1:5">
      <c r="A1617" s="98">
        <v>1617</v>
      </c>
      <c r="B1617" s="98">
        <v>11.680199999999999</v>
      </c>
      <c r="C1617" s="98">
        <v>7</v>
      </c>
      <c r="D1617" s="98">
        <v>82</v>
      </c>
      <c r="E1617" s="98">
        <v>41.780700000000003</v>
      </c>
    </row>
    <row r="1618" spans="1:5">
      <c r="A1618" s="98">
        <v>1618</v>
      </c>
      <c r="B1618" s="98">
        <v>11.6472</v>
      </c>
      <c r="C1618" s="98">
        <v>7</v>
      </c>
      <c r="D1618" s="98">
        <v>83</v>
      </c>
      <c r="E1618" s="98">
        <v>41.7849</v>
      </c>
    </row>
    <row r="1619" spans="1:5">
      <c r="A1619" s="98">
        <v>1619</v>
      </c>
      <c r="B1619" s="98">
        <v>11.4794</v>
      </c>
      <c r="C1619" s="98">
        <v>7</v>
      </c>
      <c r="D1619" s="98">
        <v>84</v>
      </c>
      <c r="E1619" s="98">
        <v>41.294199999999996</v>
      </c>
    </row>
    <row r="1620" spans="1:5">
      <c r="A1620" s="98">
        <v>1620</v>
      </c>
      <c r="B1620" s="98">
        <v>11.1768</v>
      </c>
      <c r="C1620" s="98">
        <v>7</v>
      </c>
      <c r="D1620" s="98">
        <v>85</v>
      </c>
      <c r="E1620" s="98">
        <v>40.3217</v>
      </c>
    </row>
    <row r="1621" spans="1:5">
      <c r="A1621" s="98">
        <v>1621</v>
      </c>
      <c r="B1621" s="98">
        <v>10.749499999999999</v>
      </c>
      <c r="C1621" s="98">
        <v>7</v>
      </c>
      <c r="D1621" s="98">
        <v>86</v>
      </c>
      <c r="E1621" s="98">
        <v>38.912999999999997</v>
      </c>
    </row>
    <row r="1622" spans="1:5">
      <c r="A1622" s="98">
        <v>1622</v>
      </c>
      <c r="B1622" s="98">
        <v>10.216699999999999</v>
      </c>
      <c r="C1622" s="98">
        <v>7</v>
      </c>
      <c r="D1622" s="98">
        <v>87</v>
      </c>
      <c r="E1622" s="98">
        <v>37.140700000000002</v>
      </c>
    </row>
    <row r="1623" spans="1:5">
      <c r="A1623" s="98">
        <v>1623</v>
      </c>
      <c r="B1623" s="98">
        <v>9.7073999999999998</v>
      </c>
      <c r="C1623" s="98">
        <v>7</v>
      </c>
      <c r="D1623" s="98">
        <v>88</v>
      </c>
      <c r="E1623" s="98">
        <v>36.155700000000003</v>
      </c>
    </row>
    <row r="1624" spans="1:5">
      <c r="A1624" s="98">
        <v>1624</v>
      </c>
      <c r="B1624" s="98">
        <v>9.3922000000000008</v>
      </c>
      <c r="C1624" s="98">
        <v>7</v>
      </c>
      <c r="D1624" s="98">
        <v>89</v>
      </c>
      <c r="E1624" s="98">
        <v>36.273000000000003</v>
      </c>
    </row>
    <row r="1625" spans="1:5">
      <c r="A1625" s="98">
        <v>1625</v>
      </c>
      <c r="B1625" s="98">
        <v>9.0068999999999999</v>
      </c>
      <c r="C1625" s="98">
        <v>7</v>
      </c>
      <c r="D1625" s="98">
        <v>90</v>
      </c>
      <c r="E1625" s="98">
        <v>36.127800000000001</v>
      </c>
    </row>
    <row r="1626" spans="1:5">
      <c r="A1626" s="98">
        <v>1626</v>
      </c>
      <c r="B1626" s="98">
        <v>8.5531000000000006</v>
      </c>
      <c r="C1626" s="98">
        <v>7</v>
      </c>
      <c r="D1626" s="98">
        <v>91</v>
      </c>
      <c r="E1626" s="98">
        <v>35.697499999999998</v>
      </c>
    </row>
    <row r="1627" spans="1:5">
      <c r="A1627" s="98">
        <v>1627</v>
      </c>
      <c r="B1627" s="98">
        <v>8.0366</v>
      </c>
      <c r="C1627" s="98">
        <v>7</v>
      </c>
      <c r="D1627" s="98">
        <v>92</v>
      </c>
      <c r="E1627" s="98">
        <v>34.970300000000002</v>
      </c>
    </row>
    <row r="1628" spans="1:5">
      <c r="A1628" s="98">
        <v>1628</v>
      </c>
      <c r="B1628" s="98">
        <v>7.4672000000000001</v>
      </c>
      <c r="C1628" s="98">
        <v>7</v>
      </c>
      <c r="D1628" s="98">
        <v>93</v>
      </c>
      <c r="E1628" s="98">
        <v>33.947699999999998</v>
      </c>
    </row>
    <row r="1629" spans="1:5">
      <c r="A1629" s="98">
        <v>1629</v>
      </c>
      <c r="B1629" s="98">
        <v>6.8581000000000003</v>
      </c>
      <c r="C1629" s="98">
        <v>7</v>
      </c>
      <c r="D1629" s="98">
        <v>94</v>
      </c>
      <c r="E1629" s="98">
        <v>32.645400000000002</v>
      </c>
    </row>
    <row r="1630" spans="1:5">
      <c r="A1630" s="98">
        <v>1630</v>
      </c>
      <c r="B1630" s="98">
        <v>6.2248000000000001</v>
      </c>
      <c r="C1630" s="98">
        <v>7</v>
      </c>
      <c r="D1630" s="98">
        <v>95</v>
      </c>
      <c r="E1630" s="98">
        <v>31.092600000000001</v>
      </c>
    </row>
    <row r="1631" spans="1:5">
      <c r="A1631" s="98">
        <v>1631</v>
      </c>
      <c r="B1631" s="98">
        <v>5.5838999999999999</v>
      </c>
      <c r="C1631" s="98">
        <v>7</v>
      </c>
      <c r="D1631" s="98">
        <v>96</v>
      </c>
      <c r="E1631" s="98">
        <v>29.329899999999999</v>
      </c>
    </row>
    <row r="1632" spans="1:5">
      <c r="A1632" s="98">
        <v>1632</v>
      </c>
      <c r="B1632" s="98">
        <v>4.9512999999999998</v>
      </c>
      <c r="C1632" s="98">
        <v>7</v>
      </c>
      <c r="D1632" s="98">
        <v>97</v>
      </c>
      <c r="E1632" s="98">
        <v>27.4057</v>
      </c>
    </row>
    <row r="1633" spans="1:5">
      <c r="A1633" s="98">
        <v>1633</v>
      </c>
      <c r="B1633" s="98">
        <v>4.4009999999999998</v>
      </c>
      <c r="C1633" s="98">
        <v>7</v>
      </c>
      <c r="D1633" s="98">
        <v>98</v>
      </c>
      <c r="E1633" s="98">
        <v>25.6982</v>
      </c>
    </row>
    <row r="1634" spans="1:5">
      <c r="A1634" s="98">
        <v>1634</v>
      </c>
      <c r="B1634" s="98">
        <v>4.0917000000000003</v>
      </c>
      <c r="C1634" s="98">
        <v>7</v>
      </c>
      <c r="D1634" s="98">
        <v>99</v>
      </c>
      <c r="E1634" s="98">
        <v>25.163699999999999</v>
      </c>
    </row>
    <row r="1635" spans="1:5">
      <c r="A1635" s="98">
        <v>1635</v>
      </c>
      <c r="B1635" s="98">
        <v>3.7654999999999998</v>
      </c>
      <c r="C1635" s="98">
        <v>7</v>
      </c>
      <c r="D1635" s="98">
        <v>100</v>
      </c>
      <c r="E1635" s="98">
        <v>24.456600000000002</v>
      </c>
    </row>
    <row r="1636" spans="1:5">
      <c r="A1636" s="98">
        <v>1636</v>
      </c>
      <c r="B1636" s="98">
        <v>3.4260999999999999</v>
      </c>
      <c r="C1636" s="98">
        <v>7</v>
      </c>
      <c r="D1636" s="98">
        <v>101</v>
      </c>
      <c r="E1636" s="98">
        <v>23.5718</v>
      </c>
    </row>
    <row r="1637" spans="1:5">
      <c r="A1637" s="98">
        <v>1637</v>
      </c>
      <c r="B1637" s="98">
        <v>3.0779999999999998</v>
      </c>
      <c r="C1637" s="98">
        <v>7</v>
      </c>
      <c r="D1637" s="98">
        <v>102</v>
      </c>
      <c r="E1637" s="98">
        <v>22.51</v>
      </c>
    </row>
    <row r="1638" spans="1:5">
      <c r="A1638" s="98">
        <v>1638</v>
      </c>
      <c r="B1638" s="98">
        <v>2.7263999999999999</v>
      </c>
      <c r="C1638" s="98">
        <v>7</v>
      </c>
      <c r="D1638" s="98">
        <v>103</v>
      </c>
      <c r="E1638" s="98">
        <v>21.277899999999999</v>
      </c>
    </row>
    <row r="1639" spans="1:5">
      <c r="A1639" s="98">
        <v>1639</v>
      </c>
      <c r="B1639" s="98">
        <v>2.3774000000000002</v>
      </c>
      <c r="C1639" s="98">
        <v>7</v>
      </c>
      <c r="D1639" s="98">
        <v>104</v>
      </c>
      <c r="E1639" s="98">
        <v>19.8889</v>
      </c>
    </row>
    <row r="1640" spans="1:5">
      <c r="A1640" s="98">
        <v>1640</v>
      </c>
      <c r="B1640" s="98">
        <v>2.0373000000000001</v>
      </c>
      <c r="C1640" s="98">
        <v>7</v>
      </c>
      <c r="D1640" s="98">
        <v>105</v>
      </c>
      <c r="E1640" s="98">
        <v>18.3627</v>
      </c>
    </row>
    <row r="1641" spans="1:5">
      <c r="A1641" s="98">
        <v>1641</v>
      </c>
      <c r="B1641" s="98">
        <v>1.7121999999999999</v>
      </c>
      <c r="C1641" s="98">
        <v>7</v>
      </c>
      <c r="D1641" s="98">
        <v>106</v>
      </c>
      <c r="E1641" s="98">
        <v>16.724599999999999</v>
      </c>
    </row>
    <row r="1642" spans="1:5">
      <c r="A1642" s="98">
        <v>1642</v>
      </c>
      <c r="B1642" s="98">
        <v>1.4078999999999999</v>
      </c>
      <c r="C1642" s="98">
        <v>7</v>
      </c>
      <c r="D1642" s="98">
        <v>107</v>
      </c>
      <c r="E1642" s="98">
        <v>15.0039</v>
      </c>
    </row>
    <row r="1643" spans="1:5">
      <c r="A1643" s="98">
        <v>1643</v>
      </c>
      <c r="B1643" s="98">
        <v>1.1293</v>
      </c>
      <c r="C1643" s="98">
        <v>7</v>
      </c>
      <c r="D1643" s="98">
        <v>108</v>
      </c>
      <c r="E1643" s="98">
        <v>13.232200000000001</v>
      </c>
    </row>
    <row r="1644" spans="1:5">
      <c r="A1644" s="98">
        <v>1644</v>
      </c>
      <c r="B1644" s="98">
        <v>0.88029999999999997</v>
      </c>
      <c r="C1644" s="98">
        <v>7</v>
      </c>
      <c r="D1644" s="98">
        <v>109</v>
      </c>
      <c r="E1644" s="98">
        <v>11.4414</v>
      </c>
    </row>
    <row r="1645" spans="1:5">
      <c r="A1645" s="98">
        <v>1645</v>
      </c>
      <c r="B1645" s="98">
        <v>0.66339999999999999</v>
      </c>
      <c r="C1645" s="98">
        <v>7</v>
      </c>
      <c r="D1645" s="98">
        <v>110</v>
      </c>
      <c r="E1645" s="98">
        <v>9.6623999999999999</v>
      </c>
    </row>
    <row r="1646" spans="1:5">
      <c r="A1646" s="98">
        <v>1646</v>
      </c>
      <c r="B1646" s="98">
        <v>0.47989999999999999</v>
      </c>
      <c r="C1646" s="98">
        <v>7</v>
      </c>
      <c r="D1646" s="98">
        <v>111</v>
      </c>
      <c r="E1646" s="98">
        <v>7.9227999999999996</v>
      </c>
    </row>
    <row r="1647" spans="1:5">
      <c r="A1647" s="98">
        <v>1647</v>
      </c>
      <c r="B1647" s="98">
        <v>0.3392</v>
      </c>
      <c r="C1647" s="98">
        <v>7</v>
      </c>
      <c r="D1647" s="98">
        <v>112</v>
      </c>
      <c r="E1647" s="98">
        <v>6.3989000000000003</v>
      </c>
    </row>
    <row r="1648" spans="1:5">
      <c r="A1648" s="98">
        <v>1648</v>
      </c>
      <c r="B1648" s="98">
        <v>0.25219999999999998</v>
      </c>
      <c r="C1648" s="98">
        <v>7</v>
      </c>
      <c r="D1648" s="98">
        <v>113</v>
      </c>
      <c r="E1648" s="98">
        <v>5.4626000000000001</v>
      </c>
    </row>
    <row r="1649" spans="1:5">
      <c r="A1649" s="98">
        <v>1649</v>
      </c>
      <c r="B1649" s="98">
        <v>0.17399999999999999</v>
      </c>
      <c r="C1649" s="98">
        <v>7</v>
      </c>
      <c r="D1649" s="98">
        <v>114</v>
      </c>
      <c r="E1649" s="98">
        <v>4.4504000000000001</v>
      </c>
    </row>
    <row r="1650" spans="1:5">
      <c r="A1650" s="98">
        <v>1650</v>
      </c>
      <c r="B1650" s="98">
        <v>0.10780000000000001</v>
      </c>
      <c r="C1650" s="98">
        <v>7</v>
      </c>
      <c r="D1650" s="98">
        <v>115</v>
      </c>
      <c r="E1650" s="98">
        <v>3.3797000000000001</v>
      </c>
    </row>
    <row r="1651" spans="1:5">
      <c r="A1651" s="98">
        <v>1651</v>
      </c>
      <c r="B1651" s="98">
        <v>5.6099999999999997E-2</v>
      </c>
      <c r="C1651" s="98">
        <v>7</v>
      </c>
      <c r="D1651" s="98">
        <v>116</v>
      </c>
      <c r="E1651" s="98">
        <v>2.2711000000000001</v>
      </c>
    </row>
    <row r="1652" spans="1:5">
      <c r="A1652" s="98">
        <v>1652</v>
      </c>
      <c r="B1652" s="98">
        <v>2.12E-2</v>
      </c>
      <c r="C1652" s="98">
        <v>7</v>
      </c>
      <c r="D1652" s="98">
        <v>117</v>
      </c>
      <c r="E1652" s="98">
        <v>1.1473</v>
      </c>
    </row>
    <row r="1653" spans="1:5">
      <c r="A1653" s="98">
        <v>1653</v>
      </c>
      <c r="B1653" s="98">
        <v>4.4999999999999997E-3</v>
      </c>
      <c r="C1653" s="98">
        <v>7</v>
      </c>
      <c r="D1653" s="98">
        <v>118</v>
      </c>
      <c r="E1653" s="98">
        <v>3.1600000000000003E-2</v>
      </c>
    </row>
    <row r="1654" spans="1:5">
      <c r="A1654" s="98">
        <v>1654</v>
      </c>
      <c r="B1654" s="98">
        <v>6.4000000000000003E-3</v>
      </c>
      <c r="C1654" s="98">
        <v>7</v>
      </c>
      <c r="D1654" s="98">
        <v>119</v>
      </c>
      <c r="E1654" s="98">
        <v>-1.0535000000000001</v>
      </c>
    </row>
    <row r="1655" spans="1:5">
      <c r="A1655" s="98">
        <v>1655</v>
      </c>
      <c r="B1655" s="98">
        <v>0.60289999999999999</v>
      </c>
      <c r="C1655" s="98">
        <v>8</v>
      </c>
      <c r="D1655" s="98">
        <v>0</v>
      </c>
      <c r="E1655" s="98">
        <v>-10.205500000000001</v>
      </c>
    </row>
    <row r="1656" spans="1:5">
      <c r="A1656" s="98">
        <v>1656</v>
      </c>
      <c r="B1656" s="98">
        <v>0.54320000000000002</v>
      </c>
      <c r="C1656" s="98">
        <v>8</v>
      </c>
      <c r="D1656" s="98">
        <v>1</v>
      </c>
      <c r="E1656" s="98">
        <v>-9.8834999999999997</v>
      </c>
    </row>
    <row r="1657" spans="1:5">
      <c r="A1657" s="98">
        <v>1657</v>
      </c>
      <c r="B1657" s="98">
        <v>0.4839</v>
      </c>
      <c r="C1657" s="98">
        <v>8</v>
      </c>
      <c r="D1657" s="98">
        <v>2</v>
      </c>
      <c r="E1657" s="98">
        <v>-9.5155999999999992</v>
      </c>
    </row>
    <row r="1658" spans="1:5">
      <c r="A1658" s="98">
        <v>1658</v>
      </c>
      <c r="B1658" s="98">
        <v>0.42559999999999998</v>
      </c>
      <c r="C1658" s="98">
        <v>8</v>
      </c>
      <c r="D1658" s="98">
        <v>3</v>
      </c>
      <c r="E1658" s="98">
        <v>-9.1018000000000008</v>
      </c>
    </row>
    <row r="1659" spans="1:5">
      <c r="A1659" s="98">
        <v>1659</v>
      </c>
      <c r="B1659" s="98">
        <v>0.36940000000000001</v>
      </c>
      <c r="C1659" s="98">
        <v>8</v>
      </c>
      <c r="D1659" s="98">
        <v>4</v>
      </c>
      <c r="E1659" s="98">
        <v>-8.6433999999999997</v>
      </c>
    </row>
    <row r="1660" spans="1:5">
      <c r="A1660" s="98">
        <v>1660</v>
      </c>
      <c r="B1660" s="98">
        <v>0.31609999999999999</v>
      </c>
      <c r="C1660" s="98">
        <v>8</v>
      </c>
      <c r="D1660" s="98">
        <v>5</v>
      </c>
      <c r="E1660" s="98">
        <v>-8.1423000000000005</v>
      </c>
    </row>
    <row r="1661" spans="1:5">
      <c r="A1661" s="98">
        <v>1661</v>
      </c>
      <c r="B1661" s="98">
        <v>0.26700000000000002</v>
      </c>
      <c r="C1661" s="98">
        <v>8</v>
      </c>
      <c r="D1661" s="98">
        <v>6</v>
      </c>
      <c r="E1661" s="98">
        <v>-7.6016000000000004</v>
      </c>
    </row>
    <row r="1662" spans="1:5">
      <c r="A1662" s="98">
        <v>1662</v>
      </c>
      <c r="B1662" s="98">
        <v>0.22289999999999999</v>
      </c>
      <c r="C1662" s="98">
        <v>8</v>
      </c>
      <c r="D1662" s="98">
        <v>7</v>
      </c>
      <c r="E1662" s="98">
        <v>-7.0251999999999999</v>
      </c>
    </row>
    <row r="1663" spans="1:5">
      <c r="A1663" s="98">
        <v>1663</v>
      </c>
      <c r="B1663" s="98">
        <v>0.18490000000000001</v>
      </c>
      <c r="C1663" s="98">
        <v>8</v>
      </c>
      <c r="D1663" s="98">
        <v>8</v>
      </c>
      <c r="E1663" s="98">
        <v>-6.4179000000000004</v>
      </c>
    </row>
    <row r="1664" spans="1:5">
      <c r="A1664" s="98">
        <v>1664</v>
      </c>
      <c r="B1664" s="98">
        <v>0.1537</v>
      </c>
      <c r="C1664" s="98">
        <v>8</v>
      </c>
      <c r="D1664" s="98">
        <v>9</v>
      </c>
      <c r="E1664" s="98">
        <v>-5.7853000000000003</v>
      </c>
    </row>
    <row r="1665" spans="1:5">
      <c r="A1665" s="98">
        <v>1665</v>
      </c>
      <c r="B1665" s="98">
        <v>0.13009999999999999</v>
      </c>
      <c r="C1665" s="98">
        <v>8</v>
      </c>
      <c r="D1665" s="98">
        <v>10</v>
      </c>
      <c r="E1665" s="98">
        <v>-5.1336000000000004</v>
      </c>
    </row>
    <row r="1666" spans="1:5">
      <c r="A1666" s="98">
        <v>1666</v>
      </c>
      <c r="B1666" s="98">
        <v>0.1144</v>
      </c>
      <c r="C1666" s="98">
        <v>8</v>
      </c>
      <c r="D1666" s="98">
        <v>11</v>
      </c>
      <c r="E1666" s="98">
        <v>-4.4695</v>
      </c>
    </row>
    <row r="1667" spans="1:5">
      <c r="A1667" s="98">
        <v>1667</v>
      </c>
      <c r="B1667" s="98">
        <v>0.1069</v>
      </c>
      <c r="C1667" s="98">
        <v>8</v>
      </c>
      <c r="D1667" s="98">
        <v>12</v>
      </c>
      <c r="E1667" s="98">
        <v>-3.7997000000000001</v>
      </c>
    </row>
    <row r="1668" spans="1:5">
      <c r="A1668" s="98">
        <v>1668</v>
      </c>
      <c r="B1668" s="98">
        <v>0.1075</v>
      </c>
      <c r="C1668" s="98">
        <v>8</v>
      </c>
      <c r="D1668" s="98">
        <v>13</v>
      </c>
      <c r="E1668" s="98">
        <v>-3.1309999999999998</v>
      </c>
    </row>
    <row r="1669" spans="1:5">
      <c r="A1669" s="98">
        <v>1669</v>
      </c>
      <c r="B1669" s="98">
        <v>0.1158</v>
      </c>
      <c r="C1669" s="98">
        <v>8</v>
      </c>
      <c r="D1669" s="98">
        <v>14</v>
      </c>
      <c r="E1669" s="98">
        <v>-2.4700000000000002</v>
      </c>
    </row>
    <row r="1670" spans="1:5">
      <c r="A1670" s="98">
        <v>1670</v>
      </c>
      <c r="B1670" s="98">
        <v>0.13139999999999999</v>
      </c>
      <c r="C1670" s="98">
        <v>8</v>
      </c>
      <c r="D1670" s="98">
        <v>15</v>
      </c>
      <c r="E1670" s="98">
        <v>-1.8228</v>
      </c>
    </row>
    <row r="1671" spans="1:5">
      <c r="A1671" s="98">
        <v>1671</v>
      </c>
      <c r="B1671" s="98">
        <v>0.15359999999999999</v>
      </c>
      <c r="C1671" s="98">
        <v>8</v>
      </c>
      <c r="D1671" s="98">
        <v>16</v>
      </c>
      <c r="E1671" s="98">
        <v>-1.1949000000000001</v>
      </c>
    </row>
    <row r="1672" spans="1:5">
      <c r="A1672" s="98">
        <v>1672</v>
      </c>
      <c r="B1672" s="98">
        <v>0.18149999999999999</v>
      </c>
      <c r="C1672" s="98">
        <v>8</v>
      </c>
      <c r="D1672" s="98">
        <v>17</v>
      </c>
      <c r="E1672" s="98">
        <v>-0.59099999999999997</v>
      </c>
    </row>
    <row r="1673" spans="1:5">
      <c r="A1673" s="98">
        <v>1673</v>
      </c>
      <c r="B1673" s="98">
        <v>0.21429999999999999</v>
      </c>
      <c r="C1673" s="98">
        <v>8</v>
      </c>
      <c r="D1673" s="98">
        <v>18</v>
      </c>
      <c r="E1673" s="98">
        <v>-1.52E-2</v>
      </c>
    </row>
    <row r="1674" spans="1:5">
      <c r="A1674" s="98">
        <v>1674</v>
      </c>
      <c r="B1674" s="98">
        <v>0.25109999999999999</v>
      </c>
      <c r="C1674" s="98">
        <v>8</v>
      </c>
      <c r="D1674" s="98">
        <v>19</v>
      </c>
      <c r="E1674" s="98">
        <v>0.52959999999999996</v>
      </c>
    </row>
    <row r="1675" spans="1:5">
      <c r="A1675" s="98">
        <v>1675</v>
      </c>
      <c r="B1675" s="98">
        <v>0.29110000000000003</v>
      </c>
      <c r="C1675" s="98">
        <v>8</v>
      </c>
      <c r="D1675" s="98">
        <v>20</v>
      </c>
      <c r="E1675" s="98">
        <v>1.0408999999999999</v>
      </c>
    </row>
    <row r="1676" spans="1:5">
      <c r="A1676" s="98">
        <v>1676</v>
      </c>
      <c r="B1676" s="98">
        <v>0.33339999999999997</v>
      </c>
      <c r="C1676" s="98">
        <v>8</v>
      </c>
      <c r="D1676" s="98">
        <v>21</v>
      </c>
      <c r="E1676" s="98">
        <v>1.5173000000000001</v>
      </c>
    </row>
    <row r="1677" spans="1:5">
      <c r="A1677" s="98">
        <v>1677</v>
      </c>
      <c r="B1677" s="98">
        <v>0.37730000000000002</v>
      </c>
      <c r="C1677" s="98">
        <v>8</v>
      </c>
      <c r="D1677" s="98">
        <v>22</v>
      </c>
      <c r="E1677" s="98">
        <v>1.958</v>
      </c>
    </row>
    <row r="1678" spans="1:5">
      <c r="A1678" s="98">
        <v>1678</v>
      </c>
      <c r="B1678" s="98">
        <v>0.42220000000000002</v>
      </c>
      <c r="C1678" s="98">
        <v>8</v>
      </c>
      <c r="D1678" s="98">
        <v>23</v>
      </c>
      <c r="E1678" s="98">
        <v>2.3628</v>
      </c>
    </row>
    <row r="1679" spans="1:5">
      <c r="A1679" s="98">
        <v>1679</v>
      </c>
      <c r="B1679" s="98">
        <v>0.46750000000000003</v>
      </c>
      <c r="C1679" s="98">
        <v>8</v>
      </c>
      <c r="D1679" s="98">
        <v>24</v>
      </c>
      <c r="E1679" s="98">
        <v>2.7322000000000002</v>
      </c>
    </row>
    <row r="1680" spans="1:5">
      <c r="A1680" s="98">
        <v>1680</v>
      </c>
      <c r="B1680" s="98">
        <v>0.51290000000000002</v>
      </c>
      <c r="C1680" s="98">
        <v>8</v>
      </c>
      <c r="D1680" s="98">
        <v>25</v>
      </c>
      <c r="E1680" s="98">
        <v>3.0668000000000002</v>
      </c>
    </row>
    <row r="1681" spans="1:5">
      <c r="A1681" s="98">
        <v>1681</v>
      </c>
      <c r="B1681" s="98">
        <v>0.54449999999999998</v>
      </c>
      <c r="C1681" s="98">
        <v>8</v>
      </c>
      <c r="D1681" s="98">
        <v>26</v>
      </c>
      <c r="E1681" s="98">
        <v>3.4763000000000002</v>
      </c>
    </row>
    <row r="1682" spans="1:5">
      <c r="A1682" s="98">
        <v>1682</v>
      </c>
      <c r="B1682" s="98">
        <v>0.54690000000000005</v>
      </c>
      <c r="C1682" s="98">
        <v>8</v>
      </c>
      <c r="D1682" s="98">
        <v>27</v>
      </c>
      <c r="E1682" s="98">
        <v>4.1551</v>
      </c>
    </row>
    <row r="1683" spans="1:5">
      <c r="A1683" s="98">
        <v>1683</v>
      </c>
      <c r="B1683" s="98">
        <v>0.55289999999999995</v>
      </c>
      <c r="C1683" s="98">
        <v>8</v>
      </c>
      <c r="D1683" s="98">
        <v>28</v>
      </c>
      <c r="E1683" s="98">
        <v>4.8731999999999998</v>
      </c>
    </row>
    <row r="1684" spans="1:5">
      <c r="A1684" s="98">
        <v>1684</v>
      </c>
      <c r="B1684" s="98">
        <v>0.56320000000000003</v>
      </c>
      <c r="C1684" s="98">
        <v>8</v>
      </c>
      <c r="D1684" s="98">
        <v>29</v>
      </c>
      <c r="E1684" s="98">
        <v>5.6230000000000002</v>
      </c>
    </row>
    <row r="1685" spans="1:5">
      <c r="A1685" s="98">
        <v>1685</v>
      </c>
      <c r="B1685" s="98">
        <v>0.57850000000000001</v>
      </c>
      <c r="C1685" s="98">
        <v>8</v>
      </c>
      <c r="D1685" s="98">
        <v>30</v>
      </c>
      <c r="E1685" s="98">
        <v>6.3945999999999996</v>
      </c>
    </row>
    <row r="1686" spans="1:5">
      <c r="A1686" s="98">
        <v>1686</v>
      </c>
      <c r="B1686" s="98">
        <v>0.59930000000000005</v>
      </c>
      <c r="C1686" s="98">
        <v>8</v>
      </c>
      <c r="D1686" s="98">
        <v>31</v>
      </c>
      <c r="E1686" s="98">
        <v>7.1757</v>
      </c>
    </row>
    <row r="1687" spans="1:5">
      <c r="A1687" s="98">
        <v>1687</v>
      </c>
      <c r="B1687" s="98">
        <v>0.626</v>
      </c>
      <c r="C1687" s="98">
        <v>8</v>
      </c>
      <c r="D1687" s="98">
        <v>32</v>
      </c>
      <c r="E1687" s="98">
        <v>7.9520999999999997</v>
      </c>
    </row>
    <row r="1688" spans="1:5">
      <c r="A1688" s="98">
        <v>1688</v>
      </c>
      <c r="B1688" s="98">
        <v>0.65869999999999995</v>
      </c>
      <c r="C1688" s="98">
        <v>8</v>
      </c>
      <c r="D1688" s="98">
        <v>33</v>
      </c>
      <c r="E1688" s="98">
        <v>8.7085000000000008</v>
      </c>
    </row>
    <row r="1689" spans="1:5">
      <c r="A1689" s="98">
        <v>1689</v>
      </c>
      <c r="B1689" s="98">
        <v>0.69720000000000004</v>
      </c>
      <c r="C1689" s="98">
        <v>8</v>
      </c>
      <c r="D1689" s="98">
        <v>34</v>
      </c>
      <c r="E1689" s="98">
        <v>9.4293999999999993</v>
      </c>
    </row>
    <row r="1690" spans="1:5">
      <c r="A1690" s="98">
        <v>1690</v>
      </c>
      <c r="B1690" s="98">
        <v>0.74099999999999999</v>
      </c>
      <c r="C1690" s="98">
        <v>8</v>
      </c>
      <c r="D1690" s="98">
        <v>35</v>
      </c>
      <c r="E1690" s="98">
        <v>10.1006</v>
      </c>
    </row>
    <row r="1691" spans="1:5">
      <c r="A1691" s="98">
        <v>1691</v>
      </c>
      <c r="B1691" s="98">
        <v>0.78920000000000001</v>
      </c>
      <c r="C1691" s="98">
        <v>8</v>
      </c>
      <c r="D1691" s="98">
        <v>36</v>
      </c>
      <c r="E1691" s="98">
        <v>10.7097</v>
      </c>
    </row>
    <row r="1692" spans="1:5">
      <c r="A1692" s="98">
        <v>1692</v>
      </c>
      <c r="B1692" s="98">
        <v>0.82540000000000002</v>
      </c>
      <c r="C1692" s="98">
        <v>8</v>
      </c>
      <c r="D1692" s="98">
        <v>37</v>
      </c>
      <c r="E1692" s="98">
        <v>11.021100000000001</v>
      </c>
    </row>
    <row r="1693" spans="1:5">
      <c r="A1693" s="98">
        <v>1693</v>
      </c>
      <c r="B1693" s="98">
        <v>0.86439999999999995</v>
      </c>
      <c r="C1693" s="98">
        <v>8</v>
      </c>
      <c r="D1693" s="98">
        <v>38</v>
      </c>
      <c r="E1693" s="98">
        <v>11.331899999999999</v>
      </c>
    </row>
    <row r="1694" spans="1:5">
      <c r="A1694" s="98">
        <v>1694</v>
      </c>
      <c r="B1694" s="98">
        <v>0.90639999999999998</v>
      </c>
      <c r="C1694" s="98">
        <v>8</v>
      </c>
      <c r="D1694" s="98">
        <v>39</v>
      </c>
      <c r="E1694" s="98">
        <v>11.6401</v>
      </c>
    </row>
    <row r="1695" spans="1:5">
      <c r="A1695" s="98">
        <v>1695</v>
      </c>
      <c r="B1695" s="98">
        <v>0.95130000000000003</v>
      </c>
      <c r="C1695" s="98">
        <v>8</v>
      </c>
      <c r="D1695" s="98">
        <v>40</v>
      </c>
      <c r="E1695" s="98">
        <v>11.9434</v>
      </c>
    </row>
    <row r="1696" spans="1:5">
      <c r="A1696" s="98">
        <v>1696</v>
      </c>
      <c r="B1696" s="98">
        <v>0.99919999999999998</v>
      </c>
      <c r="C1696" s="98">
        <v>8</v>
      </c>
      <c r="D1696" s="98">
        <v>41</v>
      </c>
      <c r="E1696" s="98">
        <v>12.2394</v>
      </c>
    </row>
    <row r="1697" spans="1:5">
      <c r="A1697" s="98">
        <v>1697</v>
      </c>
      <c r="B1697" s="98">
        <v>1.0498000000000001</v>
      </c>
      <c r="C1697" s="98">
        <v>8</v>
      </c>
      <c r="D1697" s="98">
        <v>42</v>
      </c>
      <c r="E1697" s="98">
        <v>12.525399999999999</v>
      </c>
    </row>
    <row r="1698" spans="1:5">
      <c r="A1698" s="98">
        <v>1698</v>
      </c>
      <c r="B1698" s="98">
        <v>1.103</v>
      </c>
      <c r="C1698" s="98">
        <v>8</v>
      </c>
      <c r="D1698" s="98">
        <v>43</v>
      </c>
      <c r="E1698" s="98">
        <v>12.7987</v>
      </c>
    </row>
    <row r="1699" spans="1:5">
      <c r="A1699" s="98">
        <v>1699</v>
      </c>
      <c r="B1699" s="98">
        <v>1.1585000000000001</v>
      </c>
      <c r="C1699" s="98">
        <v>8</v>
      </c>
      <c r="D1699" s="98">
        <v>44</v>
      </c>
      <c r="E1699" s="98">
        <v>13.0563</v>
      </c>
    </row>
    <row r="1700" spans="1:5">
      <c r="A1700" s="98">
        <v>1700</v>
      </c>
      <c r="B1700" s="98">
        <v>1.2157</v>
      </c>
      <c r="C1700" s="98">
        <v>8</v>
      </c>
      <c r="D1700" s="98">
        <v>45</v>
      </c>
      <c r="E1700" s="98">
        <v>13.295</v>
      </c>
    </row>
    <row r="1701" spans="1:5">
      <c r="A1701" s="98">
        <v>1701</v>
      </c>
      <c r="B1701" s="98">
        <v>1.2742</v>
      </c>
      <c r="C1701" s="98">
        <v>8</v>
      </c>
      <c r="D1701" s="98">
        <v>46</v>
      </c>
      <c r="E1701" s="98">
        <v>13.512</v>
      </c>
    </row>
    <row r="1702" spans="1:5">
      <c r="A1702" s="98">
        <v>1702</v>
      </c>
      <c r="B1702" s="98">
        <v>1.3331</v>
      </c>
      <c r="C1702" s="98">
        <v>8</v>
      </c>
      <c r="D1702" s="98">
        <v>47</v>
      </c>
      <c r="E1702" s="98">
        <v>13.7042</v>
      </c>
    </row>
    <row r="1703" spans="1:5">
      <c r="A1703" s="98">
        <v>1703</v>
      </c>
      <c r="B1703" s="98">
        <v>1.3916999999999999</v>
      </c>
      <c r="C1703" s="98">
        <v>8</v>
      </c>
      <c r="D1703" s="98">
        <v>48</v>
      </c>
      <c r="E1703" s="98">
        <v>13.8688</v>
      </c>
    </row>
    <row r="1704" spans="1:5">
      <c r="A1704" s="98">
        <v>1704</v>
      </c>
      <c r="B1704" s="98">
        <v>1.4491000000000001</v>
      </c>
      <c r="C1704" s="98">
        <v>8</v>
      </c>
      <c r="D1704" s="98">
        <v>49</v>
      </c>
      <c r="E1704" s="98">
        <v>14.0032</v>
      </c>
    </row>
    <row r="1705" spans="1:5">
      <c r="A1705" s="98">
        <v>1705</v>
      </c>
      <c r="B1705" s="98">
        <v>1.5041</v>
      </c>
      <c r="C1705" s="98">
        <v>8</v>
      </c>
      <c r="D1705" s="98">
        <v>50</v>
      </c>
      <c r="E1705" s="98">
        <v>14.1051</v>
      </c>
    </row>
    <row r="1706" spans="1:5">
      <c r="A1706" s="98">
        <v>1706</v>
      </c>
      <c r="B1706" s="98">
        <v>1.5559000000000001</v>
      </c>
      <c r="C1706" s="98">
        <v>8</v>
      </c>
      <c r="D1706" s="98">
        <v>51</v>
      </c>
      <c r="E1706" s="98">
        <v>14.172499999999999</v>
      </c>
    </row>
    <row r="1707" spans="1:5">
      <c r="A1707" s="98">
        <v>1707</v>
      </c>
      <c r="B1707" s="98">
        <v>1.6032999999999999</v>
      </c>
      <c r="C1707" s="98">
        <v>8</v>
      </c>
      <c r="D1707" s="98">
        <v>52</v>
      </c>
      <c r="E1707" s="98">
        <v>14.204000000000001</v>
      </c>
    </row>
    <row r="1708" spans="1:5">
      <c r="A1708" s="98">
        <v>1708</v>
      </c>
      <c r="B1708" s="98">
        <v>1.6454</v>
      </c>
      <c r="C1708" s="98">
        <v>8</v>
      </c>
      <c r="D1708" s="98">
        <v>53</v>
      </c>
      <c r="E1708" s="98">
        <v>14.198700000000001</v>
      </c>
    </row>
    <row r="1709" spans="1:5">
      <c r="A1709" s="98">
        <v>1709</v>
      </c>
      <c r="B1709" s="98">
        <v>1.6814</v>
      </c>
      <c r="C1709" s="98">
        <v>8</v>
      </c>
      <c r="D1709" s="98">
        <v>54</v>
      </c>
      <c r="E1709" s="98">
        <v>14.1562</v>
      </c>
    </row>
    <row r="1710" spans="1:5">
      <c r="A1710" s="98">
        <v>1710</v>
      </c>
      <c r="B1710" s="98">
        <v>1.7104999999999999</v>
      </c>
      <c r="C1710" s="98">
        <v>8</v>
      </c>
      <c r="D1710" s="98">
        <v>55</v>
      </c>
      <c r="E1710" s="98">
        <v>14.076700000000001</v>
      </c>
    </row>
    <row r="1711" spans="1:5">
      <c r="A1711" s="98">
        <v>1711</v>
      </c>
      <c r="B1711" s="98">
        <v>1.7323999999999999</v>
      </c>
      <c r="C1711" s="98">
        <v>8</v>
      </c>
      <c r="D1711" s="98">
        <v>56</v>
      </c>
      <c r="E1711" s="98">
        <v>13.960900000000001</v>
      </c>
    </row>
    <row r="1712" spans="1:5">
      <c r="A1712" s="98">
        <v>1712</v>
      </c>
      <c r="B1712" s="98">
        <v>1.7465999999999999</v>
      </c>
      <c r="C1712" s="98">
        <v>8</v>
      </c>
      <c r="D1712" s="98">
        <v>57</v>
      </c>
      <c r="E1712" s="98">
        <v>13.8103</v>
      </c>
    </row>
    <row r="1713" spans="1:5">
      <c r="A1713" s="98">
        <v>1713</v>
      </c>
      <c r="B1713" s="98">
        <v>1.7531000000000001</v>
      </c>
      <c r="C1713" s="98">
        <v>8</v>
      </c>
      <c r="D1713" s="98">
        <v>58</v>
      </c>
      <c r="E1713" s="98">
        <v>13.626799999999999</v>
      </c>
    </row>
    <row r="1714" spans="1:5">
      <c r="A1714" s="98">
        <v>1714</v>
      </c>
      <c r="B1714" s="98">
        <v>1.7521</v>
      </c>
      <c r="C1714" s="98">
        <v>8</v>
      </c>
      <c r="D1714" s="98">
        <v>59</v>
      </c>
      <c r="E1714" s="98">
        <v>13.412599999999999</v>
      </c>
    </row>
    <row r="1715" spans="1:5">
      <c r="A1715" s="98">
        <v>1715</v>
      </c>
      <c r="B1715" s="98">
        <v>1.7439</v>
      </c>
      <c r="C1715" s="98">
        <v>8</v>
      </c>
      <c r="D1715" s="98">
        <v>60</v>
      </c>
      <c r="E1715" s="98">
        <v>13.1706</v>
      </c>
    </row>
    <row r="1716" spans="1:5">
      <c r="A1716" s="98">
        <v>1716</v>
      </c>
      <c r="B1716" s="98">
        <v>1.7289000000000001</v>
      </c>
      <c r="C1716" s="98">
        <v>8</v>
      </c>
      <c r="D1716" s="98">
        <v>61</v>
      </c>
      <c r="E1716" s="98">
        <v>12.903700000000001</v>
      </c>
    </row>
    <row r="1717" spans="1:5">
      <c r="A1717" s="98">
        <v>1717</v>
      </c>
      <c r="B1717" s="98">
        <v>1.7078</v>
      </c>
      <c r="C1717" s="98">
        <v>8</v>
      </c>
      <c r="D1717" s="98">
        <v>62</v>
      </c>
      <c r="E1717" s="98">
        <v>12.6151</v>
      </c>
    </row>
    <row r="1718" spans="1:5">
      <c r="A1718" s="98">
        <v>1718</v>
      </c>
      <c r="B1718" s="98">
        <v>1.6813</v>
      </c>
      <c r="C1718" s="98">
        <v>8</v>
      </c>
      <c r="D1718" s="98">
        <v>63</v>
      </c>
      <c r="E1718" s="98">
        <v>12.308299999999999</v>
      </c>
    </row>
    <row r="1719" spans="1:5">
      <c r="A1719" s="98">
        <v>1719</v>
      </c>
      <c r="B1719" s="98">
        <v>1.65</v>
      </c>
      <c r="C1719" s="98">
        <v>8</v>
      </c>
      <c r="D1719" s="98">
        <v>64</v>
      </c>
      <c r="E1719" s="98">
        <v>11.986599999999999</v>
      </c>
    </row>
    <row r="1720" spans="1:5">
      <c r="A1720" s="98">
        <v>1720</v>
      </c>
      <c r="B1720" s="98">
        <v>1.6147</v>
      </c>
      <c r="C1720" s="98">
        <v>8</v>
      </c>
      <c r="D1720" s="98">
        <v>65</v>
      </c>
      <c r="E1720" s="98">
        <v>11.6533</v>
      </c>
    </row>
    <row r="1721" spans="1:5">
      <c r="A1721" s="98">
        <v>1721</v>
      </c>
      <c r="B1721" s="98">
        <v>1.5763</v>
      </c>
      <c r="C1721" s="98">
        <v>8</v>
      </c>
      <c r="D1721" s="98">
        <v>66</v>
      </c>
      <c r="E1721" s="98">
        <v>11.311400000000001</v>
      </c>
    </row>
    <row r="1722" spans="1:5">
      <c r="A1722" s="98">
        <v>1722</v>
      </c>
      <c r="B1722" s="98">
        <v>1.5353000000000001</v>
      </c>
      <c r="C1722" s="98">
        <v>8</v>
      </c>
      <c r="D1722" s="98">
        <v>67</v>
      </c>
      <c r="E1722" s="98">
        <v>10.964</v>
      </c>
    </row>
    <row r="1723" spans="1:5">
      <c r="A1723" s="98">
        <v>1723</v>
      </c>
      <c r="B1723" s="98">
        <v>1.4923999999999999</v>
      </c>
      <c r="C1723" s="98">
        <v>8</v>
      </c>
      <c r="D1723" s="98">
        <v>68</v>
      </c>
      <c r="E1723" s="98">
        <v>10.613799999999999</v>
      </c>
    </row>
    <row r="1724" spans="1:5">
      <c r="A1724" s="98">
        <v>1724</v>
      </c>
      <c r="B1724" s="98">
        <v>1.4481999999999999</v>
      </c>
      <c r="C1724" s="98">
        <v>8</v>
      </c>
      <c r="D1724" s="98">
        <v>69</v>
      </c>
      <c r="E1724" s="98">
        <v>10.263199999999999</v>
      </c>
    </row>
    <row r="1725" spans="1:5">
      <c r="A1725" s="98">
        <v>1725</v>
      </c>
      <c r="B1725" s="98">
        <v>1.4034</v>
      </c>
      <c r="C1725" s="98">
        <v>8</v>
      </c>
      <c r="D1725" s="98">
        <v>70</v>
      </c>
      <c r="E1725" s="98">
        <v>9.9144000000000005</v>
      </c>
    </row>
    <row r="1726" spans="1:5">
      <c r="A1726" s="98">
        <v>1726</v>
      </c>
      <c r="B1726" s="98">
        <v>1.3582000000000001</v>
      </c>
      <c r="C1726" s="98">
        <v>8</v>
      </c>
      <c r="D1726" s="98">
        <v>71</v>
      </c>
      <c r="E1726" s="98">
        <v>9.5693000000000001</v>
      </c>
    </row>
    <row r="1727" spans="1:5">
      <c r="A1727" s="98">
        <v>1727</v>
      </c>
      <c r="B1727" s="98">
        <v>1.3275999999999999</v>
      </c>
      <c r="C1727" s="98">
        <v>8</v>
      </c>
      <c r="D1727" s="98">
        <v>72</v>
      </c>
      <c r="E1727" s="98">
        <v>9.5944000000000003</v>
      </c>
    </row>
    <row r="1728" spans="1:5">
      <c r="A1728" s="98">
        <v>1728</v>
      </c>
      <c r="B1728" s="98">
        <v>1.2961</v>
      </c>
      <c r="C1728" s="98">
        <v>8</v>
      </c>
      <c r="D1728" s="98">
        <v>73</v>
      </c>
      <c r="E1728" s="98">
        <v>9.7263999999999999</v>
      </c>
    </row>
    <row r="1729" spans="1:5">
      <c r="A1729" s="98">
        <v>1729</v>
      </c>
      <c r="B1729" s="98">
        <v>1.2566999999999999</v>
      </c>
      <c r="C1729" s="98">
        <v>8</v>
      </c>
      <c r="D1729" s="98">
        <v>74</v>
      </c>
      <c r="E1729" s="98">
        <v>9.7974999999999994</v>
      </c>
    </row>
    <row r="1730" spans="1:5">
      <c r="A1730" s="98">
        <v>1730</v>
      </c>
      <c r="B1730" s="98">
        <v>1.2105999999999999</v>
      </c>
      <c r="C1730" s="98">
        <v>8</v>
      </c>
      <c r="D1730" s="98">
        <v>75</v>
      </c>
      <c r="E1730" s="98">
        <v>9.8076000000000008</v>
      </c>
    </row>
    <row r="1731" spans="1:5">
      <c r="A1731" s="98">
        <v>1731</v>
      </c>
      <c r="B1731" s="98">
        <v>1.159</v>
      </c>
      <c r="C1731" s="98">
        <v>8</v>
      </c>
      <c r="D1731" s="98">
        <v>76</v>
      </c>
      <c r="E1731" s="98">
        <v>9.7586999999999993</v>
      </c>
    </row>
    <row r="1732" spans="1:5">
      <c r="A1732" s="98">
        <v>1732</v>
      </c>
      <c r="B1732" s="98">
        <v>1.1036999999999999</v>
      </c>
      <c r="C1732" s="98">
        <v>8</v>
      </c>
      <c r="D1732" s="98">
        <v>77</v>
      </c>
      <c r="E1732" s="98">
        <v>9.6547999999999998</v>
      </c>
    </row>
    <row r="1733" spans="1:5">
      <c r="A1733" s="98">
        <v>1733</v>
      </c>
      <c r="B1733" s="98">
        <v>1.0463</v>
      </c>
      <c r="C1733" s="98">
        <v>8</v>
      </c>
      <c r="D1733" s="98">
        <v>78</v>
      </c>
      <c r="E1733" s="98">
        <v>9.5010999999999992</v>
      </c>
    </row>
    <row r="1734" spans="1:5">
      <c r="A1734" s="98">
        <v>1734</v>
      </c>
      <c r="B1734" s="98">
        <v>0.98850000000000005</v>
      </c>
      <c r="C1734" s="98">
        <v>8</v>
      </c>
      <c r="D1734" s="98">
        <v>79</v>
      </c>
      <c r="E1734" s="98">
        <v>9.3036999999999992</v>
      </c>
    </row>
    <row r="1735" spans="1:5">
      <c r="A1735" s="98">
        <v>1735</v>
      </c>
      <c r="B1735" s="98">
        <v>0.93889999999999996</v>
      </c>
      <c r="C1735" s="98">
        <v>8</v>
      </c>
      <c r="D1735" s="98">
        <v>80</v>
      </c>
      <c r="E1735" s="98">
        <v>9.1569000000000003</v>
      </c>
    </row>
    <row r="1736" spans="1:5">
      <c r="A1736" s="98">
        <v>1736</v>
      </c>
      <c r="B1736" s="98">
        <v>0.94969999999999999</v>
      </c>
      <c r="C1736" s="98">
        <v>8</v>
      </c>
      <c r="D1736" s="98">
        <v>81</v>
      </c>
      <c r="E1736" s="98">
        <v>9.7250999999999994</v>
      </c>
    </row>
    <row r="1737" spans="1:5">
      <c r="A1737" s="98">
        <v>1737</v>
      </c>
      <c r="B1737" s="98">
        <v>0.94889999999999997</v>
      </c>
      <c r="C1737" s="98">
        <v>8</v>
      </c>
      <c r="D1737" s="98">
        <v>82</v>
      </c>
      <c r="E1737" s="98">
        <v>10.170999999999999</v>
      </c>
    </row>
    <row r="1738" spans="1:5">
      <c r="A1738" s="98">
        <v>1738</v>
      </c>
      <c r="B1738" s="98">
        <v>0.93889999999999996</v>
      </c>
      <c r="C1738" s="98">
        <v>8</v>
      </c>
      <c r="D1738" s="98">
        <v>83</v>
      </c>
      <c r="E1738" s="98">
        <v>10.476599999999999</v>
      </c>
    </row>
    <row r="1739" spans="1:5">
      <c r="A1739" s="98">
        <v>1739</v>
      </c>
      <c r="B1739" s="98">
        <v>0.86609999999999998</v>
      </c>
      <c r="C1739" s="98">
        <v>8</v>
      </c>
      <c r="D1739" s="98">
        <v>84</v>
      </c>
      <c r="E1739" s="98">
        <v>10.3657</v>
      </c>
    </row>
    <row r="1740" spans="1:5">
      <c r="A1740" s="98">
        <v>1740</v>
      </c>
      <c r="B1740" s="98">
        <v>0.79149999999999998</v>
      </c>
      <c r="C1740" s="98">
        <v>8</v>
      </c>
      <c r="D1740" s="98">
        <v>85</v>
      </c>
      <c r="E1740" s="98">
        <v>10.1302</v>
      </c>
    </row>
    <row r="1741" spans="1:5">
      <c r="A1741" s="98">
        <v>1741</v>
      </c>
      <c r="B1741" s="98">
        <v>0.72199999999999998</v>
      </c>
      <c r="C1741" s="98">
        <v>8</v>
      </c>
      <c r="D1741" s="98">
        <v>86</v>
      </c>
      <c r="E1741" s="98">
        <v>9.8028999999999993</v>
      </c>
    </row>
    <row r="1742" spans="1:5">
      <c r="A1742" s="98">
        <v>1742</v>
      </c>
      <c r="B1742" s="98">
        <v>0.65790000000000004</v>
      </c>
      <c r="C1742" s="98">
        <v>8</v>
      </c>
      <c r="D1742" s="98">
        <v>87</v>
      </c>
      <c r="E1742" s="98">
        <v>9.3887</v>
      </c>
    </row>
    <row r="1743" spans="1:5">
      <c r="A1743" s="98">
        <v>1743</v>
      </c>
      <c r="B1743" s="98">
        <v>0.5998</v>
      </c>
      <c r="C1743" s="98">
        <v>8</v>
      </c>
      <c r="D1743" s="98">
        <v>88</v>
      </c>
      <c r="E1743" s="98">
        <v>8.8970000000000002</v>
      </c>
    </row>
    <row r="1744" spans="1:5">
      <c r="A1744" s="98">
        <v>1744</v>
      </c>
      <c r="B1744" s="98">
        <v>0.5484</v>
      </c>
      <c r="C1744" s="98">
        <v>8</v>
      </c>
      <c r="D1744" s="98">
        <v>89</v>
      </c>
      <c r="E1744" s="98">
        <v>8.3402999999999992</v>
      </c>
    </row>
    <row r="1745" spans="1:5">
      <c r="A1745" s="98">
        <v>1745</v>
      </c>
      <c r="B1745" s="98">
        <v>0.50449999999999995</v>
      </c>
      <c r="C1745" s="98">
        <v>8</v>
      </c>
      <c r="D1745" s="98">
        <v>90</v>
      </c>
      <c r="E1745" s="98">
        <v>7.7337999999999996</v>
      </c>
    </row>
    <row r="1746" spans="1:5">
      <c r="A1746" s="98">
        <v>1746</v>
      </c>
      <c r="B1746" s="98">
        <v>0.42659999999999998</v>
      </c>
      <c r="C1746" s="98">
        <v>8</v>
      </c>
      <c r="D1746" s="98">
        <v>91</v>
      </c>
      <c r="E1746" s="98">
        <v>7.5542999999999996</v>
      </c>
    </row>
    <row r="1747" spans="1:5">
      <c r="A1747" s="98">
        <v>1747</v>
      </c>
      <c r="B1747" s="98">
        <v>0.35060000000000002</v>
      </c>
      <c r="C1747" s="98">
        <v>8</v>
      </c>
      <c r="D1747" s="98">
        <v>92</v>
      </c>
      <c r="E1747" s="98">
        <v>7.3451000000000004</v>
      </c>
    </row>
    <row r="1748" spans="1:5">
      <c r="A1748" s="98">
        <v>1748</v>
      </c>
      <c r="B1748" s="98">
        <v>0.29730000000000001</v>
      </c>
      <c r="C1748" s="98">
        <v>8</v>
      </c>
      <c r="D1748" s="98">
        <v>93</v>
      </c>
      <c r="E1748" s="98">
        <v>7.0579000000000001</v>
      </c>
    </row>
    <row r="1749" spans="1:5">
      <c r="A1749" s="98">
        <v>1749</v>
      </c>
      <c r="B1749" s="98">
        <v>0.2843</v>
      </c>
      <c r="C1749" s="98">
        <v>8</v>
      </c>
      <c r="D1749" s="98">
        <v>94</v>
      </c>
      <c r="E1749" s="98">
        <v>6.7041000000000004</v>
      </c>
    </row>
    <row r="1750" spans="1:5">
      <c r="A1750" s="98">
        <v>1750</v>
      </c>
      <c r="B1750" s="98">
        <v>0.32729999999999998</v>
      </c>
      <c r="C1750" s="98">
        <v>8</v>
      </c>
      <c r="D1750" s="98">
        <v>95</v>
      </c>
      <c r="E1750" s="98">
        <v>6.2984</v>
      </c>
    </row>
    <row r="1751" spans="1:5">
      <c r="A1751" s="98">
        <v>1751</v>
      </c>
      <c r="B1751" s="98">
        <v>0.43759999999999999</v>
      </c>
      <c r="C1751" s="98">
        <v>8</v>
      </c>
      <c r="D1751" s="98">
        <v>96</v>
      </c>
      <c r="E1751" s="98">
        <v>5.8571999999999997</v>
      </c>
    </row>
    <row r="1752" spans="1:5">
      <c r="A1752" s="98">
        <v>1752</v>
      </c>
      <c r="B1752" s="98">
        <v>0.61980000000000002</v>
      </c>
      <c r="C1752" s="98">
        <v>8</v>
      </c>
      <c r="D1752" s="98">
        <v>97</v>
      </c>
      <c r="E1752" s="98">
        <v>5.3959999999999999</v>
      </c>
    </row>
    <row r="1753" spans="1:5">
      <c r="A1753" s="98">
        <v>1753</v>
      </c>
      <c r="B1753" s="98">
        <v>0.95140000000000002</v>
      </c>
      <c r="C1753" s="98">
        <v>8</v>
      </c>
      <c r="D1753" s="98">
        <v>98</v>
      </c>
      <c r="E1753" s="98">
        <v>5.7000999999999999</v>
      </c>
    </row>
    <row r="1754" spans="1:5">
      <c r="A1754" s="98">
        <v>1754</v>
      </c>
      <c r="B1754" s="98">
        <v>1.1712</v>
      </c>
      <c r="C1754" s="98">
        <v>8</v>
      </c>
      <c r="D1754" s="98">
        <v>99</v>
      </c>
      <c r="E1754" s="98">
        <v>5.8205</v>
      </c>
    </row>
    <row r="1755" spans="1:5">
      <c r="A1755" s="98">
        <v>1755</v>
      </c>
      <c r="B1755" s="98">
        <v>1.0618000000000001</v>
      </c>
      <c r="C1755" s="98">
        <v>9</v>
      </c>
      <c r="D1755" s="98">
        <v>0</v>
      </c>
      <c r="E1755" s="98">
        <v>-8.2401999999999997</v>
      </c>
    </row>
    <row r="1756" spans="1:5">
      <c r="A1756" s="98">
        <v>1756</v>
      </c>
      <c r="B1756" s="98">
        <v>1.0659000000000001</v>
      </c>
      <c r="C1756" s="98">
        <v>9</v>
      </c>
      <c r="D1756" s="98">
        <v>1</v>
      </c>
      <c r="E1756" s="98">
        <v>-8.2855000000000008</v>
      </c>
    </row>
    <row r="1757" spans="1:5">
      <c r="A1757" s="98">
        <v>1757</v>
      </c>
      <c r="B1757" s="98">
        <v>1.0708</v>
      </c>
      <c r="C1757" s="98">
        <v>9</v>
      </c>
      <c r="D1757" s="98">
        <v>2</v>
      </c>
      <c r="E1757" s="98">
        <v>-8.3192000000000004</v>
      </c>
    </row>
    <row r="1758" spans="1:5">
      <c r="A1758" s="98">
        <v>1758</v>
      </c>
      <c r="B1758" s="98">
        <v>1.0768</v>
      </c>
      <c r="C1758" s="98">
        <v>9</v>
      </c>
      <c r="D1758" s="98">
        <v>3</v>
      </c>
      <c r="E1758" s="98">
        <v>-8.3398000000000003</v>
      </c>
    </row>
    <row r="1759" spans="1:5">
      <c r="A1759" s="98">
        <v>1759</v>
      </c>
      <c r="B1759" s="98">
        <v>1.0839000000000001</v>
      </c>
      <c r="C1759" s="98">
        <v>9</v>
      </c>
      <c r="D1759" s="98">
        <v>4</v>
      </c>
      <c r="E1759" s="98">
        <v>-8.3460999999999999</v>
      </c>
    </row>
    <row r="1760" spans="1:5">
      <c r="A1760" s="98">
        <v>1760</v>
      </c>
      <c r="B1760" s="98">
        <v>1.0922000000000001</v>
      </c>
      <c r="C1760" s="98">
        <v>9</v>
      </c>
      <c r="D1760" s="98">
        <v>5</v>
      </c>
      <c r="E1760" s="98">
        <v>-8.3366000000000007</v>
      </c>
    </row>
    <row r="1761" spans="1:5">
      <c r="A1761" s="98">
        <v>1761</v>
      </c>
      <c r="B1761" s="98">
        <v>1.1020000000000001</v>
      </c>
      <c r="C1761" s="98">
        <v>9</v>
      </c>
      <c r="D1761" s="98">
        <v>6</v>
      </c>
      <c r="E1761" s="98">
        <v>-8.3099000000000007</v>
      </c>
    </row>
    <row r="1762" spans="1:5">
      <c r="A1762" s="98">
        <v>1762</v>
      </c>
      <c r="B1762" s="98">
        <v>1.1133</v>
      </c>
      <c r="C1762" s="98">
        <v>9</v>
      </c>
      <c r="D1762" s="98">
        <v>7</v>
      </c>
      <c r="E1762" s="98">
        <v>-8.2645999999999997</v>
      </c>
    </row>
    <row r="1763" spans="1:5">
      <c r="A1763" s="98">
        <v>1763</v>
      </c>
      <c r="B1763" s="98">
        <v>1.1262000000000001</v>
      </c>
      <c r="C1763" s="98">
        <v>9</v>
      </c>
      <c r="D1763" s="98">
        <v>8</v>
      </c>
      <c r="E1763" s="98">
        <v>-8.1991999999999994</v>
      </c>
    </row>
    <row r="1764" spans="1:5">
      <c r="A1764" s="98">
        <v>1764</v>
      </c>
      <c r="B1764" s="98">
        <v>1.141</v>
      </c>
      <c r="C1764" s="98">
        <v>9</v>
      </c>
      <c r="D1764" s="98">
        <v>9</v>
      </c>
      <c r="E1764" s="98">
        <v>-8.1122999999999994</v>
      </c>
    </row>
    <row r="1765" spans="1:5">
      <c r="A1765" s="98">
        <v>1765</v>
      </c>
      <c r="B1765" s="98">
        <v>1.1577999999999999</v>
      </c>
      <c r="C1765" s="98">
        <v>9</v>
      </c>
      <c r="D1765" s="98">
        <v>10</v>
      </c>
      <c r="E1765" s="98">
        <v>-8.0028000000000006</v>
      </c>
    </row>
    <row r="1766" spans="1:5">
      <c r="A1766" s="98">
        <v>1766</v>
      </c>
      <c r="B1766" s="98">
        <v>1.1768000000000001</v>
      </c>
      <c r="C1766" s="98">
        <v>9</v>
      </c>
      <c r="D1766" s="98">
        <v>11</v>
      </c>
      <c r="E1766" s="98">
        <v>-7.8693</v>
      </c>
    </row>
    <row r="1767" spans="1:5">
      <c r="A1767" s="98">
        <v>1767</v>
      </c>
      <c r="B1767" s="98">
        <v>1.198</v>
      </c>
      <c r="C1767" s="98">
        <v>9</v>
      </c>
      <c r="D1767" s="98">
        <v>12</v>
      </c>
      <c r="E1767" s="98">
        <v>-7.7108999999999996</v>
      </c>
    </row>
    <row r="1768" spans="1:5">
      <c r="A1768" s="98">
        <v>1768</v>
      </c>
      <c r="B1768" s="98">
        <v>1.2216</v>
      </c>
      <c r="C1768" s="98">
        <v>9</v>
      </c>
      <c r="D1768" s="98">
        <v>13</v>
      </c>
      <c r="E1768" s="98">
        <v>-7.5267999999999997</v>
      </c>
    </row>
    <row r="1769" spans="1:5">
      <c r="A1769" s="98">
        <v>1769</v>
      </c>
      <c r="B1769" s="98">
        <v>1.2477</v>
      </c>
      <c r="C1769" s="98">
        <v>9</v>
      </c>
      <c r="D1769" s="98">
        <v>14</v>
      </c>
      <c r="E1769" s="98">
        <v>-7.3163</v>
      </c>
    </row>
    <row r="1770" spans="1:5">
      <c r="A1770" s="98">
        <v>1770</v>
      </c>
      <c r="B1770" s="98">
        <v>1.2764</v>
      </c>
      <c r="C1770" s="98">
        <v>9</v>
      </c>
      <c r="D1770" s="98">
        <v>15</v>
      </c>
      <c r="E1770" s="98">
        <v>-7.0792999999999999</v>
      </c>
    </row>
    <row r="1771" spans="1:5">
      <c r="A1771" s="98">
        <v>1771</v>
      </c>
      <c r="B1771" s="98">
        <v>1.3077000000000001</v>
      </c>
      <c r="C1771" s="98">
        <v>9</v>
      </c>
      <c r="D1771" s="98">
        <v>16</v>
      </c>
      <c r="E1771" s="98">
        <v>-6.8159000000000001</v>
      </c>
    </row>
    <row r="1772" spans="1:5">
      <c r="A1772" s="98">
        <v>1772</v>
      </c>
      <c r="B1772" s="98">
        <v>1.3414999999999999</v>
      </c>
      <c r="C1772" s="98">
        <v>9</v>
      </c>
      <c r="D1772" s="98">
        <v>17</v>
      </c>
      <c r="E1772" s="98">
        <v>-6.5263999999999998</v>
      </c>
    </row>
    <row r="1773" spans="1:5">
      <c r="A1773" s="98">
        <v>1773</v>
      </c>
      <c r="B1773" s="98">
        <v>1.3777999999999999</v>
      </c>
      <c r="C1773" s="98">
        <v>9</v>
      </c>
      <c r="D1773" s="98">
        <v>18</v>
      </c>
      <c r="E1773" s="98">
        <v>-6.2118000000000002</v>
      </c>
    </row>
    <row r="1774" spans="1:5">
      <c r="A1774" s="98">
        <v>1774</v>
      </c>
      <c r="B1774" s="98">
        <v>1.4164000000000001</v>
      </c>
      <c r="C1774" s="98">
        <v>9</v>
      </c>
      <c r="D1774" s="98">
        <v>19</v>
      </c>
      <c r="E1774" s="98">
        <v>-5.8733000000000004</v>
      </c>
    </row>
    <row r="1775" spans="1:5">
      <c r="A1775" s="98">
        <v>1775</v>
      </c>
      <c r="B1775" s="98">
        <v>1.4570000000000001</v>
      </c>
      <c r="C1775" s="98">
        <v>9</v>
      </c>
      <c r="D1775" s="98">
        <v>20</v>
      </c>
      <c r="E1775" s="98">
        <v>-5.5126999999999997</v>
      </c>
    </row>
    <row r="1776" spans="1:5">
      <c r="A1776" s="98">
        <v>1776</v>
      </c>
      <c r="B1776" s="98">
        <v>1.4994000000000001</v>
      </c>
      <c r="C1776" s="98">
        <v>9</v>
      </c>
      <c r="D1776" s="98">
        <v>21</v>
      </c>
      <c r="E1776" s="98">
        <v>-5.1318999999999999</v>
      </c>
    </row>
    <row r="1777" spans="1:5">
      <c r="A1777" s="98">
        <v>1777</v>
      </c>
      <c r="B1777" s="98">
        <v>1.5431999999999999</v>
      </c>
      <c r="C1777" s="98">
        <v>9</v>
      </c>
      <c r="D1777" s="98">
        <v>22</v>
      </c>
      <c r="E1777" s="98">
        <v>-4.7336</v>
      </c>
    </row>
    <row r="1778" spans="1:5">
      <c r="A1778" s="98">
        <v>1778</v>
      </c>
      <c r="B1778" s="98">
        <v>1.5880000000000001</v>
      </c>
      <c r="C1778" s="98">
        <v>9</v>
      </c>
      <c r="D1778" s="98">
        <v>23</v>
      </c>
      <c r="E1778" s="98">
        <v>-4.3202999999999996</v>
      </c>
    </row>
    <row r="1779" spans="1:5">
      <c r="A1779" s="98">
        <v>1779</v>
      </c>
      <c r="B1779" s="98">
        <v>1.6332</v>
      </c>
      <c r="C1779" s="98">
        <v>9</v>
      </c>
      <c r="D1779" s="98">
        <v>24</v>
      </c>
      <c r="E1779" s="98">
        <v>-3.8950999999999998</v>
      </c>
    </row>
    <row r="1780" spans="1:5">
      <c r="A1780" s="98">
        <v>1780</v>
      </c>
      <c r="B1780" s="98">
        <v>1.6783999999999999</v>
      </c>
      <c r="C1780" s="98">
        <v>9</v>
      </c>
      <c r="D1780" s="98">
        <v>25</v>
      </c>
      <c r="E1780" s="98">
        <v>-3.4613</v>
      </c>
    </row>
    <row r="1781" spans="1:5">
      <c r="A1781" s="98">
        <v>1781</v>
      </c>
      <c r="B1781" s="98">
        <v>1.7230000000000001</v>
      </c>
      <c r="C1781" s="98">
        <v>9</v>
      </c>
      <c r="D1781" s="98">
        <v>26</v>
      </c>
      <c r="E1781" s="98">
        <v>-3.0221</v>
      </c>
    </row>
    <row r="1782" spans="1:5">
      <c r="A1782" s="98">
        <v>1782</v>
      </c>
      <c r="B1782" s="98">
        <v>1.7665</v>
      </c>
      <c r="C1782" s="98">
        <v>9</v>
      </c>
      <c r="D1782" s="98">
        <v>27</v>
      </c>
      <c r="E1782" s="98">
        <v>-2.5807000000000002</v>
      </c>
    </row>
    <row r="1783" spans="1:5">
      <c r="A1783" s="98">
        <v>1783</v>
      </c>
      <c r="B1783" s="98">
        <v>1.8085</v>
      </c>
      <c r="C1783" s="98">
        <v>9</v>
      </c>
      <c r="D1783" s="98">
        <v>28</v>
      </c>
      <c r="E1783" s="98">
        <v>-2.1404999999999998</v>
      </c>
    </row>
    <row r="1784" spans="1:5">
      <c r="A1784" s="98">
        <v>1784</v>
      </c>
      <c r="B1784" s="98">
        <v>1.8484</v>
      </c>
      <c r="C1784" s="98">
        <v>9</v>
      </c>
      <c r="D1784" s="98">
        <v>29</v>
      </c>
      <c r="E1784" s="98">
        <v>-1.7043999999999999</v>
      </c>
    </row>
    <row r="1785" spans="1:5">
      <c r="A1785" s="98">
        <v>1785</v>
      </c>
      <c r="B1785" s="98">
        <v>1.8861000000000001</v>
      </c>
      <c r="C1785" s="98">
        <v>9</v>
      </c>
      <c r="D1785" s="98">
        <v>30</v>
      </c>
      <c r="E1785" s="98">
        <v>-1.2756000000000001</v>
      </c>
    </row>
    <row r="1786" spans="1:5">
      <c r="A1786" s="98">
        <v>1786</v>
      </c>
      <c r="B1786" s="98">
        <v>1.9211</v>
      </c>
      <c r="C1786" s="98">
        <v>9</v>
      </c>
      <c r="D1786" s="98">
        <v>31</v>
      </c>
      <c r="E1786" s="98">
        <v>-0.85650000000000004</v>
      </c>
    </row>
    <row r="1787" spans="1:5">
      <c r="A1787" s="98">
        <v>1787</v>
      </c>
      <c r="B1787" s="98">
        <v>1.9532</v>
      </c>
      <c r="C1787" s="98">
        <v>9</v>
      </c>
      <c r="D1787" s="98">
        <v>32</v>
      </c>
      <c r="E1787" s="98">
        <v>-0.44950000000000001</v>
      </c>
    </row>
    <row r="1788" spans="1:5">
      <c r="A1788" s="98">
        <v>1788</v>
      </c>
      <c r="B1788" s="98">
        <v>1.9824999999999999</v>
      </c>
      <c r="C1788" s="98">
        <v>9</v>
      </c>
      <c r="D1788" s="98">
        <v>33</v>
      </c>
      <c r="E1788" s="98">
        <v>-5.6899999999999999E-2</v>
      </c>
    </row>
    <row r="1789" spans="1:5">
      <c r="A1789" s="98">
        <v>1789</v>
      </c>
      <c r="B1789" s="98">
        <v>2.0087999999999999</v>
      </c>
      <c r="C1789" s="98">
        <v>9</v>
      </c>
      <c r="D1789" s="98">
        <v>34</v>
      </c>
      <c r="E1789" s="98">
        <v>0.31979999999999997</v>
      </c>
    </row>
    <row r="1790" spans="1:5">
      <c r="A1790" s="98">
        <v>1790</v>
      </c>
      <c r="B1790" s="98">
        <v>2.0322</v>
      </c>
      <c r="C1790" s="98">
        <v>9</v>
      </c>
      <c r="D1790" s="98">
        <v>35</v>
      </c>
      <c r="E1790" s="98">
        <v>0.67900000000000005</v>
      </c>
    </row>
    <row r="1791" spans="1:5">
      <c r="A1791" s="98">
        <v>1791</v>
      </c>
      <c r="B1791" s="98">
        <v>2.0528</v>
      </c>
      <c r="C1791" s="98">
        <v>9</v>
      </c>
      <c r="D1791" s="98">
        <v>36</v>
      </c>
      <c r="E1791" s="98">
        <v>1.0195000000000001</v>
      </c>
    </row>
    <row r="1792" spans="1:5">
      <c r="A1792" s="98">
        <v>1792</v>
      </c>
      <c r="B1792" s="98">
        <v>2.0708000000000002</v>
      </c>
      <c r="C1792" s="98">
        <v>9</v>
      </c>
      <c r="D1792" s="98">
        <v>37</v>
      </c>
      <c r="E1792" s="98">
        <v>1.3407</v>
      </c>
    </row>
    <row r="1793" spans="1:5">
      <c r="A1793" s="98">
        <v>1793</v>
      </c>
      <c r="B1793" s="98">
        <v>2.0861999999999998</v>
      </c>
      <c r="C1793" s="98">
        <v>9</v>
      </c>
      <c r="D1793" s="98">
        <v>38</v>
      </c>
      <c r="E1793" s="98">
        <v>1.6418999999999999</v>
      </c>
    </row>
    <row r="1794" spans="1:5">
      <c r="A1794" s="98">
        <v>1794</v>
      </c>
      <c r="B1794" s="98">
        <v>2.0994999999999999</v>
      </c>
      <c r="C1794" s="98">
        <v>9</v>
      </c>
      <c r="D1794" s="98">
        <v>39</v>
      </c>
      <c r="E1794" s="98">
        <v>1.9228000000000001</v>
      </c>
    </row>
    <row r="1795" spans="1:5">
      <c r="A1795" s="98">
        <v>1795</v>
      </c>
      <c r="B1795" s="98">
        <v>2.1105999999999998</v>
      </c>
      <c r="C1795" s="98">
        <v>9</v>
      </c>
      <c r="D1795" s="98">
        <v>40</v>
      </c>
      <c r="E1795" s="98">
        <v>2.1833999999999998</v>
      </c>
    </row>
    <row r="1796" spans="1:5">
      <c r="A1796" s="98">
        <v>1796</v>
      </c>
      <c r="B1796" s="98">
        <v>2.1198999999999999</v>
      </c>
      <c r="C1796" s="98">
        <v>9</v>
      </c>
      <c r="D1796" s="98">
        <v>41</v>
      </c>
      <c r="E1796" s="98">
        <v>2.4238</v>
      </c>
    </row>
    <row r="1797" spans="1:5">
      <c r="A1797" s="98">
        <v>1797</v>
      </c>
      <c r="B1797" s="98">
        <v>2.1276000000000002</v>
      </c>
      <c r="C1797" s="98">
        <v>9</v>
      </c>
      <c r="D1797" s="98">
        <v>42</v>
      </c>
      <c r="E1797" s="98">
        <v>2.6442999999999999</v>
      </c>
    </row>
    <row r="1798" spans="1:5">
      <c r="A1798" s="98">
        <v>1798</v>
      </c>
      <c r="B1798" s="98">
        <v>2.1339000000000001</v>
      </c>
      <c r="C1798" s="98">
        <v>9</v>
      </c>
      <c r="D1798" s="98">
        <v>43</v>
      </c>
      <c r="E1798" s="98">
        <v>2.8456000000000001</v>
      </c>
    </row>
    <row r="1799" spans="1:5">
      <c r="A1799" s="98">
        <v>1799</v>
      </c>
      <c r="B1799" s="98">
        <v>2.1389999999999998</v>
      </c>
      <c r="C1799" s="98">
        <v>9</v>
      </c>
      <c r="D1799" s="98">
        <v>44</v>
      </c>
      <c r="E1799" s="98">
        <v>3.028</v>
      </c>
    </row>
    <row r="1800" spans="1:5">
      <c r="A1800" s="98">
        <v>1800</v>
      </c>
      <c r="B1800" s="98">
        <v>2.1429</v>
      </c>
      <c r="C1800" s="98">
        <v>9</v>
      </c>
      <c r="D1800" s="98">
        <v>45</v>
      </c>
      <c r="E1800" s="98">
        <v>3.1924000000000001</v>
      </c>
    </row>
    <row r="1801" spans="1:5">
      <c r="A1801" s="98">
        <v>1801</v>
      </c>
      <c r="B1801" s="98">
        <v>2.1459999999999999</v>
      </c>
      <c r="C1801" s="98">
        <v>9</v>
      </c>
      <c r="D1801" s="98">
        <v>46</v>
      </c>
      <c r="E1801" s="98">
        <v>3.3395000000000001</v>
      </c>
    </row>
    <row r="1802" spans="1:5">
      <c r="A1802" s="98">
        <v>1802</v>
      </c>
      <c r="B1802" s="98">
        <v>2.1484000000000001</v>
      </c>
      <c r="C1802" s="98">
        <v>9</v>
      </c>
      <c r="D1802" s="98">
        <v>47</v>
      </c>
      <c r="E1802" s="98">
        <v>3.4702000000000002</v>
      </c>
    </row>
    <row r="1803" spans="1:5">
      <c r="A1803" s="98">
        <v>1803</v>
      </c>
      <c r="B1803" s="98">
        <v>2.15</v>
      </c>
      <c r="C1803" s="98">
        <v>9</v>
      </c>
      <c r="D1803" s="98">
        <v>48</v>
      </c>
      <c r="E1803" s="98">
        <v>3.5853999999999999</v>
      </c>
    </row>
    <row r="1804" spans="1:5">
      <c r="A1804" s="98">
        <v>1804</v>
      </c>
      <c r="B1804" s="98">
        <v>2.1511999999999998</v>
      </c>
      <c r="C1804" s="98">
        <v>9</v>
      </c>
      <c r="D1804" s="98">
        <v>49</v>
      </c>
      <c r="E1804" s="98">
        <v>3.6859000000000002</v>
      </c>
    </row>
    <row r="1805" spans="1:5">
      <c r="A1805" s="98">
        <v>1805</v>
      </c>
      <c r="B1805" s="98">
        <v>2.1518999999999999</v>
      </c>
      <c r="C1805" s="98">
        <v>9</v>
      </c>
      <c r="D1805" s="98">
        <v>50</v>
      </c>
      <c r="E1805" s="98">
        <v>3.7726999999999999</v>
      </c>
    </row>
    <row r="1806" spans="1:5">
      <c r="A1806" s="98">
        <v>1806</v>
      </c>
      <c r="B1806" s="98">
        <v>2.1522000000000001</v>
      </c>
      <c r="C1806" s="98">
        <v>9</v>
      </c>
      <c r="D1806" s="98">
        <v>51</v>
      </c>
      <c r="E1806" s="98">
        <v>3.8466</v>
      </c>
    </row>
    <row r="1807" spans="1:5">
      <c r="A1807" s="98">
        <v>1807</v>
      </c>
      <c r="B1807" s="98">
        <v>2.1522000000000001</v>
      </c>
      <c r="C1807" s="98">
        <v>9</v>
      </c>
      <c r="D1807" s="98">
        <v>52</v>
      </c>
      <c r="E1807" s="98">
        <v>3.9085000000000001</v>
      </c>
    </row>
    <row r="1808" spans="1:5">
      <c r="A1808" s="98">
        <v>1808</v>
      </c>
      <c r="B1808" s="98">
        <v>2.1520000000000001</v>
      </c>
      <c r="C1808" s="98">
        <v>9</v>
      </c>
      <c r="D1808" s="98">
        <v>53</v>
      </c>
      <c r="E1808" s="98">
        <v>3.9592999999999998</v>
      </c>
    </row>
    <row r="1809" spans="1:5">
      <c r="A1809" s="98">
        <v>1809</v>
      </c>
      <c r="B1809" s="98">
        <v>2.1131000000000002</v>
      </c>
      <c r="C1809" s="98">
        <v>9</v>
      </c>
      <c r="D1809" s="98">
        <v>54</v>
      </c>
      <c r="E1809" s="98">
        <v>3.7887</v>
      </c>
    </row>
    <row r="1810" spans="1:5">
      <c r="A1810" s="98">
        <v>1810</v>
      </c>
      <c r="B1810" s="98">
        <v>2.0526</v>
      </c>
      <c r="C1810" s="98">
        <v>9</v>
      </c>
      <c r="D1810" s="98">
        <v>55</v>
      </c>
      <c r="E1810" s="98">
        <v>3.5160999999999998</v>
      </c>
    </row>
    <row r="1811" spans="1:5">
      <c r="A1811" s="98">
        <v>1811</v>
      </c>
      <c r="B1811" s="98">
        <v>1.9812000000000001</v>
      </c>
      <c r="C1811" s="98">
        <v>9</v>
      </c>
      <c r="D1811" s="98">
        <v>56</v>
      </c>
      <c r="E1811" s="98">
        <v>3.1968999999999999</v>
      </c>
    </row>
    <row r="1812" spans="1:5">
      <c r="A1812" s="98">
        <v>1812</v>
      </c>
      <c r="B1812" s="98">
        <v>1.9025000000000001</v>
      </c>
      <c r="C1812" s="98">
        <v>9</v>
      </c>
      <c r="D1812" s="98">
        <v>57</v>
      </c>
      <c r="E1812" s="98">
        <v>2.8420999999999998</v>
      </c>
    </row>
    <row r="1813" spans="1:5">
      <c r="A1813" s="98">
        <v>1813</v>
      </c>
      <c r="B1813" s="98">
        <v>1.8205</v>
      </c>
      <c r="C1813" s="98">
        <v>9</v>
      </c>
      <c r="D1813" s="98">
        <v>58</v>
      </c>
      <c r="E1813" s="98">
        <v>2.4647999999999999</v>
      </c>
    </row>
    <row r="1814" spans="1:5">
      <c r="A1814" s="98">
        <v>1814</v>
      </c>
      <c r="B1814" s="98">
        <v>1.7390000000000001</v>
      </c>
      <c r="C1814" s="98">
        <v>9</v>
      </c>
      <c r="D1814" s="98">
        <v>59</v>
      </c>
      <c r="E1814" s="98">
        <v>2.0785999999999998</v>
      </c>
    </row>
    <row r="1815" spans="1:5">
      <c r="A1815" s="98">
        <v>1815</v>
      </c>
      <c r="B1815" s="98">
        <v>1.6107</v>
      </c>
      <c r="C1815" s="98">
        <v>9</v>
      </c>
      <c r="D1815" s="98">
        <v>60</v>
      </c>
      <c r="E1815" s="98">
        <v>1.2794000000000001</v>
      </c>
    </row>
    <row r="1816" spans="1:5">
      <c r="A1816" s="98">
        <v>1816</v>
      </c>
      <c r="B1816" s="98">
        <v>1.4754</v>
      </c>
      <c r="C1816" s="98">
        <v>9</v>
      </c>
      <c r="D1816" s="98">
        <v>61</v>
      </c>
      <c r="E1816" s="98">
        <v>0.42120000000000002</v>
      </c>
    </row>
    <row r="1817" spans="1:5">
      <c r="A1817" s="98">
        <v>1817</v>
      </c>
      <c r="B1817" s="98">
        <v>1.3374999999999999</v>
      </c>
      <c r="C1817" s="98">
        <v>9</v>
      </c>
      <c r="D1817" s="98">
        <v>62</v>
      </c>
      <c r="E1817" s="98">
        <v>-0.47960000000000003</v>
      </c>
    </row>
    <row r="1818" spans="1:5">
      <c r="A1818" s="98">
        <v>1818</v>
      </c>
      <c r="B1818" s="98">
        <v>1.2021999999999999</v>
      </c>
      <c r="C1818" s="98">
        <v>9</v>
      </c>
      <c r="D1818" s="98">
        <v>63</v>
      </c>
      <c r="E1818" s="98">
        <v>-1.4023000000000001</v>
      </c>
    </row>
    <row r="1819" spans="1:5">
      <c r="A1819" s="98">
        <v>1819</v>
      </c>
      <c r="B1819" s="98">
        <v>1.0747</v>
      </c>
      <c r="C1819" s="98">
        <v>9</v>
      </c>
      <c r="D1819" s="98">
        <v>64</v>
      </c>
      <c r="E1819" s="98">
        <v>-2.3237999999999999</v>
      </c>
    </row>
    <row r="1820" spans="1:5">
      <c r="A1820" s="98">
        <v>1820</v>
      </c>
      <c r="B1820" s="98">
        <v>0.95989999999999998</v>
      </c>
      <c r="C1820" s="98">
        <v>9</v>
      </c>
      <c r="D1820" s="98">
        <v>65</v>
      </c>
      <c r="E1820" s="98">
        <v>-3.2204999999999999</v>
      </c>
    </row>
    <row r="1821" spans="1:5">
      <c r="A1821" s="98">
        <v>1821</v>
      </c>
      <c r="B1821" s="98">
        <v>0.88129999999999997</v>
      </c>
      <c r="C1821" s="98">
        <v>9</v>
      </c>
      <c r="D1821" s="98">
        <v>66</v>
      </c>
      <c r="E1821" s="98">
        <v>-4.0323000000000002</v>
      </c>
    </row>
    <row r="1822" spans="1:5">
      <c r="A1822" s="98">
        <v>1822</v>
      </c>
      <c r="B1822" s="98">
        <v>0.97909999999999997</v>
      </c>
      <c r="C1822" s="98">
        <v>9</v>
      </c>
      <c r="D1822" s="98">
        <v>67</v>
      </c>
      <c r="E1822" s="98">
        <v>-4.4631999999999996</v>
      </c>
    </row>
    <row r="1823" spans="1:5">
      <c r="A1823" s="98">
        <v>1823</v>
      </c>
      <c r="B1823" s="98">
        <v>1.0539000000000001</v>
      </c>
      <c r="C1823" s="98">
        <v>9</v>
      </c>
      <c r="D1823" s="98">
        <v>68</v>
      </c>
      <c r="E1823" s="98">
        <v>-4.859</v>
      </c>
    </row>
    <row r="1824" spans="1:5">
      <c r="A1824" s="98">
        <v>1824</v>
      </c>
      <c r="B1824" s="98">
        <v>1.1009</v>
      </c>
      <c r="C1824" s="98">
        <v>9</v>
      </c>
      <c r="D1824" s="98">
        <v>69</v>
      </c>
      <c r="E1824" s="98">
        <v>-5.1978</v>
      </c>
    </row>
    <row r="1825" spans="1:5">
      <c r="A1825" s="98">
        <v>1825</v>
      </c>
      <c r="B1825" s="98">
        <v>1.1391</v>
      </c>
      <c r="C1825" s="98">
        <v>9</v>
      </c>
      <c r="D1825" s="98">
        <v>70</v>
      </c>
      <c r="E1825" s="98">
        <v>-5.7640000000000002</v>
      </c>
    </row>
    <row r="1826" spans="1:5">
      <c r="A1826" s="98">
        <v>1826</v>
      </c>
      <c r="B1826" s="98">
        <v>1.18</v>
      </c>
      <c r="C1826" s="98">
        <v>9</v>
      </c>
      <c r="D1826" s="98">
        <v>71</v>
      </c>
      <c r="E1826" s="98">
        <v>-6.6245000000000003</v>
      </c>
    </row>
    <row r="1827" spans="1:5">
      <c r="A1827" s="98">
        <v>1827</v>
      </c>
      <c r="B1827" s="98">
        <v>1.2049000000000001</v>
      </c>
      <c r="C1827" s="98">
        <v>9</v>
      </c>
      <c r="D1827" s="98">
        <v>72</v>
      </c>
      <c r="E1827" s="98">
        <v>-7.4771999999999998</v>
      </c>
    </row>
    <row r="1828" spans="1:5">
      <c r="A1828" s="98">
        <v>1828</v>
      </c>
      <c r="B1828" s="98">
        <v>1.2123999999999999</v>
      </c>
      <c r="C1828" s="98">
        <v>9</v>
      </c>
      <c r="D1828" s="98">
        <v>73</v>
      </c>
      <c r="E1828" s="98">
        <v>-8.2890999999999995</v>
      </c>
    </row>
    <row r="1829" spans="1:5">
      <c r="A1829" s="98">
        <v>1829</v>
      </c>
      <c r="B1829" s="98">
        <v>1.2150000000000001</v>
      </c>
      <c r="C1829" s="98">
        <v>9</v>
      </c>
      <c r="D1829" s="98">
        <v>74</v>
      </c>
      <c r="E1829" s="98">
        <v>-8.7049000000000003</v>
      </c>
    </row>
    <row r="1830" spans="1:5">
      <c r="A1830" s="98">
        <v>1830</v>
      </c>
      <c r="B1830" s="98">
        <v>1.2103999999999999</v>
      </c>
      <c r="C1830" s="98">
        <v>9</v>
      </c>
      <c r="D1830" s="98">
        <v>75</v>
      </c>
      <c r="E1830" s="98">
        <v>-9.1067999999999998</v>
      </c>
    </row>
    <row r="1831" spans="1:5">
      <c r="A1831" s="98">
        <v>1831</v>
      </c>
      <c r="B1831" s="98">
        <v>1.1970000000000001</v>
      </c>
      <c r="C1831" s="98">
        <v>9</v>
      </c>
      <c r="D1831" s="98">
        <v>76</v>
      </c>
      <c r="E1831" s="98">
        <v>-9.4754000000000005</v>
      </c>
    </row>
    <row r="1832" spans="1:5">
      <c r="A1832" s="98">
        <v>1832</v>
      </c>
      <c r="B1832" s="98">
        <v>1.1732</v>
      </c>
      <c r="C1832" s="98">
        <v>9</v>
      </c>
      <c r="D1832" s="98">
        <v>77</v>
      </c>
      <c r="E1832" s="98">
        <v>-9.7874999999999996</v>
      </c>
    </row>
    <row r="1833" spans="1:5">
      <c r="A1833" s="98">
        <v>1833</v>
      </c>
      <c r="B1833" s="98">
        <v>1.1379999999999999</v>
      </c>
      <c r="C1833" s="98">
        <v>9</v>
      </c>
      <c r="D1833" s="98">
        <v>78</v>
      </c>
      <c r="E1833" s="98">
        <v>-10.017799999999999</v>
      </c>
    </row>
    <row r="1834" spans="1:5">
      <c r="A1834" s="98">
        <v>1834</v>
      </c>
      <c r="B1834" s="98">
        <v>1.0909</v>
      </c>
      <c r="C1834" s="98">
        <v>9</v>
      </c>
      <c r="D1834" s="98">
        <v>79</v>
      </c>
      <c r="E1834" s="98">
        <v>-10.141</v>
      </c>
    </row>
    <row r="1835" spans="1:5">
      <c r="A1835" s="98">
        <v>1835</v>
      </c>
      <c r="B1835" s="98">
        <v>1.0324</v>
      </c>
      <c r="C1835" s="98">
        <v>9</v>
      </c>
      <c r="D1835" s="98">
        <v>80</v>
      </c>
      <c r="E1835" s="98">
        <v>-10.136200000000001</v>
      </c>
    </row>
    <row r="1836" spans="1:5">
      <c r="A1836" s="98">
        <v>1836</v>
      </c>
      <c r="B1836" s="98">
        <v>0.96379999999999999</v>
      </c>
      <c r="C1836" s="98">
        <v>9</v>
      </c>
      <c r="D1836" s="98">
        <v>81</v>
      </c>
      <c r="E1836" s="98">
        <v>-9.9898000000000007</v>
      </c>
    </row>
    <row r="1837" spans="1:5">
      <c r="A1837" s="98">
        <v>1837</v>
      </c>
      <c r="B1837" s="98">
        <v>0.88749999999999996</v>
      </c>
      <c r="C1837" s="98">
        <v>9</v>
      </c>
      <c r="D1837" s="98">
        <v>82</v>
      </c>
      <c r="E1837" s="98">
        <v>-9.6982999999999997</v>
      </c>
    </row>
    <row r="1838" spans="1:5">
      <c r="A1838" s="98">
        <v>1838</v>
      </c>
      <c r="B1838" s="98">
        <v>0.80640000000000001</v>
      </c>
      <c r="C1838" s="98">
        <v>9</v>
      </c>
      <c r="D1838" s="98">
        <v>83</v>
      </c>
      <c r="E1838" s="98">
        <v>-9.2697000000000003</v>
      </c>
    </row>
    <row r="1839" spans="1:5">
      <c r="A1839" s="98">
        <v>1839</v>
      </c>
      <c r="B1839" s="98">
        <v>0.72350000000000003</v>
      </c>
      <c r="C1839" s="98">
        <v>9</v>
      </c>
      <c r="D1839" s="98">
        <v>84</v>
      </c>
      <c r="E1839" s="98">
        <v>-8.7218</v>
      </c>
    </row>
    <row r="1840" spans="1:5">
      <c r="A1840" s="98">
        <v>1840</v>
      </c>
      <c r="B1840" s="98">
        <v>0.64190000000000003</v>
      </c>
      <c r="C1840" s="98">
        <v>9</v>
      </c>
      <c r="D1840" s="98">
        <v>85</v>
      </c>
      <c r="E1840" s="98">
        <v>-8.0800999999999998</v>
      </c>
    </row>
    <row r="1841" spans="1:5">
      <c r="A1841" s="98">
        <v>1841</v>
      </c>
      <c r="B1841" s="98">
        <v>0.55959999999999999</v>
      </c>
      <c r="C1841" s="98">
        <v>9</v>
      </c>
      <c r="D1841" s="98">
        <v>86</v>
      </c>
      <c r="E1841" s="98">
        <v>-7.4135999999999997</v>
      </c>
    </row>
    <row r="1842" spans="1:5">
      <c r="A1842" s="98">
        <v>1842</v>
      </c>
      <c r="B1842" s="98">
        <v>0.4718</v>
      </c>
      <c r="C1842" s="98">
        <v>9</v>
      </c>
      <c r="D1842" s="98">
        <v>87</v>
      </c>
      <c r="E1842" s="98">
        <v>-6.7117000000000004</v>
      </c>
    </row>
    <row r="1843" spans="1:5">
      <c r="A1843" s="98">
        <v>1843</v>
      </c>
      <c r="B1843" s="98">
        <v>0.38550000000000001</v>
      </c>
      <c r="C1843" s="98">
        <v>9</v>
      </c>
      <c r="D1843" s="98">
        <v>88</v>
      </c>
      <c r="E1843" s="98">
        <v>-5.9034000000000004</v>
      </c>
    </row>
    <row r="1844" spans="1:5">
      <c r="A1844" s="98">
        <v>1844</v>
      </c>
      <c r="B1844" s="98">
        <v>0.3034</v>
      </c>
      <c r="C1844" s="98">
        <v>9</v>
      </c>
      <c r="D1844" s="98">
        <v>89</v>
      </c>
      <c r="E1844" s="98">
        <v>-5.0068999999999999</v>
      </c>
    </row>
    <row r="1845" spans="1:5">
      <c r="A1845" s="98">
        <v>1845</v>
      </c>
      <c r="B1845" s="98">
        <v>0.2283</v>
      </c>
      <c r="C1845" s="98">
        <v>9</v>
      </c>
      <c r="D1845" s="98">
        <v>90</v>
      </c>
      <c r="E1845" s="98">
        <v>-4.0480999999999998</v>
      </c>
    </row>
    <row r="1846" spans="1:5">
      <c r="A1846" s="98">
        <v>1846</v>
      </c>
      <c r="B1846" s="98">
        <v>0.16289999999999999</v>
      </c>
      <c r="C1846" s="98">
        <v>9</v>
      </c>
      <c r="D1846" s="98">
        <v>91</v>
      </c>
      <c r="E1846" s="98">
        <v>-3.0585</v>
      </c>
    </row>
    <row r="1847" spans="1:5">
      <c r="A1847" s="98">
        <v>1847</v>
      </c>
      <c r="B1847" s="98">
        <v>0.1089</v>
      </c>
      <c r="C1847" s="98">
        <v>9</v>
      </c>
      <c r="D1847" s="98">
        <v>92</v>
      </c>
      <c r="E1847" s="98">
        <v>-2.0720999999999998</v>
      </c>
    </row>
    <row r="1848" spans="1:5">
      <c r="A1848" s="98">
        <v>1848</v>
      </c>
      <c r="B1848" s="98">
        <v>6.7500000000000004E-2</v>
      </c>
      <c r="C1848" s="98">
        <v>9</v>
      </c>
      <c r="D1848" s="98">
        <v>93</v>
      </c>
      <c r="E1848" s="98">
        <v>-1.1212</v>
      </c>
    </row>
    <row r="1849" spans="1:5">
      <c r="A1849" s="98">
        <v>1849</v>
      </c>
      <c r="B1849" s="98">
        <v>3.8899999999999997E-2</v>
      </c>
      <c r="C1849" s="98">
        <v>9</v>
      </c>
      <c r="D1849" s="98">
        <v>94</v>
      </c>
      <c r="E1849" s="98">
        <v>-0.23319999999999999</v>
      </c>
    </row>
    <row r="1850" spans="1:5">
      <c r="A1850" s="98">
        <v>1850</v>
      </c>
      <c r="B1850" s="98">
        <v>2.23E-2</v>
      </c>
      <c r="C1850" s="98">
        <v>9</v>
      </c>
      <c r="D1850" s="98">
        <v>95</v>
      </c>
      <c r="E1850" s="98">
        <v>0.57220000000000004</v>
      </c>
    </row>
    <row r="1851" spans="1:5">
      <c r="A1851" s="98">
        <v>1851</v>
      </c>
      <c r="B1851" s="98">
        <v>1.6299999999999999E-2</v>
      </c>
      <c r="C1851" s="98">
        <v>9</v>
      </c>
      <c r="D1851" s="98">
        <v>96</v>
      </c>
      <c r="E1851" s="98">
        <v>1.2834000000000001</v>
      </c>
    </row>
    <row r="1852" spans="1:5">
      <c r="A1852" s="98">
        <v>1852</v>
      </c>
      <c r="B1852" s="98">
        <v>1.9300000000000001E-2</v>
      </c>
      <c r="C1852" s="98">
        <v>9</v>
      </c>
      <c r="D1852" s="98">
        <v>97</v>
      </c>
      <c r="E1852" s="98">
        <v>1.8966000000000001</v>
      </c>
    </row>
    <row r="1853" spans="1:5">
      <c r="A1853" s="98">
        <v>1853</v>
      </c>
      <c r="B1853" s="98">
        <v>2.93E-2</v>
      </c>
      <c r="C1853" s="98">
        <v>9</v>
      </c>
      <c r="D1853" s="98">
        <v>98</v>
      </c>
      <c r="E1853" s="98">
        <v>2.4142999999999999</v>
      </c>
    </row>
    <row r="1854" spans="1:5">
      <c r="A1854" s="98">
        <v>1854</v>
      </c>
      <c r="B1854" s="98">
        <v>4.4499999999999998E-2</v>
      </c>
      <c r="C1854" s="98">
        <v>9</v>
      </c>
      <c r="D1854" s="98">
        <v>99</v>
      </c>
      <c r="E1854" s="98">
        <v>2.8431000000000002</v>
      </c>
    </row>
    <row r="1855" spans="1:5">
      <c r="A1855" s="98">
        <v>1855</v>
      </c>
      <c r="B1855" s="98">
        <v>6.3100000000000003E-2</v>
      </c>
      <c r="C1855" s="98">
        <v>9</v>
      </c>
      <c r="D1855" s="98">
        <v>100</v>
      </c>
      <c r="E1855" s="98">
        <v>3.1924999999999999</v>
      </c>
    </row>
    <row r="1856" spans="1:5">
      <c r="A1856" s="98">
        <v>1856</v>
      </c>
      <c r="B1856" s="98">
        <v>4.3499999999999997E-2</v>
      </c>
      <c r="C1856" s="98">
        <v>9</v>
      </c>
      <c r="D1856" s="98">
        <v>101</v>
      </c>
      <c r="E1856" s="98">
        <v>2.6255000000000002</v>
      </c>
    </row>
    <row r="1857" spans="1:5">
      <c r="A1857" s="98">
        <v>1857</v>
      </c>
      <c r="B1857" s="98">
        <v>1.67E-2</v>
      </c>
      <c r="C1857" s="98">
        <v>9</v>
      </c>
      <c r="D1857" s="98">
        <v>102</v>
      </c>
      <c r="E1857" s="98">
        <v>1.6566000000000001</v>
      </c>
    </row>
    <row r="1858" spans="1:5">
      <c r="A1858" s="98">
        <v>1858</v>
      </c>
      <c r="B1858" s="98">
        <v>2.5999999999999999E-3</v>
      </c>
      <c r="C1858" s="98">
        <v>9</v>
      </c>
      <c r="D1858" s="98">
        <v>103</v>
      </c>
      <c r="E1858" s="98">
        <v>0.67749999999999999</v>
      </c>
    </row>
    <row r="1859" spans="1:5">
      <c r="A1859" s="98">
        <v>1859</v>
      </c>
      <c r="B1859" s="98">
        <v>1.6000000000000001E-3</v>
      </c>
      <c r="C1859" s="98">
        <v>9</v>
      </c>
      <c r="D1859" s="98">
        <v>104</v>
      </c>
      <c r="E1859" s="98">
        <v>-0.28460000000000002</v>
      </c>
    </row>
    <row r="1860" spans="1:5">
      <c r="A1860" s="98">
        <v>1860</v>
      </c>
      <c r="B1860" s="98">
        <v>1.34E-2</v>
      </c>
      <c r="C1860" s="98">
        <v>9</v>
      </c>
      <c r="D1860" s="98">
        <v>105</v>
      </c>
      <c r="E1860" s="98">
        <v>-1.2048000000000001</v>
      </c>
    </row>
    <row r="1861" spans="1:5">
      <c r="A1861" s="98">
        <v>1861</v>
      </c>
      <c r="B1861" s="98">
        <v>3.6799999999999999E-2</v>
      </c>
      <c r="C1861" s="98">
        <v>9</v>
      </c>
      <c r="D1861" s="98">
        <v>106</v>
      </c>
      <c r="E1861" s="98">
        <v>-2.0626000000000002</v>
      </c>
    </row>
    <row r="1862" spans="1:5">
      <c r="A1862" s="98">
        <v>1862</v>
      </c>
      <c r="B1862" s="98">
        <v>6.9900000000000004E-2</v>
      </c>
      <c r="C1862" s="98">
        <v>9</v>
      </c>
      <c r="D1862" s="98">
        <v>107</v>
      </c>
      <c r="E1862" s="98">
        <v>-2.8431999999999999</v>
      </c>
    </row>
    <row r="1863" spans="1:5">
      <c r="A1863" s="98">
        <v>1863</v>
      </c>
      <c r="B1863" s="98">
        <v>0.106</v>
      </c>
      <c r="C1863" s="98">
        <v>9</v>
      </c>
      <c r="D1863" s="98">
        <v>108</v>
      </c>
      <c r="E1863" s="98">
        <v>-3.5215000000000001</v>
      </c>
    </row>
    <row r="1864" spans="1:5">
      <c r="A1864" s="98">
        <v>1864</v>
      </c>
      <c r="B1864" s="98">
        <v>0.1079</v>
      </c>
      <c r="C1864" s="98">
        <v>9</v>
      </c>
      <c r="D1864" s="98">
        <v>109</v>
      </c>
      <c r="E1864" s="98">
        <v>-4.0247000000000002</v>
      </c>
    </row>
    <row r="1865" spans="1:5">
      <c r="A1865" s="98">
        <v>1865</v>
      </c>
      <c r="B1865" s="98">
        <v>0.12429999999999999</v>
      </c>
      <c r="C1865" s="98">
        <v>9</v>
      </c>
      <c r="D1865" s="98">
        <v>110</v>
      </c>
      <c r="E1865" s="98">
        <v>-4.5410000000000004</v>
      </c>
    </row>
    <row r="1866" spans="1:5">
      <c r="A1866" s="98">
        <v>1866</v>
      </c>
      <c r="B1866" s="98">
        <v>0.15759999999999999</v>
      </c>
      <c r="C1866" s="98">
        <v>9</v>
      </c>
      <c r="D1866" s="98">
        <v>111</v>
      </c>
      <c r="E1866" s="98">
        <v>-5.0654000000000003</v>
      </c>
    </row>
    <row r="1867" spans="1:5">
      <c r="A1867" s="98">
        <v>1867</v>
      </c>
      <c r="B1867" s="98">
        <v>0.20960000000000001</v>
      </c>
      <c r="C1867" s="98">
        <v>9</v>
      </c>
      <c r="D1867" s="98">
        <v>112</v>
      </c>
      <c r="E1867" s="98">
        <v>-5.5918000000000001</v>
      </c>
    </row>
    <row r="1868" spans="1:5">
      <c r="A1868" s="98">
        <v>1868</v>
      </c>
      <c r="B1868" s="98">
        <v>0.28129999999999999</v>
      </c>
      <c r="C1868" s="98">
        <v>9</v>
      </c>
      <c r="D1868" s="98">
        <v>113</v>
      </c>
      <c r="E1868" s="98">
        <v>-6.1135999999999999</v>
      </c>
    </row>
    <row r="1869" spans="1:5">
      <c r="A1869" s="98">
        <v>1869</v>
      </c>
      <c r="B1869" s="98">
        <v>0.37280000000000002</v>
      </c>
      <c r="C1869" s="98">
        <v>9</v>
      </c>
      <c r="D1869" s="98">
        <v>114</v>
      </c>
      <c r="E1869" s="98">
        <v>-6.6237000000000004</v>
      </c>
    </row>
    <row r="1870" spans="1:5">
      <c r="A1870" s="98">
        <v>1870</v>
      </c>
      <c r="B1870" s="98">
        <v>0.48270000000000002</v>
      </c>
      <c r="C1870" s="98">
        <v>9</v>
      </c>
      <c r="D1870" s="98">
        <v>115</v>
      </c>
      <c r="E1870" s="98">
        <v>-7.1143000000000001</v>
      </c>
    </row>
    <row r="1871" spans="1:5">
      <c r="A1871" s="98">
        <v>1871</v>
      </c>
      <c r="B1871" s="98">
        <v>0.60850000000000004</v>
      </c>
      <c r="C1871" s="98">
        <v>9</v>
      </c>
      <c r="D1871" s="98">
        <v>116</v>
      </c>
      <c r="E1871" s="98">
        <v>-7.5776000000000003</v>
      </c>
    </row>
    <row r="1872" spans="1:5">
      <c r="A1872" s="98">
        <v>1872</v>
      </c>
      <c r="B1872" s="98">
        <v>0.74660000000000004</v>
      </c>
      <c r="C1872" s="98">
        <v>9</v>
      </c>
      <c r="D1872" s="98">
        <v>117</v>
      </c>
      <c r="E1872" s="98">
        <v>-8.0056999999999992</v>
      </c>
    </row>
    <row r="1873" spans="1:5">
      <c r="A1873" s="98">
        <v>1873</v>
      </c>
      <c r="B1873" s="98">
        <v>0.89249999999999996</v>
      </c>
      <c r="C1873" s="98">
        <v>9</v>
      </c>
      <c r="D1873" s="98">
        <v>118</v>
      </c>
      <c r="E1873" s="98">
        <v>-8.3915000000000006</v>
      </c>
    </row>
    <row r="1874" spans="1:5">
      <c r="A1874" s="98">
        <v>1874</v>
      </c>
      <c r="B1874" s="98">
        <v>1.0417000000000001</v>
      </c>
      <c r="C1874" s="98">
        <v>9</v>
      </c>
      <c r="D1874" s="98">
        <v>119</v>
      </c>
      <c r="E1874" s="98">
        <v>-8.7287999999999997</v>
      </c>
    </row>
    <row r="1875" spans="1:5">
      <c r="A1875" s="98">
        <v>1875</v>
      </c>
      <c r="B1875" s="98">
        <v>1.1895</v>
      </c>
      <c r="C1875" s="98">
        <v>9</v>
      </c>
      <c r="D1875" s="98">
        <v>120</v>
      </c>
      <c r="E1875" s="98">
        <v>-9.0129000000000001</v>
      </c>
    </row>
    <row r="1876" spans="1:5">
      <c r="A1876" s="98">
        <v>1876</v>
      </c>
      <c r="B1876" s="98">
        <v>1.3317000000000001</v>
      </c>
      <c r="C1876" s="98">
        <v>9</v>
      </c>
      <c r="D1876" s="98">
        <v>121</v>
      </c>
      <c r="E1876" s="98">
        <v>-9.2409999999999997</v>
      </c>
    </row>
    <row r="1877" spans="1:5">
      <c r="A1877" s="98">
        <v>1877</v>
      </c>
      <c r="B1877" s="98">
        <v>1.3714</v>
      </c>
      <c r="C1877" s="98">
        <v>9</v>
      </c>
      <c r="D1877" s="98">
        <v>122</v>
      </c>
      <c r="E1877" s="98">
        <v>-9.3415999999999997</v>
      </c>
    </row>
    <row r="1878" spans="1:5">
      <c r="A1878" s="98">
        <v>1878</v>
      </c>
      <c r="B1878" s="98">
        <v>1.3383</v>
      </c>
      <c r="C1878" s="98">
        <v>9</v>
      </c>
      <c r="D1878" s="98">
        <v>123</v>
      </c>
      <c r="E1878" s="98">
        <v>-9.3463999999999992</v>
      </c>
    </row>
    <row r="1879" spans="1:5">
      <c r="A1879" s="98">
        <v>1879</v>
      </c>
      <c r="B1879" s="98">
        <v>1.2943</v>
      </c>
      <c r="C1879" s="98">
        <v>9</v>
      </c>
      <c r="D1879" s="98">
        <v>124</v>
      </c>
      <c r="E1879" s="98">
        <v>-9.3000000000000007</v>
      </c>
    </row>
    <row r="1880" spans="1:5">
      <c r="A1880" s="98">
        <v>1880</v>
      </c>
      <c r="B1880" s="98">
        <v>1.2394000000000001</v>
      </c>
      <c r="C1880" s="98">
        <v>9</v>
      </c>
      <c r="D1880" s="98">
        <v>125</v>
      </c>
      <c r="E1880" s="98">
        <v>-9.1987000000000005</v>
      </c>
    </row>
    <row r="1881" spans="1:5">
      <c r="A1881" s="98">
        <v>1881</v>
      </c>
      <c r="B1881" s="98">
        <v>1.1740999999999999</v>
      </c>
      <c r="C1881" s="98">
        <v>9</v>
      </c>
      <c r="D1881" s="98">
        <v>126</v>
      </c>
      <c r="E1881" s="98">
        <v>-9.0405999999999995</v>
      </c>
    </row>
    <row r="1882" spans="1:5">
      <c r="A1882" s="98">
        <v>1882</v>
      </c>
      <c r="B1882" s="98">
        <v>1.0994999999999999</v>
      </c>
      <c r="C1882" s="98">
        <v>9</v>
      </c>
      <c r="D1882" s="98">
        <v>127</v>
      </c>
      <c r="E1882" s="98">
        <v>-8.8261000000000003</v>
      </c>
    </row>
    <row r="1883" spans="1:5">
      <c r="A1883" s="98">
        <v>1883</v>
      </c>
      <c r="B1883" s="98">
        <v>1.0175000000000001</v>
      </c>
      <c r="C1883" s="98">
        <v>9</v>
      </c>
      <c r="D1883" s="98">
        <v>128</v>
      </c>
      <c r="E1883" s="98">
        <v>-8.5576000000000008</v>
      </c>
    </row>
    <row r="1884" spans="1:5">
      <c r="A1884" s="98">
        <v>1884</v>
      </c>
      <c r="B1884" s="98">
        <v>0.93010000000000004</v>
      </c>
      <c r="C1884" s="98">
        <v>9</v>
      </c>
      <c r="D1884" s="98">
        <v>129</v>
      </c>
      <c r="E1884" s="98">
        <v>-8.2401</v>
      </c>
    </row>
    <row r="1885" spans="1:5">
      <c r="A1885" s="98">
        <v>1885</v>
      </c>
      <c r="B1885" s="98">
        <v>0.8397</v>
      </c>
      <c r="C1885" s="98">
        <v>9</v>
      </c>
      <c r="D1885" s="98">
        <v>130</v>
      </c>
      <c r="E1885" s="98">
        <v>-7.8803000000000001</v>
      </c>
    </row>
    <row r="1886" spans="1:5">
      <c r="A1886" s="98">
        <v>1886</v>
      </c>
      <c r="B1886" s="98">
        <v>0.749</v>
      </c>
      <c r="C1886" s="98">
        <v>9</v>
      </c>
      <c r="D1886" s="98">
        <v>131</v>
      </c>
      <c r="E1886" s="98">
        <v>-7.4866000000000001</v>
      </c>
    </row>
    <row r="1887" spans="1:5">
      <c r="A1887" s="98">
        <v>1887</v>
      </c>
      <c r="B1887" s="98">
        <v>0.66010000000000002</v>
      </c>
      <c r="C1887" s="98">
        <v>9</v>
      </c>
      <c r="D1887" s="98">
        <v>132</v>
      </c>
      <c r="E1887" s="98">
        <v>-7.0678999999999998</v>
      </c>
    </row>
    <row r="1888" spans="1:5">
      <c r="A1888" s="98">
        <v>1888</v>
      </c>
      <c r="B1888" s="98">
        <v>0.57520000000000004</v>
      </c>
      <c r="C1888" s="98">
        <v>9</v>
      </c>
      <c r="D1888" s="98">
        <v>133</v>
      </c>
      <c r="E1888" s="98">
        <v>-6.6333000000000002</v>
      </c>
    </row>
    <row r="1889" spans="1:5">
      <c r="A1889" s="98">
        <v>1889</v>
      </c>
      <c r="B1889" s="98">
        <v>0.49580000000000002</v>
      </c>
      <c r="C1889" s="98">
        <v>9</v>
      </c>
      <c r="D1889" s="98">
        <v>134</v>
      </c>
      <c r="E1889" s="98">
        <v>-6.1913999999999998</v>
      </c>
    </row>
    <row r="1890" spans="1:5">
      <c r="A1890" s="98">
        <v>1890</v>
      </c>
      <c r="B1890" s="98">
        <v>1.7994000000000001</v>
      </c>
      <c r="C1890" s="98">
        <v>10</v>
      </c>
      <c r="D1890" s="98">
        <v>0</v>
      </c>
      <c r="E1890" s="98">
        <v>-9.5975999999999999</v>
      </c>
    </row>
    <row r="1891" spans="1:5">
      <c r="A1891" s="98">
        <v>1891</v>
      </c>
      <c r="B1891" s="98">
        <v>1.6473</v>
      </c>
      <c r="C1891" s="98">
        <v>10</v>
      </c>
      <c r="D1891" s="98">
        <v>1</v>
      </c>
      <c r="E1891" s="98">
        <v>-9.2050000000000001</v>
      </c>
    </row>
    <row r="1892" spans="1:5">
      <c r="A1892" s="98">
        <v>1892</v>
      </c>
      <c r="B1892" s="98">
        <v>1.4919</v>
      </c>
      <c r="C1892" s="98">
        <v>10</v>
      </c>
      <c r="D1892" s="98">
        <v>2</v>
      </c>
      <c r="E1892" s="98">
        <v>-8.7532999999999994</v>
      </c>
    </row>
    <row r="1893" spans="1:5">
      <c r="A1893" s="98">
        <v>1893</v>
      </c>
      <c r="B1893" s="98">
        <v>1.3352999999999999</v>
      </c>
      <c r="C1893" s="98">
        <v>10</v>
      </c>
      <c r="D1893" s="98">
        <v>3</v>
      </c>
      <c r="E1893" s="98">
        <v>-8.2430000000000003</v>
      </c>
    </row>
    <row r="1894" spans="1:5">
      <c r="A1894" s="98">
        <v>1894</v>
      </c>
      <c r="B1894" s="98">
        <v>1.1796</v>
      </c>
      <c r="C1894" s="98">
        <v>10</v>
      </c>
      <c r="D1894" s="98">
        <v>4</v>
      </c>
      <c r="E1894" s="98">
        <v>-7.6761999999999997</v>
      </c>
    </row>
    <row r="1895" spans="1:5">
      <c r="A1895" s="98">
        <v>1895</v>
      </c>
      <c r="B1895" s="98">
        <v>1.0275000000000001</v>
      </c>
      <c r="C1895" s="98">
        <v>10</v>
      </c>
      <c r="D1895" s="98">
        <v>5</v>
      </c>
      <c r="E1895" s="98">
        <v>-7.0561999999999996</v>
      </c>
    </row>
    <row r="1896" spans="1:5">
      <c r="A1896" s="98">
        <v>1896</v>
      </c>
      <c r="B1896" s="98">
        <v>0.88149999999999995</v>
      </c>
      <c r="C1896" s="98">
        <v>10</v>
      </c>
      <c r="D1896" s="98">
        <v>6</v>
      </c>
      <c r="E1896" s="98">
        <v>-6.3879000000000001</v>
      </c>
    </row>
    <row r="1897" spans="1:5">
      <c r="A1897" s="98">
        <v>1897</v>
      </c>
      <c r="B1897" s="98">
        <v>0.74399999999999999</v>
      </c>
      <c r="C1897" s="98">
        <v>10</v>
      </c>
      <c r="D1897" s="98">
        <v>7</v>
      </c>
      <c r="E1897" s="98">
        <v>-5.6776999999999997</v>
      </c>
    </row>
    <row r="1898" spans="1:5">
      <c r="A1898" s="98">
        <v>1898</v>
      </c>
      <c r="B1898" s="98">
        <v>0.61719999999999997</v>
      </c>
      <c r="C1898" s="98">
        <v>10</v>
      </c>
      <c r="D1898" s="98">
        <v>8</v>
      </c>
      <c r="E1898" s="98">
        <v>-4.9330999999999996</v>
      </c>
    </row>
    <row r="1899" spans="1:5">
      <c r="A1899" s="98">
        <v>1899</v>
      </c>
      <c r="B1899" s="98">
        <v>0.50290000000000001</v>
      </c>
      <c r="C1899" s="98">
        <v>10</v>
      </c>
      <c r="D1899" s="98">
        <v>9</v>
      </c>
      <c r="E1899" s="98">
        <v>-4.1630000000000003</v>
      </c>
    </row>
    <row r="1900" spans="1:5">
      <c r="A1900" s="98">
        <v>1900</v>
      </c>
      <c r="B1900" s="98">
        <v>0.40229999999999999</v>
      </c>
      <c r="C1900" s="98">
        <v>10</v>
      </c>
      <c r="D1900" s="98">
        <v>10</v>
      </c>
      <c r="E1900" s="98">
        <v>-3.3769999999999998</v>
      </c>
    </row>
    <row r="1901" spans="1:5">
      <c r="A1901" s="98">
        <v>1901</v>
      </c>
      <c r="B1901" s="98">
        <v>0.31619999999999998</v>
      </c>
      <c r="C1901" s="98">
        <v>10</v>
      </c>
      <c r="D1901" s="98">
        <v>11</v>
      </c>
      <c r="E1901" s="98">
        <v>-2.5853000000000002</v>
      </c>
    </row>
    <row r="1902" spans="1:5">
      <c r="A1902" s="98">
        <v>1902</v>
      </c>
      <c r="B1902" s="98">
        <v>0.2447</v>
      </c>
      <c r="C1902" s="98">
        <v>10</v>
      </c>
      <c r="D1902" s="98">
        <v>12</v>
      </c>
      <c r="E1902" s="98">
        <v>-1.7981</v>
      </c>
    </row>
    <row r="1903" spans="1:5">
      <c r="A1903" s="98">
        <v>1903</v>
      </c>
      <c r="B1903" s="98">
        <v>0.1875</v>
      </c>
      <c r="C1903" s="98">
        <v>10</v>
      </c>
      <c r="D1903" s="98">
        <v>13</v>
      </c>
      <c r="E1903" s="98">
        <v>-1.0251999999999999</v>
      </c>
    </row>
    <row r="1904" spans="1:5">
      <c r="A1904" s="98">
        <v>1904</v>
      </c>
      <c r="B1904" s="98">
        <v>0.1439</v>
      </c>
      <c r="C1904" s="98">
        <v>10</v>
      </c>
      <c r="D1904" s="98">
        <v>14</v>
      </c>
      <c r="E1904" s="98">
        <v>-0.27600000000000002</v>
      </c>
    </row>
    <row r="1905" spans="1:5">
      <c r="A1905" s="98">
        <v>1905</v>
      </c>
      <c r="B1905" s="98">
        <v>0.1129</v>
      </c>
      <c r="C1905" s="98">
        <v>10</v>
      </c>
      <c r="D1905" s="98">
        <v>15</v>
      </c>
      <c r="E1905" s="98">
        <v>0.44140000000000001</v>
      </c>
    </row>
    <row r="1906" spans="1:5">
      <c r="A1906" s="98">
        <v>1906</v>
      </c>
      <c r="B1906" s="98">
        <v>0.1094</v>
      </c>
      <c r="C1906" s="98">
        <v>10</v>
      </c>
      <c r="D1906" s="98">
        <v>16</v>
      </c>
      <c r="E1906" s="98">
        <v>1.0084</v>
      </c>
    </row>
    <row r="1907" spans="1:5">
      <c r="A1907" s="98">
        <v>1907</v>
      </c>
      <c r="B1907" s="98">
        <v>0.11119999999999999</v>
      </c>
      <c r="C1907" s="98">
        <v>10</v>
      </c>
      <c r="D1907" s="98">
        <v>17</v>
      </c>
      <c r="E1907" s="98">
        <v>1.6046</v>
      </c>
    </row>
    <row r="1908" spans="1:5">
      <c r="A1908" s="98">
        <v>1908</v>
      </c>
      <c r="B1908" s="98">
        <v>0.11840000000000001</v>
      </c>
      <c r="C1908" s="98">
        <v>10</v>
      </c>
      <c r="D1908" s="98">
        <v>18</v>
      </c>
      <c r="E1908" s="98">
        <v>2.2227999999999999</v>
      </c>
    </row>
    <row r="1909" spans="1:5">
      <c r="A1909" s="98">
        <v>1909</v>
      </c>
      <c r="B1909" s="98">
        <v>0.13120000000000001</v>
      </c>
      <c r="C1909" s="98">
        <v>10</v>
      </c>
      <c r="D1909" s="98">
        <v>19</v>
      </c>
      <c r="E1909" s="98">
        <v>2.8542999999999998</v>
      </c>
    </row>
    <row r="1910" spans="1:5">
      <c r="A1910" s="98">
        <v>1910</v>
      </c>
      <c r="B1910" s="98">
        <v>0.1497</v>
      </c>
      <c r="C1910" s="98">
        <v>10</v>
      </c>
      <c r="D1910" s="98">
        <v>20</v>
      </c>
      <c r="E1910" s="98">
        <v>3.4891999999999999</v>
      </c>
    </row>
    <row r="1911" spans="1:5">
      <c r="A1911" s="98">
        <v>1911</v>
      </c>
      <c r="B1911" s="98">
        <v>0.17369999999999999</v>
      </c>
      <c r="C1911" s="98">
        <v>10</v>
      </c>
      <c r="D1911" s="98">
        <v>21</v>
      </c>
      <c r="E1911" s="98">
        <v>4.1172000000000004</v>
      </c>
    </row>
    <row r="1912" spans="1:5">
      <c r="A1912" s="98">
        <v>1912</v>
      </c>
      <c r="B1912" s="98">
        <v>0.20300000000000001</v>
      </c>
      <c r="C1912" s="98">
        <v>10</v>
      </c>
      <c r="D1912" s="98">
        <v>22</v>
      </c>
      <c r="E1912" s="98">
        <v>4.7279</v>
      </c>
    </row>
    <row r="1913" spans="1:5">
      <c r="A1913" s="98">
        <v>1913</v>
      </c>
      <c r="B1913" s="98">
        <v>0.23749999999999999</v>
      </c>
      <c r="C1913" s="98">
        <v>10</v>
      </c>
      <c r="D1913" s="98">
        <v>23</v>
      </c>
      <c r="E1913" s="98">
        <v>5.3113000000000001</v>
      </c>
    </row>
    <row r="1914" spans="1:5">
      <c r="A1914" s="98">
        <v>1914</v>
      </c>
      <c r="B1914" s="98">
        <v>0.2767</v>
      </c>
      <c r="C1914" s="98">
        <v>10</v>
      </c>
      <c r="D1914" s="98">
        <v>24</v>
      </c>
      <c r="E1914" s="98">
        <v>5.8582999999999998</v>
      </c>
    </row>
    <row r="1915" spans="1:5">
      <c r="A1915" s="98">
        <v>1915</v>
      </c>
      <c r="B1915" s="98">
        <v>0.3201</v>
      </c>
      <c r="C1915" s="98">
        <v>10</v>
      </c>
      <c r="D1915" s="98">
        <v>25</v>
      </c>
      <c r="E1915" s="98">
        <v>6.3613999999999997</v>
      </c>
    </row>
    <row r="1916" spans="1:5">
      <c r="A1916" s="98">
        <v>1916</v>
      </c>
      <c r="B1916" s="98">
        <v>0.36730000000000002</v>
      </c>
      <c r="C1916" s="98">
        <v>10</v>
      </c>
      <c r="D1916" s="98">
        <v>26</v>
      </c>
      <c r="E1916" s="98">
        <v>6.8144999999999998</v>
      </c>
    </row>
    <row r="1917" spans="1:5">
      <c r="A1917" s="98">
        <v>1917</v>
      </c>
      <c r="B1917" s="98">
        <v>0.41770000000000002</v>
      </c>
      <c r="C1917" s="98">
        <v>10</v>
      </c>
      <c r="D1917" s="98">
        <v>27</v>
      </c>
      <c r="E1917" s="98">
        <v>7.2135999999999996</v>
      </c>
    </row>
    <row r="1918" spans="1:5">
      <c r="A1918" s="98">
        <v>1918</v>
      </c>
      <c r="B1918" s="98">
        <v>0.47060000000000002</v>
      </c>
      <c r="C1918" s="98">
        <v>10</v>
      </c>
      <c r="D1918" s="98">
        <v>28</v>
      </c>
      <c r="E1918" s="98">
        <v>7.5563000000000002</v>
      </c>
    </row>
    <row r="1919" spans="1:5">
      <c r="A1919" s="98">
        <v>1919</v>
      </c>
      <c r="B1919" s="98">
        <v>0.52559999999999996</v>
      </c>
      <c r="C1919" s="98">
        <v>10</v>
      </c>
      <c r="D1919" s="98">
        <v>29</v>
      </c>
      <c r="E1919" s="98">
        <v>7.8422999999999998</v>
      </c>
    </row>
    <row r="1920" spans="1:5">
      <c r="A1920" s="98">
        <v>1920</v>
      </c>
      <c r="B1920" s="98">
        <v>0.58189999999999997</v>
      </c>
      <c r="C1920" s="98">
        <v>10</v>
      </c>
      <c r="D1920" s="98">
        <v>30</v>
      </c>
      <c r="E1920" s="98">
        <v>8.0724999999999998</v>
      </c>
    </row>
    <row r="1921" spans="1:5">
      <c r="A1921" s="98">
        <v>1921</v>
      </c>
      <c r="B1921" s="98">
        <v>0.6391</v>
      </c>
      <c r="C1921" s="98">
        <v>10</v>
      </c>
      <c r="D1921" s="98">
        <v>31</v>
      </c>
      <c r="E1921" s="98">
        <v>8.2493999999999996</v>
      </c>
    </row>
    <row r="1922" spans="1:5">
      <c r="A1922" s="98">
        <v>1922</v>
      </c>
      <c r="B1922" s="98">
        <v>0.72889999999999999</v>
      </c>
      <c r="C1922" s="98">
        <v>10</v>
      </c>
      <c r="D1922" s="98">
        <v>32</v>
      </c>
      <c r="E1922" s="98">
        <v>8.5833999999999993</v>
      </c>
    </row>
    <row r="1923" spans="1:5">
      <c r="A1923" s="98">
        <v>1923</v>
      </c>
      <c r="B1923" s="98">
        <v>0.90900000000000003</v>
      </c>
      <c r="C1923" s="98">
        <v>10</v>
      </c>
      <c r="D1923" s="98">
        <v>33</v>
      </c>
      <c r="E1923" s="98">
        <v>9.3597999999999999</v>
      </c>
    </row>
    <row r="1924" spans="1:5">
      <c r="A1924" s="98">
        <v>1924</v>
      </c>
      <c r="B1924" s="98">
        <v>1.109</v>
      </c>
      <c r="C1924" s="98">
        <v>10</v>
      </c>
      <c r="D1924" s="98">
        <v>34</v>
      </c>
      <c r="E1924" s="98">
        <v>10.0838</v>
      </c>
    </row>
    <row r="1925" spans="1:5">
      <c r="A1925" s="98">
        <v>1925</v>
      </c>
      <c r="B1925" s="98">
        <v>1.3228</v>
      </c>
      <c r="C1925" s="98">
        <v>10</v>
      </c>
      <c r="D1925" s="98">
        <v>35</v>
      </c>
      <c r="E1925" s="98">
        <v>10.737500000000001</v>
      </c>
    </row>
    <row r="1926" spans="1:5">
      <c r="A1926" s="98">
        <v>1926</v>
      </c>
      <c r="B1926" s="98">
        <v>1.5424</v>
      </c>
      <c r="C1926" s="98">
        <v>10</v>
      </c>
      <c r="D1926" s="98">
        <v>36</v>
      </c>
      <c r="E1926" s="98">
        <v>11.3066</v>
      </c>
    </row>
    <row r="1927" spans="1:5">
      <c r="A1927" s="98">
        <v>1927</v>
      </c>
      <c r="B1927" s="98">
        <v>1.7587999999999999</v>
      </c>
      <c r="C1927" s="98">
        <v>10</v>
      </c>
      <c r="D1927" s="98">
        <v>37</v>
      </c>
      <c r="E1927" s="98">
        <v>11.7798</v>
      </c>
    </row>
    <row r="1928" spans="1:5">
      <c r="A1928" s="98">
        <v>1928</v>
      </c>
      <c r="B1928" s="98">
        <v>1.9632000000000001</v>
      </c>
      <c r="C1928" s="98">
        <v>10</v>
      </c>
      <c r="D1928" s="98">
        <v>38</v>
      </c>
      <c r="E1928" s="98">
        <v>12.1494</v>
      </c>
    </row>
    <row r="1929" spans="1:5">
      <c r="A1929" s="98">
        <v>1929</v>
      </c>
      <c r="B1929" s="98">
        <v>2.0531000000000001</v>
      </c>
      <c r="C1929" s="98">
        <v>10</v>
      </c>
      <c r="D1929" s="98">
        <v>39</v>
      </c>
      <c r="E1929" s="98">
        <v>12.449400000000001</v>
      </c>
    </row>
    <row r="1930" spans="1:5">
      <c r="A1930" s="98">
        <v>1930</v>
      </c>
      <c r="B1930" s="98">
        <v>1.7210000000000001</v>
      </c>
      <c r="C1930" s="98">
        <v>10</v>
      </c>
      <c r="D1930" s="98">
        <v>40</v>
      </c>
      <c r="E1930" s="98">
        <v>12.5076</v>
      </c>
    </row>
    <row r="1931" spans="1:5">
      <c r="A1931" s="98">
        <v>1931</v>
      </c>
      <c r="B1931" s="98">
        <v>1.5204</v>
      </c>
      <c r="C1931" s="98">
        <v>10</v>
      </c>
      <c r="D1931" s="98">
        <v>41</v>
      </c>
      <c r="E1931" s="98">
        <v>11.8416</v>
      </c>
    </row>
    <row r="1932" spans="1:5">
      <c r="A1932" s="98">
        <v>1932</v>
      </c>
      <c r="B1932" s="98">
        <v>1.3571</v>
      </c>
      <c r="C1932" s="98">
        <v>10</v>
      </c>
      <c r="D1932" s="98">
        <v>42</v>
      </c>
      <c r="E1932" s="98">
        <v>11.087899999999999</v>
      </c>
    </row>
    <row r="1933" spans="1:5">
      <c r="A1933" s="98">
        <v>1933</v>
      </c>
      <c r="B1933" s="98">
        <v>1.3859999999999999</v>
      </c>
      <c r="C1933" s="98">
        <v>10</v>
      </c>
      <c r="D1933" s="98">
        <v>43</v>
      </c>
      <c r="E1933" s="98">
        <v>11.5991</v>
      </c>
    </row>
    <row r="1934" spans="1:5">
      <c r="A1934" s="98">
        <v>1934</v>
      </c>
      <c r="B1934" s="98">
        <v>1.3915</v>
      </c>
      <c r="C1934" s="98">
        <v>10</v>
      </c>
      <c r="D1934" s="98">
        <v>44</v>
      </c>
      <c r="E1934" s="98">
        <v>11.9518</v>
      </c>
    </row>
    <row r="1935" spans="1:5">
      <c r="A1935" s="98">
        <v>1935</v>
      </c>
      <c r="B1935" s="98">
        <v>1.3768</v>
      </c>
      <c r="C1935" s="98">
        <v>10</v>
      </c>
      <c r="D1935" s="98">
        <v>45</v>
      </c>
      <c r="E1935" s="98">
        <v>12.138299999999999</v>
      </c>
    </row>
    <row r="1936" spans="1:5">
      <c r="A1936" s="98">
        <v>1936</v>
      </c>
      <c r="B1936" s="98">
        <v>1.3463000000000001</v>
      </c>
      <c r="C1936" s="98">
        <v>10</v>
      </c>
      <c r="D1936" s="98">
        <v>46</v>
      </c>
      <c r="E1936" s="98">
        <v>12.159700000000001</v>
      </c>
    </row>
    <row r="1937" spans="1:5">
      <c r="A1937" s="98">
        <v>1937</v>
      </c>
      <c r="B1937" s="98">
        <v>1.6113</v>
      </c>
      <c r="C1937" s="98">
        <v>10</v>
      </c>
      <c r="D1937" s="98">
        <v>47</v>
      </c>
      <c r="E1937" s="98">
        <v>13.830399999999999</v>
      </c>
    </row>
    <row r="1938" spans="1:5">
      <c r="A1938" s="98">
        <v>1938</v>
      </c>
      <c r="B1938" s="98">
        <v>1.8086</v>
      </c>
      <c r="C1938" s="98">
        <v>10</v>
      </c>
      <c r="D1938" s="98">
        <v>48</v>
      </c>
      <c r="E1938" s="98">
        <v>15.0435</v>
      </c>
    </row>
    <row r="1939" spans="1:5">
      <c r="A1939" s="98">
        <v>1939</v>
      </c>
      <c r="B1939" s="98">
        <v>2.0070000000000001</v>
      </c>
      <c r="C1939" s="98">
        <v>10</v>
      </c>
      <c r="D1939" s="98">
        <v>49</v>
      </c>
      <c r="E1939" s="98">
        <v>16.224299999999999</v>
      </c>
    </row>
    <row r="1940" spans="1:5">
      <c r="A1940" s="98">
        <v>1940</v>
      </c>
      <c r="B1940" s="98">
        <v>2.2014</v>
      </c>
      <c r="C1940" s="98">
        <v>10</v>
      </c>
      <c r="D1940" s="98">
        <v>50</v>
      </c>
      <c r="E1940" s="98">
        <v>17.3432</v>
      </c>
    </row>
    <row r="1941" spans="1:5">
      <c r="A1941" s="98">
        <v>1941</v>
      </c>
      <c r="B1941" s="98">
        <v>2.3866000000000001</v>
      </c>
      <c r="C1941" s="98">
        <v>10</v>
      </c>
      <c r="D1941" s="98">
        <v>51</v>
      </c>
      <c r="E1941" s="98">
        <v>18.3705</v>
      </c>
    </row>
    <row r="1942" spans="1:5">
      <c r="A1942" s="98">
        <v>1942</v>
      </c>
      <c r="B1942" s="98">
        <v>2.5577000000000001</v>
      </c>
      <c r="C1942" s="98">
        <v>10</v>
      </c>
      <c r="D1942" s="98">
        <v>52</v>
      </c>
      <c r="E1942" s="98">
        <v>19.2791</v>
      </c>
    </row>
    <row r="1943" spans="1:5">
      <c r="A1943" s="98">
        <v>1943</v>
      </c>
      <c r="B1943" s="98">
        <v>2.7109000000000001</v>
      </c>
      <c r="C1943" s="98">
        <v>10</v>
      </c>
      <c r="D1943" s="98">
        <v>53</v>
      </c>
      <c r="E1943" s="98">
        <v>20.046099999999999</v>
      </c>
    </row>
    <row r="1944" spans="1:5">
      <c r="A1944" s="98">
        <v>1944</v>
      </c>
      <c r="B1944" s="98">
        <v>2.8433000000000002</v>
      </c>
      <c r="C1944" s="98">
        <v>10</v>
      </c>
      <c r="D1944" s="98">
        <v>54</v>
      </c>
      <c r="E1944" s="98">
        <v>20.655100000000001</v>
      </c>
    </row>
    <row r="1945" spans="1:5">
      <c r="A1945" s="98">
        <v>1945</v>
      </c>
      <c r="B1945" s="98">
        <v>2.9535</v>
      </c>
      <c r="C1945" s="98">
        <v>10</v>
      </c>
      <c r="D1945" s="98">
        <v>55</v>
      </c>
      <c r="E1945" s="98">
        <v>21.097200000000001</v>
      </c>
    </row>
    <row r="1946" spans="1:5">
      <c r="A1946" s="98">
        <v>1946</v>
      </c>
      <c r="B1946" s="98">
        <v>3.0415000000000001</v>
      </c>
      <c r="C1946" s="98">
        <v>10</v>
      </c>
      <c r="D1946" s="98">
        <v>56</v>
      </c>
      <c r="E1946" s="98">
        <v>21.370999999999999</v>
      </c>
    </row>
    <row r="1947" spans="1:5">
      <c r="A1947" s="98">
        <v>1947</v>
      </c>
      <c r="B1947" s="98">
        <v>3.1080999999999999</v>
      </c>
      <c r="C1947" s="98">
        <v>10</v>
      </c>
      <c r="D1947" s="98">
        <v>57</v>
      </c>
      <c r="E1947" s="98">
        <v>21.482299999999999</v>
      </c>
    </row>
    <row r="1948" spans="1:5">
      <c r="A1948" s="98">
        <v>1948</v>
      </c>
      <c r="B1948" s="98">
        <v>3.1553</v>
      </c>
      <c r="C1948" s="98">
        <v>10</v>
      </c>
      <c r="D1948" s="98">
        <v>58</v>
      </c>
      <c r="E1948" s="98">
        <v>21.442900000000002</v>
      </c>
    </row>
    <row r="1949" spans="1:5">
      <c r="A1949" s="98">
        <v>1949</v>
      </c>
      <c r="B1949" s="98">
        <v>3.1852999999999998</v>
      </c>
      <c r="C1949" s="98">
        <v>10</v>
      </c>
      <c r="D1949" s="98">
        <v>59</v>
      </c>
      <c r="E1949" s="98">
        <v>21.268699999999999</v>
      </c>
    </row>
    <row r="1950" spans="1:5">
      <c r="A1950" s="98">
        <v>1950</v>
      </c>
      <c r="B1950" s="98">
        <v>3.1070000000000002</v>
      </c>
      <c r="C1950" s="98">
        <v>10</v>
      </c>
      <c r="D1950" s="98">
        <v>60</v>
      </c>
      <c r="E1950" s="98">
        <v>21.540800000000001</v>
      </c>
    </row>
    <row r="1951" spans="1:5">
      <c r="A1951" s="98">
        <v>1951</v>
      </c>
      <c r="B1951" s="98">
        <v>3.0163000000000002</v>
      </c>
      <c r="C1951" s="98">
        <v>10</v>
      </c>
      <c r="D1951" s="98">
        <v>61</v>
      </c>
      <c r="E1951" s="98">
        <v>21.7104</v>
      </c>
    </row>
    <row r="1952" spans="1:5">
      <c r="A1952" s="98">
        <v>1952</v>
      </c>
      <c r="B1952" s="98">
        <v>2.9131999999999998</v>
      </c>
      <c r="C1952" s="98">
        <v>10</v>
      </c>
      <c r="D1952" s="98">
        <v>62</v>
      </c>
      <c r="E1952" s="98">
        <v>21.764600000000002</v>
      </c>
    </row>
    <row r="1953" spans="1:5">
      <c r="A1953" s="98">
        <v>1953</v>
      </c>
      <c r="B1953" s="98">
        <v>2.7984</v>
      </c>
      <c r="C1953" s="98">
        <v>10</v>
      </c>
      <c r="D1953" s="98">
        <v>63</v>
      </c>
      <c r="E1953" s="98">
        <v>21.692799999999998</v>
      </c>
    </row>
    <row r="1954" spans="1:5">
      <c r="A1954" s="98">
        <v>1954</v>
      </c>
      <c r="B1954" s="98">
        <v>2.6726999999999999</v>
      </c>
      <c r="C1954" s="98">
        <v>10</v>
      </c>
      <c r="D1954" s="98">
        <v>64</v>
      </c>
      <c r="E1954" s="98">
        <v>21.4878</v>
      </c>
    </row>
    <row r="1955" spans="1:5">
      <c r="A1955" s="98">
        <v>1955</v>
      </c>
      <c r="B1955" s="98">
        <v>2.5373999999999999</v>
      </c>
      <c r="C1955" s="98">
        <v>10</v>
      </c>
      <c r="D1955" s="98">
        <v>65</v>
      </c>
      <c r="E1955" s="98">
        <v>21.1462</v>
      </c>
    </row>
    <row r="1956" spans="1:5">
      <c r="A1956" s="98">
        <v>1956</v>
      </c>
      <c r="B1956" s="98">
        <v>2.5520999999999998</v>
      </c>
      <c r="C1956" s="98">
        <v>10</v>
      </c>
      <c r="D1956" s="98">
        <v>66</v>
      </c>
      <c r="E1956" s="98">
        <v>21.514700000000001</v>
      </c>
    </row>
    <row r="1957" spans="1:5">
      <c r="A1957" s="98">
        <v>1957</v>
      </c>
      <c r="B1957" s="98">
        <v>2.5579000000000001</v>
      </c>
      <c r="C1957" s="98">
        <v>10</v>
      </c>
      <c r="D1957" s="98">
        <v>67</v>
      </c>
      <c r="E1957" s="98">
        <v>21.781199999999998</v>
      </c>
    </row>
    <row r="1958" spans="1:5">
      <c r="A1958" s="98">
        <v>1958</v>
      </c>
      <c r="B1958" s="98">
        <v>2.5537999999999998</v>
      </c>
      <c r="C1958" s="98">
        <v>10</v>
      </c>
      <c r="D1958" s="98">
        <v>68</v>
      </c>
      <c r="E1958" s="98">
        <v>21.9358</v>
      </c>
    </row>
    <row r="1959" spans="1:5">
      <c r="A1959" s="98">
        <v>1959</v>
      </c>
      <c r="B1959" s="98">
        <v>2.5392999999999999</v>
      </c>
      <c r="C1959" s="98">
        <v>10</v>
      </c>
      <c r="D1959" s="98">
        <v>69</v>
      </c>
      <c r="E1959" s="98">
        <v>21.971599999999999</v>
      </c>
    </row>
    <row r="1960" spans="1:5">
      <c r="A1960" s="98">
        <v>1960</v>
      </c>
      <c r="B1960" s="98">
        <v>2.5139999999999998</v>
      </c>
      <c r="C1960" s="98">
        <v>10</v>
      </c>
      <c r="D1960" s="98">
        <v>70</v>
      </c>
      <c r="E1960" s="98">
        <v>21.885400000000001</v>
      </c>
    </row>
    <row r="1961" spans="1:5">
      <c r="A1961" s="98">
        <v>1961</v>
      </c>
      <c r="B1961" s="98">
        <v>2.4780000000000002</v>
      </c>
      <c r="C1961" s="98">
        <v>10</v>
      </c>
      <c r="D1961" s="98">
        <v>71</v>
      </c>
      <c r="E1961" s="98">
        <v>21.6785</v>
      </c>
    </row>
    <row r="1962" spans="1:5">
      <c r="A1962" s="98">
        <v>1962</v>
      </c>
      <c r="B1962" s="98">
        <v>2.4318</v>
      </c>
      <c r="C1962" s="98">
        <v>10</v>
      </c>
      <c r="D1962" s="98">
        <v>72</v>
      </c>
      <c r="E1962" s="98">
        <v>21.355899999999998</v>
      </c>
    </row>
    <row r="1963" spans="1:5">
      <c r="A1963" s="98">
        <v>1963</v>
      </c>
      <c r="B1963" s="98">
        <v>2.3759999999999999</v>
      </c>
      <c r="C1963" s="98">
        <v>10</v>
      </c>
      <c r="D1963" s="98">
        <v>73</v>
      </c>
      <c r="E1963" s="98">
        <v>20.9267</v>
      </c>
    </row>
    <row r="1964" spans="1:5">
      <c r="A1964" s="98">
        <v>1964</v>
      </c>
      <c r="B1964" s="98">
        <v>2.3117000000000001</v>
      </c>
      <c r="C1964" s="98">
        <v>10</v>
      </c>
      <c r="D1964" s="98">
        <v>74</v>
      </c>
      <c r="E1964" s="98">
        <v>20.402999999999999</v>
      </c>
    </row>
    <row r="1965" spans="1:5">
      <c r="A1965" s="98">
        <v>1965</v>
      </c>
      <c r="B1965" s="98">
        <v>2.2402000000000002</v>
      </c>
      <c r="C1965" s="98">
        <v>10</v>
      </c>
      <c r="D1965" s="98">
        <v>75</v>
      </c>
      <c r="E1965" s="98">
        <v>19.799199999999999</v>
      </c>
    </row>
    <row r="1966" spans="1:5">
      <c r="A1966" s="98">
        <v>1966</v>
      </c>
      <c r="B1966" s="98">
        <v>2.0259999999999998</v>
      </c>
      <c r="C1966" s="98">
        <v>10</v>
      </c>
      <c r="D1966" s="98">
        <v>76</v>
      </c>
      <c r="E1966" s="98">
        <v>18.954000000000001</v>
      </c>
    </row>
    <row r="1967" spans="1:5">
      <c r="A1967" s="98">
        <v>1967</v>
      </c>
      <c r="B1967" s="98">
        <v>1.8044</v>
      </c>
      <c r="C1967" s="98">
        <v>10</v>
      </c>
      <c r="D1967" s="98">
        <v>77</v>
      </c>
      <c r="E1967" s="98">
        <v>17.810099999999998</v>
      </c>
    </row>
    <row r="1968" spans="1:5">
      <c r="A1968" s="98">
        <v>1968</v>
      </c>
      <c r="B1968" s="98">
        <v>1.6805000000000001</v>
      </c>
      <c r="C1968" s="98">
        <v>10</v>
      </c>
      <c r="D1968" s="98">
        <v>78</v>
      </c>
      <c r="E1968" s="98">
        <v>17.448699999999999</v>
      </c>
    </row>
    <row r="1969" spans="1:5">
      <c r="A1969" s="98">
        <v>1969</v>
      </c>
      <c r="B1969" s="98">
        <v>1.5640000000000001</v>
      </c>
      <c r="C1969" s="98">
        <v>10</v>
      </c>
      <c r="D1969" s="98">
        <v>79</v>
      </c>
      <c r="E1969" s="98">
        <v>17.0977</v>
      </c>
    </row>
    <row r="1970" spans="1:5">
      <c r="A1970" s="98">
        <v>1970</v>
      </c>
      <c r="B1970" s="98">
        <v>1.4456</v>
      </c>
      <c r="C1970" s="98">
        <v>10</v>
      </c>
      <c r="D1970" s="98">
        <v>80</v>
      </c>
      <c r="E1970" s="98">
        <v>16.648800000000001</v>
      </c>
    </row>
    <row r="1971" spans="1:5">
      <c r="A1971" s="98">
        <v>1971</v>
      </c>
      <c r="B1971" s="98">
        <v>1.3273999999999999</v>
      </c>
      <c r="C1971" s="98">
        <v>10</v>
      </c>
      <c r="D1971" s="98">
        <v>81</v>
      </c>
      <c r="E1971" s="98">
        <v>16.104500000000002</v>
      </c>
    </row>
    <row r="1972" spans="1:5">
      <c r="A1972" s="98">
        <v>1972</v>
      </c>
      <c r="B1972" s="98">
        <v>1.2118</v>
      </c>
      <c r="C1972" s="98">
        <v>10</v>
      </c>
      <c r="D1972" s="98">
        <v>82</v>
      </c>
      <c r="E1972" s="98">
        <v>15.471</v>
      </c>
    </row>
    <row r="1973" spans="1:5">
      <c r="A1973" s="98">
        <v>1973</v>
      </c>
      <c r="B1973" s="98">
        <v>1.101</v>
      </c>
      <c r="C1973" s="98">
        <v>10</v>
      </c>
      <c r="D1973" s="98">
        <v>83</v>
      </c>
      <c r="E1973" s="98">
        <v>14.7582</v>
      </c>
    </row>
    <row r="1974" spans="1:5">
      <c r="A1974" s="98">
        <v>1974</v>
      </c>
      <c r="B1974" s="98">
        <v>0.41610000000000003</v>
      </c>
      <c r="C1974" s="98">
        <v>11</v>
      </c>
      <c r="D1974" s="98">
        <v>0</v>
      </c>
      <c r="E1974" s="98">
        <v>7.9602000000000004</v>
      </c>
    </row>
    <row r="1975" spans="1:5">
      <c r="A1975" s="98">
        <v>1975</v>
      </c>
      <c r="B1975" s="98">
        <v>0.37919999999999998</v>
      </c>
      <c r="C1975" s="98">
        <v>11</v>
      </c>
      <c r="D1975" s="98">
        <v>1</v>
      </c>
      <c r="E1975" s="98">
        <v>7.4497</v>
      </c>
    </row>
    <row r="1976" spans="1:5">
      <c r="A1976" s="98">
        <v>1976</v>
      </c>
      <c r="B1976" s="98">
        <v>0.33579999999999999</v>
      </c>
      <c r="C1976" s="98">
        <v>11</v>
      </c>
      <c r="D1976" s="98">
        <v>2</v>
      </c>
      <c r="E1976" s="98">
        <v>6.8526999999999996</v>
      </c>
    </row>
    <row r="1977" spans="1:5">
      <c r="A1977" s="98">
        <v>1977</v>
      </c>
      <c r="B1977" s="98">
        <v>0.28699999999999998</v>
      </c>
      <c r="C1977" s="98">
        <v>11</v>
      </c>
      <c r="D1977" s="98">
        <v>3</v>
      </c>
      <c r="E1977" s="98">
        <v>6.1806999999999999</v>
      </c>
    </row>
    <row r="1978" spans="1:5">
      <c r="A1978" s="98">
        <v>1978</v>
      </c>
      <c r="B1978" s="98">
        <v>0.2346</v>
      </c>
      <c r="C1978" s="98">
        <v>11</v>
      </c>
      <c r="D1978" s="98">
        <v>4</v>
      </c>
      <c r="E1978" s="98">
        <v>5.4500999999999999</v>
      </c>
    </row>
    <row r="1979" spans="1:5">
      <c r="A1979" s="98">
        <v>1979</v>
      </c>
      <c r="B1979" s="98">
        <v>0.18129999999999999</v>
      </c>
      <c r="C1979" s="98">
        <v>11</v>
      </c>
      <c r="D1979" s="98">
        <v>5</v>
      </c>
      <c r="E1979" s="98">
        <v>4.6810999999999998</v>
      </c>
    </row>
    <row r="1980" spans="1:5">
      <c r="A1980" s="98">
        <v>1980</v>
      </c>
      <c r="B1980" s="98">
        <v>0.12989999999999999</v>
      </c>
      <c r="C1980" s="98">
        <v>11</v>
      </c>
      <c r="D1980" s="98">
        <v>6</v>
      </c>
      <c r="E1980" s="98">
        <v>3.8957999999999999</v>
      </c>
    </row>
    <row r="1981" spans="1:5">
      <c r="A1981" s="98">
        <v>1981</v>
      </c>
      <c r="B1981" s="98">
        <v>8.3799999999999999E-2</v>
      </c>
      <c r="C1981" s="98">
        <v>11</v>
      </c>
      <c r="D1981" s="98">
        <v>7</v>
      </c>
      <c r="E1981" s="98">
        <v>3.1166</v>
      </c>
    </row>
    <row r="1982" spans="1:5">
      <c r="A1982" s="98">
        <v>1982</v>
      </c>
      <c r="B1982" s="98">
        <v>4.5999999999999999E-2</v>
      </c>
      <c r="C1982" s="98">
        <v>11</v>
      </c>
      <c r="D1982" s="98">
        <v>8</v>
      </c>
      <c r="E1982" s="98">
        <v>2.3643000000000001</v>
      </c>
    </row>
    <row r="1983" spans="1:5">
      <c r="A1983" s="98">
        <v>1983</v>
      </c>
      <c r="B1983" s="98">
        <v>1.9199999999999998E-2</v>
      </c>
      <c r="C1983" s="98">
        <v>11</v>
      </c>
      <c r="D1983" s="98">
        <v>9</v>
      </c>
      <c r="E1983" s="98">
        <v>1.6558999999999999</v>
      </c>
    </row>
    <row r="1984" spans="1:5">
      <c r="A1984" s="98">
        <v>1984</v>
      </c>
      <c r="B1984" s="98">
        <v>5.1000000000000004E-3</v>
      </c>
      <c r="C1984" s="98">
        <v>11</v>
      </c>
      <c r="D1984" s="98">
        <v>10</v>
      </c>
      <c r="E1984" s="98">
        <v>1.0044</v>
      </c>
    </row>
    <row r="1985" spans="1:5">
      <c r="A1985" s="98">
        <v>1985</v>
      </c>
      <c r="B1985" s="98">
        <v>4.7999999999999996E-3</v>
      </c>
      <c r="C1985" s="98">
        <v>11</v>
      </c>
      <c r="D1985" s="98">
        <v>11</v>
      </c>
      <c r="E1985" s="98">
        <v>0.41810000000000003</v>
      </c>
    </row>
    <row r="1986" spans="1:5">
      <c r="A1986" s="98">
        <v>1986</v>
      </c>
      <c r="B1986" s="98">
        <v>2.4799999999999999E-2</v>
      </c>
      <c r="C1986" s="98">
        <v>11</v>
      </c>
      <c r="D1986" s="98">
        <v>12</v>
      </c>
      <c r="E1986" s="98">
        <v>7.6899999999999996E-2</v>
      </c>
    </row>
    <row r="1987" spans="1:5">
      <c r="A1987" s="98">
        <v>1987</v>
      </c>
      <c r="B1987" s="98">
        <v>7.3999999999999996E-2</v>
      </c>
      <c r="C1987" s="98">
        <v>11</v>
      </c>
      <c r="D1987" s="98">
        <v>13</v>
      </c>
      <c r="E1987" s="98">
        <v>-7.7700000000000005E-2</v>
      </c>
    </row>
    <row r="1988" spans="1:5">
      <c r="A1988" s="98">
        <v>1988</v>
      </c>
      <c r="B1988" s="98">
        <v>0.1457</v>
      </c>
      <c r="C1988" s="98">
        <v>11</v>
      </c>
      <c r="D1988" s="98">
        <v>14</v>
      </c>
      <c r="E1988" s="98">
        <v>-0.2427</v>
      </c>
    </row>
    <row r="1989" spans="1:5">
      <c r="A1989" s="98">
        <v>1989</v>
      </c>
      <c r="B1989" s="98">
        <v>0.33129999999999998</v>
      </c>
      <c r="C1989" s="98">
        <v>11</v>
      </c>
      <c r="D1989" s="98">
        <v>15</v>
      </c>
      <c r="E1989" s="98">
        <v>-0.97119999999999995</v>
      </c>
    </row>
    <row r="1990" spans="1:5">
      <c r="A1990" s="98">
        <v>1990</v>
      </c>
      <c r="B1990" s="98">
        <v>0.41749999999999998</v>
      </c>
      <c r="C1990" s="98">
        <v>11</v>
      </c>
      <c r="D1990" s="98">
        <v>16</v>
      </c>
      <c r="E1990" s="98">
        <v>-0.875</v>
      </c>
    </row>
    <row r="1991" spans="1:5">
      <c r="A1991" s="98">
        <v>1991</v>
      </c>
      <c r="B1991" s="98">
        <v>0.47289999999999999</v>
      </c>
      <c r="C1991" s="98">
        <v>11</v>
      </c>
      <c r="D1991" s="98">
        <v>17</v>
      </c>
      <c r="E1991" s="98">
        <v>-0.56669999999999998</v>
      </c>
    </row>
    <row r="1992" spans="1:5">
      <c r="A1992" s="98">
        <v>1992</v>
      </c>
      <c r="B1992" s="98">
        <v>0.53349999999999997</v>
      </c>
      <c r="C1992" s="98">
        <v>11</v>
      </c>
      <c r="D1992" s="98">
        <v>18</v>
      </c>
      <c r="E1992" s="98">
        <v>-0.24229999999999999</v>
      </c>
    </row>
    <row r="1993" spans="1:5">
      <c r="A1993" s="98">
        <v>1993</v>
      </c>
      <c r="B1993" s="98">
        <v>0.59860000000000002</v>
      </c>
      <c r="C1993" s="98">
        <v>11</v>
      </c>
      <c r="D1993" s="98">
        <v>19</v>
      </c>
      <c r="E1993" s="98">
        <v>9.4200000000000006E-2</v>
      </c>
    </row>
    <row r="1994" spans="1:5">
      <c r="A1994" s="98">
        <v>1994</v>
      </c>
      <c r="B1994" s="98">
        <v>0.66669999999999996</v>
      </c>
      <c r="C1994" s="98">
        <v>11</v>
      </c>
      <c r="D1994" s="98">
        <v>20</v>
      </c>
      <c r="E1994" s="98">
        <v>0.43790000000000001</v>
      </c>
    </row>
    <row r="1995" spans="1:5">
      <c r="A1995" s="98">
        <v>1995</v>
      </c>
      <c r="B1995" s="98">
        <v>0.73660000000000003</v>
      </c>
      <c r="C1995" s="98">
        <v>11</v>
      </c>
      <c r="D1995" s="98">
        <v>21</v>
      </c>
      <c r="E1995" s="98">
        <v>0.78280000000000005</v>
      </c>
    </row>
    <row r="1996" spans="1:5">
      <c r="A1996" s="98">
        <v>1996</v>
      </c>
      <c r="B1996" s="98">
        <v>0.80659999999999998</v>
      </c>
      <c r="C1996" s="98">
        <v>11</v>
      </c>
      <c r="D1996" s="98">
        <v>22</v>
      </c>
      <c r="E1996" s="98">
        <v>1.1227</v>
      </c>
    </row>
    <row r="1997" spans="1:5">
      <c r="A1997" s="98">
        <v>1997</v>
      </c>
      <c r="B1997" s="98">
        <v>0.875</v>
      </c>
      <c r="C1997" s="98">
        <v>11</v>
      </c>
      <c r="D1997" s="98">
        <v>23</v>
      </c>
      <c r="E1997" s="98">
        <v>1.4511000000000001</v>
      </c>
    </row>
    <row r="1998" spans="1:5">
      <c r="A1998" s="98">
        <v>1998</v>
      </c>
      <c r="B1998" s="98">
        <v>0.94010000000000005</v>
      </c>
      <c r="C1998" s="98">
        <v>11</v>
      </c>
      <c r="D1998" s="98">
        <v>24</v>
      </c>
      <c r="E1998" s="98">
        <v>1.7619</v>
      </c>
    </row>
    <row r="1999" spans="1:5">
      <c r="A1999" s="98">
        <v>1999</v>
      </c>
      <c r="B1999" s="98">
        <v>1.0005999999999999</v>
      </c>
      <c r="C1999" s="98">
        <v>11</v>
      </c>
      <c r="D1999" s="98">
        <v>25</v>
      </c>
      <c r="E1999" s="98">
        <v>2.0497999999999998</v>
      </c>
    </row>
    <row r="2000" spans="1:5">
      <c r="A2000" s="98">
        <v>2000</v>
      </c>
      <c r="B2000" s="98">
        <v>1.0552999999999999</v>
      </c>
      <c r="C2000" s="98">
        <v>11</v>
      </c>
      <c r="D2000" s="98">
        <v>26</v>
      </c>
      <c r="E2000" s="98">
        <v>2.3102999999999998</v>
      </c>
    </row>
    <row r="2001" spans="1:5">
      <c r="A2001" s="98">
        <v>2001</v>
      </c>
      <c r="B2001" s="98">
        <v>1.1031</v>
      </c>
      <c r="C2001" s="98">
        <v>11</v>
      </c>
      <c r="D2001" s="98">
        <v>27</v>
      </c>
      <c r="E2001" s="98">
        <v>2.5407000000000002</v>
      </c>
    </row>
    <row r="2002" spans="1:5">
      <c r="A2002" s="98">
        <v>2002</v>
      </c>
      <c r="B2002" s="98">
        <v>1.1211</v>
      </c>
      <c r="C2002" s="98">
        <v>11</v>
      </c>
      <c r="D2002" s="98">
        <v>28</v>
      </c>
      <c r="E2002" s="98">
        <v>3.3102999999999998</v>
      </c>
    </row>
    <row r="2003" spans="1:5">
      <c r="A2003" s="98">
        <v>2003</v>
      </c>
      <c r="B2003" s="98">
        <v>1.1129</v>
      </c>
      <c r="C2003" s="98">
        <v>11</v>
      </c>
      <c r="D2003" s="98">
        <v>29</v>
      </c>
      <c r="E2003" s="98">
        <v>4.9280999999999997</v>
      </c>
    </row>
    <row r="2004" spans="1:5">
      <c r="A2004" s="98">
        <v>2004</v>
      </c>
      <c r="B2004" s="98">
        <v>1.1177999999999999</v>
      </c>
      <c r="C2004" s="98">
        <v>11</v>
      </c>
      <c r="D2004" s="98">
        <v>30</v>
      </c>
      <c r="E2004" s="98">
        <v>6.4889999999999999</v>
      </c>
    </row>
    <row r="2005" spans="1:5">
      <c r="A2005" s="98">
        <v>2005</v>
      </c>
      <c r="B2005" s="98">
        <v>1.1335999999999999</v>
      </c>
      <c r="C2005" s="98">
        <v>11</v>
      </c>
      <c r="D2005" s="98">
        <v>31</v>
      </c>
      <c r="E2005" s="98">
        <v>7.9246999999999996</v>
      </c>
    </row>
    <row r="2006" spans="1:5">
      <c r="A2006" s="98">
        <v>2006</v>
      </c>
      <c r="B2006" s="98">
        <v>1.1583000000000001</v>
      </c>
      <c r="C2006" s="98">
        <v>11</v>
      </c>
      <c r="D2006" s="98">
        <v>32</v>
      </c>
      <c r="E2006" s="98">
        <v>9.1830999999999996</v>
      </c>
    </row>
    <row r="2007" spans="1:5">
      <c r="A2007" s="98">
        <v>2007</v>
      </c>
      <c r="B2007" s="98">
        <v>1.1902999999999999</v>
      </c>
      <c r="C2007" s="98">
        <v>11</v>
      </c>
      <c r="D2007" s="98">
        <v>33</v>
      </c>
      <c r="E2007" s="98">
        <v>10.235099999999999</v>
      </c>
    </row>
    <row r="2008" spans="1:5">
      <c r="A2008" s="98">
        <v>2008</v>
      </c>
      <c r="B2008" s="98">
        <v>1.2343999999999999</v>
      </c>
      <c r="C2008" s="98">
        <v>11</v>
      </c>
      <c r="D2008" s="98">
        <v>34</v>
      </c>
      <c r="E2008" s="98">
        <v>11.0487</v>
      </c>
    </row>
    <row r="2009" spans="1:5">
      <c r="A2009" s="98">
        <v>2009</v>
      </c>
      <c r="B2009" s="98">
        <v>1.3339000000000001</v>
      </c>
      <c r="C2009" s="98">
        <v>11</v>
      </c>
      <c r="D2009" s="98">
        <v>35</v>
      </c>
      <c r="E2009" s="98">
        <v>11.483499999999999</v>
      </c>
    </row>
    <row r="2010" spans="1:5">
      <c r="A2010" s="98">
        <v>2010</v>
      </c>
      <c r="B2010" s="98">
        <v>1.4362999999999999</v>
      </c>
      <c r="C2010" s="98">
        <v>11</v>
      </c>
      <c r="D2010" s="98">
        <v>36</v>
      </c>
      <c r="E2010" s="98">
        <v>11.8291</v>
      </c>
    </row>
    <row r="2011" spans="1:5">
      <c r="A2011" s="98">
        <v>2011</v>
      </c>
      <c r="B2011" s="98">
        <v>1.5390999999999999</v>
      </c>
      <c r="C2011" s="98">
        <v>11</v>
      </c>
      <c r="D2011" s="98">
        <v>37</v>
      </c>
      <c r="E2011" s="98">
        <v>12.0816</v>
      </c>
    </row>
    <row r="2012" spans="1:5">
      <c r="A2012" s="98">
        <v>2012</v>
      </c>
      <c r="B2012" s="98">
        <v>1.6393</v>
      </c>
      <c r="C2012" s="98">
        <v>11</v>
      </c>
      <c r="D2012" s="98">
        <v>38</v>
      </c>
      <c r="E2012" s="98">
        <v>12.241</v>
      </c>
    </row>
    <row r="2013" spans="1:5">
      <c r="A2013" s="98">
        <v>2013</v>
      </c>
      <c r="B2013" s="98">
        <v>1.4903999999999999</v>
      </c>
      <c r="C2013" s="98">
        <v>11</v>
      </c>
      <c r="D2013" s="98">
        <v>39</v>
      </c>
      <c r="E2013" s="98">
        <v>11.9186</v>
      </c>
    </row>
    <row r="2014" spans="1:5">
      <c r="A2014" s="98">
        <v>2014</v>
      </c>
      <c r="B2014" s="98">
        <v>1.3120000000000001</v>
      </c>
      <c r="C2014" s="98">
        <v>11</v>
      </c>
      <c r="D2014" s="98">
        <v>40</v>
      </c>
      <c r="E2014" s="98">
        <v>11.4239</v>
      </c>
    </row>
    <row r="2015" spans="1:5">
      <c r="A2015" s="98">
        <v>2015</v>
      </c>
      <c r="B2015" s="98">
        <v>1.1375999999999999</v>
      </c>
      <c r="C2015" s="98">
        <v>11</v>
      </c>
      <c r="D2015" s="98">
        <v>41</v>
      </c>
      <c r="E2015" s="98">
        <v>10.8142</v>
      </c>
    </row>
    <row r="2016" spans="1:5">
      <c r="A2016" s="98">
        <v>2016</v>
      </c>
      <c r="B2016" s="98">
        <v>0.97240000000000004</v>
      </c>
      <c r="C2016" s="98">
        <v>11</v>
      </c>
      <c r="D2016" s="98">
        <v>42</v>
      </c>
      <c r="E2016" s="98">
        <v>10.111599999999999</v>
      </c>
    </row>
    <row r="2017" spans="1:5">
      <c r="A2017" s="98">
        <v>2017</v>
      </c>
      <c r="B2017" s="98">
        <v>0.82040000000000002</v>
      </c>
      <c r="C2017" s="98">
        <v>11</v>
      </c>
      <c r="D2017" s="98">
        <v>43</v>
      </c>
      <c r="E2017" s="98">
        <v>9.3407999999999998</v>
      </c>
    </row>
    <row r="2018" spans="1:5">
      <c r="A2018" s="98">
        <v>2018</v>
      </c>
      <c r="B2018" s="98">
        <v>0.68400000000000005</v>
      </c>
      <c r="C2018" s="98">
        <v>11</v>
      </c>
      <c r="D2018" s="98">
        <v>44</v>
      </c>
      <c r="E2018" s="98">
        <v>8.5274999999999999</v>
      </c>
    </row>
    <row r="2019" spans="1:5">
      <c r="A2019" s="98">
        <v>2019</v>
      </c>
      <c r="B2019" s="98">
        <v>0.56420000000000003</v>
      </c>
      <c r="C2019" s="98">
        <v>11</v>
      </c>
      <c r="D2019" s="98">
        <v>45</v>
      </c>
      <c r="E2019" s="98">
        <v>7.6954000000000002</v>
      </c>
    </row>
    <row r="2020" spans="1:5">
      <c r="A2020" s="98">
        <v>2020</v>
      </c>
      <c r="B2020" s="98">
        <v>0.50980000000000003</v>
      </c>
      <c r="C2020" s="98">
        <v>11</v>
      </c>
      <c r="D2020" s="98">
        <v>46</v>
      </c>
      <c r="E2020" s="98">
        <v>7.2405999999999997</v>
      </c>
    </row>
    <row r="2021" spans="1:5">
      <c r="A2021" s="98">
        <v>2021</v>
      </c>
      <c r="B2021" s="98">
        <v>0.5101</v>
      </c>
      <c r="C2021" s="98">
        <v>11</v>
      </c>
      <c r="D2021" s="98">
        <v>47</v>
      </c>
      <c r="E2021" s="98">
        <v>7.1163999999999996</v>
      </c>
    </row>
    <row r="2022" spans="1:5">
      <c r="A2022" s="98">
        <v>2022</v>
      </c>
      <c r="B2022" s="98">
        <v>0.51319999999999999</v>
      </c>
      <c r="C2022" s="98">
        <v>11</v>
      </c>
      <c r="D2022" s="98">
        <v>48</v>
      </c>
      <c r="E2022" s="98">
        <v>6.9306999999999999</v>
      </c>
    </row>
    <row r="2023" spans="1:5">
      <c r="A2023" s="98">
        <v>2023</v>
      </c>
      <c r="B2023" s="98">
        <v>0.50490000000000002</v>
      </c>
      <c r="C2023" s="98">
        <v>11</v>
      </c>
      <c r="D2023" s="98">
        <v>49</v>
      </c>
      <c r="E2023" s="98">
        <v>6.6932</v>
      </c>
    </row>
    <row r="2024" spans="1:5">
      <c r="A2024" s="98">
        <v>2024</v>
      </c>
      <c r="B2024" s="98">
        <v>0.46410000000000001</v>
      </c>
      <c r="C2024" s="98">
        <v>11</v>
      </c>
      <c r="D2024" s="98">
        <v>50</v>
      </c>
      <c r="E2024" s="98">
        <v>6.4158999999999997</v>
      </c>
    </row>
    <row r="2025" spans="1:5">
      <c r="A2025" s="98">
        <v>2025</v>
      </c>
      <c r="B2025" s="98">
        <v>0.42470000000000002</v>
      </c>
      <c r="C2025" s="98">
        <v>11</v>
      </c>
      <c r="D2025" s="98">
        <v>51</v>
      </c>
      <c r="E2025" s="98">
        <v>6.0932000000000004</v>
      </c>
    </row>
    <row r="2026" spans="1:5">
      <c r="A2026" s="98">
        <v>2026</v>
      </c>
      <c r="B2026" s="98">
        <v>0.38719999999999999</v>
      </c>
      <c r="C2026" s="98">
        <v>11</v>
      </c>
      <c r="D2026" s="98">
        <v>52</v>
      </c>
      <c r="E2026" s="98">
        <v>5.7294</v>
      </c>
    </row>
    <row r="2027" spans="1:5">
      <c r="A2027" s="98">
        <v>2027</v>
      </c>
      <c r="B2027" s="98">
        <v>0.35709999999999997</v>
      </c>
      <c r="C2027" s="98">
        <v>11</v>
      </c>
      <c r="D2027" s="98">
        <v>53</v>
      </c>
      <c r="E2027" s="98">
        <v>5.4012000000000002</v>
      </c>
    </row>
    <row r="2028" spans="1:5">
      <c r="A2028" s="98">
        <v>2028</v>
      </c>
      <c r="B2028" s="98">
        <v>0.37390000000000001</v>
      </c>
      <c r="C2028" s="98">
        <v>11</v>
      </c>
      <c r="D2028" s="98">
        <v>54</v>
      </c>
      <c r="E2028" s="98">
        <v>5.6936</v>
      </c>
    </row>
    <row r="2029" spans="1:5">
      <c r="A2029" s="98">
        <v>2029</v>
      </c>
      <c r="B2029" s="98">
        <v>0.3906</v>
      </c>
      <c r="C2029" s="98">
        <v>11</v>
      </c>
      <c r="D2029" s="98">
        <v>55</v>
      </c>
      <c r="E2029" s="98">
        <v>5.9870999999999999</v>
      </c>
    </row>
    <row r="2030" spans="1:5">
      <c r="A2030" s="98">
        <v>2030</v>
      </c>
      <c r="B2030" s="98">
        <v>0.40720000000000001</v>
      </c>
      <c r="C2030" s="98">
        <v>11</v>
      </c>
      <c r="D2030" s="98">
        <v>56</v>
      </c>
      <c r="E2030" s="98">
        <v>6.2785000000000002</v>
      </c>
    </row>
    <row r="2031" spans="1:5">
      <c r="A2031" s="98">
        <v>2031</v>
      </c>
      <c r="B2031" s="98">
        <v>0.42320000000000002</v>
      </c>
      <c r="C2031" s="98">
        <v>11</v>
      </c>
      <c r="D2031" s="98">
        <v>57</v>
      </c>
      <c r="E2031" s="98">
        <v>6.5643000000000002</v>
      </c>
    </row>
    <row r="2032" spans="1:5">
      <c r="A2032" s="98">
        <v>2032</v>
      </c>
      <c r="B2032" s="98">
        <v>0.43840000000000001</v>
      </c>
      <c r="C2032" s="98">
        <v>11</v>
      </c>
      <c r="D2032" s="98">
        <v>58</v>
      </c>
      <c r="E2032" s="98">
        <v>6.8403</v>
      </c>
    </row>
    <row r="2033" spans="1:5">
      <c r="A2033" s="98">
        <v>2033</v>
      </c>
      <c r="B2033" s="98">
        <v>0.45250000000000001</v>
      </c>
      <c r="C2033" s="98">
        <v>11</v>
      </c>
      <c r="D2033" s="98">
        <v>59</v>
      </c>
      <c r="E2033" s="98">
        <v>7.1024000000000003</v>
      </c>
    </row>
    <row r="2034" spans="1:5">
      <c r="A2034" s="98">
        <v>2034</v>
      </c>
      <c r="B2034" s="98">
        <v>0.46529999999999999</v>
      </c>
      <c r="C2034" s="98">
        <v>11</v>
      </c>
      <c r="D2034" s="98">
        <v>60</v>
      </c>
      <c r="E2034" s="98">
        <v>7.3464999999999998</v>
      </c>
    </row>
    <row r="2035" spans="1:5">
      <c r="A2035" s="98">
        <v>2035</v>
      </c>
      <c r="B2035" s="98">
        <v>0.47660000000000002</v>
      </c>
      <c r="C2035" s="98">
        <v>11</v>
      </c>
      <c r="D2035" s="98">
        <v>61</v>
      </c>
      <c r="E2035" s="98">
        <v>7.5682</v>
      </c>
    </row>
    <row r="2036" spans="1:5">
      <c r="A2036" s="98">
        <v>2036</v>
      </c>
      <c r="B2036" s="98">
        <v>0.48609999999999998</v>
      </c>
      <c r="C2036" s="98">
        <v>11</v>
      </c>
      <c r="D2036" s="98">
        <v>62</v>
      </c>
      <c r="E2036" s="98">
        <v>7.7637999999999998</v>
      </c>
    </row>
    <row r="2037" spans="1:5">
      <c r="A2037" s="98">
        <v>2037</v>
      </c>
      <c r="B2037" s="98">
        <v>0.49370000000000003</v>
      </c>
      <c r="C2037" s="98">
        <v>11</v>
      </c>
      <c r="D2037" s="98">
        <v>63</v>
      </c>
      <c r="E2037" s="98">
        <v>7.9298999999999999</v>
      </c>
    </row>
    <row r="2038" spans="1:5">
      <c r="A2038" s="98">
        <v>2038</v>
      </c>
      <c r="B2038" s="98">
        <v>0.49930000000000002</v>
      </c>
      <c r="C2038" s="98">
        <v>11</v>
      </c>
      <c r="D2038" s="98">
        <v>64</v>
      </c>
      <c r="E2038" s="98">
        <v>8.0639000000000003</v>
      </c>
    </row>
    <row r="2039" spans="1:5">
      <c r="A2039" s="98">
        <v>2039</v>
      </c>
      <c r="B2039" s="98">
        <v>0.503</v>
      </c>
      <c r="C2039" s="98">
        <v>11</v>
      </c>
      <c r="D2039" s="98">
        <v>65</v>
      </c>
      <c r="E2039" s="98">
        <v>8.1640999999999995</v>
      </c>
    </row>
    <row r="2040" spans="1:5">
      <c r="A2040" s="98">
        <v>2040</v>
      </c>
      <c r="B2040" s="98">
        <v>0.50470000000000004</v>
      </c>
      <c r="C2040" s="98">
        <v>11</v>
      </c>
      <c r="D2040" s="98">
        <v>66</v>
      </c>
      <c r="E2040" s="98">
        <v>8.2296999999999993</v>
      </c>
    </row>
    <row r="2041" spans="1:5">
      <c r="A2041" s="98">
        <v>2041</v>
      </c>
      <c r="B2041" s="98">
        <v>0.50460000000000005</v>
      </c>
      <c r="C2041" s="98">
        <v>11</v>
      </c>
      <c r="D2041" s="98">
        <v>67</v>
      </c>
      <c r="E2041" s="98">
        <v>8.2606999999999999</v>
      </c>
    </row>
    <row r="2042" spans="1:5">
      <c r="A2042" s="98">
        <v>2042</v>
      </c>
      <c r="B2042" s="98">
        <v>0.50290000000000001</v>
      </c>
      <c r="C2042" s="98">
        <v>11</v>
      </c>
      <c r="D2042" s="98">
        <v>68</v>
      </c>
      <c r="E2042" s="98">
        <v>8.2582000000000004</v>
      </c>
    </row>
    <row r="2043" spans="1:5">
      <c r="A2043" s="98">
        <v>2043</v>
      </c>
      <c r="B2043" s="98">
        <v>0.94789999999999996</v>
      </c>
      <c r="C2043" s="98">
        <v>12</v>
      </c>
      <c r="D2043" s="98">
        <v>0</v>
      </c>
      <c r="E2043" s="98">
        <v>-4.6161000000000003</v>
      </c>
    </row>
    <row r="2044" spans="1:5">
      <c r="A2044" s="98">
        <v>2044</v>
      </c>
      <c r="B2044" s="98">
        <v>0.84340000000000004</v>
      </c>
      <c r="C2044" s="98">
        <v>12</v>
      </c>
      <c r="D2044" s="98">
        <v>1</v>
      </c>
      <c r="E2044" s="98">
        <v>-5.4550999999999998</v>
      </c>
    </row>
    <row r="2045" spans="1:5">
      <c r="A2045" s="98">
        <v>2045</v>
      </c>
      <c r="B2045" s="98">
        <v>0.80700000000000005</v>
      </c>
      <c r="C2045" s="98">
        <v>12</v>
      </c>
      <c r="D2045" s="98">
        <v>2</v>
      </c>
      <c r="E2045" s="98">
        <v>-5.6820000000000004</v>
      </c>
    </row>
    <row r="2046" spans="1:5">
      <c r="A2046" s="98">
        <v>2046</v>
      </c>
      <c r="B2046" s="98">
        <v>0.76680000000000004</v>
      </c>
      <c r="C2046" s="98">
        <v>12</v>
      </c>
      <c r="D2046" s="98">
        <v>3</v>
      </c>
      <c r="E2046" s="98">
        <v>-5.9138999999999999</v>
      </c>
    </row>
    <row r="2047" spans="1:5">
      <c r="A2047" s="98">
        <v>2047</v>
      </c>
      <c r="B2047" s="98">
        <v>0.72299999999999998</v>
      </c>
      <c r="C2047" s="98">
        <v>12</v>
      </c>
      <c r="D2047" s="98">
        <v>4</v>
      </c>
      <c r="E2047" s="98">
        <v>-6.1494</v>
      </c>
    </row>
    <row r="2048" spans="1:5">
      <c r="A2048" s="98">
        <v>2048</v>
      </c>
      <c r="B2048" s="98">
        <v>0.67620000000000002</v>
      </c>
      <c r="C2048" s="98">
        <v>12</v>
      </c>
      <c r="D2048" s="98">
        <v>5</v>
      </c>
      <c r="E2048" s="98">
        <v>-6.3869999999999996</v>
      </c>
    </row>
    <row r="2049" spans="1:5">
      <c r="A2049" s="98">
        <v>2049</v>
      </c>
      <c r="B2049" s="98">
        <v>0.62719999999999998</v>
      </c>
      <c r="C2049" s="98">
        <v>12</v>
      </c>
      <c r="D2049" s="98">
        <v>6</v>
      </c>
      <c r="E2049" s="98">
        <v>-6.6245000000000003</v>
      </c>
    </row>
    <row r="2050" spans="1:5">
      <c r="A2050" s="98">
        <v>2050</v>
      </c>
      <c r="B2050" s="98">
        <v>0.57699999999999996</v>
      </c>
      <c r="C2050" s="98">
        <v>12</v>
      </c>
      <c r="D2050" s="98">
        <v>7</v>
      </c>
      <c r="E2050" s="98">
        <v>-6.8596000000000004</v>
      </c>
    </row>
    <row r="2051" spans="1:5">
      <c r="A2051" s="98">
        <v>2051</v>
      </c>
      <c r="B2051" s="98">
        <v>0.52680000000000005</v>
      </c>
      <c r="C2051" s="98">
        <v>12</v>
      </c>
      <c r="D2051" s="98">
        <v>8</v>
      </c>
      <c r="E2051" s="98">
        <v>-7.0890000000000004</v>
      </c>
    </row>
    <row r="2052" spans="1:5">
      <c r="A2052" s="98">
        <v>2052</v>
      </c>
      <c r="B2052" s="98">
        <v>0.47810000000000002</v>
      </c>
      <c r="C2052" s="98">
        <v>12</v>
      </c>
      <c r="D2052" s="98">
        <v>9</v>
      </c>
      <c r="E2052" s="98">
        <v>-7.3093000000000004</v>
      </c>
    </row>
    <row r="2053" spans="1:5">
      <c r="A2053" s="98">
        <v>2053</v>
      </c>
      <c r="B2053" s="98">
        <v>0.43259999999999998</v>
      </c>
      <c r="C2053" s="98">
        <v>12</v>
      </c>
      <c r="D2053" s="98">
        <v>10</v>
      </c>
      <c r="E2053" s="98">
        <v>-7.5162000000000004</v>
      </c>
    </row>
    <row r="2054" spans="1:5">
      <c r="A2054" s="98">
        <v>2054</v>
      </c>
      <c r="B2054" s="98">
        <v>0.39169999999999999</v>
      </c>
      <c r="C2054" s="98">
        <v>12</v>
      </c>
      <c r="D2054" s="98">
        <v>11</v>
      </c>
      <c r="E2054" s="98">
        <v>-7.7054</v>
      </c>
    </row>
    <row r="2055" spans="1:5">
      <c r="A2055" s="98">
        <v>2055</v>
      </c>
      <c r="B2055" s="98">
        <v>0.35709999999999997</v>
      </c>
      <c r="C2055" s="98">
        <v>12</v>
      </c>
      <c r="D2055" s="98">
        <v>12</v>
      </c>
      <c r="E2055" s="98">
        <v>-7.8722000000000003</v>
      </c>
    </row>
    <row r="2056" spans="1:5">
      <c r="A2056" s="98">
        <v>2056</v>
      </c>
      <c r="B2056" s="98">
        <v>0.3301</v>
      </c>
      <c r="C2056" s="98">
        <v>12</v>
      </c>
      <c r="D2056" s="98">
        <v>13</v>
      </c>
      <c r="E2056" s="98">
        <v>-8.0121000000000002</v>
      </c>
    </row>
    <row r="2057" spans="1:5">
      <c r="A2057" s="98">
        <v>2057</v>
      </c>
      <c r="B2057" s="98">
        <v>0.31180000000000002</v>
      </c>
      <c r="C2057" s="98">
        <v>12</v>
      </c>
      <c r="D2057" s="98">
        <v>14</v>
      </c>
      <c r="E2057" s="98">
        <v>-8.1209000000000007</v>
      </c>
    </row>
    <row r="2058" spans="1:5">
      <c r="A2058" s="98">
        <v>2058</v>
      </c>
      <c r="B2058" s="98">
        <v>0.30249999999999999</v>
      </c>
      <c r="C2058" s="98">
        <v>12</v>
      </c>
      <c r="D2058" s="98">
        <v>15</v>
      </c>
      <c r="E2058" s="98">
        <v>-8.1954999999999991</v>
      </c>
    </row>
    <row r="2059" spans="1:5">
      <c r="A2059" s="98">
        <v>2059</v>
      </c>
      <c r="B2059" s="98">
        <v>0.30259999999999998</v>
      </c>
      <c r="C2059" s="98">
        <v>12</v>
      </c>
      <c r="D2059" s="98">
        <v>16</v>
      </c>
      <c r="E2059" s="98">
        <v>-8.2333999999999996</v>
      </c>
    </row>
    <row r="2060" spans="1:5">
      <c r="A2060" s="98">
        <v>2060</v>
      </c>
      <c r="B2060" s="98">
        <v>0.31140000000000001</v>
      </c>
      <c r="C2060" s="98">
        <v>12</v>
      </c>
      <c r="D2060" s="98">
        <v>17</v>
      </c>
      <c r="E2060" s="98">
        <v>-8.2337000000000007</v>
      </c>
    </row>
    <row r="2061" spans="1:5">
      <c r="A2061" s="98">
        <v>2061</v>
      </c>
      <c r="B2061" s="98">
        <v>0.32829999999999998</v>
      </c>
      <c r="C2061" s="98">
        <v>12</v>
      </c>
      <c r="D2061" s="98">
        <v>18</v>
      </c>
      <c r="E2061" s="98">
        <v>-8.1966999999999999</v>
      </c>
    </row>
    <row r="2062" spans="1:5">
      <c r="A2062" s="98">
        <v>2062</v>
      </c>
      <c r="B2062" s="98">
        <v>0.35199999999999998</v>
      </c>
      <c r="C2062" s="98">
        <v>12</v>
      </c>
      <c r="D2062" s="98">
        <v>19</v>
      </c>
      <c r="E2062" s="98">
        <v>-8.1240000000000006</v>
      </c>
    </row>
    <row r="2063" spans="1:5">
      <c r="A2063" s="98">
        <v>2063</v>
      </c>
      <c r="B2063" s="98">
        <v>0.38119999999999998</v>
      </c>
      <c r="C2063" s="98">
        <v>12</v>
      </c>
      <c r="D2063" s="98">
        <v>20</v>
      </c>
      <c r="E2063" s="98">
        <v>-8.0183999999999997</v>
      </c>
    </row>
    <row r="2064" spans="1:5">
      <c r="A2064" s="98">
        <v>2064</v>
      </c>
      <c r="B2064" s="98">
        <v>0.41449999999999998</v>
      </c>
      <c r="C2064" s="98">
        <v>12</v>
      </c>
      <c r="D2064" s="98">
        <v>21</v>
      </c>
      <c r="E2064" s="98">
        <v>-7.8833000000000002</v>
      </c>
    </row>
    <row r="2065" spans="1:5">
      <c r="A2065" s="98">
        <v>2065</v>
      </c>
      <c r="B2065" s="98">
        <v>0.45040000000000002</v>
      </c>
      <c r="C2065" s="98">
        <v>12</v>
      </c>
      <c r="D2065" s="98">
        <v>22</v>
      </c>
      <c r="E2065" s="98">
        <v>-7.7229999999999999</v>
      </c>
    </row>
    <row r="2066" spans="1:5">
      <c r="A2066" s="98">
        <v>2066</v>
      </c>
      <c r="B2066" s="98">
        <v>0.48770000000000002</v>
      </c>
      <c r="C2066" s="98">
        <v>12</v>
      </c>
      <c r="D2066" s="98">
        <v>23</v>
      </c>
      <c r="E2066" s="98">
        <v>-7.5418000000000003</v>
      </c>
    </row>
    <row r="2067" spans="1:5">
      <c r="A2067" s="98">
        <v>2067</v>
      </c>
      <c r="B2067" s="98">
        <v>0.5252</v>
      </c>
      <c r="C2067" s="98">
        <v>12</v>
      </c>
      <c r="D2067" s="98">
        <v>24</v>
      </c>
      <c r="E2067" s="98">
        <v>-7.3440000000000003</v>
      </c>
    </row>
    <row r="2068" spans="1:5">
      <c r="A2068" s="98">
        <v>2068</v>
      </c>
      <c r="B2068" s="98">
        <v>0.56189999999999996</v>
      </c>
      <c r="C2068" s="98">
        <v>12</v>
      </c>
      <c r="D2068" s="98">
        <v>25</v>
      </c>
      <c r="E2068" s="98">
        <v>-7.1340000000000003</v>
      </c>
    </row>
    <row r="2069" spans="1:5">
      <c r="A2069" s="98">
        <v>2069</v>
      </c>
      <c r="B2069" s="98">
        <v>0.59719999999999995</v>
      </c>
      <c r="C2069" s="98">
        <v>12</v>
      </c>
      <c r="D2069" s="98">
        <v>26</v>
      </c>
      <c r="E2069" s="98">
        <v>-6.9156000000000004</v>
      </c>
    </row>
    <row r="2070" spans="1:5">
      <c r="A2070" s="98">
        <v>2070</v>
      </c>
      <c r="B2070" s="98">
        <v>0.62009999999999998</v>
      </c>
      <c r="C2070" s="98">
        <v>12</v>
      </c>
      <c r="D2070" s="98">
        <v>27</v>
      </c>
      <c r="E2070" s="98">
        <v>-6.9242999999999997</v>
      </c>
    </row>
    <row r="2071" spans="1:5">
      <c r="A2071" s="98">
        <v>2071</v>
      </c>
      <c r="B2071" s="98">
        <v>0.62209999999999999</v>
      </c>
      <c r="C2071" s="98">
        <v>12</v>
      </c>
      <c r="D2071" s="98">
        <v>28</v>
      </c>
      <c r="E2071" s="98">
        <v>-7.4562999999999997</v>
      </c>
    </row>
    <row r="2072" spans="1:5">
      <c r="A2072" s="98">
        <v>2072</v>
      </c>
      <c r="B2072" s="98">
        <v>0.63019999999999998</v>
      </c>
      <c r="C2072" s="98">
        <v>12</v>
      </c>
      <c r="D2072" s="98">
        <v>29</v>
      </c>
      <c r="E2072" s="98">
        <v>-7.9508999999999999</v>
      </c>
    </row>
    <row r="2073" spans="1:5">
      <c r="A2073" s="98">
        <v>2073</v>
      </c>
      <c r="B2073" s="98">
        <v>0.64359999999999995</v>
      </c>
      <c r="C2073" s="98">
        <v>12</v>
      </c>
      <c r="D2073" s="98">
        <v>30</v>
      </c>
      <c r="E2073" s="98">
        <v>-8.3933999999999997</v>
      </c>
    </row>
    <row r="2074" spans="1:5">
      <c r="A2074" s="98">
        <v>2074</v>
      </c>
      <c r="B2074" s="98">
        <v>0.66110000000000002</v>
      </c>
      <c r="C2074" s="98">
        <v>12</v>
      </c>
      <c r="D2074" s="98">
        <v>31</v>
      </c>
      <c r="E2074" s="98">
        <v>-8.7711000000000006</v>
      </c>
    </row>
    <row r="2075" spans="1:5">
      <c r="A2075" s="98">
        <v>2075</v>
      </c>
      <c r="B2075" s="98">
        <v>0.68189999999999995</v>
      </c>
      <c r="C2075" s="98">
        <v>12</v>
      </c>
      <c r="D2075" s="98">
        <v>32</v>
      </c>
      <c r="E2075" s="98">
        <v>-9.0734999999999992</v>
      </c>
    </row>
    <row r="2076" spans="1:5">
      <c r="A2076" s="98">
        <v>2076</v>
      </c>
      <c r="B2076" s="98">
        <v>0.70479999999999998</v>
      </c>
      <c r="C2076" s="98">
        <v>12</v>
      </c>
      <c r="D2076" s="98">
        <v>33</v>
      </c>
      <c r="E2076" s="98">
        <v>-9.2935999999999996</v>
      </c>
    </row>
    <row r="2077" spans="1:5">
      <c r="A2077" s="98">
        <v>2077</v>
      </c>
      <c r="B2077" s="98">
        <v>0.72899999999999998</v>
      </c>
      <c r="C2077" s="98">
        <v>12</v>
      </c>
      <c r="D2077" s="98">
        <v>34</v>
      </c>
      <c r="E2077" s="98">
        <v>-9.4278999999999993</v>
      </c>
    </row>
    <row r="2078" spans="1:5">
      <c r="A2078" s="98">
        <v>2078</v>
      </c>
      <c r="B2078" s="98">
        <v>0.75370000000000004</v>
      </c>
      <c r="C2078" s="98">
        <v>12</v>
      </c>
      <c r="D2078" s="98">
        <v>35</v>
      </c>
      <c r="E2078" s="98">
        <v>-9.4766999999999992</v>
      </c>
    </row>
    <row r="2079" spans="1:5">
      <c r="A2079" s="98">
        <v>2079</v>
      </c>
      <c r="B2079" s="98">
        <v>0.77849999999999997</v>
      </c>
      <c r="C2079" s="98">
        <v>12</v>
      </c>
      <c r="D2079" s="98">
        <v>36</v>
      </c>
      <c r="E2079" s="98">
        <v>-9.4438999999999993</v>
      </c>
    </row>
    <row r="2080" spans="1:5">
      <c r="A2080" s="98">
        <v>2080</v>
      </c>
      <c r="B2080" s="98">
        <v>0.80310000000000004</v>
      </c>
      <c r="C2080" s="98">
        <v>12</v>
      </c>
      <c r="D2080" s="98">
        <v>37</v>
      </c>
      <c r="E2080" s="98">
        <v>-9.3363999999999994</v>
      </c>
    </row>
    <row r="2081" spans="1:5">
      <c r="A2081" s="98">
        <v>2081</v>
      </c>
      <c r="B2081" s="98">
        <v>0.9224</v>
      </c>
      <c r="C2081" s="98">
        <v>12</v>
      </c>
      <c r="D2081" s="98">
        <v>38</v>
      </c>
      <c r="E2081" s="98">
        <v>-10.3485</v>
      </c>
    </row>
    <row r="2082" spans="1:5">
      <c r="A2082" s="98">
        <v>2082</v>
      </c>
      <c r="B2082" s="98">
        <v>0.78910000000000002</v>
      </c>
      <c r="C2082" s="98">
        <v>12</v>
      </c>
      <c r="D2082" s="98">
        <v>39</v>
      </c>
      <c r="E2082" s="98">
        <v>-10.021599999999999</v>
      </c>
    </row>
    <row r="2083" spans="1:5">
      <c r="A2083" s="98">
        <v>2083</v>
      </c>
      <c r="B2083" s="98">
        <v>0.66</v>
      </c>
      <c r="C2083" s="98">
        <v>12</v>
      </c>
      <c r="D2083" s="98">
        <v>40</v>
      </c>
      <c r="E2083" s="98">
        <v>-9.5320999999999998</v>
      </c>
    </row>
    <row r="2084" spans="1:5">
      <c r="A2084" s="98">
        <v>2084</v>
      </c>
      <c r="B2084" s="98">
        <v>0.54059999999999997</v>
      </c>
      <c r="C2084" s="98">
        <v>12</v>
      </c>
      <c r="D2084" s="98">
        <v>41</v>
      </c>
      <c r="E2084" s="98">
        <v>-8.8953000000000007</v>
      </c>
    </row>
    <row r="2085" spans="1:5">
      <c r="A2085" s="98">
        <v>2085</v>
      </c>
      <c r="B2085" s="98">
        <v>0.43419999999999997</v>
      </c>
      <c r="C2085" s="98">
        <v>12</v>
      </c>
      <c r="D2085" s="98">
        <v>42</v>
      </c>
      <c r="E2085" s="98">
        <v>-8.1379999999999999</v>
      </c>
    </row>
    <row r="2086" spans="1:5">
      <c r="A2086" s="98">
        <v>2086</v>
      </c>
      <c r="B2086" s="98">
        <v>0.34250000000000003</v>
      </c>
      <c r="C2086" s="98">
        <v>12</v>
      </c>
      <c r="D2086" s="98">
        <v>43</v>
      </c>
      <c r="E2086" s="98">
        <v>-7.2949000000000002</v>
      </c>
    </row>
    <row r="2087" spans="1:5">
      <c r="A2087" s="98">
        <v>2087</v>
      </c>
      <c r="B2087" s="98">
        <v>0.26540000000000002</v>
      </c>
      <c r="C2087" s="98">
        <v>12</v>
      </c>
      <c r="D2087" s="98">
        <v>44</v>
      </c>
      <c r="E2087" s="98">
        <v>-6.4035000000000002</v>
      </c>
    </row>
    <row r="2088" spans="1:5">
      <c r="A2088" s="98">
        <v>2088</v>
      </c>
      <c r="B2088" s="98">
        <v>0.23100000000000001</v>
      </c>
      <c r="C2088" s="98">
        <v>12</v>
      </c>
      <c r="D2088" s="98">
        <v>45</v>
      </c>
      <c r="E2088" s="98">
        <v>-5.8973000000000004</v>
      </c>
    </row>
    <row r="2089" spans="1:5">
      <c r="A2089" s="98">
        <v>2089</v>
      </c>
      <c r="B2089" s="98">
        <v>0.20680000000000001</v>
      </c>
      <c r="C2089" s="98">
        <v>12</v>
      </c>
      <c r="D2089" s="98">
        <v>46</v>
      </c>
      <c r="E2089" s="98">
        <v>-5.2999000000000001</v>
      </c>
    </row>
    <row r="2090" spans="1:5">
      <c r="A2090" s="98">
        <v>2090</v>
      </c>
      <c r="B2090" s="98">
        <v>0.19320000000000001</v>
      </c>
      <c r="C2090" s="98">
        <v>12</v>
      </c>
      <c r="D2090" s="98">
        <v>47</v>
      </c>
      <c r="E2090" s="98">
        <v>-4.6204000000000001</v>
      </c>
    </row>
    <row r="2091" spans="1:5">
      <c r="A2091" s="98">
        <v>2091</v>
      </c>
      <c r="B2091" s="98">
        <v>0.18959999999999999</v>
      </c>
      <c r="C2091" s="98">
        <v>12</v>
      </c>
      <c r="D2091" s="98">
        <v>48</v>
      </c>
      <c r="E2091" s="98">
        <v>-3.8740999999999999</v>
      </c>
    </row>
    <row r="2092" spans="1:5">
      <c r="A2092" s="98">
        <v>2092</v>
      </c>
      <c r="B2092" s="98">
        <v>0.19470000000000001</v>
      </c>
      <c r="C2092" s="98">
        <v>12</v>
      </c>
      <c r="D2092" s="98">
        <v>49</v>
      </c>
      <c r="E2092" s="98">
        <v>-3.0813999999999999</v>
      </c>
    </row>
    <row r="2093" spans="1:5">
      <c r="A2093" s="98">
        <v>2093</v>
      </c>
      <c r="B2093" s="98">
        <v>0.20610000000000001</v>
      </c>
      <c r="C2093" s="98">
        <v>12</v>
      </c>
      <c r="D2093" s="98">
        <v>50</v>
      </c>
      <c r="E2093" s="98">
        <v>-2.2663000000000002</v>
      </c>
    </row>
    <row r="2094" spans="1:5">
      <c r="A2094" s="98">
        <v>2094</v>
      </c>
      <c r="B2094" s="98">
        <v>0.22120000000000001</v>
      </c>
      <c r="C2094" s="98">
        <v>12</v>
      </c>
      <c r="D2094" s="98">
        <v>51</v>
      </c>
      <c r="E2094" s="98">
        <v>-1.4534</v>
      </c>
    </row>
    <row r="2095" spans="1:5">
      <c r="A2095" s="98">
        <v>2095</v>
      </c>
      <c r="B2095" s="98">
        <v>0.2374</v>
      </c>
      <c r="C2095" s="98">
        <v>12</v>
      </c>
      <c r="D2095" s="98">
        <v>52</v>
      </c>
      <c r="E2095" s="98">
        <v>-0.66539999999999999</v>
      </c>
    </row>
    <row r="2096" spans="1:5">
      <c r="A2096" s="98">
        <v>2096</v>
      </c>
      <c r="B2096" s="98">
        <v>0.2525</v>
      </c>
      <c r="C2096" s="98">
        <v>12</v>
      </c>
      <c r="D2096" s="98">
        <v>53</v>
      </c>
      <c r="E2096" s="98">
        <v>7.9399999999999998E-2</v>
      </c>
    </row>
    <row r="2097" spans="1:5">
      <c r="A2097" s="98">
        <v>2097</v>
      </c>
      <c r="B2097" s="98">
        <v>0.26540000000000002</v>
      </c>
      <c r="C2097" s="98">
        <v>12</v>
      </c>
      <c r="D2097" s="98">
        <v>54</v>
      </c>
      <c r="E2097" s="98">
        <v>0.7671</v>
      </c>
    </row>
    <row r="2098" spans="1:5">
      <c r="A2098" s="98">
        <v>2098</v>
      </c>
      <c r="B2098" s="98">
        <v>0.2868</v>
      </c>
      <c r="C2098" s="98">
        <v>12</v>
      </c>
      <c r="D2098" s="98">
        <v>55</v>
      </c>
      <c r="E2098" s="98">
        <v>0.72150000000000003</v>
      </c>
    </row>
    <row r="2099" spans="1:5">
      <c r="A2099" s="98">
        <v>2099</v>
      </c>
      <c r="B2099" s="98">
        <v>0.35</v>
      </c>
      <c r="C2099" s="98">
        <v>12</v>
      </c>
      <c r="D2099" s="98">
        <v>56</v>
      </c>
      <c r="E2099" s="98">
        <v>1.3208</v>
      </c>
    </row>
    <row r="2100" spans="1:5">
      <c r="A2100" s="98">
        <v>2100</v>
      </c>
      <c r="B2100" s="98">
        <v>0.41310000000000002</v>
      </c>
      <c r="C2100" s="98">
        <v>12</v>
      </c>
      <c r="D2100" s="98">
        <v>57</v>
      </c>
      <c r="E2100" s="98">
        <v>1.9308000000000001</v>
      </c>
    </row>
    <row r="2101" spans="1:5">
      <c r="A2101" s="98">
        <v>2101</v>
      </c>
      <c r="B2101" s="98">
        <v>0.4718</v>
      </c>
      <c r="C2101" s="98">
        <v>12</v>
      </c>
      <c r="D2101" s="98">
        <v>58</v>
      </c>
      <c r="E2101" s="98">
        <v>2.5392000000000001</v>
      </c>
    </row>
    <row r="2102" spans="1:5">
      <c r="A2102" s="98">
        <v>2102</v>
      </c>
      <c r="B2102" s="98">
        <v>0.52229999999999999</v>
      </c>
      <c r="C2102" s="98">
        <v>12</v>
      </c>
      <c r="D2102" s="98">
        <v>59</v>
      </c>
      <c r="E2102" s="98">
        <v>3.1343000000000001</v>
      </c>
    </row>
    <row r="2103" spans="1:5">
      <c r="A2103" s="98">
        <v>2103</v>
      </c>
      <c r="B2103" s="98">
        <v>0.56179999999999997</v>
      </c>
      <c r="C2103" s="98">
        <v>12</v>
      </c>
      <c r="D2103" s="98">
        <v>60</v>
      </c>
      <c r="E2103" s="98">
        <v>3.7054</v>
      </c>
    </row>
    <row r="2104" spans="1:5">
      <c r="A2104" s="98">
        <v>2104</v>
      </c>
      <c r="B2104" s="98">
        <v>0.58899999999999997</v>
      </c>
      <c r="C2104" s="98">
        <v>12</v>
      </c>
      <c r="D2104" s="98">
        <v>61</v>
      </c>
      <c r="E2104" s="98">
        <v>4.2420999999999998</v>
      </c>
    </row>
    <row r="2105" spans="1:5">
      <c r="A2105" s="98">
        <v>2105</v>
      </c>
      <c r="B2105" s="98">
        <v>0.60389999999999999</v>
      </c>
      <c r="C2105" s="98">
        <v>12</v>
      </c>
      <c r="D2105" s="98">
        <v>62</v>
      </c>
      <c r="E2105" s="98">
        <v>4.7347999999999999</v>
      </c>
    </row>
    <row r="2106" spans="1:5">
      <c r="A2106" s="98">
        <v>2106</v>
      </c>
      <c r="B2106" s="98">
        <v>0.60780000000000001</v>
      </c>
      <c r="C2106" s="98">
        <v>12</v>
      </c>
      <c r="D2106" s="98">
        <v>63</v>
      </c>
      <c r="E2106" s="98">
        <v>5.1746999999999996</v>
      </c>
    </row>
    <row r="2107" spans="1:5">
      <c r="A2107" s="98">
        <v>2107</v>
      </c>
      <c r="B2107" s="98">
        <v>0.63319999999999999</v>
      </c>
      <c r="C2107" s="98">
        <v>12</v>
      </c>
      <c r="D2107" s="98">
        <v>64</v>
      </c>
      <c r="E2107" s="98">
        <v>5.2984999999999998</v>
      </c>
    </row>
    <row r="2108" spans="1:5">
      <c r="A2108" s="98">
        <v>2108</v>
      </c>
      <c r="B2108" s="98">
        <v>0.67749999999999999</v>
      </c>
      <c r="C2108" s="98">
        <v>12</v>
      </c>
      <c r="D2108" s="98">
        <v>65</v>
      </c>
      <c r="E2108" s="98">
        <v>5.2039999999999997</v>
      </c>
    </row>
    <row r="2109" spans="1:5">
      <c r="A2109" s="98">
        <v>2109</v>
      </c>
      <c r="B2109" s="98">
        <v>0.7208</v>
      </c>
      <c r="C2109" s="98">
        <v>12</v>
      </c>
      <c r="D2109" s="98">
        <v>66</v>
      </c>
      <c r="E2109" s="98">
        <v>5.0651000000000002</v>
      </c>
    </row>
    <row r="2110" spans="1:5">
      <c r="A2110" s="98">
        <v>2110</v>
      </c>
      <c r="B2110" s="98">
        <v>0.76119999999999999</v>
      </c>
      <c r="C2110" s="98">
        <v>12</v>
      </c>
      <c r="D2110" s="98">
        <v>67</v>
      </c>
      <c r="E2110" s="98">
        <v>4.8829000000000002</v>
      </c>
    </row>
    <row r="2111" spans="1:5">
      <c r="A2111" s="98">
        <v>2111</v>
      </c>
      <c r="B2111" s="98">
        <v>0.79649999999999999</v>
      </c>
      <c r="C2111" s="98">
        <v>12</v>
      </c>
      <c r="D2111" s="98">
        <v>68</v>
      </c>
      <c r="E2111" s="98">
        <v>4.6608999999999998</v>
      </c>
    </row>
    <row r="2112" spans="1:5">
      <c r="A2112" s="98">
        <v>2112</v>
      </c>
      <c r="B2112" s="98">
        <v>0.82489999999999997</v>
      </c>
      <c r="C2112" s="98">
        <v>12</v>
      </c>
      <c r="D2112" s="98">
        <v>69</v>
      </c>
      <c r="E2112" s="98">
        <v>4.4047999999999998</v>
      </c>
    </row>
    <row r="2113" spans="1:5">
      <c r="A2113" s="98">
        <v>2113</v>
      </c>
      <c r="B2113" s="98">
        <v>0.84470000000000001</v>
      </c>
      <c r="C2113" s="98">
        <v>12</v>
      </c>
      <c r="D2113" s="98">
        <v>70</v>
      </c>
      <c r="E2113" s="98">
        <v>4.1216999999999997</v>
      </c>
    </row>
    <row r="2114" spans="1:5">
      <c r="A2114" s="98">
        <v>2114</v>
      </c>
      <c r="B2114" s="98">
        <v>0.85489999999999999</v>
      </c>
      <c r="C2114" s="98">
        <v>12</v>
      </c>
      <c r="D2114" s="98">
        <v>71</v>
      </c>
      <c r="E2114" s="98">
        <v>3.8193000000000001</v>
      </c>
    </row>
    <row r="2115" spans="1:5">
      <c r="A2115" s="98">
        <v>2115</v>
      </c>
      <c r="B2115" s="98">
        <v>0.85519999999999996</v>
      </c>
      <c r="C2115" s="98">
        <v>12</v>
      </c>
      <c r="D2115" s="98">
        <v>72</v>
      </c>
      <c r="E2115" s="98">
        <v>3.5055000000000001</v>
      </c>
    </row>
    <row r="2116" spans="1:5">
      <c r="A2116" s="98">
        <v>2116</v>
      </c>
      <c r="B2116" s="98">
        <v>0.84589999999999999</v>
      </c>
      <c r="C2116" s="98">
        <v>12</v>
      </c>
      <c r="D2116" s="98">
        <v>73</v>
      </c>
      <c r="E2116" s="98">
        <v>3.1877</v>
      </c>
    </row>
    <row r="2117" spans="1:5">
      <c r="A2117" s="98">
        <v>2117</v>
      </c>
      <c r="B2117" s="98">
        <v>0.82799999999999996</v>
      </c>
      <c r="C2117" s="98">
        <v>12</v>
      </c>
      <c r="D2117" s="98">
        <v>74</v>
      </c>
      <c r="E2117" s="98">
        <v>2.8719000000000001</v>
      </c>
    </row>
    <row r="2118" spans="1:5">
      <c r="A2118" s="98">
        <v>2118</v>
      </c>
      <c r="B2118" s="98">
        <v>0.80300000000000005</v>
      </c>
      <c r="C2118" s="98">
        <v>12</v>
      </c>
      <c r="D2118" s="98">
        <v>75</v>
      </c>
      <c r="E2118" s="98">
        <v>2.5634000000000001</v>
      </c>
    </row>
    <row r="2119" spans="1:5">
      <c r="A2119" s="98">
        <v>2119</v>
      </c>
      <c r="B2119" s="98">
        <v>0.77239999999999998</v>
      </c>
      <c r="C2119" s="98">
        <v>12</v>
      </c>
      <c r="D2119" s="98">
        <v>76</v>
      </c>
      <c r="E2119" s="98">
        <v>2.2660999999999998</v>
      </c>
    </row>
    <row r="2120" spans="1:5">
      <c r="A2120" s="98">
        <v>2120</v>
      </c>
      <c r="B2120" s="98">
        <v>0.9536</v>
      </c>
      <c r="C2120" s="98">
        <v>12</v>
      </c>
      <c r="D2120" s="98">
        <v>77</v>
      </c>
      <c r="E2120" s="98">
        <v>2.5007999999999999</v>
      </c>
    </row>
    <row r="2121" spans="1:5">
      <c r="A2121" s="98">
        <v>2121</v>
      </c>
      <c r="B2121" s="98">
        <v>1.1653</v>
      </c>
      <c r="C2121" s="98">
        <v>12</v>
      </c>
      <c r="D2121" s="98">
        <v>78</v>
      </c>
      <c r="E2121" s="98">
        <v>2.7572999999999999</v>
      </c>
    </row>
    <row r="2122" spans="1:5">
      <c r="A2122" s="98">
        <v>2122</v>
      </c>
      <c r="B2122" s="98">
        <v>1.3647</v>
      </c>
      <c r="C2122" s="98">
        <v>12</v>
      </c>
      <c r="D2122" s="98">
        <v>79</v>
      </c>
      <c r="E2122" s="98">
        <v>2.9478</v>
      </c>
    </row>
    <row r="2123" spans="1:5">
      <c r="A2123" s="98">
        <v>2123</v>
      </c>
      <c r="B2123" s="98">
        <v>1.5317000000000001</v>
      </c>
      <c r="C2123" s="98">
        <v>12</v>
      </c>
      <c r="D2123" s="98">
        <v>80</v>
      </c>
      <c r="E2123" s="98">
        <v>3.0528</v>
      </c>
    </row>
    <row r="2124" spans="1:5">
      <c r="A2124" s="98">
        <v>2124</v>
      </c>
      <c r="B2124" s="98">
        <v>0.15240000000000001</v>
      </c>
      <c r="C2124" s="98">
        <v>13</v>
      </c>
      <c r="D2124" s="98">
        <v>0</v>
      </c>
      <c r="E2124" s="98">
        <v>-1.8032999999999999</v>
      </c>
    </row>
    <row r="2125" spans="1:5">
      <c r="A2125" s="98">
        <v>2125</v>
      </c>
      <c r="B2125" s="98">
        <v>0.16039999999999999</v>
      </c>
      <c r="C2125" s="98">
        <v>13</v>
      </c>
      <c r="D2125" s="98">
        <v>1</v>
      </c>
      <c r="E2125" s="98">
        <v>-1.4381999999999999</v>
      </c>
    </row>
    <row r="2126" spans="1:5">
      <c r="A2126" s="98">
        <v>2126</v>
      </c>
      <c r="B2126" s="98">
        <v>0.17119999999999999</v>
      </c>
      <c r="C2126" s="98">
        <v>13</v>
      </c>
      <c r="D2126" s="98">
        <v>2</v>
      </c>
      <c r="E2126" s="98">
        <v>-1.0383</v>
      </c>
    </row>
    <row r="2127" spans="1:5">
      <c r="A2127" s="98">
        <v>2127</v>
      </c>
      <c r="B2127" s="98">
        <v>0.18509999999999999</v>
      </c>
      <c r="C2127" s="98">
        <v>13</v>
      </c>
      <c r="D2127" s="98">
        <v>3</v>
      </c>
      <c r="E2127" s="98">
        <v>-0.6028</v>
      </c>
    </row>
    <row r="2128" spans="1:5">
      <c r="A2128" s="98">
        <v>2128</v>
      </c>
      <c r="B2128" s="98">
        <v>0.20219999999999999</v>
      </c>
      <c r="C2128" s="98">
        <v>13</v>
      </c>
      <c r="D2128" s="98">
        <v>4</v>
      </c>
      <c r="E2128" s="98">
        <v>-0.1318</v>
      </c>
    </row>
    <row r="2129" spans="1:5">
      <c r="A2129" s="98">
        <v>2129</v>
      </c>
      <c r="B2129" s="98">
        <v>0.22259999999999999</v>
      </c>
      <c r="C2129" s="98">
        <v>13</v>
      </c>
      <c r="D2129" s="98">
        <v>5</v>
      </c>
      <c r="E2129" s="98">
        <v>0.3745</v>
      </c>
    </row>
    <row r="2130" spans="1:5">
      <c r="A2130" s="98">
        <v>2130</v>
      </c>
      <c r="B2130" s="98">
        <v>0.24629999999999999</v>
      </c>
      <c r="C2130" s="98">
        <v>13</v>
      </c>
      <c r="D2130" s="98">
        <v>6</v>
      </c>
      <c r="E2130" s="98">
        <v>0.91479999999999995</v>
      </c>
    </row>
    <row r="2131" spans="1:5">
      <c r="A2131" s="98">
        <v>2131</v>
      </c>
      <c r="B2131" s="98">
        <v>0.2732</v>
      </c>
      <c r="C2131" s="98">
        <v>13</v>
      </c>
      <c r="D2131" s="98">
        <v>7</v>
      </c>
      <c r="E2131" s="98">
        <v>1.4875</v>
      </c>
    </row>
    <row r="2132" spans="1:5">
      <c r="A2132" s="98">
        <v>2132</v>
      </c>
      <c r="B2132" s="98">
        <v>0.30320000000000003</v>
      </c>
      <c r="C2132" s="98">
        <v>13</v>
      </c>
      <c r="D2132" s="98">
        <v>8</v>
      </c>
      <c r="E2132" s="98">
        <v>2.09</v>
      </c>
    </row>
    <row r="2133" spans="1:5">
      <c r="A2133" s="98">
        <v>2133</v>
      </c>
      <c r="B2133" s="98">
        <v>0.33610000000000001</v>
      </c>
      <c r="C2133" s="98">
        <v>13</v>
      </c>
      <c r="D2133" s="98">
        <v>9</v>
      </c>
      <c r="E2133" s="98">
        <v>2.7187000000000001</v>
      </c>
    </row>
    <row r="2134" spans="1:5">
      <c r="A2134" s="98">
        <v>2134</v>
      </c>
      <c r="B2134" s="98">
        <v>0.37159999999999999</v>
      </c>
      <c r="C2134" s="98">
        <v>13</v>
      </c>
      <c r="D2134" s="98">
        <v>10</v>
      </c>
      <c r="E2134" s="98">
        <v>3.3694999999999999</v>
      </c>
    </row>
    <row r="2135" spans="1:5">
      <c r="A2135" s="98">
        <v>2135</v>
      </c>
      <c r="B2135" s="98">
        <v>0.40910000000000002</v>
      </c>
      <c r="C2135" s="98">
        <v>13</v>
      </c>
      <c r="D2135" s="98">
        <v>11</v>
      </c>
      <c r="E2135" s="98">
        <v>4.0370999999999997</v>
      </c>
    </row>
    <row r="2136" spans="1:5">
      <c r="A2136" s="98">
        <v>2136</v>
      </c>
      <c r="B2136" s="98">
        <v>0.44829999999999998</v>
      </c>
      <c r="C2136" s="98">
        <v>13</v>
      </c>
      <c r="D2136" s="98">
        <v>12</v>
      </c>
      <c r="E2136" s="98">
        <v>4.7156000000000002</v>
      </c>
    </row>
    <row r="2137" spans="1:5">
      <c r="A2137" s="98">
        <v>2137</v>
      </c>
      <c r="B2137" s="98">
        <v>0.48859999999999998</v>
      </c>
      <c r="C2137" s="98">
        <v>13</v>
      </c>
      <c r="D2137" s="98">
        <v>13</v>
      </c>
      <c r="E2137" s="98">
        <v>5.3981000000000003</v>
      </c>
    </row>
    <row r="2138" spans="1:5">
      <c r="A2138" s="98">
        <v>2138</v>
      </c>
      <c r="B2138" s="98">
        <v>0.52969999999999995</v>
      </c>
      <c r="C2138" s="98">
        <v>13</v>
      </c>
      <c r="D2138" s="98">
        <v>14</v>
      </c>
      <c r="E2138" s="98">
        <v>6.0772000000000004</v>
      </c>
    </row>
    <row r="2139" spans="1:5">
      <c r="A2139" s="98">
        <v>2139</v>
      </c>
      <c r="B2139" s="98">
        <v>0.57089999999999996</v>
      </c>
      <c r="C2139" s="98">
        <v>13</v>
      </c>
      <c r="D2139" s="98">
        <v>15</v>
      </c>
      <c r="E2139" s="98">
        <v>6.7450999999999999</v>
      </c>
    </row>
    <row r="2140" spans="1:5">
      <c r="A2140" s="98">
        <v>2140</v>
      </c>
      <c r="B2140" s="98">
        <v>0.6119</v>
      </c>
      <c r="C2140" s="98">
        <v>13</v>
      </c>
      <c r="D2140" s="98">
        <v>16</v>
      </c>
      <c r="E2140" s="98">
        <v>7.3939000000000004</v>
      </c>
    </row>
    <row r="2141" spans="1:5">
      <c r="A2141" s="98">
        <v>2141</v>
      </c>
      <c r="B2141" s="98">
        <v>0.65229999999999999</v>
      </c>
      <c r="C2141" s="98">
        <v>13</v>
      </c>
      <c r="D2141" s="98">
        <v>17</v>
      </c>
      <c r="E2141" s="98">
        <v>8.0154999999999994</v>
      </c>
    </row>
    <row r="2142" spans="1:5">
      <c r="A2142" s="98">
        <v>2142</v>
      </c>
      <c r="B2142" s="98">
        <v>0.69189999999999996</v>
      </c>
      <c r="C2142" s="98">
        <v>13</v>
      </c>
      <c r="D2142" s="98">
        <v>18</v>
      </c>
      <c r="E2142" s="98">
        <v>8.6028000000000002</v>
      </c>
    </row>
    <row r="2143" spans="1:5">
      <c r="A2143" s="98">
        <v>2143</v>
      </c>
      <c r="B2143" s="98">
        <v>0.73040000000000005</v>
      </c>
      <c r="C2143" s="98">
        <v>13</v>
      </c>
      <c r="D2143" s="98">
        <v>19</v>
      </c>
      <c r="E2143" s="98">
        <v>9.1491000000000007</v>
      </c>
    </row>
    <row r="2144" spans="1:5">
      <c r="A2144" s="98">
        <v>2144</v>
      </c>
      <c r="B2144" s="98">
        <v>0.76770000000000005</v>
      </c>
      <c r="C2144" s="98">
        <v>13</v>
      </c>
      <c r="D2144" s="98">
        <v>20</v>
      </c>
      <c r="E2144" s="98">
        <v>9.6488999999999994</v>
      </c>
    </row>
    <row r="2145" spans="1:5">
      <c r="A2145" s="98">
        <v>2145</v>
      </c>
      <c r="B2145" s="98">
        <v>0.80359999999999998</v>
      </c>
      <c r="C2145" s="98">
        <v>13</v>
      </c>
      <c r="D2145" s="98">
        <v>21</v>
      </c>
      <c r="E2145" s="98">
        <v>10.098000000000001</v>
      </c>
    </row>
    <row r="2146" spans="1:5">
      <c r="A2146" s="98">
        <v>2146</v>
      </c>
      <c r="B2146" s="98">
        <v>0.83809999999999996</v>
      </c>
      <c r="C2146" s="98">
        <v>13</v>
      </c>
      <c r="D2146" s="98">
        <v>22</v>
      </c>
      <c r="E2146" s="98">
        <v>10.4937</v>
      </c>
    </row>
    <row r="2147" spans="1:5">
      <c r="A2147" s="98">
        <v>2147</v>
      </c>
      <c r="B2147" s="98">
        <v>0.871</v>
      </c>
      <c r="C2147" s="98">
        <v>13</v>
      </c>
      <c r="D2147" s="98">
        <v>23</v>
      </c>
      <c r="E2147" s="98">
        <v>10.8344</v>
      </c>
    </row>
    <row r="2148" spans="1:5">
      <c r="A2148" s="98">
        <v>2148</v>
      </c>
      <c r="B2148" s="98">
        <v>0.90249999999999997</v>
      </c>
      <c r="C2148" s="98">
        <v>13</v>
      </c>
      <c r="D2148" s="98">
        <v>24</v>
      </c>
      <c r="E2148" s="98">
        <v>11.120100000000001</v>
      </c>
    </row>
    <row r="2149" spans="1:5">
      <c r="A2149" s="98">
        <v>2149</v>
      </c>
      <c r="B2149" s="98">
        <v>0.93230000000000002</v>
      </c>
      <c r="C2149" s="98">
        <v>13</v>
      </c>
      <c r="D2149" s="98">
        <v>25</v>
      </c>
      <c r="E2149" s="98">
        <v>11.351800000000001</v>
      </c>
    </row>
    <row r="2150" spans="1:5">
      <c r="A2150" s="98">
        <v>2150</v>
      </c>
      <c r="B2150" s="98">
        <v>0.96050000000000002</v>
      </c>
      <c r="C2150" s="98">
        <v>13</v>
      </c>
      <c r="D2150" s="98">
        <v>26</v>
      </c>
      <c r="E2150" s="98">
        <v>11.531599999999999</v>
      </c>
    </row>
    <row r="2151" spans="1:5">
      <c r="A2151" s="98">
        <v>2151</v>
      </c>
      <c r="B2151" s="98">
        <v>0.98709999999999998</v>
      </c>
      <c r="C2151" s="98">
        <v>13</v>
      </c>
      <c r="D2151" s="98">
        <v>27</v>
      </c>
      <c r="E2151" s="98">
        <v>11.6624</v>
      </c>
    </row>
    <row r="2152" spans="1:5">
      <c r="A2152" s="98">
        <v>2152</v>
      </c>
      <c r="B2152" s="98">
        <v>1.0122</v>
      </c>
      <c r="C2152" s="98">
        <v>13</v>
      </c>
      <c r="D2152" s="98">
        <v>28</v>
      </c>
      <c r="E2152" s="98">
        <v>11.747400000000001</v>
      </c>
    </row>
    <row r="2153" spans="1:5">
      <c r="A2153" s="98">
        <v>2153</v>
      </c>
      <c r="B2153" s="98">
        <v>1.0356000000000001</v>
      </c>
      <c r="C2153" s="98">
        <v>13</v>
      </c>
      <c r="D2153" s="98">
        <v>29</v>
      </c>
      <c r="E2153" s="98">
        <v>11.7906</v>
      </c>
    </row>
    <row r="2154" spans="1:5">
      <c r="A2154" s="98">
        <v>2154</v>
      </c>
      <c r="B2154" s="98">
        <v>1.0576000000000001</v>
      </c>
      <c r="C2154" s="98">
        <v>13</v>
      </c>
      <c r="D2154" s="98">
        <v>30</v>
      </c>
      <c r="E2154" s="98">
        <v>11.7958</v>
      </c>
    </row>
    <row r="2155" spans="1:5">
      <c r="A2155" s="98">
        <v>2155</v>
      </c>
      <c r="B2155" s="98">
        <v>1.1734</v>
      </c>
      <c r="C2155" s="98">
        <v>13</v>
      </c>
      <c r="D2155" s="98">
        <v>31</v>
      </c>
      <c r="E2155" s="98">
        <v>12.650499999999999</v>
      </c>
    </row>
    <row r="2156" spans="1:5">
      <c r="A2156" s="98">
        <v>2156</v>
      </c>
      <c r="B2156" s="98">
        <v>1.264</v>
      </c>
      <c r="C2156" s="98">
        <v>13</v>
      </c>
      <c r="D2156" s="98">
        <v>32</v>
      </c>
      <c r="E2156" s="98">
        <v>13.234500000000001</v>
      </c>
    </row>
    <row r="2157" spans="1:5">
      <c r="A2157" s="98">
        <v>2157</v>
      </c>
      <c r="B2157" s="98">
        <v>1.3801000000000001</v>
      </c>
      <c r="C2157" s="98">
        <v>13</v>
      </c>
      <c r="D2157" s="98">
        <v>33</v>
      </c>
      <c r="E2157" s="98">
        <v>14.2499</v>
      </c>
    </row>
    <row r="2158" spans="1:5">
      <c r="A2158" s="98">
        <v>2158</v>
      </c>
      <c r="B2158" s="98">
        <v>1.4903</v>
      </c>
      <c r="C2158" s="98">
        <v>13</v>
      </c>
      <c r="D2158" s="98">
        <v>34</v>
      </c>
      <c r="E2158" s="98">
        <v>14.911300000000001</v>
      </c>
    </row>
    <row r="2159" spans="1:5">
      <c r="A2159" s="98">
        <v>2159</v>
      </c>
      <c r="B2159" s="98">
        <v>1.6339999999999999</v>
      </c>
      <c r="C2159" s="98">
        <v>13</v>
      </c>
      <c r="D2159" s="98">
        <v>35</v>
      </c>
      <c r="E2159" s="98">
        <v>15.2967</v>
      </c>
    </row>
    <row r="2160" spans="1:5">
      <c r="A2160" s="98">
        <v>2160</v>
      </c>
      <c r="B2160" s="98">
        <v>2.1126999999999998</v>
      </c>
      <c r="C2160" s="98">
        <v>13</v>
      </c>
      <c r="D2160" s="98">
        <v>36</v>
      </c>
      <c r="E2160" s="98">
        <v>16.4526</v>
      </c>
    </row>
    <row r="2161" spans="1:5">
      <c r="A2161" s="98">
        <v>2161</v>
      </c>
      <c r="B2161" s="98">
        <v>2.5453000000000001</v>
      </c>
      <c r="C2161" s="98">
        <v>13</v>
      </c>
      <c r="D2161" s="98">
        <v>37</v>
      </c>
      <c r="E2161" s="98">
        <v>16.872299999999999</v>
      </c>
    </row>
    <row r="2162" spans="1:5">
      <c r="A2162" s="98">
        <v>2162</v>
      </c>
      <c r="B2162" s="98">
        <v>2.6551999999999998</v>
      </c>
      <c r="C2162" s="98">
        <v>13</v>
      </c>
      <c r="D2162" s="98">
        <v>38</v>
      </c>
      <c r="E2162" s="98">
        <v>16.204499999999999</v>
      </c>
    </row>
    <row r="2163" spans="1:5">
      <c r="A2163" s="98">
        <v>2163</v>
      </c>
      <c r="B2163" s="98">
        <v>2.5990000000000002</v>
      </c>
      <c r="C2163" s="98">
        <v>13</v>
      </c>
      <c r="D2163" s="98">
        <v>39</v>
      </c>
      <c r="E2163" s="98">
        <v>15.1281</v>
      </c>
    </row>
    <row r="2164" spans="1:5">
      <c r="A2164" s="98">
        <v>2164</v>
      </c>
      <c r="B2164" s="98">
        <v>2.0042</v>
      </c>
      <c r="C2164" s="98">
        <v>13</v>
      </c>
      <c r="D2164" s="98">
        <v>40</v>
      </c>
      <c r="E2164" s="98">
        <v>14.4369</v>
      </c>
    </row>
    <row r="2165" spans="1:5">
      <c r="A2165" s="98">
        <v>2165</v>
      </c>
      <c r="B2165" s="98">
        <v>1.4661</v>
      </c>
      <c r="C2165" s="98">
        <v>13</v>
      </c>
      <c r="D2165" s="98">
        <v>41</v>
      </c>
      <c r="E2165" s="98">
        <v>13.365500000000001</v>
      </c>
    </row>
    <row r="2166" spans="1:5">
      <c r="A2166" s="98">
        <v>2166</v>
      </c>
      <c r="B2166" s="98">
        <v>1.036</v>
      </c>
      <c r="C2166" s="98">
        <v>13</v>
      </c>
      <c r="D2166" s="98">
        <v>42</v>
      </c>
      <c r="E2166" s="98">
        <v>12.043900000000001</v>
      </c>
    </row>
    <row r="2167" spans="1:5">
      <c r="A2167" s="98">
        <v>2167</v>
      </c>
      <c r="B2167" s="98">
        <v>1.1708000000000001</v>
      </c>
      <c r="C2167" s="98">
        <v>13</v>
      </c>
      <c r="D2167" s="98">
        <v>43</v>
      </c>
      <c r="E2167" s="98">
        <v>12.8477</v>
      </c>
    </row>
    <row r="2168" spans="1:5">
      <c r="A2168" s="98">
        <v>2168</v>
      </c>
      <c r="B2168" s="98">
        <v>1.3106</v>
      </c>
      <c r="C2168" s="98">
        <v>13</v>
      </c>
      <c r="D2168" s="98">
        <v>44</v>
      </c>
      <c r="E2168" s="98">
        <v>13.6412</v>
      </c>
    </row>
    <row r="2169" spans="1:5">
      <c r="A2169" s="98">
        <v>2169</v>
      </c>
      <c r="B2169" s="98">
        <v>1.4519</v>
      </c>
      <c r="C2169" s="98">
        <v>13</v>
      </c>
      <c r="D2169" s="98">
        <v>45</v>
      </c>
      <c r="E2169" s="98">
        <v>14.413399999999999</v>
      </c>
    </row>
    <row r="2170" spans="1:5">
      <c r="A2170" s="98">
        <v>2170</v>
      </c>
      <c r="B2170" s="98">
        <v>1.591</v>
      </c>
      <c r="C2170" s="98">
        <v>13</v>
      </c>
      <c r="D2170" s="98">
        <v>46</v>
      </c>
      <c r="E2170" s="98">
        <v>15.1531</v>
      </c>
    </row>
    <row r="2171" spans="1:5">
      <c r="A2171" s="98">
        <v>2171</v>
      </c>
      <c r="B2171" s="98">
        <v>1.724</v>
      </c>
      <c r="C2171" s="98">
        <v>13</v>
      </c>
      <c r="D2171" s="98">
        <v>47</v>
      </c>
      <c r="E2171" s="98">
        <v>15.848800000000001</v>
      </c>
    </row>
    <row r="2172" spans="1:5">
      <c r="A2172" s="98">
        <v>2172</v>
      </c>
      <c r="B2172" s="98">
        <v>1.8472</v>
      </c>
      <c r="C2172" s="98">
        <v>13</v>
      </c>
      <c r="D2172" s="98">
        <v>48</v>
      </c>
      <c r="E2172" s="98">
        <v>16.4895</v>
      </c>
    </row>
    <row r="2173" spans="1:5">
      <c r="A2173" s="98">
        <v>2173</v>
      </c>
      <c r="B2173" s="98">
        <v>1.9575</v>
      </c>
      <c r="C2173" s="98">
        <v>13</v>
      </c>
      <c r="D2173" s="98">
        <v>49</v>
      </c>
      <c r="E2173" s="98">
        <v>17.064599999999999</v>
      </c>
    </row>
    <row r="2174" spans="1:5">
      <c r="A2174" s="98">
        <v>2174</v>
      </c>
      <c r="B2174" s="98">
        <v>2.0522999999999998</v>
      </c>
      <c r="C2174" s="98">
        <v>13</v>
      </c>
      <c r="D2174" s="98">
        <v>50</v>
      </c>
      <c r="E2174" s="98">
        <v>17.564399999999999</v>
      </c>
    </row>
    <row r="2175" spans="1:5">
      <c r="A2175" s="98">
        <v>2175</v>
      </c>
      <c r="B2175" s="98">
        <v>2.1303999999999998</v>
      </c>
      <c r="C2175" s="98">
        <v>13</v>
      </c>
      <c r="D2175" s="98">
        <v>51</v>
      </c>
      <c r="E2175" s="98">
        <v>17.980699999999999</v>
      </c>
    </row>
    <row r="2176" spans="1:5">
      <c r="A2176" s="98">
        <v>2176</v>
      </c>
      <c r="B2176" s="98">
        <v>2.1911999999999998</v>
      </c>
      <c r="C2176" s="98">
        <v>13</v>
      </c>
      <c r="D2176" s="98">
        <v>52</v>
      </c>
      <c r="E2176" s="98">
        <v>18.306799999999999</v>
      </c>
    </row>
    <row r="2177" spans="1:5">
      <c r="A2177" s="98">
        <v>2177</v>
      </c>
      <c r="B2177" s="98">
        <v>2.2355999999999998</v>
      </c>
      <c r="C2177" s="98">
        <v>13</v>
      </c>
      <c r="D2177" s="98">
        <v>53</v>
      </c>
      <c r="E2177" s="98">
        <v>18.538599999999999</v>
      </c>
    </row>
    <row r="2178" spans="1:5">
      <c r="A2178" s="98">
        <v>2178</v>
      </c>
      <c r="B2178" s="98">
        <v>2.2650999999999999</v>
      </c>
      <c r="C2178" s="98">
        <v>13</v>
      </c>
      <c r="D2178" s="98">
        <v>54</v>
      </c>
      <c r="E2178" s="98">
        <v>18.674399999999999</v>
      </c>
    </row>
    <row r="2179" spans="1:5">
      <c r="A2179" s="98">
        <v>2179</v>
      </c>
      <c r="B2179" s="98">
        <v>2.2816999999999998</v>
      </c>
      <c r="C2179" s="98">
        <v>13</v>
      </c>
      <c r="D2179" s="98">
        <v>55</v>
      </c>
      <c r="E2179" s="98">
        <v>18.715199999999999</v>
      </c>
    </row>
    <row r="2180" spans="1:5">
      <c r="A2180" s="98">
        <v>2180</v>
      </c>
      <c r="B2180" s="98">
        <v>2.2881</v>
      </c>
      <c r="C2180" s="98">
        <v>13</v>
      </c>
      <c r="D2180" s="98">
        <v>56</v>
      </c>
      <c r="E2180" s="98">
        <v>18.6648</v>
      </c>
    </row>
    <row r="2181" spans="1:5">
      <c r="A2181" s="98">
        <v>2181</v>
      </c>
      <c r="B2181" s="98">
        <v>2.2869000000000002</v>
      </c>
      <c r="C2181" s="98">
        <v>13</v>
      </c>
      <c r="D2181" s="98">
        <v>57</v>
      </c>
      <c r="E2181" s="98">
        <v>18.529299999999999</v>
      </c>
    </row>
    <row r="2182" spans="1:5">
      <c r="A2182" s="98">
        <v>2182</v>
      </c>
      <c r="B2182" s="98">
        <v>2.2803</v>
      </c>
      <c r="C2182" s="98">
        <v>13</v>
      </c>
      <c r="D2182" s="98">
        <v>58</v>
      </c>
      <c r="E2182" s="98">
        <v>18.316600000000001</v>
      </c>
    </row>
    <row r="2183" spans="1:5">
      <c r="A2183" s="98">
        <v>2183</v>
      </c>
      <c r="B2183" s="98">
        <v>2.2707000000000002</v>
      </c>
      <c r="C2183" s="98">
        <v>13</v>
      </c>
      <c r="D2183" s="98">
        <v>59</v>
      </c>
      <c r="E2183" s="98">
        <v>18.0364</v>
      </c>
    </row>
    <row r="2184" spans="1:5">
      <c r="A2184" s="98">
        <v>2184</v>
      </c>
      <c r="B2184" s="98">
        <v>2.3715999999999999</v>
      </c>
      <c r="C2184" s="98">
        <v>13</v>
      </c>
      <c r="D2184" s="98">
        <v>60</v>
      </c>
      <c r="E2184" s="98">
        <v>18.970400000000001</v>
      </c>
    </row>
    <row r="2185" spans="1:5">
      <c r="A2185" s="98">
        <v>2185</v>
      </c>
      <c r="B2185" s="98">
        <v>2.4539</v>
      </c>
      <c r="C2185" s="98">
        <v>13</v>
      </c>
      <c r="D2185" s="98">
        <v>61</v>
      </c>
      <c r="E2185" s="98">
        <v>19.2087</v>
      </c>
    </row>
    <row r="2186" spans="1:5">
      <c r="A2186" s="98">
        <v>2186</v>
      </c>
      <c r="B2186" s="98">
        <v>2.4611000000000001</v>
      </c>
      <c r="C2186" s="98">
        <v>13</v>
      </c>
      <c r="D2186" s="98">
        <v>62</v>
      </c>
      <c r="E2186" s="98">
        <v>19.549499999999998</v>
      </c>
    </row>
    <row r="2187" spans="1:5">
      <c r="A2187" s="98">
        <v>2187</v>
      </c>
      <c r="B2187" s="98">
        <v>2.4544999999999999</v>
      </c>
      <c r="C2187" s="98">
        <v>13</v>
      </c>
      <c r="D2187" s="98">
        <v>63</v>
      </c>
      <c r="E2187" s="98">
        <v>19.7468</v>
      </c>
    </row>
    <row r="2188" spans="1:5">
      <c r="A2188" s="98">
        <v>2188</v>
      </c>
      <c r="B2188" s="98">
        <v>2.4329999999999998</v>
      </c>
      <c r="C2188" s="98">
        <v>13</v>
      </c>
      <c r="D2188" s="98">
        <v>64</v>
      </c>
      <c r="E2188" s="98">
        <v>19.781199999999998</v>
      </c>
    </row>
    <row r="2189" spans="1:5">
      <c r="A2189" s="98">
        <v>2189</v>
      </c>
      <c r="B2189" s="98">
        <v>2.3957999999999999</v>
      </c>
      <c r="C2189" s="98">
        <v>13</v>
      </c>
      <c r="D2189" s="98">
        <v>65</v>
      </c>
      <c r="E2189" s="98">
        <v>19.639600000000002</v>
      </c>
    </row>
    <row r="2190" spans="1:5">
      <c r="A2190" s="98">
        <v>2190</v>
      </c>
      <c r="B2190" s="98">
        <v>2.3431999999999999</v>
      </c>
      <c r="C2190" s="98">
        <v>13</v>
      </c>
      <c r="D2190" s="98">
        <v>66</v>
      </c>
      <c r="E2190" s="98">
        <v>19.318100000000001</v>
      </c>
    </row>
    <row r="2191" spans="1:5">
      <c r="A2191" s="98">
        <v>2191</v>
      </c>
      <c r="B2191" s="98">
        <v>2.2757999999999998</v>
      </c>
      <c r="C2191" s="98">
        <v>13</v>
      </c>
      <c r="D2191" s="98">
        <v>67</v>
      </c>
      <c r="E2191" s="98">
        <v>18.822600000000001</v>
      </c>
    </row>
    <row r="2192" spans="1:5">
      <c r="A2192" s="98">
        <v>2192</v>
      </c>
      <c r="B2192" s="98">
        <v>2.1951999999999998</v>
      </c>
      <c r="C2192" s="98">
        <v>13</v>
      </c>
      <c r="D2192" s="98">
        <v>68</v>
      </c>
      <c r="E2192" s="98">
        <v>18.168900000000001</v>
      </c>
    </row>
    <row r="2193" spans="1:5">
      <c r="A2193" s="98">
        <v>2193</v>
      </c>
      <c r="B2193" s="98">
        <v>2.1036999999999999</v>
      </c>
      <c r="C2193" s="98">
        <v>13</v>
      </c>
      <c r="D2193" s="98">
        <v>69</v>
      </c>
      <c r="E2193" s="98">
        <v>17.3813</v>
      </c>
    </row>
    <row r="2194" spans="1:5">
      <c r="A2194" s="98">
        <v>2194</v>
      </c>
      <c r="B2194" s="98">
        <v>2.0042</v>
      </c>
      <c r="C2194" s="98">
        <v>13</v>
      </c>
      <c r="D2194" s="98">
        <v>70</v>
      </c>
      <c r="E2194" s="98">
        <v>16.4894</v>
      </c>
    </row>
    <row r="2195" spans="1:5">
      <c r="A2195" s="98">
        <v>2195</v>
      </c>
      <c r="B2195" s="98">
        <v>1.9305000000000001</v>
      </c>
      <c r="C2195" s="98">
        <v>13</v>
      </c>
      <c r="D2195" s="98">
        <v>71</v>
      </c>
      <c r="E2195" s="98">
        <v>15.6195</v>
      </c>
    </row>
    <row r="2196" spans="1:5">
      <c r="A2196" s="98">
        <v>2196</v>
      </c>
      <c r="B2196" s="98">
        <v>1.8122</v>
      </c>
      <c r="C2196" s="98">
        <v>13</v>
      </c>
      <c r="D2196" s="98">
        <v>72</v>
      </c>
      <c r="E2196" s="98">
        <v>14.962</v>
      </c>
    </row>
    <row r="2197" spans="1:5">
      <c r="A2197" s="98">
        <v>2197</v>
      </c>
      <c r="B2197" s="98">
        <v>0.31819999999999998</v>
      </c>
      <c r="C2197" s="98">
        <v>14</v>
      </c>
      <c r="D2197" s="98">
        <v>0</v>
      </c>
      <c r="E2197" s="98">
        <v>6.8406000000000002</v>
      </c>
    </row>
    <row r="2198" spans="1:5">
      <c r="A2198" s="98">
        <v>2198</v>
      </c>
      <c r="B2198" s="98">
        <v>0.29049999999999998</v>
      </c>
      <c r="C2198" s="98">
        <v>14</v>
      </c>
      <c r="D2198" s="98">
        <v>1</v>
      </c>
      <c r="E2198" s="98">
        <v>6.7038000000000002</v>
      </c>
    </row>
    <row r="2199" spans="1:5">
      <c r="A2199" s="98">
        <v>2199</v>
      </c>
      <c r="B2199" s="98">
        <v>0.33250000000000002</v>
      </c>
      <c r="C2199" s="98">
        <v>14</v>
      </c>
      <c r="D2199" s="98">
        <v>2</v>
      </c>
      <c r="E2199" s="98">
        <v>7.3738999999999999</v>
      </c>
    </row>
    <row r="2200" spans="1:5">
      <c r="A2200" s="98">
        <v>2200</v>
      </c>
      <c r="B2200" s="98">
        <v>0.38030000000000003</v>
      </c>
      <c r="C2200" s="98">
        <v>14</v>
      </c>
      <c r="D2200" s="98">
        <v>3</v>
      </c>
      <c r="E2200" s="98">
        <v>8.0761000000000003</v>
      </c>
    </row>
    <row r="2201" spans="1:5">
      <c r="A2201" s="98">
        <v>2201</v>
      </c>
      <c r="B2201" s="98">
        <v>0.43390000000000001</v>
      </c>
      <c r="C2201" s="98">
        <v>14</v>
      </c>
      <c r="D2201" s="98">
        <v>4</v>
      </c>
      <c r="E2201" s="98">
        <v>8.8066999999999993</v>
      </c>
    </row>
    <row r="2202" spans="1:5">
      <c r="A2202" s="98">
        <v>2202</v>
      </c>
      <c r="B2202" s="98">
        <v>0.49340000000000001</v>
      </c>
      <c r="C2202" s="98">
        <v>14</v>
      </c>
      <c r="D2202" s="98">
        <v>5</v>
      </c>
      <c r="E2202" s="98">
        <v>9.5612999999999992</v>
      </c>
    </row>
    <row r="2203" spans="1:5">
      <c r="A2203" s="98">
        <v>2203</v>
      </c>
      <c r="B2203" s="98">
        <v>0.55859999999999999</v>
      </c>
      <c r="C2203" s="98">
        <v>14</v>
      </c>
      <c r="D2203" s="98">
        <v>6</v>
      </c>
      <c r="E2203" s="98">
        <v>10.3339</v>
      </c>
    </row>
    <row r="2204" spans="1:5">
      <c r="A2204" s="98">
        <v>2204</v>
      </c>
      <c r="B2204" s="98">
        <v>0.62939999999999996</v>
      </c>
      <c r="C2204" s="98">
        <v>14</v>
      </c>
      <c r="D2204" s="98">
        <v>7</v>
      </c>
      <c r="E2204" s="98">
        <v>11.117599999999999</v>
      </c>
    </row>
    <row r="2205" spans="1:5">
      <c r="A2205" s="98">
        <v>2205</v>
      </c>
      <c r="B2205" s="98">
        <v>0.70530000000000004</v>
      </c>
      <c r="C2205" s="98">
        <v>14</v>
      </c>
      <c r="D2205" s="98">
        <v>8</v>
      </c>
      <c r="E2205" s="98">
        <v>11.904299999999999</v>
      </c>
    </row>
    <row r="2206" spans="1:5">
      <c r="A2206" s="98">
        <v>2206</v>
      </c>
      <c r="B2206" s="98">
        <v>0.78559999999999997</v>
      </c>
      <c r="C2206" s="98">
        <v>14</v>
      </c>
      <c r="D2206" s="98">
        <v>9</v>
      </c>
      <c r="E2206" s="98">
        <v>12.684799999999999</v>
      </c>
    </row>
    <row r="2207" spans="1:5">
      <c r="A2207" s="98">
        <v>2207</v>
      </c>
      <c r="B2207" s="98">
        <v>0.86960000000000004</v>
      </c>
      <c r="C2207" s="98">
        <v>14</v>
      </c>
      <c r="D2207" s="98">
        <v>10</v>
      </c>
      <c r="E2207" s="98">
        <v>13.4496</v>
      </c>
    </row>
    <row r="2208" spans="1:5">
      <c r="A2208" s="98">
        <v>2208</v>
      </c>
      <c r="B2208" s="98">
        <v>0.95630000000000004</v>
      </c>
      <c r="C2208" s="98">
        <v>14</v>
      </c>
      <c r="D2208" s="98">
        <v>11</v>
      </c>
      <c r="E2208" s="98">
        <v>14.1884</v>
      </c>
    </row>
    <row r="2209" spans="1:5">
      <c r="A2209" s="98">
        <v>2209</v>
      </c>
      <c r="B2209" s="98">
        <v>1.0447</v>
      </c>
      <c r="C2209" s="98">
        <v>14</v>
      </c>
      <c r="D2209" s="98">
        <v>12</v>
      </c>
      <c r="E2209" s="98">
        <v>14.891</v>
      </c>
    </row>
    <row r="2210" spans="1:5">
      <c r="A2210" s="98">
        <v>2210</v>
      </c>
      <c r="B2210" s="98">
        <v>1.1335999999999999</v>
      </c>
      <c r="C2210" s="98">
        <v>14</v>
      </c>
      <c r="D2210" s="98">
        <v>13</v>
      </c>
      <c r="E2210" s="98">
        <v>15.547800000000001</v>
      </c>
    </row>
    <row r="2211" spans="1:5">
      <c r="A2211" s="98">
        <v>2211</v>
      </c>
      <c r="B2211" s="98">
        <v>1.2219</v>
      </c>
      <c r="C2211" s="98">
        <v>14</v>
      </c>
      <c r="D2211" s="98">
        <v>14</v>
      </c>
      <c r="E2211" s="98">
        <v>16.149699999999999</v>
      </c>
    </row>
    <row r="2212" spans="1:5">
      <c r="A2212" s="98">
        <v>2212</v>
      </c>
      <c r="B2212" s="98">
        <v>1.3084</v>
      </c>
      <c r="C2212" s="98">
        <v>14</v>
      </c>
      <c r="D2212" s="98">
        <v>15</v>
      </c>
      <c r="E2212" s="98">
        <v>16.689</v>
      </c>
    </row>
    <row r="2213" spans="1:5">
      <c r="A2213" s="98">
        <v>2213</v>
      </c>
      <c r="B2213" s="98">
        <v>1.3922000000000001</v>
      </c>
      <c r="C2213" s="98">
        <v>14</v>
      </c>
      <c r="D2213" s="98">
        <v>16</v>
      </c>
      <c r="E2213" s="98">
        <v>17.159700000000001</v>
      </c>
    </row>
    <row r="2214" spans="1:5">
      <c r="A2214" s="98">
        <v>2214</v>
      </c>
      <c r="B2214" s="98">
        <v>1.4722999999999999</v>
      </c>
      <c r="C2214" s="98">
        <v>14</v>
      </c>
      <c r="D2214" s="98">
        <v>17</v>
      </c>
      <c r="E2214" s="98">
        <v>17.557300000000001</v>
      </c>
    </row>
    <row r="2215" spans="1:5">
      <c r="A2215" s="98">
        <v>2215</v>
      </c>
      <c r="B2215" s="98">
        <v>1.548</v>
      </c>
      <c r="C2215" s="98">
        <v>14</v>
      </c>
      <c r="D2215" s="98">
        <v>18</v>
      </c>
      <c r="E2215" s="98">
        <v>17.879300000000001</v>
      </c>
    </row>
    <row r="2216" spans="1:5">
      <c r="A2216" s="98">
        <v>2216</v>
      </c>
      <c r="B2216" s="98">
        <v>1.6189</v>
      </c>
      <c r="C2216" s="98">
        <v>14</v>
      </c>
      <c r="D2216" s="98">
        <v>19</v>
      </c>
      <c r="E2216" s="98">
        <v>18.125</v>
      </c>
    </row>
    <row r="2217" spans="1:5">
      <c r="A2217" s="98">
        <v>2217</v>
      </c>
      <c r="B2217" s="98">
        <v>1.6845000000000001</v>
      </c>
      <c r="C2217" s="98">
        <v>14</v>
      </c>
      <c r="D2217" s="98">
        <v>20</v>
      </c>
      <c r="E2217" s="98">
        <v>18.295400000000001</v>
      </c>
    </row>
    <row r="2218" spans="1:5">
      <c r="A2218" s="98">
        <v>2218</v>
      </c>
      <c r="B2218" s="98">
        <v>1.7446999999999999</v>
      </c>
      <c r="C2218" s="98">
        <v>14</v>
      </c>
      <c r="D2218" s="98">
        <v>21</v>
      </c>
      <c r="E2218" s="98">
        <v>18.3933</v>
      </c>
    </row>
    <row r="2219" spans="1:5">
      <c r="A2219" s="98">
        <v>2219</v>
      </c>
      <c r="B2219" s="98">
        <v>1.7995000000000001</v>
      </c>
      <c r="C2219" s="98">
        <v>14</v>
      </c>
      <c r="D2219" s="98">
        <v>22</v>
      </c>
      <c r="E2219" s="98">
        <v>18.4223</v>
      </c>
    </row>
    <row r="2220" spans="1:5">
      <c r="A2220" s="98">
        <v>2220</v>
      </c>
      <c r="B2220" s="98">
        <v>1.8489</v>
      </c>
      <c r="C2220" s="98">
        <v>14</v>
      </c>
      <c r="D2220" s="98">
        <v>23</v>
      </c>
      <c r="E2220" s="98">
        <v>18.387499999999999</v>
      </c>
    </row>
    <row r="2221" spans="1:5">
      <c r="A2221" s="98">
        <v>2221</v>
      </c>
      <c r="B2221" s="98">
        <v>1.8932</v>
      </c>
      <c r="C2221" s="98">
        <v>14</v>
      </c>
      <c r="D2221" s="98">
        <v>24</v>
      </c>
      <c r="E2221" s="98">
        <v>18.294499999999999</v>
      </c>
    </row>
    <row r="2222" spans="1:5">
      <c r="A2222" s="98">
        <v>2222</v>
      </c>
      <c r="B2222" s="98">
        <v>1.9325000000000001</v>
      </c>
      <c r="C2222" s="98">
        <v>14</v>
      </c>
      <c r="D2222" s="98">
        <v>25</v>
      </c>
      <c r="E2222" s="98">
        <v>18.149100000000001</v>
      </c>
    </row>
    <row r="2223" spans="1:5">
      <c r="A2223" s="98">
        <v>2223</v>
      </c>
      <c r="B2223" s="98">
        <v>1.9671000000000001</v>
      </c>
      <c r="C2223" s="98">
        <v>14</v>
      </c>
      <c r="D2223" s="98">
        <v>26</v>
      </c>
      <c r="E2223" s="98">
        <v>17.957699999999999</v>
      </c>
    </row>
    <row r="2224" spans="1:5">
      <c r="A2224" s="98">
        <v>2224</v>
      </c>
      <c r="B2224" s="98">
        <v>1.9975000000000001</v>
      </c>
      <c r="C2224" s="98">
        <v>14</v>
      </c>
      <c r="D2224" s="98">
        <v>27</v>
      </c>
      <c r="E2224" s="98">
        <v>17.726500000000001</v>
      </c>
    </row>
    <row r="2225" spans="1:5">
      <c r="A2225" s="98">
        <v>2225</v>
      </c>
      <c r="B2225" s="98">
        <v>2.0238999999999998</v>
      </c>
      <c r="C2225" s="98">
        <v>14</v>
      </c>
      <c r="D2225" s="98">
        <v>28</v>
      </c>
      <c r="E2225" s="98">
        <v>17.461400000000001</v>
      </c>
    </row>
    <row r="2226" spans="1:5">
      <c r="A2226" s="98">
        <v>2226</v>
      </c>
      <c r="B2226" s="98">
        <v>1.9718</v>
      </c>
      <c r="C2226" s="98">
        <v>14</v>
      </c>
      <c r="D2226" s="98">
        <v>29</v>
      </c>
      <c r="E2226" s="98">
        <v>17.348600000000001</v>
      </c>
    </row>
    <row r="2227" spans="1:5">
      <c r="A2227" s="98">
        <v>2227</v>
      </c>
      <c r="B2227" s="98">
        <v>1.8685</v>
      </c>
      <c r="C2227" s="98">
        <v>14</v>
      </c>
      <c r="D2227" s="98">
        <v>30</v>
      </c>
      <c r="E2227" s="98">
        <v>17.129799999999999</v>
      </c>
    </row>
    <row r="2228" spans="1:5">
      <c r="A2228" s="98">
        <v>2228</v>
      </c>
      <c r="B2228" s="98">
        <v>1.7451000000000001</v>
      </c>
      <c r="C2228" s="98">
        <v>14</v>
      </c>
      <c r="D2228" s="98">
        <v>31</v>
      </c>
      <c r="E2228" s="98">
        <v>16.691600000000001</v>
      </c>
    </row>
    <row r="2229" spans="1:5">
      <c r="A2229" s="98">
        <v>2229</v>
      </c>
      <c r="B2229" s="98">
        <v>1.6049</v>
      </c>
      <c r="C2229" s="98">
        <v>14</v>
      </c>
      <c r="D2229" s="98">
        <v>32</v>
      </c>
      <c r="E2229" s="98">
        <v>16.039000000000001</v>
      </c>
    </row>
    <row r="2230" spans="1:5">
      <c r="A2230" s="98">
        <v>2230</v>
      </c>
      <c r="B2230" s="98">
        <v>1.4524999999999999</v>
      </c>
      <c r="C2230" s="98">
        <v>14</v>
      </c>
      <c r="D2230" s="98">
        <v>33</v>
      </c>
      <c r="E2230" s="98">
        <v>15.193099999999999</v>
      </c>
    </row>
    <row r="2231" spans="1:5">
      <c r="A2231" s="98">
        <v>2231</v>
      </c>
      <c r="B2231" s="98">
        <v>1.2937000000000001</v>
      </c>
      <c r="C2231" s="98">
        <v>14</v>
      </c>
      <c r="D2231" s="98">
        <v>34</v>
      </c>
      <c r="E2231" s="98">
        <v>14.188700000000001</v>
      </c>
    </row>
    <row r="2232" spans="1:5">
      <c r="A2232" s="98">
        <v>2232</v>
      </c>
      <c r="B2232" s="98">
        <v>1.3465</v>
      </c>
      <c r="C2232" s="98">
        <v>14</v>
      </c>
      <c r="D2232" s="98">
        <v>35</v>
      </c>
      <c r="E2232" s="98">
        <v>14.529500000000001</v>
      </c>
    </row>
    <row r="2233" spans="1:5">
      <c r="A2233" s="98">
        <v>2233</v>
      </c>
      <c r="B2233" s="98">
        <v>1.5518000000000001</v>
      </c>
      <c r="C2233" s="98">
        <v>14</v>
      </c>
      <c r="D2233" s="98">
        <v>36</v>
      </c>
      <c r="E2233" s="98">
        <v>15.8024</v>
      </c>
    </row>
    <row r="2234" spans="1:5">
      <c r="A2234" s="98">
        <v>2234</v>
      </c>
      <c r="B2234" s="98">
        <v>1.7661</v>
      </c>
      <c r="C2234" s="98">
        <v>14</v>
      </c>
      <c r="D2234" s="98">
        <v>37</v>
      </c>
      <c r="E2234" s="98">
        <v>17.015000000000001</v>
      </c>
    </row>
    <row r="2235" spans="1:5">
      <c r="A2235" s="98">
        <v>2235</v>
      </c>
      <c r="B2235" s="98">
        <v>1.8469</v>
      </c>
      <c r="C2235" s="98">
        <v>14</v>
      </c>
      <c r="D2235" s="98">
        <v>38</v>
      </c>
      <c r="E2235" s="98">
        <v>17.712700000000002</v>
      </c>
    </row>
    <row r="2236" spans="1:5">
      <c r="A2236" s="98">
        <v>2236</v>
      </c>
      <c r="B2236" s="98">
        <v>1.9148000000000001</v>
      </c>
      <c r="C2236" s="98">
        <v>14</v>
      </c>
      <c r="D2236" s="98">
        <v>39</v>
      </c>
      <c r="E2236" s="98">
        <v>18.372299999999999</v>
      </c>
    </row>
    <row r="2237" spans="1:5">
      <c r="A2237" s="98">
        <v>2237</v>
      </c>
      <c r="B2237" s="98">
        <v>1.9851000000000001</v>
      </c>
      <c r="C2237" s="98">
        <v>14</v>
      </c>
      <c r="D2237" s="98">
        <v>40</v>
      </c>
      <c r="E2237" s="98">
        <v>19.0441</v>
      </c>
    </row>
    <row r="2238" spans="1:5">
      <c r="A2238" s="98">
        <v>2238</v>
      </c>
      <c r="B2238" s="98">
        <v>2.0577000000000001</v>
      </c>
      <c r="C2238" s="98">
        <v>14</v>
      </c>
      <c r="D2238" s="98">
        <v>41</v>
      </c>
      <c r="E2238" s="98">
        <v>19.7255</v>
      </c>
    </row>
    <row r="2239" spans="1:5">
      <c r="A2239" s="98">
        <v>2239</v>
      </c>
      <c r="B2239" s="98">
        <v>2.1324000000000001</v>
      </c>
      <c r="C2239" s="98">
        <v>14</v>
      </c>
      <c r="D2239" s="98">
        <v>42</v>
      </c>
      <c r="E2239" s="98">
        <v>20.4132</v>
      </c>
    </row>
    <row r="2240" spans="1:5">
      <c r="A2240" s="98">
        <v>2240</v>
      </c>
      <c r="B2240" s="98">
        <v>2.2088999999999999</v>
      </c>
      <c r="C2240" s="98">
        <v>14</v>
      </c>
      <c r="D2240" s="98">
        <v>43</v>
      </c>
      <c r="E2240" s="98">
        <v>21.103400000000001</v>
      </c>
    </row>
    <row r="2241" spans="1:5">
      <c r="A2241" s="98">
        <v>2241</v>
      </c>
      <c r="B2241" s="98">
        <v>2.2871000000000001</v>
      </c>
      <c r="C2241" s="98">
        <v>14</v>
      </c>
      <c r="D2241" s="98">
        <v>44</v>
      </c>
      <c r="E2241" s="98">
        <v>21.791899999999998</v>
      </c>
    </row>
    <row r="2242" spans="1:5">
      <c r="A2242" s="98">
        <v>2242</v>
      </c>
      <c r="B2242" s="98">
        <v>2.3666</v>
      </c>
      <c r="C2242" s="98">
        <v>14</v>
      </c>
      <c r="D2242" s="98">
        <v>45</v>
      </c>
      <c r="E2242" s="98">
        <v>22.473800000000001</v>
      </c>
    </row>
    <row r="2243" spans="1:5">
      <c r="A2243" s="98">
        <v>2243</v>
      </c>
      <c r="B2243" s="98">
        <v>2.4470000000000001</v>
      </c>
      <c r="C2243" s="98">
        <v>14</v>
      </c>
      <c r="D2243" s="98">
        <v>46</v>
      </c>
      <c r="E2243" s="98">
        <v>23.143999999999998</v>
      </c>
    </row>
    <row r="2244" spans="1:5">
      <c r="A2244" s="98">
        <v>2244</v>
      </c>
      <c r="B2244" s="98">
        <v>2.5278999999999998</v>
      </c>
      <c r="C2244" s="98">
        <v>14</v>
      </c>
      <c r="D2244" s="98">
        <v>47</v>
      </c>
      <c r="E2244" s="98">
        <v>23.796600000000002</v>
      </c>
    </row>
    <row r="2245" spans="1:5">
      <c r="A2245" s="98">
        <v>2245</v>
      </c>
      <c r="B2245" s="98">
        <v>2.6088</v>
      </c>
      <c r="C2245" s="98">
        <v>14</v>
      </c>
      <c r="D2245" s="98">
        <v>48</v>
      </c>
      <c r="E2245" s="98">
        <v>24.425899999999999</v>
      </c>
    </row>
    <row r="2246" spans="1:5">
      <c r="A2246" s="98">
        <v>2246</v>
      </c>
      <c r="B2246" s="98">
        <v>2.6890999999999998</v>
      </c>
      <c r="C2246" s="98">
        <v>14</v>
      </c>
      <c r="D2246" s="98">
        <v>49</v>
      </c>
      <c r="E2246" s="98">
        <v>25.025500000000001</v>
      </c>
    </row>
    <row r="2247" spans="1:5">
      <c r="A2247" s="98">
        <v>2247</v>
      </c>
      <c r="B2247" s="98">
        <v>2.7683</v>
      </c>
      <c r="C2247" s="98">
        <v>14</v>
      </c>
      <c r="D2247" s="98">
        <v>50</v>
      </c>
      <c r="E2247" s="98">
        <v>25.589300000000001</v>
      </c>
    </row>
    <row r="2248" spans="1:5">
      <c r="A2248" s="98">
        <v>2248</v>
      </c>
      <c r="B2248" s="98">
        <v>2.8456000000000001</v>
      </c>
      <c r="C2248" s="98">
        <v>14</v>
      </c>
      <c r="D2248" s="98">
        <v>51</v>
      </c>
      <c r="E2248" s="98">
        <v>26.111000000000001</v>
      </c>
    </row>
    <row r="2249" spans="1:5">
      <c r="A2249" s="98">
        <v>2249</v>
      </c>
      <c r="B2249" s="98">
        <v>2.9205999999999999</v>
      </c>
      <c r="C2249" s="98">
        <v>14</v>
      </c>
      <c r="D2249" s="98">
        <v>52</v>
      </c>
      <c r="E2249" s="98">
        <v>26.584599999999998</v>
      </c>
    </row>
    <row r="2250" spans="1:5">
      <c r="A2250" s="98">
        <v>2250</v>
      </c>
      <c r="B2250" s="98">
        <v>2.9925000000000002</v>
      </c>
      <c r="C2250" s="98">
        <v>14</v>
      </c>
      <c r="D2250" s="98">
        <v>53</v>
      </c>
      <c r="E2250" s="98">
        <v>27.004799999999999</v>
      </c>
    </row>
    <row r="2251" spans="1:5">
      <c r="A2251" s="98">
        <v>2251</v>
      </c>
      <c r="B2251" s="98">
        <v>3.0606</v>
      </c>
      <c r="C2251" s="98">
        <v>14</v>
      </c>
      <c r="D2251" s="98">
        <v>54</v>
      </c>
      <c r="E2251" s="98">
        <v>27.366499999999998</v>
      </c>
    </row>
    <row r="2252" spans="1:5">
      <c r="A2252" s="98">
        <v>2252</v>
      </c>
      <c r="B2252" s="98">
        <v>3.1242999999999999</v>
      </c>
      <c r="C2252" s="98">
        <v>14</v>
      </c>
      <c r="D2252" s="98">
        <v>55</v>
      </c>
      <c r="E2252" s="98">
        <v>27.665500000000002</v>
      </c>
    </row>
    <row r="2253" spans="1:5">
      <c r="A2253" s="98">
        <v>2253</v>
      </c>
      <c r="B2253" s="98">
        <v>3.1829999999999998</v>
      </c>
      <c r="C2253" s="98">
        <v>14</v>
      </c>
      <c r="D2253" s="98">
        <v>56</v>
      </c>
      <c r="E2253" s="98">
        <v>27.898599999999998</v>
      </c>
    </row>
    <row r="2254" spans="1:5">
      <c r="A2254" s="98">
        <v>2254</v>
      </c>
      <c r="B2254" s="98">
        <v>3.2362000000000002</v>
      </c>
      <c r="C2254" s="98">
        <v>14</v>
      </c>
      <c r="D2254" s="98">
        <v>57</v>
      </c>
      <c r="E2254" s="98">
        <v>28.063300000000002</v>
      </c>
    </row>
    <row r="2255" spans="1:5">
      <c r="A2255" s="98">
        <v>2255</v>
      </c>
      <c r="B2255" s="98">
        <v>3.2831999999999999</v>
      </c>
      <c r="C2255" s="98">
        <v>14</v>
      </c>
      <c r="D2255" s="98">
        <v>58</v>
      </c>
      <c r="E2255" s="98">
        <v>28.1584</v>
      </c>
    </row>
    <row r="2256" spans="1:5">
      <c r="A2256" s="98">
        <v>2256</v>
      </c>
      <c r="B2256" s="98">
        <v>3.3237000000000001</v>
      </c>
      <c r="C2256" s="98">
        <v>14</v>
      </c>
      <c r="D2256" s="98">
        <v>59</v>
      </c>
      <c r="E2256" s="98">
        <v>28.183499999999999</v>
      </c>
    </row>
    <row r="2257" spans="1:5">
      <c r="A2257" s="98">
        <v>2257</v>
      </c>
      <c r="B2257" s="98">
        <v>3.3574999999999999</v>
      </c>
      <c r="C2257" s="98">
        <v>14</v>
      </c>
      <c r="D2257" s="98">
        <v>60</v>
      </c>
      <c r="E2257" s="98">
        <v>28.139600000000002</v>
      </c>
    </row>
    <row r="2258" spans="1:5">
      <c r="A2258" s="98">
        <v>2258</v>
      </c>
      <c r="B2258" s="98">
        <v>3.3841999999999999</v>
      </c>
      <c r="C2258" s="98">
        <v>14</v>
      </c>
      <c r="D2258" s="98">
        <v>61</v>
      </c>
      <c r="E2258" s="98">
        <v>28.028300000000002</v>
      </c>
    </row>
    <row r="2259" spans="1:5">
      <c r="A2259" s="98">
        <v>2259</v>
      </c>
      <c r="B2259" s="98">
        <v>3.4037000000000002</v>
      </c>
      <c r="C2259" s="98">
        <v>14</v>
      </c>
      <c r="D2259" s="98">
        <v>62</v>
      </c>
      <c r="E2259" s="98">
        <v>27.852399999999999</v>
      </c>
    </row>
    <row r="2260" spans="1:5">
      <c r="A2260" s="98">
        <v>2260</v>
      </c>
      <c r="B2260" s="98">
        <v>3.4161999999999999</v>
      </c>
      <c r="C2260" s="98">
        <v>14</v>
      </c>
      <c r="D2260" s="98">
        <v>63</v>
      </c>
      <c r="E2260" s="98">
        <v>27.615400000000001</v>
      </c>
    </row>
    <row r="2261" spans="1:5">
      <c r="A2261" s="98">
        <v>2261</v>
      </c>
      <c r="B2261" s="98">
        <v>3.4216000000000002</v>
      </c>
      <c r="C2261" s="98">
        <v>14</v>
      </c>
      <c r="D2261" s="98">
        <v>64</v>
      </c>
      <c r="E2261" s="98">
        <v>27.321300000000001</v>
      </c>
    </row>
    <row r="2262" spans="1:5">
      <c r="A2262" s="98">
        <v>2262</v>
      </c>
      <c r="B2262" s="98">
        <v>3.4201999999999999</v>
      </c>
      <c r="C2262" s="98">
        <v>14</v>
      </c>
      <c r="D2262" s="98">
        <v>65</v>
      </c>
      <c r="E2262" s="98">
        <v>26.974799999999998</v>
      </c>
    </row>
    <row r="2263" spans="1:5">
      <c r="A2263" s="98">
        <v>2263</v>
      </c>
      <c r="B2263" s="98">
        <v>3.4123999999999999</v>
      </c>
      <c r="C2263" s="98">
        <v>14</v>
      </c>
      <c r="D2263" s="98">
        <v>66</v>
      </c>
      <c r="E2263" s="98">
        <v>26.581</v>
      </c>
    </row>
    <row r="2264" spans="1:5">
      <c r="A2264" s="98">
        <v>2264</v>
      </c>
      <c r="B2264" s="98">
        <v>3.3984999999999999</v>
      </c>
      <c r="C2264" s="98">
        <v>14</v>
      </c>
      <c r="D2264" s="98">
        <v>67</v>
      </c>
      <c r="E2264" s="98">
        <v>26.145199999999999</v>
      </c>
    </row>
    <row r="2265" spans="1:5">
      <c r="A2265" s="98">
        <v>2265</v>
      </c>
      <c r="B2265" s="98">
        <v>3.3788999999999998</v>
      </c>
      <c r="C2265" s="98">
        <v>14</v>
      </c>
      <c r="D2265" s="98">
        <v>68</v>
      </c>
      <c r="E2265" s="98">
        <v>25.672799999999999</v>
      </c>
    </row>
    <row r="2266" spans="1:5">
      <c r="A2266" s="98">
        <v>2266</v>
      </c>
      <c r="B2266" s="98">
        <v>3.3542000000000001</v>
      </c>
      <c r="C2266" s="98">
        <v>14</v>
      </c>
      <c r="D2266" s="98">
        <v>69</v>
      </c>
      <c r="E2266" s="98">
        <v>25.1692</v>
      </c>
    </row>
    <row r="2267" spans="1:5">
      <c r="A2267" s="98">
        <v>2267</v>
      </c>
      <c r="B2267" s="98">
        <v>3.3249</v>
      </c>
      <c r="C2267" s="98">
        <v>14</v>
      </c>
      <c r="D2267" s="98">
        <v>70</v>
      </c>
      <c r="E2267" s="98">
        <v>24.639600000000002</v>
      </c>
    </row>
    <row r="2268" spans="1:5">
      <c r="A2268" s="98">
        <v>2268</v>
      </c>
      <c r="B2268" s="98">
        <v>3.2915999999999999</v>
      </c>
      <c r="C2268" s="98">
        <v>14</v>
      </c>
      <c r="D2268" s="98">
        <v>71</v>
      </c>
      <c r="E2268" s="98">
        <v>24.089099999999998</v>
      </c>
    </row>
    <row r="2269" spans="1:5">
      <c r="A2269" s="98">
        <v>2269</v>
      </c>
      <c r="B2269" s="98">
        <v>3.2547000000000001</v>
      </c>
      <c r="C2269" s="98">
        <v>14</v>
      </c>
      <c r="D2269" s="98">
        <v>72</v>
      </c>
      <c r="E2269" s="98">
        <v>23.522500000000001</v>
      </c>
    </row>
    <row r="2270" spans="1:5">
      <c r="A2270" s="98">
        <v>2270</v>
      </c>
      <c r="B2270" s="98">
        <v>3.2147999999999999</v>
      </c>
      <c r="C2270" s="98">
        <v>14</v>
      </c>
      <c r="D2270" s="98">
        <v>73</v>
      </c>
      <c r="E2270" s="98">
        <v>22.944299999999998</v>
      </c>
    </row>
    <row r="2271" spans="1:5">
      <c r="A2271" s="98">
        <v>2271</v>
      </c>
      <c r="B2271" s="98">
        <v>8.2299999999999998E-2</v>
      </c>
      <c r="C2271" s="98">
        <v>15</v>
      </c>
      <c r="D2271" s="98">
        <v>0</v>
      </c>
      <c r="E2271" s="98">
        <v>-3.1143999999999998</v>
      </c>
    </row>
    <row r="2272" spans="1:5">
      <c r="A2272" s="98">
        <v>2272</v>
      </c>
      <c r="B2272" s="98">
        <v>0.1159</v>
      </c>
      <c r="C2272" s="98">
        <v>15</v>
      </c>
      <c r="D2272" s="98">
        <v>1</v>
      </c>
      <c r="E2272" s="98">
        <v>-3.6682000000000001</v>
      </c>
    </row>
    <row r="2273" spans="1:5">
      <c r="A2273" s="98">
        <v>2273</v>
      </c>
      <c r="B2273" s="98">
        <v>0.15329999999999999</v>
      </c>
      <c r="C2273" s="98">
        <v>15</v>
      </c>
      <c r="D2273" s="98">
        <v>2</v>
      </c>
      <c r="E2273" s="98">
        <v>-4.1687000000000003</v>
      </c>
    </row>
    <row r="2274" spans="1:5">
      <c r="A2274" s="98">
        <v>2274</v>
      </c>
      <c r="B2274" s="98">
        <v>0.19209999999999999</v>
      </c>
      <c r="C2274" s="98">
        <v>15</v>
      </c>
      <c r="D2274" s="98">
        <v>3</v>
      </c>
      <c r="E2274" s="98">
        <v>-4.5915999999999997</v>
      </c>
    </row>
    <row r="2275" spans="1:5">
      <c r="A2275" s="98">
        <v>2275</v>
      </c>
      <c r="B2275" s="98">
        <v>0.22939999999999999</v>
      </c>
      <c r="C2275" s="98">
        <v>15</v>
      </c>
      <c r="D2275" s="98">
        <v>4</v>
      </c>
      <c r="E2275" s="98">
        <v>-4.8291000000000004</v>
      </c>
    </row>
    <row r="2276" spans="1:5">
      <c r="A2276" s="98">
        <v>2276</v>
      </c>
      <c r="B2276" s="98">
        <v>0.28799999999999998</v>
      </c>
      <c r="C2276" s="98">
        <v>15</v>
      </c>
      <c r="D2276" s="98">
        <v>5</v>
      </c>
      <c r="E2276" s="98">
        <v>-4.0758999999999999</v>
      </c>
    </row>
    <row r="2277" spans="1:5">
      <c r="A2277" s="98">
        <v>2277</v>
      </c>
      <c r="B2277" s="98">
        <v>0.3286</v>
      </c>
      <c r="C2277" s="98">
        <v>15</v>
      </c>
      <c r="D2277" s="98">
        <v>6</v>
      </c>
      <c r="E2277" s="98">
        <v>-3.4704000000000002</v>
      </c>
    </row>
    <row r="2278" spans="1:5">
      <c r="A2278" s="98">
        <v>2278</v>
      </c>
      <c r="B2278" s="98">
        <v>0.26279999999999998</v>
      </c>
      <c r="C2278" s="98">
        <v>15</v>
      </c>
      <c r="D2278" s="98">
        <v>7</v>
      </c>
      <c r="E2278" s="98">
        <v>-3.6888999999999998</v>
      </c>
    </row>
    <row r="2279" spans="1:5">
      <c r="A2279" s="98">
        <v>2279</v>
      </c>
      <c r="B2279" s="98">
        <v>0.20549999999999999</v>
      </c>
      <c r="C2279" s="98">
        <v>15</v>
      </c>
      <c r="D2279" s="98">
        <v>8</v>
      </c>
      <c r="E2279" s="98">
        <v>-3.9026000000000001</v>
      </c>
    </row>
    <row r="2280" spans="1:5">
      <c r="A2280" s="98">
        <v>2280</v>
      </c>
      <c r="B2280" s="98">
        <v>0.16139999999999999</v>
      </c>
      <c r="C2280" s="98">
        <v>15</v>
      </c>
      <c r="D2280" s="98">
        <v>9</v>
      </c>
      <c r="E2280" s="98">
        <v>-4.0960000000000001</v>
      </c>
    </row>
    <row r="2281" spans="1:5">
      <c r="A2281" s="98">
        <v>2281</v>
      </c>
      <c r="B2281" s="98">
        <v>0.13389999999999999</v>
      </c>
      <c r="C2281" s="98">
        <v>15</v>
      </c>
      <c r="D2281" s="98">
        <v>10</v>
      </c>
      <c r="E2281" s="98">
        <v>-4.2515000000000001</v>
      </c>
    </row>
    <row r="2282" spans="1:5">
      <c r="A2282" s="98">
        <v>2282</v>
      </c>
      <c r="B2282" s="98">
        <v>0.12379999999999999</v>
      </c>
      <c r="C2282" s="98">
        <v>15</v>
      </c>
      <c r="D2282" s="98">
        <v>11</v>
      </c>
      <c r="E2282" s="98">
        <v>-4.3525999999999998</v>
      </c>
    </row>
    <row r="2283" spans="1:5">
      <c r="A2283" s="98">
        <v>2283</v>
      </c>
      <c r="B2283" s="98">
        <v>0.1183</v>
      </c>
      <c r="C2283" s="98">
        <v>15</v>
      </c>
      <c r="D2283" s="98">
        <v>12</v>
      </c>
      <c r="E2283" s="98">
        <v>-4.2724000000000002</v>
      </c>
    </row>
    <row r="2284" spans="1:5">
      <c r="A2284" s="98">
        <v>2284</v>
      </c>
      <c r="B2284" s="98">
        <v>0.10009999999999999</v>
      </c>
      <c r="C2284" s="98">
        <v>15</v>
      </c>
      <c r="D2284" s="98">
        <v>13</v>
      </c>
      <c r="E2284" s="98">
        <v>-3.9674999999999998</v>
      </c>
    </row>
    <row r="2285" spans="1:5">
      <c r="A2285" s="98">
        <v>2285</v>
      </c>
      <c r="B2285" s="98">
        <v>8.2900000000000001E-2</v>
      </c>
      <c r="C2285" s="98">
        <v>15</v>
      </c>
      <c r="D2285" s="98">
        <v>14</v>
      </c>
      <c r="E2285" s="98">
        <v>-3.6231</v>
      </c>
    </row>
    <row r="2286" spans="1:5">
      <c r="A2286" s="98">
        <v>2286</v>
      </c>
      <c r="B2286" s="98">
        <v>6.7500000000000004E-2</v>
      </c>
      <c r="C2286" s="98">
        <v>15</v>
      </c>
      <c r="D2286" s="98">
        <v>15</v>
      </c>
      <c r="E2286" s="98">
        <v>-3.2448999999999999</v>
      </c>
    </row>
    <row r="2287" spans="1:5">
      <c r="A2287" s="98">
        <v>2287</v>
      </c>
      <c r="B2287" s="98">
        <v>4.5600000000000002E-2</v>
      </c>
      <c r="C2287" s="98">
        <v>15</v>
      </c>
      <c r="D2287" s="98">
        <v>16</v>
      </c>
      <c r="E2287" s="98">
        <v>-2.7145000000000001</v>
      </c>
    </row>
    <row r="2288" spans="1:5">
      <c r="A2288" s="98">
        <v>2288</v>
      </c>
      <c r="B2288" s="98">
        <v>2.7799999999999998E-2</v>
      </c>
      <c r="C2288" s="98">
        <v>15</v>
      </c>
      <c r="D2288" s="98">
        <v>17</v>
      </c>
      <c r="E2288" s="98">
        <v>-2.1429</v>
      </c>
    </row>
    <row r="2289" spans="1:5">
      <c r="A2289" s="98">
        <v>2289</v>
      </c>
      <c r="B2289" s="98">
        <v>1.43E-2</v>
      </c>
      <c r="C2289" s="98">
        <v>15</v>
      </c>
      <c r="D2289" s="98">
        <v>18</v>
      </c>
      <c r="E2289" s="98">
        <v>-1.5392999999999999</v>
      </c>
    </row>
    <row r="2290" spans="1:5">
      <c r="A2290" s="98">
        <v>2290</v>
      </c>
      <c r="B2290" s="98">
        <v>5.3E-3</v>
      </c>
      <c r="C2290" s="98">
        <v>15</v>
      </c>
      <c r="D2290" s="98">
        <v>19</v>
      </c>
      <c r="E2290" s="98">
        <v>-0.91420000000000001</v>
      </c>
    </row>
    <row r="2291" spans="1:5">
      <c r="A2291" s="98">
        <v>2291</v>
      </c>
      <c r="B2291" s="98">
        <v>1.1999999999999999E-3</v>
      </c>
      <c r="C2291" s="98">
        <v>15</v>
      </c>
      <c r="D2291" s="98">
        <v>20</v>
      </c>
      <c r="E2291" s="98">
        <v>-0.27929999999999999</v>
      </c>
    </row>
    <row r="2292" spans="1:5">
      <c r="A2292" s="98">
        <v>2292</v>
      </c>
      <c r="B2292" s="98">
        <v>2.3E-3</v>
      </c>
      <c r="C2292" s="98">
        <v>15</v>
      </c>
      <c r="D2292" s="98">
        <v>21</v>
      </c>
      <c r="E2292" s="98">
        <v>0.3538</v>
      </c>
    </row>
    <row r="2293" spans="1:5">
      <c r="A2293" s="98">
        <v>2293</v>
      </c>
      <c r="B2293" s="98">
        <v>8.8999999999999999E-3</v>
      </c>
      <c r="C2293" s="98">
        <v>15</v>
      </c>
      <c r="D2293" s="98">
        <v>22</v>
      </c>
      <c r="E2293" s="98">
        <v>0.97409999999999997</v>
      </c>
    </row>
    <row r="2294" spans="1:5">
      <c r="A2294" s="98">
        <v>2294</v>
      </c>
      <c r="B2294" s="98">
        <v>2.1000000000000001E-2</v>
      </c>
      <c r="C2294" s="98">
        <v>15</v>
      </c>
      <c r="D2294" s="98">
        <v>23</v>
      </c>
      <c r="E2294" s="98">
        <v>1.5714999999999999</v>
      </c>
    </row>
    <row r="2295" spans="1:5">
      <c r="A2295" s="98">
        <v>2295</v>
      </c>
      <c r="B2295" s="98">
        <v>3.8899999999999997E-2</v>
      </c>
      <c r="C2295" s="98">
        <v>15</v>
      </c>
      <c r="D2295" s="98">
        <v>24</v>
      </c>
      <c r="E2295" s="98">
        <v>2.1377000000000002</v>
      </c>
    </row>
    <row r="2296" spans="1:5">
      <c r="A2296" s="98">
        <v>2296</v>
      </c>
      <c r="B2296" s="98">
        <v>6.2399999999999997E-2</v>
      </c>
      <c r="C2296" s="98">
        <v>15</v>
      </c>
      <c r="D2296" s="98">
        <v>25</v>
      </c>
      <c r="E2296" s="98">
        <v>2.6661000000000001</v>
      </c>
    </row>
    <row r="2297" spans="1:5">
      <c r="A2297" s="98">
        <v>2297</v>
      </c>
      <c r="B2297" s="98">
        <v>7.6700000000000004E-2</v>
      </c>
      <c r="C2297" s="98">
        <v>15</v>
      </c>
      <c r="D2297" s="98">
        <v>26</v>
      </c>
      <c r="E2297" s="98">
        <v>2.8487</v>
      </c>
    </row>
    <row r="2298" spans="1:5">
      <c r="A2298" s="98">
        <v>2298</v>
      </c>
      <c r="B2298" s="98">
        <v>8.43E-2</v>
      </c>
      <c r="C2298" s="98">
        <v>15</v>
      </c>
      <c r="D2298" s="98">
        <v>27</v>
      </c>
      <c r="E2298" s="98">
        <v>2.8028</v>
      </c>
    </row>
    <row r="2299" spans="1:5">
      <c r="A2299" s="98">
        <v>2299</v>
      </c>
      <c r="B2299" s="98">
        <v>9.4600000000000004E-2</v>
      </c>
      <c r="C2299" s="98">
        <v>15</v>
      </c>
      <c r="D2299" s="98">
        <v>28</v>
      </c>
      <c r="E2299" s="98">
        <v>2.7364000000000002</v>
      </c>
    </row>
    <row r="2300" spans="1:5">
      <c r="A2300" s="98">
        <v>2300</v>
      </c>
      <c r="B2300" s="98">
        <v>0.10780000000000001</v>
      </c>
      <c r="C2300" s="98">
        <v>15</v>
      </c>
      <c r="D2300" s="98">
        <v>29</v>
      </c>
      <c r="E2300" s="98">
        <v>2.6528999999999998</v>
      </c>
    </row>
    <row r="2301" spans="1:5">
      <c r="A2301" s="98">
        <v>2301</v>
      </c>
      <c r="B2301" s="98">
        <v>0.1237</v>
      </c>
      <c r="C2301" s="98">
        <v>15</v>
      </c>
      <c r="D2301" s="98">
        <v>30</v>
      </c>
      <c r="E2301" s="98">
        <v>2.5558999999999998</v>
      </c>
    </row>
    <row r="2302" spans="1:5">
      <c r="A2302" s="98">
        <v>2302</v>
      </c>
      <c r="B2302" s="98">
        <v>0.14180000000000001</v>
      </c>
      <c r="C2302" s="98">
        <v>15</v>
      </c>
      <c r="D2302" s="98">
        <v>31</v>
      </c>
      <c r="E2302" s="98">
        <v>2.4491999999999998</v>
      </c>
    </row>
    <row r="2303" spans="1:5">
      <c r="A2303" s="98">
        <v>2303</v>
      </c>
      <c r="B2303" s="98">
        <v>0.1172</v>
      </c>
      <c r="C2303" s="98">
        <v>15</v>
      </c>
      <c r="D2303" s="98">
        <v>32</v>
      </c>
      <c r="E2303" s="98">
        <v>2.3386999999999998</v>
      </c>
    </row>
    <row r="2304" spans="1:5">
      <c r="A2304" s="98">
        <v>2304</v>
      </c>
      <c r="B2304" s="98">
        <v>9.4399999999999998E-2</v>
      </c>
      <c r="C2304" s="98">
        <v>15</v>
      </c>
      <c r="D2304" s="98">
        <v>33</v>
      </c>
      <c r="E2304" s="98">
        <v>2.2092000000000001</v>
      </c>
    </row>
    <row r="2305" spans="1:5">
      <c r="A2305" s="98">
        <v>2305</v>
      </c>
      <c r="B2305" s="98">
        <v>7.3899999999999993E-2</v>
      </c>
      <c r="C2305" s="98">
        <v>15</v>
      </c>
      <c r="D2305" s="98">
        <v>34</v>
      </c>
      <c r="E2305" s="98">
        <v>2.0615000000000001</v>
      </c>
    </row>
    <row r="2306" spans="1:5">
      <c r="A2306" s="98">
        <v>2306</v>
      </c>
      <c r="B2306" s="98">
        <v>5.5899999999999998E-2</v>
      </c>
      <c r="C2306" s="98">
        <v>15</v>
      </c>
      <c r="D2306" s="98">
        <v>35</v>
      </c>
      <c r="E2306" s="98">
        <v>1.8967000000000001</v>
      </c>
    </row>
    <row r="2307" spans="1:5">
      <c r="A2307" s="98">
        <v>2307</v>
      </c>
      <c r="B2307" s="98">
        <v>4.07E-2</v>
      </c>
      <c r="C2307" s="98">
        <v>15</v>
      </c>
      <c r="D2307" s="98">
        <v>36</v>
      </c>
      <c r="E2307" s="98">
        <v>1.7170000000000001</v>
      </c>
    </row>
    <row r="2308" spans="1:5">
      <c r="A2308" s="98">
        <v>2308</v>
      </c>
      <c r="B2308" s="98">
        <v>2.81E-2</v>
      </c>
      <c r="C2308" s="98">
        <v>15</v>
      </c>
      <c r="D2308" s="98">
        <v>37</v>
      </c>
      <c r="E2308" s="98">
        <v>1.5249999999999999</v>
      </c>
    </row>
    <row r="2309" spans="1:5">
      <c r="A2309" s="98">
        <v>2309</v>
      </c>
      <c r="B2309" s="98">
        <v>1.83E-2</v>
      </c>
      <c r="C2309" s="98">
        <v>15</v>
      </c>
      <c r="D2309" s="98">
        <v>38</v>
      </c>
      <c r="E2309" s="98">
        <v>1.3239000000000001</v>
      </c>
    </row>
    <row r="2310" spans="1:5">
      <c r="A2310" s="98">
        <v>2310</v>
      </c>
      <c r="B2310" s="98">
        <v>1.0999999999999999E-2</v>
      </c>
      <c r="C2310" s="98">
        <v>15</v>
      </c>
      <c r="D2310" s="98">
        <v>39</v>
      </c>
      <c r="E2310" s="98">
        <v>1.1171</v>
      </c>
    </row>
    <row r="2311" spans="1:5">
      <c r="A2311" s="98">
        <v>2311</v>
      </c>
      <c r="B2311" s="98">
        <v>6.0000000000000001E-3</v>
      </c>
      <c r="C2311" s="98">
        <v>15</v>
      </c>
      <c r="D2311" s="98">
        <v>40</v>
      </c>
      <c r="E2311" s="98">
        <v>0.90820000000000001</v>
      </c>
    </row>
    <row r="2312" spans="1:5">
      <c r="A2312" s="98">
        <v>2312</v>
      </c>
      <c r="B2312" s="98">
        <v>2.2000000000000001E-3</v>
      </c>
      <c r="C2312" s="98">
        <v>15</v>
      </c>
      <c r="D2312" s="98">
        <v>41</v>
      </c>
      <c r="E2312" s="98">
        <v>0.66120000000000001</v>
      </c>
    </row>
    <row r="2313" spans="1:5">
      <c r="A2313" s="98">
        <v>2313</v>
      </c>
      <c r="B2313" s="98">
        <v>2.8E-3</v>
      </c>
      <c r="C2313" s="98">
        <v>15</v>
      </c>
      <c r="D2313" s="98">
        <v>42</v>
      </c>
      <c r="E2313" s="98">
        <v>0.3967</v>
      </c>
    </row>
    <row r="2314" spans="1:5">
      <c r="A2314" s="98">
        <v>2314</v>
      </c>
      <c r="B2314" s="98">
        <v>7.9000000000000008E-3</v>
      </c>
      <c r="C2314" s="98">
        <v>15</v>
      </c>
      <c r="D2314" s="98">
        <v>43</v>
      </c>
      <c r="E2314" s="98">
        <v>0.1186</v>
      </c>
    </row>
    <row r="2315" spans="1:5">
      <c r="A2315" s="98">
        <v>2315</v>
      </c>
      <c r="B2315" s="98">
        <v>1.7500000000000002E-2</v>
      </c>
      <c r="C2315" s="98">
        <v>15</v>
      </c>
      <c r="D2315" s="98">
        <v>44</v>
      </c>
      <c r="E2315" s="98">
        <v>-0.16800000000000001</v>
      </c>
    </row>
    <row r="2316" spans="1:5">
      <c r="A2316" s="98">
        <v>2316</v>
      </c>
      <c r="B2316" s="98">
        <v>3.1399999999999997E-2</v>
      </c>
      <c r="C2316" s="98">
        <v>15</v>
      </c>
      <c r="D2316" s="98">
        <v>45</v>
      </c>
      <c r="E2316" s="98">
        <v>-0.45729999999999998</v>
      </c>
    </row>
    <row r="2317" spans="1:5">
      <c r="A2317" s="98">
        <v>2317</v>
      </c>
      <c r="B2317" s="98">
        <v>4.9000000000000002E-2</v>
      </c>
      <c r="C2317" s="98">
        <v>15</v>
      </c>
      <c r="D2317" s="98">
        <v>46</v>
      </c>
      <c r="E2317" s="98">
        <v>-0.74329999999999996</v>
      </c>
    </row>
    <row r="2318" spans="1:5">
      <c r="A2318" s="98">
        <v>2318</v>
      </c>
      <c r="B2318" s="98">
        <v>6.9500000000000006E-2</v>
      </c>
      <c r="C2318" s="98">
        <v>15</v>
      </c>
      <c r="D2318" s="98">
        <v>47</v>
      </c>
      <c r="E2318" s="98">
        <v>-1.0198</v>
      </c>
    </row>
    <row r="2319" spans="1:5">
      <c r="A2319" s="98">
        <v>2319</v>
      </c>
      <c r="B2319" s="98">
        <v>9.2200000000000004E-2</v>
      </c>
      <c r="C2319" s="98">
        <v>15</v>
      </c>
      <c r="D2319" s="98">
        <v>48</v>
      </c>
      <c r="E2319" s="98">
        <v>-1.2815000000000001</v>
      </c>
    </row>
    <row r="2320" spans="1:5">
      <c r="A2320" s="98">
        <v>2320</v>
      </c>
      <c r="B2320" s="98">
        <v>0.1162</v>
      </c>
      <c r="C2320" s="98">
        <v>15</v>
      </c>
      <c r="D2320" s="98">
        <v>49</v>
      </c>
      <c r="E2320" s="98">
        <v>-1.524</v>
      </c>
    </row>
    <row r="2321" spans="1:5">
      <c r="A2321" s="98">
        <v>2321</v>
      </c>
      <c r="B2321" s="98">
        <v>0.1406</v>
      </c>
      <c r="C2321" s="98">
        <v>15</v>
      </c>
      <c r="D2321" s="98">
        <v>50</v>
      </c>
      <c r="E2321" s="98">
        <v>-1.7439</v>
      </c>
    </row>
    <row r="2322" spans="1:5">
      <c r="A2322" s="98">
        <v>2322</v>
      </c>
      <c r="B2322" s="98">
        <v>0.16450000000000001</v>
      </c>
      <c r="C2322" s="98">
        <v>15</v>
      </c>
      <c r="D2322" s="98">
        <v>51</v>
      </c>
      <c r="E2322" s="98">
        <v>-1.9393</v>
      </c>
    </row>
    <row r="2323" spans="1:5">
      <c r="A2323" s="98">
        <v>2323</v>
      </c>
      <c r="B2323" s="98">
        <v>0.18729999999999999</v>
      </c>
      <c r="C2323" s="98">
        <v>15</v>
      </c>
      <c r="D2323" s="98">
        <v>52</v>
      </c>
      <c r="E2323" s="98">
        <v>-2.1093000000000002</v>
      </c>
    </row>
    <row r="2324" spans="1:5">
      <c r="A2324" s="98">
        <v>2324</v>
      </c>
      <c r="B2324" s="98">
        <v>1.2849999999999999</v>
      </c>
      <c r="C2324" s="98">
        <v>16</v>
      </c>
      <c r="D2324" s="98">
        <v>0</v>
      </c>
      <c r="E2324" s="98">
        <v>-14.815300000000001</v>
      </c>
    </row>
    <row r="2325" spans="1:5">
      <c r="A2325" s="98">
        <v>2325</v>
      </c>
      <c r="B2325" s="98">
        <v>0.85089999999999999</v>
      </c>
      <c r="C2325" s="98">
        <v>17</v>
      </c>
      <c r="D2325" s="98">
        <v>0</v>
      </c>
      <c r="E2325" s="98">
        <v>9.7256</v>
      </c>
    </row>
    <row r="2326" spans="1:5">
      <c r="A2326" s="98">
        <v>2326</v>
      </c>
      <c r="B2326" s="98">
        <v>0.79190000000000005</v>
      </c>
      <c r="C2326" s="98">
        <v>17</v>
      </c>
      <c r="D2326" s="98">
        <v>1</v>
      </c>
      <c r="E2326" s="98">
        <v>9.9070999999999998</v>
      </c>
    </row>
    <row r="2327" spans="1:5">
      <c r="A2327" s="98">
        <v>2327</v>
      </c>
      <c r="B2327" s="98">
        <v>0.71989999999999998</v>
      </c>
      <c r="C2327" s="98">
        <v>17</v>
      </c>
      <c r="D2327" s="98">
        <v>2</v>
      </c>
      <c r="E2327" s="98">
        <v>9.8917000000000002</v>
      </c>
    </row>
    <row r="2328" spans="1:5">
      <c r="A2328" s="98">
        <v>2328</v>
      </c>
      <c r="B2328" s="98">
        <v>0.64119999999999999</v>
      </c>
      <c r="C2328" s="98">
        <v>17</v>
      </c>
      <c r="D2328" s="98">
        <v>3</v>
      </c>
      <c r="E2328" s="98">
        <v>9.6660000000000004</v>
      </c>
    </row>
    <row r="2329" spans="1:5">
      <c r="A2329" s="98">
        <v>2329</v>
      </c>
      <c r="B2329" s="98">
        <v>0.56289999999999996</v>
      </c>
      <c r="C2329" s="98">
        <v>17</v>
      </c>
      <c r="D2329" s="98">
        <v>4</v>
      </c>
      <c r="E2329" s="98">
        <v>9.2446999999999999</v>
      </c>
    </row>
    <row r="2330" spans="1:5">
      <c r="A2330" s="98">
        <v>2330</v>
      </c>
      <c r="B2330" s="98">
        <v>0.60609999999999997</v>
      </c>
      <c r="C2330" s="98">
        <v>17</v>
      </c>
      <c r="D2330" s="98">
        <v>5</v>
      </c>
      <c r="E2330" s="98">
        <v>9.7489000000000008</v>
      </c>
    </row>
    <row r="2331" spans="1:5">
      <c r="A2331" s="98">
        <v>2331</v>
      </c>
      <c r="B2331" s="98">
        <v>0.74160000000000004</v>
      </c>
      <c r="C2331" s="98">
        <v>17</v>
      </c>
      <c r="D2331" s="98">
        <v>6</v>
      </c>
      <c r="E2331" s="98">
        <v>10.995200000000001</v>
      </c>
    </row>
    <row r="2332" spans="1:5">
      <c r="A2332" s="98">
        <v>2332</v>
      </c>
      <c r="B2332" s="98">
        <v>0.89390000000000003</v>
      </c>
      <c r="C2332" s="98">
        <v>17</v>
      </c>
      <c r="D2332" s="98">
        <v>7</v>
      </c>
      <c r="E2332" s="98">
        <v>12.2879</v>
      </c>
    </row>
    <row r="2333" spans="1:5">
      <c r="A2333" s="98">
        <v>2333</v>
      </c>
      <c r="B2333" s="98">
        <v>1.0623</v>
      </c>
      <c r="C2333" s="98">
        <v>17</v>
      </c>
      <c r="D2333" s="98">
        <v>8</v>
      </c>
      <c r="E2333" s="98">
        <v>13.608700000000001</v>
      </c>
    </row>
    <row r="2334" spans="1:5">
      <c r="A2334" s="98">
        <v>2334</v>
      </c>
      <c r="B2334" s="98">
        <v>1.2453000000000001</v>
      </c>
      <c r="C2334" s="98">
        <v>17</v>
      </c>
      <c r="D2334" s="98">
        <v>9</v>
      </c>
      <c r="E2334" s="98">
        <v>14.935600000000001</v>
      </c>
    </row>
    <row r="2335" spans="1:5">
      <c r="A2335" s="98">
        <v>2335</v>
      </c>
      <c r="B2335" s="98">
        <v>1.4406000000000001</v>
      </c>
      <c r="C2335" s="98">
        <v>17</v>
      </c>
      <c r="D2335" s="98">
        <v>10</v>
      </c>
      <c r="E2335" s="98">
        <v>16.243500000000001</v>
      </c>
    </row>
    <row r="2336" spans="1:5">
      <c r="A2336" s="98">
        <v>2336</v>
      </c>
      <c r="B2336" s="98">
        <v>1.6451</v>
      </c>
      <c r="C2336" s="98">
        <v>17</v>
      </c>
      <c r="D2336" s="98">
        <v>11</v>
      </c>
      <c r="E2336" s="98">
        <v>17.505099999999999</v>
      </c>
    </row>
    <row r="2337" spans="1:5">
      <c r="A2337" s="98">
        <v>2337</v>
      </c>
      <c r="B2337" s="98">
        <v>1.8551</v>
      </c>
      <c r="C2337" s="98">
        <v>17</v>
      </c>
      <c r="D2337" s="98">
        <v>12</v>
      </c>
      <c r="E2337" s="98">
        <v>18.693200000000001</v>
      </c>
    </row>
    <row r="2338" spans="1:5">
      <c r="A2338" s="98">
        <v>2338</v>
      </c>
      <c r="B2338" s="98">
        <v>2.0663999999999998</v>
      </c>
      <c r="C2338" s="98">
        <v>17</v>
      </c>
      <c r="D2338" s="98">
        <v>13</v>
      </c>
      <c r="E2338" s="98">
        <v>19.7818</v>
      </c>
    </row>
    <row r="2339" spans="1:5">
      <c r="A2339" s="98">
        <v>2339</v>
      </c>
      <c r="B2339" s="98">
        <v>2.2747999999999999</v>
      </c>
      <c r="C2339" s="98">
        <v>17</v>
      </c>
      <c r="D2339" s="98">
        <v>14</v>
      </c>
      <c r="E2339" s="98">
        <v>20.748200000000001</v>
      </c>
    </row>
    <row r="2340" spans="1:5">
      <c r="A2340" s="98">
        <v>2340</v>
      </c>
      <c r="B2340" s="98">
        <v>2.4763999999999999</v>
      </c>
      <c r="C2340" s="98">
        <v>17</v>
      </c>
      <c r="D2340" s="98">
        <v>15</v>
      </c>
      <c r="E2340" s="98">
        <v>21.5747</v>
      </c>
    </row>
    <row r="2341" spans="1:5">
      <c r="A2341" s="98">
        <v>2341</v>
      </c>
      <c r="B2341" s="98">
        <v>2.6675</v>
      </c>
      <c r="C2341" s="98">
        <v>17</v>
      </c>
      <c r="D2341" s="98">
        <v>16</v>
      </c>
      <c r="E2341" s="98">
        <v>22.249199999999998</v>
      </c>
    </row>
    <row r="2342" spans="1:5">
      <c r="A2342" s="98">
        <v>2342</v>
      </c>
      <c r="B2342" s="98">
        <v>2.8452999999999999</v>
      </c>
      <c r="C2342" s="98">
        <v>17</v>
      </c>
      <c r="D2342" s="98">
        <v>17</v>
      </c>
      <c r="E2342" s="98">
        <v>22.765799999999999</v>
      </c>
    </row>
    <row r="2343" spans="1:5">
      <c r="A2343" s="98">
        <v>2343</v>
      </c>
      <c r="B2343" s="98">
        <v>3.0076999999999998</v>
      </c>
      <c r="C2343" s="98">
        <v>17</v>
      </c>
      <c r="D2343" s="98">
        <v>18</v>
      </c>
      <c r="E2343" s="98">
        <v>23.1248</v>
      </c>
    </row>
    <row r="2344" spans="1:5">
      <c r="A2344" s="98">
        <v>2344</v>
      </c>
      <c r="B2344" s="98">
        <v>3.1533000000000002</v>
      </c>
      <c r="C2344" s="98">
        <v>17</v>
      </c>
      <c r="D2344" s="98">
        <v>19</v>
      </c>
      <c r="E2344" s="98">
        <v>23.331700000000001</v>
      </c>
    </row>
    <row r="2345" spans="1:5">
      <c r="A2345" s="98">
        <v>2345</v>
      </c>
      <c r="B2345" s="98">
        <v>3.2808000000000002</v>
      </c>
      <c r="C2345" s="98">
        <v>17</v>
      </c>
      <c r="D2345" s="98">
        <v>20</v>
      </c>
      <c r="E2345" s="98">
        <v>23.476199999999999</v>
      </c>
    </row>
    <row r="2346" spans="1:5">
      <c r="A2346" s="98">
        <v>2346</v>
      </c>
      <c r="B2346" s="98">
        <v>3.3885000000000001</v>
      </c>
      <c r="C2346" s="98">
        <v>17</v>
      </c>
      <c r="D2346" s="98">
        <v>21</v>
      </c>
      <c r="E2346" s="98">
        <v>24.2376</v>
      </c>
    </row>
    <row r="2347" spans="1:5">
      <c r="A2347" s="98">
        <v>2347</v>
      </c>
      <c r="B2347" s="98">
        <v>3.4826999999999999</v>
      </c>
      <c r="C2347" s="98">
        <v>17</v>
      </c>
      <c r="D2347" s="98">
        <v>22</v>
      </c>
      <c r="E2347" s="98">
        <v>24.910900000000002</v>
      </c>
    </row>
    <row r="2348" spans="1:5">
      <c r="A2348" s="98">
        <v>2348</v>
      </c>
      <c r="B2348" s="98">
        <v>3.5598999999999998</v>
      </c>
      <c r="C2348" s="98">
        <v>17</v>
      </c>
      <c r="D2348" s="98">
        <v>23</v>
      </c>
      <c r="E2348" s="98">
        <v>25.474900000000002</v>
      </c>
    </row>
    <row r="2349" spans="1:5">
      <c r="A2349" s="98">
        <v>2349</v>
      </c>
      <c r="B2349" s="98">
        <v>3.6166</v>
      </c>
      <c r="C2349" s="98">
        <v>17</v>
      </c>
      <c r="D2349" s="98">
        <v>24</v>
      </c>
      <c r="E2349" s="98">
        <v>25.9101</v>
      </c>
    </row>
    <row r="2350" spans="1:5">
      <c r="A2350" s="98">
        <v>2350</v>
      </c>
      <c r="B2350" s="98">
        <v>3.6501000000000001</v>
      </c>
      <c r="C2350" s="98">
        <v>17</v>
      </c>
      <c r="D2350" s="98">
        <v>25</v>
      </c>
      <c r="E2350" s="98">
        <v>26.1999</v>
      </c>
    </row>
    <row r="2351" spans="1:5">
      <c r="A2351" s="98">
        <v>2351</v>
      </c>
      <c r="B2351" s="98">
        <v>3.6585999999999999</v>
      </c>
      <c r="C2351" s="98">
        <v>17</v>
      </c>
      <c r="D2351" s="98">
        <v>26</v>
      </c>
      <c r="E2351" s="98">
        <v>26.332599999999999</v>
      </c>
    </row>
    <row r="2352" spans="1:5">
      <c r="A2352" s="98">
        <v>2352</v>
      </c>
      <c r="B2352" s="98">
        <v>3.6413000000000002</v>
      </c>
      <c r="C2352" s="98">
        <v>17</v>
      </c>
      <c r="D2352" s="98">
        <v>27</v>
      </c>
      <c r="E2352" s="98">
        <v>26.3018</v>
      </c>
    </row>
    <row r="2353" spans="1:5">
      <c r="A2353" s="98">
        <v>2353</v>
      </c>
      <c r="B2353" s="98">
        <v>3.5990000000000002</v>
      </c>
      <c r="C2353" s="98">
        <v>17</v>
      </c>
      <c r="D2353" s="98">
        <v>28</v>
      </c>
      <c r="E2353" s="98">
        <v>26.107600000000001</v>
      </c>
    </row>
    <row r="2354" spans="1:5">
      <c r="A2354" s="98">
        <v>2354</v>
      </c>
      <c r="B2354" s="98">
        <v>3.5333999999999999</v>
      </c>
      <c r="C2354" s="98">
        <v>17</v>
      </c>
      <c r="D2354" s="98">
        <v>29</v>
      </c>
      <c r="E2354" s="98">
        <v>25.756499999999999</v>
      </c>
    </row>
    <row r="2355" spans="1:5">
      <c r="A2355" s="98">
        <v>2355</v>
      </c>
      <c r="B2355" s="98">
        <v>3.4474999999999998</v>
      </c>
      <c r="C2355" s="98">
        <v>17</v>
      </c>
      <c r="D2355" s="98">
        <v>30</v>
      </c>
      <c r="E2355" s="98">
        <v>25.2608</v>
      </c>
    </row>
    <row r="2356" spans="1:5">
      <c r="A2356" s="98">
        <v>2356</v>
      </c>
      <c r="B2356" s="98">
        <v>3.3447</v>
      </c>
      <c r="C2356" s="98">
        <v>17</v>
      </c>
      <c r="D2356" s="98">
        <v>31</v>
      </c>
      <c r="E2356" s="98">
        <v>24.6374</v>
      </c>
    </row>
    <row r="2357" spans="1:5">
      <c r="A2357" s="98">
        <v>2357</v>
      </c>
      <c r="B2357" s="98">
        <v>3.2290000000000001</v>
      </c>
      <c r="C2357" s="98">
        <v>17</v>
      </c>
      <c r="D2357" s="98">
        <v>32</v>
      </c>
      <c r="E2357" s="98">
        <v>23.906500000000001</v>
      </c>
    </row>
    <row r="2358" spans="1:5">
      <c r="A2358" s="98">
        <v>2358</v>
      </c>
      <c r="B2358" s="98">
        <v>3.1044</v>
      </c>
      <c r="C2358" s="98">
        <v>17</v>
      </c>
      <c r="D2358" s="98">
        <v>33</v>
      </c>
      <c r="E2358" s="98">
        <v>23.0898</v>
      </c>
    </row>
    <row r="2359" spans="1:5">
      <c r="A2359" s="98">
        <v>2359</v>
      </c>
      <c r="B2359" s="98">
        <v>2.9819</v>
      </c>
      <c r="C2359" s="98">
        <v>17</v>
      </c>
      <c r="D2359" s="98">
        <v>34</v>
      </c>
      <c r="E2359" s="98">
        <v>22.293800000000001</v>
      </c>
    </row>
    <row r="2360" spans="1:5">
      <c r="A2360" s="98">
        <v>2360</v>
      </c>
      <c r="B2360" s="98">
        <v>2.9045000000000001</v>
      </c>
      <c r="C2360" s="98">
        <v>17</v>
      </c>
      <c r="D2360" s="98">
        <v>35</v>
      </c>
      <c r="E2360" s="98">
        <v>22.032399999999999</v>
      </c>
    </row>
    <row r="2361" spans="1:5">
      <c r="A2361" s="98">
        <v>2361</v>
      </c>
      <c r="B2361" s="98">
        <v>2.8027000000000002</v>
      </c>
      <c r="C2361" s="98">
        <v>17</v>
      </c>
      <c r="D2361" s="98">
        <v>36</v>
      </c>
      <c r="E2361" s="98">
        <v>21.587399999999999</v>
      </c>
    </row>
    <row r="2362" spans="1:5">
      <c r="A2362" s="98">
        <v>2362</v>
      </c>
      <c r="B2362" s="98">
        <v>2.7002999999999999</v>
      </c>
      <c r="C2362" s="98">
        <v>17</v>
      </c>
      <c r="D2362" s="98">
        <v>37</v>
      </c>
      <c r="E2362" s="98">
        <v>21.518599999999999</v>
      </c>
    </row>
    <row r="2363" spans="1:5">
      <c r="A2363" s="98">
        <v>2363</v>
      </c>
      <c r="B2363" s="98">
        <v>2.6073</v>
      </c>
      <c r="C2363" s="98">
        <v>17</v>
      </c>
      <c r="D2363" s="98">
        <v>38</v>
      </c>
      <c r="E2363" s="98">
        <v>21.295000000000002</v>
      </c>
    </row>
    <row r="2364" spans="1:5">
      <c r="A2364" s="98">
        <v>2364</v>
      </c>
      <c r="B2364" s="98">
        <v>2.5257000000000001</v>
      </c>
      <c r="C2364" s="98">
        <v>17</v>
      </c>
      <c r="D2364" s="98">
        <v>39</v>
      </c>
      <c r="E2364" s="98">
        <v>20.908899999999999</v>
      </c>
    </row>
    <row r="2365" spans="1:5">
      <c r="A2365" s="98">
        <v>2365</v>
      </c>
      <c r="B2365" s="98">
        <v>2.4561999999999999</v>
      </c>
      <c r="C2365" s="98">
        <v>17</v>
      </c>
      <c r="D2365" s="98">
        <v>40</v>
      </c>
      <c r="E2365" s="98">
        <v>20.3584</v>
      </c>
    </row>
    <row r="2366" spans="1:5">
      <c r="A2366" s="98">
        <v>2366</v>
      </c>
      <c r="B2366" s="98">
        <v>2.3972000000000002</v>
      </c>
      <c r="C2366" s="98">
        <v>17</v>
      </c>
      <c r="D2366" s="98">
        <v>41</v>
      </c>
      <c r="E2366" s="98">
        <v>19.647500000000001</v>
      </c>
    </row>
    <row r="2367" spans="1:5">
      <c r="A2367" s="98">
        <v>2367</v>
      </c>
      <c r="B2367" s="98">
        <v>2.3454000000000002</v>
      </c>
      <c r="C2367" s="98">
        <v>17</v>
      </c>
      <c r="D2367" s="98">
        <v>42</v>
      </c>
      <c r="E2367" s="98">
        <v>18.7866</v>
      </c>
    </row>
    <row r="2368" spans="1:5">
      <c r="A2368" s="98">
        <v>2368</v>
      </c>
      <c r="B2368" s="98">
        <v>2.2964000000000002</v>
      </c>
      <c r="C2368" s="98">
        <v>17</v>
      </c>
      <c r="D2368" s="98">
        <v>43</v>
      </c>
      <c r="E2368" s="98">
        <v>17.792100000000001</v>
      </c>
    </row>
    <row r="2369" spans="1:5">
      <c r="A2369" s="98">
        <v>2369</v>
      </c>
      <c r="B2369" s="98">
        <v>2.2452000000000001</v>
      </c>
      <c r="C2369" s="98">
        <v>17</v>
      </c>
      <c r="D2369" s="98">
        <v>44</v>
      </c>
      <c r="E2369" s="98">
        <v>16.685500000000001</v>
      </c>
    </row>
    <row r="2370" spans="1:5">
      <c r="A2370" s="98">
        <v>2370</v>
      </c>
      <c r="B2370" s="98">
        <v>2.1878000000000002</v>
      </c>
      <c r="C2370" s="98">
        <v>17</v>
      </c>
      <c r="D2370" s="98">
        <v>45</v>
      </c>
      <c r="E2370" s="98">
        <v>15.4924</v>
      </c>
    </row>
    <row r="2371" spans="1:5">
      <c r="A2371" s="98">
        <v>2371</v>
      </c>
      <c r="B2371" s="98">
        <v>2.1213000000000002</v>
      </c>
      <c r="C2371" s="98">
        <v>17</v>
      </c>
      <c r="D2371" s="98">
        <v>46</v>
      </c>
      <c r="E2371" s="98">
        <v>14.240600000000001</v>
      </c>
    </row>
    <row r="2372" spans="1:5">
      <c r="A2372" s="98">
        <v>2372</v>
      </c>
      <c r="B2372" s="98">
        <v>2.0447000000000002</v>
      </c>
      <c r="C2372" s="98">
        <v>17</v>
      </c>
      <c r="D2372" s="98">
        <v>47</v>
      </c>
      <c r="E2372" s="98">
        <v>12.9588</v>
      </c>
    </row>
    <row r="2373" spans="1:5">
      <c r="A2373" s="98">
        <v>2373</v>
      </c>
      <c r="B2373" s="98">
        <v>1.9584999999999999</v>
      </c>
      <c r="C2373" s="98">
        <v>17</v>
      </c>
      <c r="D2373" s="98">
        <v>48</v>
      </c>
      <c r="E2373" s="98">
        <v>11.674300000000001</v>
      </c>
    </row>
    <row r="2374" spans="1:5">
      <c r="A2374" s="98">
        <v>2374</v>
      </c>
      <c r="B2374" s="98">
        <v>1.7914000000000001</v>
      </c>
      <c r="C2374" s="98">
        <v>17</v>
      </c>
      <c r="D2374" s="98">
        <v>49</v>
      </c>
      <c r="E2374" s="98">
        <v>10.6937</v>
      </c>
    </row>
    <row r="2375" spans="1:5">
      <c r="A2375" s="98">
        <v>2375</v>
      </c>
      <c r="B2375" s="98">
        <v>1.5257000000000001</v>
      </c>
      <c r="C2375" s="98">
        <v>17</v>
      </c>
      <c r="D2375" s="98">
        <v>50</v>
      </c>
      <c r="E2375" s="98">
        <v>9.8701000000000008</v>
      </c>
    </row>
    <row r="2376" spans="1:5">
      <c r="A2376" s="98">
        <v>2376</v>
      </c>
      <c r="B2376" s="98">
        <v>1.2401</v>
      </c>
      <c r="C2376" s="98">
        <v>17</v>
      </c>
      <c r="D2376" s="98">
        <v>51</v>
      </c>
      <c r="E2376" s="98">
        <v>8.8878000000000004</v>
      </c>
    </row>
    <row r="2377" spans="1:5">
      <c r="A2377" s="98">
        <v>2377</v>
      </c>
      <c r="B2377" s="98">
        <v>0.9526</v>
      </c>
      <c r="C2377" s="98">
        <v>17</v>
      </c>
      <c r="D2377" s="98">
        <v>52</v>
      </c>
      <c r="E2377" s="98">
        <v>7.7771999999999997</v>
      </c>
    </row>
    <row r="2378" spans="1:5">
      <c r="A2378" s="98">
        <v>2378</v>
      </c>
      <c r="B2378" s="98">
        <v>0.68240000000000001</v>
      </c>
      <c r="C2378" s="98">
        <v>17</v>
      </c>
      <c r="D2378" s="98">
        <v>53</v>
      </c>
      <c r="E2378" s="98">
        <v>6.5738000000000003</v>
      </c>
    </row>
    <row r="2379" spans="1:5">
      <c r="A2379" s="98">
        <v>2379</v>
      </c>
      <c r="B2379" s="98">
        <v>0.66039999999999999</v>
      </c>
      <c r="C2379" s="98">
        <v>18</v>
      </c>
      <c r="D2379" s="98">
        <v>0</v>
      </c>
      <c r="E2379" s="98">
        <v>-7.1776999999999997</v>
      </c>
    </row>
    <row r="2380" spans="1:5">
      <c r="A2380" s="98">
        <v>2380</v>
      </c>
      <c r="B2380" s="98">
        <v>0.70499999999999996</v>
      </c>
      <c r="C2380" s="98">
        <v>18</v>
      </c>
      <c r="D2380" s="98">
        <v>1</v>
      </c>
      <c r="E2380" s="98">
        <v>-7.1938000000000004</v>
      </c>
    </row>
    <row r="2381" spans="1:5">
      <c r="A2381" s="98">
        <v>2381</v>
      </c>
      <c r="B2381" s="98">
        <v>0.74709999999999999</v>
      </c>
      <c r="C2381" s="98">
        <v>18</v>
      </c>
      <c r="D2381" s="98">
        <v>2</v>
      </c>
      <c r="E2381" s="98">
        <v>-7.1881000000000004</v>
      </c>
    </row>
    <row r="2382" spans="1:5">
      <c r="A2382" s="98">
        <v>2382</v>
      </c>
      <c r="B2382" s="98">
        <v>0.78580000000000005</v>
      </c>
      <c r="C2382" s="98">
        <v>18</v>
      </c>
      <c r="D2382" s="98">
        <v>3</v>
      </c>
      <c r="E2382" s="98">
        <v>-7.1603000000000003</v>
      </c>
    </row>
    <row r="2383" spans="1:5">
      <c r="A2383" s="98">
        <v>2383</v>
      </c>
      <c r="B2383" s="98">
        <v>0.82040000000000002</v>
      </c>
      <c r="C2383" s="98">
        <v>18</v>
      </c>
      <c r="D2383" s="98">
        <v>4</v>
      </c>
      <c r="E2383" s="98">
        <v>-7.1105999999999998</v>
      </c>
    </row>
    <row r="2384" spans="1:5">
      <c r="A2384" s="98">
        <v>2384</v>
      </c>
      <c r="B2384" s="98">
        <v>0.85009999999999997</v>
      </c>
      <c r="C2384" s="98">
        <v>18</v>
      </c>
      <c r="D2384" s="98">
        <v>5</v>
      </c>
      <c r="E2384" s="98">
        <v>-7.0396999999999998</v>
      </c>
    </row>
    <row r="2385" spans="1:5">
      <c r="A2385" s="98">
        <v>2385</v>
      </c>
      <c r="B2385" s="98">
        <v>0.87470000000000003</v>
      </c>
      <c r="C2385" s="98">
        <v>18</v>
      </c>
      <c r="D2385" s="98">
        <v>6</v>
      </c>
      <c r="E2385" s="98">
        <v>-6.9488000000000003</v>
      </c>
    </row>
    <row r="2386" spans="1:5">
      <c r="A2386" s="98">
        <v>2386</v>
      </c>
      <c r="B2386" s="98">
        <v>0.89390000000000003</v>
      </c>
      <c r="C2386" s="98">
        <v>18</v>
      </c>
      <c r="D2386" s="98">
        <v>7</v>
      </c>
      <c r="E2386" s="98">
        <v>-6.8395999999999999</v>
      </c>
    </row>
    <row r="2387" spans="1:5">
      <c r="A2387" s="98">
        <v>2387</v>
      </c>
      <c r="B2387" s="98">
        <v>0.90769999999999995</v>
      </c>
      <c r="C2387" s="98">
        <v>18</v>
      </c>
      <c r="D2387" s="98">
        <v>8</v>
      </c>
      <c r="E2387" s="98">
        <v>-6.7138</v>
      </c>
    </row>
    <row r="2388" spans="1:5">
      <c r="A2388" s="98">
        <v>2388</v>
      </c>
      <c r="B2388" s="98">
        <v>0.91620000000000001</v>
      </c>
      <c r="C2388" s="98">
        <v>18</v>
      </c>
      <c r="D2388" s="98">
        <v>9</v>
      </c>
      <c r="E2388" s="98">
        <v>-6.5735000000000001</v>
      </c>
    </row>
    <row r="2389" spans="1:5">
      <c r="A2389" s="98">
        <v>2389</v>
      </c>
      <c r="B2389" s="98">
        <v>0.91959999999999997</v>
      </c>
      <c r="C2389" s="98">
        <v>18</v>
      </c>
      <c r="D2389" s="98">
        <v>10</v>
      </c>
      <c r="E2389" s="98">
        <v>-6.4210000000000003</v>
      </c>
    </row>
    <row r="2390" spans="1:5">
      <c r="A2390" s="98">
        <v>2390</v>
      </c>
      <c r="B2390" s="98">
        <v>0.91839999999999999</v>
      </c>
      <c r="C2390" s="98">
        <v>18</v>
      </c>
      <c r="D2390" s="98">
        <v>11</v>
      </c>
      <c r="E2390" s="98">
        <v>-6.2586000000000004</v>
      </c>
    </row>
    <row r="2391" spans="1:5">
      <c r="A2391" s="98">
        <v>2391</v>
      </c>
      <c r="B2391" s="98">
        <v>0.91290000000000004</v>
      </c>
      <c r="C2391" s="98">
        <v>18</v>
      </c>
      <c r="D2391" s="98">
        <v>12</v>
      </c>
      <c r="E2391" s="98">
        <v>-6.0883000000000003</v>
      </c>
    </row>
    <row r="2392" spans="1:5">
      <c r="A2392" s="98">
        <v>2392</v>
      </c>
      <c r="B2392" s="98">
        <v>0.90359999999999996</v>
      </c>
      <c r="C2392" s="98">
        <v>18</v>
      </c>
      <c r="D2392" s="98">
        <v>13</v>
      </c>
      <c r="E2392" s="98">
        <v>-5.9123000000000001</v>
      </c>
    </row>
    <row r="2393" spans="1:5">
      <c r="A2393" s="98">
        <v>2393</v>
      </c>
      <c r="B2393" s="98">
        <v>0.8911</v>
      </c>
      <c r="C2393" s="98">
        <v>18</v>
      </c>
      <c r="D2393" s="98">
        <v>14</v>
      </c>
      <c r="E2393" s="98">
        <v>-5.7324999999999999</v>
      </c>
    </row>
    <row r="2394" spans="1:5">
      <c r="A2394" s="98">
        <v>2394</v>
      </c>
      <c r="B2394" s="98">
        <v>0.87580000000000002</v>
      </c>
      <c r="C2394" s="98">
        <v>18</v>
      </c>
      <c r="D2394" s="98">
        <v>15</v>
      </c>
      <c r="E2394" s="98">
        <v>-5.5507</v>
      </c>
    </row>
    <row r="2395" spans="1:5">
      <c r="A2395" s="98">
        <v>2395</v>
      </c>
      <c r="B2395" s="98">
        <v>0.6835</v>
      </c>
      <c r="C2395" s="98">
        <v>18</v>
      </c>
      <c r="D2395" s="98">
        <v>16</v>
      </c>
      <c r="E2395" s="98">
        <v>-4.9904999999999999</v>
      </c>
    </row>
    <row r="2396" spans="1:5">
      <c r="A2396" s="98">
        <v>2396</v>
      </c>
      <c r="B2396" s="98">
        <v>0.48659999999999998</v>
      </c>
      <c r="C2396" s="98">
        <v>18</v>
      </c>
      <c r="D2396" s="98">
        <v>17</v>
      </c>
      <c r="E2396" s="98">
        <v>-4.3209999999999997</v>
      </c>
    </row>
    <row r="2397" spans="1:5">
      <c r="A2397" s="98">
        <v>2397</v>
      </c>
      <c r="B2397" s="98">
        <v>0.31530000000000002</v>
      </c>
      <c r="C2397" s="98">
        <v>18</v>
      </c>
      <c r="D2397" s="98">
        <v>18</v>
      </c>
      <c r="E2397" s="98">
        <v>-3.6067</v>
      </c>
    </row>
    <row r="2398" spans="1:5">
      <c r="A2398" s="98">
        <v>2398</v>
      </c>
      <c r="B2398" s="98">
        <v>0.2044</v>
      </c>
      <c r="C2398" s="98">
        <v>18</v>
      </c>
      <c r="D2398" s="98">
        <v>19</v>
      </c>
      <c r="E2398" s="98">
        <v>-2.9803999999999999</v>
      </c>
    </row>
    <row r="2399" spans="1:5">
      <c r="A2399" s="98">
        <v>2399</v>
      </c>
      <c r="B2399" s="98">
        <v>0.21160000000000001</v>
      </c>
      <c r="C2399" s="98">
        <v>18</v>
      </c>
      <c r="D2399" s="98">
        <v>20</v>
      </c>
      <c r="E2399" s="98">
        <v>-2.7427999999999999</v>
      </c>
    </row>
    <row r="2400" spans="1:5">
      <c r="A2400" s="98">
        <v>2400</v>
      </c>
      <c r="B2400" s="98">
        <v>0.21440000000000001</v>
      </c>
      <c r="C2400" s="98">
        <v>18</v>
      </c>
      <c r="D2400" s="98">
        <v>21</v>
      </c>
      <c r="E2400" s="98">
        <v>-2.4723999999999999</v>
      </c>
    </row>
    <row r="2401" spans="1:5">
      <c r="A2401" s="98">
        <v>2401</v>
      </c>
      <c r="B2401" s="98">
        <v>0.21149999999999999</v>
      </c>
      <c r="C2401" s="98">
        <v>18</v>
      </c>
      <c r="D2401" s="98">
        <v>22</v>
      </c>
      <c r="E2401" s="98">
        <v>-2.1690999999999998</v>
      </c>
    </row>
    <row r="2402" spans="1:5">
      <c r="A2402" s="98">
        <v>2402</v>
      </c>
      <c r="B2402" s="98">
        <v>0.20200000000000001</v>
      </c>
      <c r="C2402" s="98">
        <v>18</v>
      </c>
      <c r="D2402" s="98">
        <v>23</v>
      </c>
      <c r="E2402" s="98">
        <v>-1.8347</v>
      </c>
    </row>
    <row r="2403" spans="1:5">
      <c r="A2403" s="98">
        <v>2403</v>
      </c>
      <c r="B2403" s="98">
        <v>0.186</v>
      </c>
      <c r="C2403" s="98">
        <v>18</v>
      </c>
      <c r="D2403" s="98">
        <v>24</v>
      </c>
      <c r="E2403" s="98">
        <v>-1.4729000000000001</v>
      </c>
    </row>
    <row r="2404" spans="1:5">
      <c r="A2404" s="98">
        <v>2404</v>
      </c>
      <c r="B2404" s="98">
        <v>0.16420000000000001</v>
      </c>
      <c r="C2404" s="98">
        <v>18</v>
      </c>
      <c r="D2404" s="98">
        <v>25</v>
      </c>
      <c r="E2404" s="98">
        <v>-1.0892999999999999</v>
      </c>
    </row>
    <row r="2405" spans="1:5">
      <c r="A2405" s="98">
        <v>2405</v>
      </c>
      <c r="B2405" s="98">
        <v>0.13800000000000001</v>
      </c>
      <c r="C2405" s="98">
        <v>18</v>
      </c>
      <c r="D2405" s="98">
        <v>26</v>
      </c>
      <c r="E2405" s="98">
        <v>-0.69110000000000005</v>
      </c>
    </row>
    <row r="2406" spans="1:5">
      <c r="A2406" s="98">
        <v>2406</v>
      </c>
      <c r="B2406" s="98">
        <v>0.1095</v>
      </c>
      <c r="C2406" s="98">
        <v>18</v>
      </c>
      <c r="D2406" s="98">
        <v>27</v>
      </c>
      <c r="E2406" s="98">
        <v>-0.28660000000000002</v>
      </c>
    </row>
    <row r="2407" spans="1:5">
      <c r="A2407" s="98">
        <v>2407</v>
      </c>
      <c r="B2407" s="98">
        <v>8.1199999999999994E-2</v>
      </c>
      <c r="C2407" s="98">
        <v>18</v>
      </c>
      <c r="D2407" s="98">
        <v>28</v>
      </c>
      <c r="E2407" s="98">
        <v>0.1157</v>
      </c>
    </row>
    <row r="2408" spans="1:5">
      <c r="A2408" s="98">
        <v>2408</v>
      </c>
      <c r="B2408" s="98">
        <v>5.5599999999999997E-2</v>
      </c>
      <c r="C2408" s="98">
        <v>18</v>
      </c>
      <c r="D2408" s="98">
        <v>29</v>
      </c>
      <c r="E2408" s="98">
        <v>0.50780000000000003</v>
      </c>
    </row>
    <row r="2409" spans="1:5">
      <c r="A2409" s="98">
        <v>2409</v>
      </c>
      <c r="B2409" s="98">
        <v>3.5200000000000002E-2</v>
      </c>
      <c r="C2409" s="98">
        <v>18</v>
      </c>
      <c r="D2409" s="98">
        <v>30</v>
      </c>
      <c r="E2409" s="98">
        <v>0.88270000000000004</v>
      </c>
    </row>
    <row r="2410" spans="1:5">
      <c r="A2410" s="98">
        <v>2410</v>
      </c>
      <c r="B2410" s="98">
        <v>2.2100000000000002E-2</v>
      </c>
      <c r="C2410" s="98">
        <v>18</v>
      </c>
      <c r="D2410" s="98">
        <v>31</v>
      </c>
      <c r="E2410" s="98">
        <v>1.2350000000000001</v>
      </c>
    </row>
    <row r="2411" spans="1:5">
      <c r="A2411" s="98">
        <v>2411</v>
      </c>
      <c r="B2411" s="98">
        <v>1.78E-2</v>
      </c>
      <c r="C2411" s="98">
        <v>18</v>
      </c>
      <c r="D2411" s="98">
        <v>32</v>
      </c>
      <c r="E2411" s="98">
        <v>1.5609999999999999</v>
      </c>
    </row>
    <row r="2412" spans="1:5">
      <c r="A2412" s="98">
        <v>2412</v>
      </c>
      <c r="B2412" s="98">
        <v>3.7900000000000003E-2</v>
      </c>
      <c r="C2412" s="98">
        <v>18</v>
      </c>
      <c r="D2412" s="98">
        <v>33</v>
      </c>
      <c r="E2412" s="98">
        <v>2.1242999999999999</v>
      </c>
    </row>
    <row r="2413" spans="1:5">
      <c r="A2413" s="98">
        <v>2413</v>
      </c>
      <c r="B2413" s="98">
        <v>2.9700000000000001E-2</v>
      </c>
      <c r="C2413" s="98">
        <v>18</v>
      </c>
      <c r="D2413" s="98">
        <v>34</v>
      </c>
      <c r="E2413" s="98">
        <v>1.5276000000000001</v>
      </c>
    </row>
    <row r="2414" spans="1:5">
      <c r="A2414" s="98">
        <v>2414</v>
      </c>
      <c r="B2414" s="98">
        <v>2.69E-2</v>
      </c>
      <c r="C2414" s="98">
        <v>18</v>
      </c>
      <c r="D2414" s="98">
        <v>35</v>
      </c>
      <c r="E2414" s="98">
        <v>0.89810000000000001</v>
      </c>
    </row>
    <row r="2415" spans="1:5">
      <c r="A2415" s="98">
        <v>2415</v>
      </c>
      <c r="B2415" s="98">
        <v>2.9000000000000001E-2</v>
      </c>
      <c r="C2415" s="98">
        <v>18</v>
      </c>
      <c r="D2415" s="98">
        <v>36</v>
      </c>
      <c r="E2415" s="98">
        <v>0.25169999999999998</v>
      </c>
    </row>
    <row r="2416" spans="1:5">
      <c r="A2416" s="98">
        <v>2416</v>
      </c>
      <c r="B2416" s="98">
        <v>3.5499999999999997E-2</v>
      </c>
      <c r="C2416" s="98">
        <v>18</v>
      </c>
      <c r="D2416" s="98">
        <v>37</v>
      </c>
      <c r="E2416" s="98">
        <v>-0.39429999999999998</v>
      </c>
    </row>
    <row r="2417" spans="1:5">
      <c r="A2417" s="98">
        <v>2417</v>
      </c>
      <c r="B2417" s="98">
        <v>4.5600000000000002E-2</v>
      </c>
      <c r="C2417" s="98">
        <v>18</v>
      </c>
      <c r="D2417" s="98">
        <v>38</v>
      </c>
      <c r="E2417" s="98">
        <v>-1.0228999999999999</v>
      </c>
    </row>
    <row r="2418" spans="1:5">
      <c r="A2418" s="98">
        <v>2418</v>
      </c>
      <c r="B2418" s="98">
        <v>5.8599999999999999E-2</v>
      </c>
      <c r="C2418" s="98">
        <v>18</v>
      </c>
      <c r="D2418" s="98">
        <v>39</v>
      </c>
      <c r="E2418" s="98">
        <v>-1.6187</v>
      </c>
    </row>
    <row r="2419" spans="1:5">
      <c r="A2419" s="98">
        <v>2419</v>
      </c>
      <c r="B2419" s="98">
        <v>7.3700000000000002E-2</v>
      </c>
      <c r="C2419" s="98">
        <v>18</v>
      </c>
      <c r="D2419" s="98">
        <v>40</v>
      </c>
      <c r="E2419" s="98">
        <v>-2.169</v>
      </c>
    </row>
    <row r="2420" spans="1:5">
      <c r="A2420" s="98">
        <v>2420</v>
      </c>
      <c r="B2420" s="98">
        <v>9.0300000000000005E-2</v>
      </c>
      <c r="C2420" s="98">
        <v>18</v>
      </c>
      <c r="D2420" s="98">
        <v>41</v>
      </c>
      <c r="E2420" s="98">
        <v>-2.6648999999999998</v>
      </c>
    </row>
    <row r="2421" spans="1:5">
      <c r="A2421" s="98">
        <v>2421</v>
      </c>
      <c r="B2421" s="98">
        <v>0.12759999999999999</v>
      </c>
      <c r="C2421" s="98">
        <v>18</v>
      </c>
      <c r="D2421" s="98">
        <v>42</v>
      </c>
      <c r="E2421" s="98">
        <v>-3.5945999999999998</v>
      </c>
    </row>
    <row r="2422" spans="1:5">
      <c r="A2422" s="98">
        <v>2422</v>
      </c>
      <c r="B2422" s="98">
        <v>0.193</v>
      </c>
      <c r="C2422" s="98">
        <v>18</v>
      </c>
      <c r="D2422" s="98">
        <v>43</v>
      </c>
      <c r="E2422" s="98">
        <v>-4.7202999999999999</v>
      </c>
    </row>
    <row r="2423" spans="1:5">
      <c r="A2423" s="98">
        <v>2423</v>
      </c>
      <c r="B2423" s="98">
        <v>0.27979999999999999</v>
      </c>
      <c r="C2423" s="98">
        <v>18</v>
      </c>
      <c r="D2423" s="98">
        <v>44</v>
      </c>
      <c r="E2423" s="98">
        <v>-5.7723000000000004</v>
      </c>
    </row>
    <row r="2424" spans="1:5">
      <c r="A2424" s="98">
        <v>2424</v>
      </c>
      <c r="B2424" s="98">
        <v>1.2287999999999999</v>
      </c>
      <c r="C2424" s="98">
        <v>19</v>
      </c>
      <c r="D2424" s="98">
        <v>0</v>
      </c>
      <c r="E2424" s="98">
        <v>-2.4801000000000002</v>
      </c>
    </row>
    <row r="2425" spans="1:5">
      <c r="A2425" s="98">
        <v>2425</v>
      </c>
      <c r="B2425" s="98">
        <v>1.0924</v>
      </c>
      <c r="C2425" s="98">
        <v>19</v>
      </c>
      <c r="D2425" s="98">
        <v>1</v>
      </c>
      <c r="E2425" s="98">
        <v>-2.67</v>
      </c>
    </row>
    <row r="2426" spans="1:5">
      <c r="A2426" s="98">
        <v>2426</v>
      </c>
      <c r="B2426" s="98">
        <v>0.97550000000000003</v>
      </c>
      <c r="C2426" s="98">
        <v>19</v>
      </c>
      <c r="D2426" s="98">
        <v>2</v>
      </c>
      <c r="E2426" s="98">
        <v>-2.8826000000000001</v>
      </c>
    </row>
    <row r="2427" spans="1:5">
      <c r="A2427" s="98">
        <v>2427</v>
      </c>
      <c r="B2427" s="98">
        <v>0.879</v>
      </c>
      <c r="C2427" s="98">
        <v>19</v>
      </c>
      <c r="D2427" s="98">
        <v>3</v>
      </c>
      <c r="E2427" s="98">
        <v>-3.1030000000000002</v>
      </c>
    </row>
    <row r="2428" spans="1:5">
      <c r="A2428" s="98">
        <v>2428</v>
      </c>
      <c r="B2428" s="98">
        <v>0.80249999999999999</v>
      </c>
      <c r="C2428" s="98">
        <v>19</v>
      </c>
      <c r="D2428" s="98">
        <v>4</v>
      </c>
      <c r="E2428" s="98">
        <v>-3.3169</v>
      </c>
    </row>
    <row r="2429" spans="1:5">
      <c r="A2429" s="98">
        <v>2429</v>
      </c>
      <c r="B2429" s="98">
        <v>0.74470000000000003</v>
      </c>
      <c r="C2429" s="98">
        <v>19</v>
      </c>
      <c r="D2429" s="98">
        <v>5</v>
      </c>
      <c r="E2429" s="98">
        <v>-3.5114999999999998</v>
      </c>
    </row>
    <row r="2430" spans="1:5">
      <c r="A2430" s="98">
        <v>2430</v>
      </c>
      <c r="B2430" s="98">
        <v>0.70389999999999997</v>
      </c>
      <c r="C2430" s="98">
        <v>19</v>
      </c>
      <c r="D2430" s="98">
        <v>6</v>
      </c>
      <c r="E2430" s="98">
        <v>-3.6760999999999999</v>
      </c>
    </row>
    <row r="2431" spans="1:5">
      <c r="A2431" s="98">
        <v>2431</v>
      </c>
      <c r="B2431" s="98">
        <v>0.67779999999999996</v>
      </c>
      <c r="C2431" s="98">
        <v>19</v>
      </c>
      <c r="D2431" s="98">
        <v>7</v>
      </c>
      <c r="E2431" s="98">
        <v>-3.8025000000000002</v>
      </c>
    </row>
    <row r="2432" spans="1:5">
      <c r="A2432" s="98">
        <v>2432</v>
      </c>
      <c r="B2432" s="98">
        <v>0.63919999999999999</v>
      </c>
      <c r="C2432" s="98">
        <v>19</v>
      </c>
      <c r="D2432" s="98">
        <v>8</v>
      </c>
      <c r="E2432" s="98">
        <v>-3.9769000000000001</v>
      </c>
    </row>
    <row r="2433" spans="1:5">
      <c r="A2433" s="98">
        <v>2433</v>
      </c>
      <c r="B2433" s="98">
        <v>0.58779999999999999</v>
      </c>
      <c r="C2433" s="98">
        <v>19</v>
      </c>
      <c r="D2433" s="98">
        <v>9</v>
      </c>
      <c r="E2433" s="98">
        <v>-4.1711</v>
      </c>
    </row>
    <row r="2434" spans="1:5">
      <c r="A2434" s="98">
        <v>2434</v>
      </c>
      <c r="B2434" s="98">
        <v>0.53320000000000001</v>
      </c>
      <c r="C2434" s="98">
        <v>19</v>
      </c>
      <c r="D2434" s="98">
        <v>10</v>
      </c>
      <c r="E2434" s="98">
        <v>-4.3464</v>
      </c>
    </row>
    <row r="2435" spans="1:5">
      <c r="A2435" s="98">
        <v>2435</v>
      </c>
      <c r="B2435" s="98">
        <v>0.4768</v>
      </c>
      <c r="C2435" s="98">
        <v>19</v>
      </c>
      <c r="D2435" s="98">
        <v>11</v>
      </c>
      <c r="E2435" s="98">
        <v>-4.4988999999999999</v>
      </c>
    </row>
    <row r="2436" spans="1:5">
      <c r="A2436" s="98">
        <v>2436</v>
      </c>
      <c r="B2436" s="98">
        <v>0.42030000000000001</v>
      </c>
      <c r="C2436" s="98">
        <v>19</v>
      </c>
      <c r="D2436" s="98">
        <v>12</v>
      </c>
      <c r="E2436" s="98">
        <v>-4.6257000000000001</v>
      </c>
    </row>
    <row r="2437" spans="1:5">
      <c r="A2437" s="98">
        <v>2437</v>
      </c>
      <c r="B2437" s="98">
        <v>0.36549999999999999</v>
      </c>
      <c r="C2437" s="98">
        <v>19</v>
      </c>
      <c r="D2437" s="98">
        <v>13</v>
      </c>
      <c r="E2437" s="98">
        <v>-4.7249999999999996</v>
      </c>
    </row>
    <row r="2438" spans="1:5">
      <c r="A2438" s="98">
        <v>2438</v>
      </c>
      <c r="B2438" s="98">
        <v>0.31419999999999998</v>
      </c>
      <c r="C2438" s="98">
        <v>19</v>
      </c>
      <c r="D2438" s="98">
        <v>14</v>
      </c>
      <c r="E2438" s="98">
        <v>-4.7960000000000003</v>
      </c>
    </row>
    <row r="2439" spans="1:5">
      <c r="A2439" s="98">
        <v>2439</v>
      </c>
      <c r="B2439" s="98">
        <v>0.26790000000000003</v>
      </c>
      <c r="C2439" s="98">
        <v>19</v>
      </c>
      <c r="D2439" s="98">
        <v>15</v>
      </c>
      <c r="E2439" s="98">
        <v>-4.8391999999999999</v>
      </c>
    </row>
    <row r="2440" spans="1:5">
      <c r="A2440" s="98">
        <v>2440</v>
      </c>
      <c r="B2440" s="98">
        <v>0.2278</v>
      </c>
      <c r="C2440" s="98">
        <v>19</v>
      </c>
      <c r="D2440" s="98">
        <v>16</v>
      </c>
      <c r="E2440" s="98">
        <v>-4.8559999999999999</v>
      </c>
    </row>
    <row r="2441" spans="1:5">
      <c r="A2441" s="98">
        <v>2441</v>
      </c>
      <c r="B2441" s="98">
        <v>0.1946</v>
      </c>
      <c r="C2441" s="98">
        <v>19</v>
      </c>
      <c r="D2441" s="98">
        <v>17</v>
      </c>
      <c r="E2441" s="98">
        <v>-4.8486000000000002</v>
      </c>
    </row>
    <row r="2442" spans="1:5">
      <c r="A2442" s="98">
        <v>2442</v>
      </c>
      <c r="B2442" s="98">
        <v>0.1686</v>
      </c>
      <c r="C2442" s="98">
        <v>19</v>
      </c>
      <c r="D2442" s="98">
        <v>18</v>
      </c>
      <c r="E2442" s="98">
        <v>-4.8193999999999999</v>
      </c>
    </row>
    <row r="2443" spans="1:5">
      <c r="A2443" s="98">
        <v>2443</v>
      </c>
      <c r="B2443" s="98">
        <v>0.14960000000000001</v>
      </c>
      <c r="C2443" s="98">
        <v>19</v>
      </c>
      <c r="D2443" s="98">
        <v>19</v>
      </c>
      <c r="E2443" s="98">
        <v>-4.7710999999999997</v>
      </c>
    </row>
    <row r="2444" spans="1:5">
      <c r="A2444" s="98">
        <v>2444</v>
      </c>
      <c r="B2444" s="98">
        <v>0.1371</v>
      </c>
      <c r="C2444" s="98">
        <v>19</v>
      </c>
      <c r="D2444" s="98">
        <v>20</v>
      </c>
      <c r="E2444" s="98">
        <v>-4.7065000000000001</v>
      </c>
    </row>
    <row r="2445" spans="1:5">
      <c r="A2445" s="98">
        <v>2445</v>
      </c>
      <c r="B2445" s="98">
        <v>0.13039999999999999</v>
      </c>
      <c r="C2445" s="98">
        <v>19</v>
      </c>
      <c r="D2445" s="98">
        <v>21</v>
      </c>
      <c r="E2445" s="98">
        <v>-4.6280000000000001</v>
      </c>
    </row>
    <row r="2446" spans="1:5">
      <c r="A2446" s="98">
        <v>2446</v>
      </c>
      <c r="B2446" s="98">
        <v>0.12839999999999999</v>
      </c>
      <c r="C2446" s="98">
        <v>19</v>
      </c>
      <c r="D2446" s="98">
        <v>22</v>
      </c>
      <c r="E2446" s="98">
        <v>-4.5381999999999998</v>
      </c>
    </row>
    <row r="2447" spans="1:5">
      <c r="A2447" s="98">
        <v>2447</v>
      </c>
      <c r="B2447" s="98">
        <v>0.13819999999999999</v>
      </c>
      <c r="C2447" s="98">
        <v>19</v>
      </c>
      <c r="D2447" s="98">
        <v>23</v>
      </c>
      <c r="E2447" s="98">
        <v>-4.6252000000000004</v>
      </c>
    </row>
    <row r="2448" spans="1:5">
      <c r="A2448" s="98">
        <v>2448</v>
      </c>
      <c r="B2448" s="98">
        <v>0.187</v>
      </c>
      <c r="C2448" s="98">
        <v>19</v>
      </c>
      <c r="D2448" s="98">
        <v>24</v>
      </c>
      <c r="E2448" s="98">
        <v>-5.4325000000000001</v>
      </c>
    </row>
    <row r="2449" spans="1:5">
      <c r="A2449" s="98">
        <v>2449</v>
      </c>
      <c r="B2449" s="98">
        <v>0.2429</v>
      </c>
      <c r="C2449" s="98">
        <v>19</v>
      </c>
      <c r="D2449" s="98">
        <v>25</v>
      </c>
      <c r="E2449" s="98">
        <v>-6.1727999999999996</v>
      </c>
    </row>
    <row r="2450" spans="1:5">
      <c r="A2450" s="98">
        <v>2450</v>
      </c>
      <c r="B2450" s="98">
        <v>0.3009</v>
      </c>
      <c r="C2450" s="98">
        <v>19</v>
      </c>
      <c r="D2450" s="98">
        <v>26</v>
      </c>
      <c r="E2450" s="98">
        <v>-6.8117000000000001</v>
      </c>
    </row>
    <row r="2451" spans="1:5">
      <c r="A2451" s="98">
        <v>2451</v>
      </c>
      <c r="B2451" s="98">
        <v>0.35830000000000001</v>
      </c>
      <c r="C2451" s="98">
        <v>19</v>
      </c>
      <c r="D2451" s="98">
        <v>27</v>
      </c>
      <c r="E2451" s="98">
        <v>-7.3293999999999997</v>
      </c>
    </row>
    <row r="2452" spans="1:5">
      <c r="A2452" s="98">
        <v>2452</v>
      </c>
      <c r="B2452" s="98">
        <v>0.39479999999999998</v>
      </c>
      <c r="C2452" s="98">
        <v>19</v>
      </c>
      <c r="D2452" s="98">
        <v>28</v>
      </c>
      <c r="E2452" s="98">
        <v>-7.6306000000000003</v>
      </c>
    </row>
    <row r="2453" spans="1:5">
      <c r="A2453" s="98">
        <v>2453</v>
      </c>
      <c r="B2453" s="98">
        <v>0.3821</v>
      </c>
      <c r="C2453" s="98">
        <v>19</v>
      </c>
      <c r="D2453" s="98">
        <v>29</v>
      </c>
      <c r="E2453" s="98">
        <v>-7.6215000000000002</v>
      </c>
    </row>
    <row r="2454" spans="1:5">
      <c r="A2454" s="98">
        <v>2454</v>
      </c>
      <c r="B2454" s="98">
        <v>0.36520000000000002</v>
      </c>
      <c r="C2454" s="98">
        <v>19</v>
      </c>
      <c r="D2454" s="98">
        <v>30</v>
      </c>
      <c r="E2454" s="98">
        <v>-7.5171000000000001</v>
      </c>
    </row>
    <row r="2455" spans="1:5">
      <c r="A2455" s="98">
        <v>2455</v>
      </c>
      <c r="B2455" s="98">
        <v>0.34510000000000002</v>
      </c>
      <c r="C2455" s="98">
        <v>19</v>
      </c>
      <c r="D2455" s="98">
        <v>31</v>
      </c>
      <c r="E2455" s="98">
        <v>-7.3154000000000003</v>
      </c>
    </row>
    <row r="2456" spans="1:5">
      <c r="A2456" s="98">
        <v>2456</v>
      </c>
      <c r="B2456" s="98">
        <v>0.32290000000000002</v>
      </c>
      <c r="C2456" s="98">
        <v>19</v>
      </c>
      <c r="D2456" s="98">
        <v>32</v>
      </c>
      <c r="E2456" s="98">
        <v>-7.0208000000000004</v>
      </c>
    </row>
    <row r="2457" spans="1:5">
      <c r="A2457" s="98">
        <v>2457</v>
      </c>
      <c r="B2457" s="98">
        <v>0.30009999999999998</v>
      </c>
      <c r="C2457" s="98">
        <v>19</v>
      </c>
      <c r="D2457" s="98">
        <v>33</v>
      </c>
      <c r="E2457" s="98">
        <v>-6.6437999999999997</v>
      </c>
    </row>
    <row r="2458" spans="1:5">
      <c r="A2458" s="98">
        <v>2458</v>
      </c>
      <c r="B2458" s="98">
        <v>0.27800000000000002</v>
      </c>
      <c r="C2458" s="98">
        <v>19</v>
      </c>
      <c r="D2458" s="98">
        <v>34</v>
      </c>
      <c r="E2458" s="98">
        <v>-6.2003000000000004</v>
      </c>
    </row>
    <row r="2459" spans="1:5">
      <c r="A2459" s="98">
        <v>2459</v>
      </c>
      <c r="B2459" s="98">
        <v>0.25359999999999999</v>
      </c>
      <c r="C2459" s="98">
        <v>19</v>
      </c>
      <c r="D2459" s="98">
        <v>35</v>
      </c>
      <c r="E2459" s="98">
        <v>-5.9569999999999999</v>
      </c>
    </row>
    <row r="2460" spans="1:5">
      <c r="A2460" s="98">
        <v>2460</v>
      </c>
      <c r="B2460" s="98">
        <v>0.22420000000000001</v>
      </c>
      <c r="C2460" s="98">
        <v>19</v>
      </c>
      <c r="D2460" s="98">
        <v>36</v>
      </c>
      <c r="E2460" s="98">
        <v>-5.7359999999999998</v>
      </c>
    </row>
    <row r="2461" spans="1:5">
      <c r="A2461" s="98">
        <v>2461</v>
      </c>
      <c r="B2461" s="98">
        <v>0.19420000000000001</v>
      </c>
      <c r="C2461" s="98">
        <v>19</v>
      </c>
      <c r="D2461" s="98">
        <v>37</v>
      </c>
      <c r="E2461" s="98">
        <v>-5.3585000000000003</v>
      </c>
    </row>
    <row r="2462" spans="1:5">
      <c r="A2462" s="98">
        <v>2462</v>
      </c>
      <c r="B2462" s="98">
        <v>0.20280000000000001</v>
      </c>
      <c r="C2462" s="98">
        <v>19</v>
      </c>
      <c r="D2462" s="98">
        <v>38</v>
      </c>
      <c r="E2462" s="98">
        <v>-5.4762000000000004</v>
      </c>
    </row>
    <row r="2463" spans="1:5">
      <c r="A2463" s="98">
        <v>2463</v>
      </c>
      <c r="B2463" s="98">
        <v>0.24049999999999999</v>
      </c>
      <c r="C2463" s="98">
        <v>19</v>
      </c>
      <c r="D2463" s="98">
        <v>39</v>
      </c>
      <c r="E2463" s="98">
        <v>-5.7984</v>
      </c>
    </row>
    <row r="2464" spans="1:5">
      <c r="A2464" s="98">
        <v>2464</v>
      </c>
      <c r="B2464" s="98">
        <v>0.29360000000000003</v>
      </c>
      <c r="C2464" s="98">
        <v>19</v>
      </c>
      <c r="D2464" s="98">
        <v>40</v>
      </c>
      <c r="E2464" s="98">
        <v>-6.0522</v>
      </c>
    </row>
    <row r="2465" spans="1:5">
      <c r="A2465" s="98">
        <v>2465</v>
      </c>
      <c r="B2465" s="98">
        <v>0.35239999999999999</v>
      </c>
      <c r="C2465" s="98">
        <v>19</v>
      </c>
      <c r="D2465" s="98">
        <v>41</v>
      </c>
      <c r="E2465" s="98">
        <v>-6.3197999999999999</v>
      </c>
    </row>
    <row r="2466" spans="1:5">
      <c r="A2466" s="98">
        <v>2466</v>
      </c>
      <c r="B2466" s="98">
        <v>0.40849999999999997</v>
      </c>
      <c r="C2466" s="98">
        <v>19</v>
      </c>
      <c r="D2466" s="98">
        <v>42</v>
      </c>
      <c r="E2466" s="98">
        <v>-6.7013999999999996</v>
      </c>
    </row>
    <row r="2467" spans="1:5">
      <c r="A2467" s="98">
        <v>2467</v>
      </c>
      <c r="B2467" s="98">
        <v>0.47139999999999999</v>
      </c>
      <c r="C2467" s="98">
        <v>19</v>
      </c>
      <c r="D2467" s="98">
        <v>43</v>
      </c>
      <c r="E2467" s="98">
        <v>-7.0773999999999999</v>
      </c>
    </row>
    <row r="2468" spans="1:5">
      <c r="A2468" s="98">
        <v>2468</v>
      </c>
      <c r="B2468" s="98">
        <v>0.54020000000000001</v>
      </c>
      <c r="C2468" s="98">
        <v>19</v>
      </c>
      <c r="D2468" s="98">
        <v>44</v>
      </c>
      <c r="E2468" s="98">
        <v>-7.4408000000000003</v>
      </c>
    </row>
    <row r="2469" spans="1:5">
      <c r="A2469" s="98">
        <v>2469</v>
      </c>
      <c r="B2469" s="98">
        <v>0.61339999999999995</v>
      </c>
      <c r="C2469" s="98">
        <v>19</v>
      </c>
      <c r="D2469" s="98">
        <v>45</v>
      </c>
      <c r="E2469" s="98">
        <v>-7.7830000000000004</v>
      </c>
    </row>
    <row r="2470" spans="1:5">
      <c r="A2470" s="98">
        <v>2470</v>
      </c>
      <c r="B2470" s="98">
        <v>2.2602000000000002</v>
      </c>
      <c r="C2470" s="98">
        <v>20</v>
      </c>
      <c r="D2470" s="98">
        <v>0</v>
      </c>
      <c r="E2470" s="98">
        <v>0.53849999999999998</v>
      </c>
    </row>
    <row r="2471" spans="1:5">
      <c r="A2471" s="98">
        <v>2471</v>
      </c>
      <c r="B2471" s="98">
        <v>2.2806000000000002</v>
      </c>
      <c r="C2471" s="98">
        <v>20</v>
      </c>
      <c r="D2471" s="98">
        <v>1</v>
      </c>
      <c r="E2471" s="98">
        <v>-0.84589999999999999</v>
      </c>
    </row>
    <row r="2472" spans="1:5">
      <c r="A2472" s="98">
        <v>2472</v>
      </c>
      <c r="B2472" s="98">
        <v>2.2970000000000002</v>
      </c>
      <c r="C2472" s="98">
        <v>20</v>
      </c>
      <c r="D2472" s="98">
        <v>2</v>
      </c>
      <c r="E2472" s="98">
        <v>-2.1858</v>
      </c>
    </row>
    <row r="2473" spans="1:5">
      <c r="A2473" s="98">
        <v>2473</v>
      </c>
      <c r="B2473" s="98">
        <v>2.3077999999999999</v>
      </c>
      <c r="C2473" s="98">
        <v>20</v>
      </c>
      <c r="D2473" s="98">
        <v>3</v>
      </c>
      <c r="E2473" s="98">
        <v>-3.4529999999999998</v>
      </c>
    </row>
    <row r="2474" spans="1:5">
      <c r="A2474" s="98">
        <v>2474</v>
      </c>
      <c r="B2474" s="98">
        <v>2.3123999999999998</v>
      </c>
      <c r="C2474" s="98">
        <v>20</v>
      </c>
      <c r="D2474" s="98">
        <v>4</v>
      </c>
      <c r="E2474" s="98">
        <v>-4.6253000000000002</v>
      </c>
    </row>
    <row r="2475" spans="1:5">
      <c r="A2475" s="98">
        <v>2475</v>
      </c>
      <c r="B2475" s="98">
        <v>2.3109999999999999</v>
      </c>
      <c r="C2475" s="98">
        <v>20</v>
      </c>
      <c r="D2475" s="98">
        <v>5</v>
      </c>
      <c r="E2475" s="98">
        <v>-5.6872999999999996</v>
      </c>
    </row>
    <row r="2476" spans="1:5">
      <c r="A2476" s="98">
        <v>2476</v>
      </c>
      <c r="B2476" s="98">
        <v>2.3047</v>
      </c>
      <c r="C2476" s="98">
        <v>20</v>
      </c>
      <c r="D2476" s="98">
        <v>6</v>
      </c>
      <c r="E2476" s="98">
        <v>-6.6300999999999997</v>
      </c>
    </row>
    <row r="2477" spans="1:5">
      <c r="A2477" s="98">
        <v>2477</v>
      </c>
      <c r="B2477" s="98">
        <v>2.2947000000000002</v>
      </c>
      <c r="C2477" s="98">
        <v>20</v>
      </c>
      <c r="D2477" s="98">
        <v>7</v>
      </c>
      <c r="E2477" s="98">
        <v>-7.4505999999999997</v>
      </c>
    </row>
    <row r="2478" spans="1:5">
      <c r="A2478" s="98">
        <v>2478</v>
      </c>
      <c r="B2478" s="98">
        <v>2.2566000000000002</v>
      </c>
      <c r="C2478" s="98">
        <v>20</v>
      </c>
      <c r="D2478" s="98">
        <v>8</v>
      </c>
      <c r="E2478" s="98">
        <v>-7.1647999999999996</v>
      </c>
    </row>
    <row r="2479" spans="1:5">
      <c r="A2479" s="98">
        <v>2479</v>
      </c>
      <c r="B2479" s="98">
        <v>2.2035999999999998</v>
      </c>
      <c r="C2479" s="98">
        <v>20</v>
      </c>
      <c r="D2479" s="98">
        <v>9</v>
      </c>
      <c r="E2479" s="98">
        <v>-6.3631000000000002</v>
      </c>
    </row>
    <row r="2480" spans="1:5">
      <c r="A2480" s="98">
        <v>2480</v>
      </c>
      <c r="B2480" s="98">
        <v>2.1469</v>
      </c>
      <c r="C2480" s="98">
        <v>20</v>
      </c>
      <c r="D2480" s="98">
        <v>10</v>
      </c>
      <c r="E2480" s="98">
        <v>-5.4713000000000003</v>
      </c>
    </row>
    <row r="2481" spans="1:5">
      <c r="A2481" s="98">
        <v>2481</v>
      </c>
      <c r="B2481" s="98">
        <v>2.0870000000000002</v>
      </c>
      <c r="C2481" s="98">
        <v>20</v>
      </c>
      <c r="D2481" s="98">
        <v>11</v>
      </c>
      <c r="E2481" s="98">
        <v>-4.4896000000000003</v>
      </c>
    </row>
    <row r="2482" spans="1:5">
      <c r="A2482" s="98">
        <v>2482</v>
      </c>
      <c r="B2482" s="98">
        <v>2.0247000000000002</v>
      </c>
      <c r="C2482" s="98">
        <v>20</v>
      </c>
      <c r="D2482" s="98">
        <v>12</v>
      </c>
      <c r="E2482" s="98">
        <v>-3.4205000000000001</v>
      </c>
    </row>
    <row r="2483" spans="1:5">
      <c r="A2483" s="98">
        <v>2483</v>
      </c>
      <c r="B2483" s="98">
        <v>1.9612000000000001</v>
      </c>
      <c r="C2483" s="98">
        <v>20</v>
      </c>
      <c r="D2483" s="98">
        <v>13</v>
      </c>
      <c r="E2483" s="98">
        <v>-2.2694999999999999</v>
      </c>
    </row>
    <row r="2484" spans="1:5">
      <c r="A2484" s="98">
        <v>2484</v>
      </c>
      <c r="B2484" s="98">
        <v>1.8979999999999999</v>
      </c>
      <c r="C2484" s="98">
        <v>20</v>
      </c>
      <c r="D2484" s="98">
        <v>14</v>
      </c>
      <c r="E2484" s="98">
        <v>-1.0448</v>
      </c>
    </row>
    <row r="2485" spans="1:5">
      <c r="A2485" s="98">
        <v>2485</v>
      </c>
      <c r="B2485" s="98">
        <v>1.8371999999999999</v>
      </c>
      <c r="C2485" s="98">
        <v>20</v>
      </c>
      <c r="D2485" s="98">
        <v>15</v>
      </c>
      <c r="E2485" s="98">
        <v>0.24199999999999999</v>
      </c>
    </row>
    <row r="2486" spans="1:5">
      <c r="A2486" s="98">
        <v>2486</v>
      </c>
      <c r="B2486" s="98">
        <v>1.7806999999999999</v>
      </c>
      <c r="C2486" s="98">
        <v>20</v>
      </c>
      <c r="D2486" s="98">
        <v>16</v>
      </c>
      <c r="E2486" s="98">
        <v>1.5762</v>
      </c>
    </row>
    <row r="2487" spans="1:5">
      <c r="A2487" s="98">
        <v>2487</v>
      </c>
      <c r="B2487" s="98">
        <v>1.7306999999999999</v>
      </c>
      <c r="C2487" s="98">
        <v>20</v>
      </c>
      <c r="D2487" s="98">
        <v>17</v>
      </c>
      <c r="E2487" s="98">
        <v>2.9407000000000001</v>
      </c>
    </row>
    <row r="2488" spans="1:5">
      <c r="A2488" s="98">
        <v>2488</v>
      </c>
      <c r="B2488" s="98">
        <v>1.6893</v>
      </c>
      <c r="C2488" s="98">
        <v>20</v>
      </c>
      <c r="D2488" s="98">
        <v>18</v>
      </c>
      <c r="E2488" s="98">
        <v>4.3162000000000003</v>
      </c>
    </row>
    <row r="2489" spans="1:5">
      <c r="A2489" s="98">
        <v>2489</v>
      </c>
      <c r="B2489" s="98">
        <v>1.6585000000000001</v>
      </c>
      <c r="C2489" s="98">
        <v>20</v>
      </c>
      <c r="D2489" s="98">
        <v>19</v>
      </c>
      <c r="E2489" s="98">
        <v>5.6820000000000004</v>
      </c>
    </row>
    <row r="2490" spans="1:5">
      <c r="A2490" s="98">
        <v>2490</v>
      </c>
      <c r="B2490" s="98">
        <v>1.6396999999999999</v>
      </c>
      <c r="C2490" s="98">
        <v>20</v>
      </c>
      <c r="D2490" s="98">
        <v>20</v>
      </c>
      <c r="E2490" s="98">
        <v>7.0178000000000003</v>
      </c>
    </row>
    <row r="2491" spans="1:5">
      <c r="A2491" s="98">
        <v>2491</v>
      </c>
      <c r="B2491" s="98">
        <v>1.6338999999999999</v>
      </c>
      <c r="C2491" s="98">
        <v>20</v>
      </c>
      <c r="D2491" s="98">
        <v>21</v>
      </c>
      <c r="E2491" s="98">
        <v>8.3039000000000005</v>
      </c>
    </row>
    <row r="2492" spans="1:5">
      <c r="A2492" s="98">
        <v>2492</v>
      </c>
      <c r="B2492" s="98">
        <v>1.6415999999999999</v>
      </c>
      <c r="C2492" s="98">
        <v>20</v>
      </c>
      <c r="D2492" s="98">
        <v>22</v>
      </c>
      <c r="E2492" s="98">
        <v>9.5225000000000009</v>
      </c>
    </row>
    <row r="2493" spans="1:5">
      <c r="A2493" s="98">
        <v>2493</v>
      </c>
      <c r="B2493" s="98">
        <v>1.6626000000000001</v>
      </c>
      <c r="C2493" s="98">
        <v>20</v>
      </c>
      <c r="D2493" s="98">
        <v>23</v>
      </c>
      <c r="E2493" s="98">
        <v>10.6587</v>
      </c>
    </row>
    <row r="2494" spans="1:5">
      <c r="A2494" s="98">
        <v>2494</v>
      </c>
      <c r="B2494" s="98">
        <v>1.6963999999999999</v>
      </c>
      <c r="C2494" s="98">
        <v>20</v>
      </c>
      <c r="D2494" s="98">
        <v>24</v>
      </c>
      <c r="E2494" s="98">
        <v>11.700799999999999</v>
      </c>
    </row>
    <row r="2495" spans="1:5">
      <c r="A2495" s="98">
        <v>2495</v>
      </c>
      <c r="B2495" s="98">
        <v>1.7419</v>
      </c>
      <c r="C2495" s="98">
        <v>20</v>
      </c>
      <c r="D2495" s="98">
        <v>25</v>
      </c>
      <c r="E2495" s="98">
        <v>12.640599999999999</v>
      </c>
    </row>
    <row r="2496" spans="1:5">
      <c r="A2496" s="98">
        <v>2496</v>
      </c>
      <c r="B2496" s="98">
        <v>1.7978000000000001</v>
      </c>
      <c r="C2496" s="98">
        <v>20</v>
      </c>
      <c r="D2496" s="98">
        <v>26</v>
      </c>
      <c r="E2496" s="98">
        <v>13.4735</v>
      </c>
    </row>
    <row r="2497" spans="1:5">
      <c r="A2497" s="98">
        <v>2497</v>
      </c>
      <c r="B2497" s="98">
        <v>1.8625</v>
      </c>
      <c r="C2497" s="98">
        <v>20</v>
      </c>
      <c r="D2497" s="98">
        <v>27</v>
      </c>
      <c r="E2497" s="98">
        <v>14.197800000000001</v>
      </c>
    </row>
    <row r="2498" spans="1:5">
      <c r="A2498" s="98">
        <v>2498</v>
      </c>
      <c r="B2498" s="98">
        <v>1.9343999999999999</v>
      </c>
      <c r="C2498" s="98">
        <v>20</v>
      </c>
      <c r="D2498" s="98">
        <v>28</v>
      </c>
      <c r="E2498" s="98">
        <v>14.815099999999999</v>
      </c>
    </row>
    <row r="2499" spans="1:5">
      <c r="A2499" s="98">
        <v>2499</v>
      </c>
      <c r="B2499" s="98">
        <v>2.1743999999999999</v>
      </c>
      <c r="C2499" s="98">
        <v>20</v>
      </c>
      <c r="D2499" s="98">
        <v>29</v>
      </c>
      <c r="E2499" s="98">
        <v>15.8925</v>
      </c>
    </row>
    <row r="2500" spans="1:5">
      <c r="A2500" s="98">
        <v>2500</v>
      </c>
      <c r="B2500" s="98">
        <v>2.5270999999999999</v>
      </c>
      <c r="C2500" s="98">
        <v>20</v>
      </c>
      <c r="D2500" s="98">
        <v>30</v>
      </c>
      <c r="E2500" s="98">
        <v>17.221499999999999</v>
      </c>
    </row>
    <row r="2501" spans="1:5">
      <c r="A2501" s="98">
        <v>2501</v>
      </c>
      <c r="B2501" s="98">
        <v>2.8706</v>
      </c>
      <c r="C2501" s="98">
        <v>20</v>
      </c>
      <c r="D2501" s="98">
        <v>31</v>
      </c>
      <c r="E2501" s="98">
        <v>18.377400000000002</v>
      </c>
    </row>
    <row r="2502" spans="1:5">
      <c r="A2502" s="98">
        <v>2502</v>
      </c>
      <c r="B2502" s="98">
        <v>3.1898</v>
      </c>
      <c r="C2502" s="98">
        <v>20</v>
      </c>
      <c r="D2502" s="98">
        <v>32</v>
      </c>
      <c r="E2502" s="98">
        <v>19.317299999999999</v>
      </c>
    </row>
    <row r="2503" spans="1:5">
      <c r="A2503" s="98">
        <v>2503</v>
      </c>
      <c r="B2503" s="98">
        <v>3.3088000000000002</v>
      </c>
      <c r="C2503" s="98">
        <v>20</v>
      </c>
      <c r="D2503" s="98">
        <v>33</v>
      </c>
      <c r="E2503" s="98">
        <v>19.781700000000001</v>
      </c>
    </row>
    <row r="2504" spans="1:5">
      <c r="A2504" s="98">
        <v>2504</v>
      </c>
      <c r="B2504" s="98">
        <v>3.2808000000000002</v>
      </c>
      <c r="C2504" s="98">
        <v>20</v>
      </c>
      <c r="D2504" s="98">
        <v>34</v>
      </c>
      <c r="E2504" s="98">
        <v>19.9084</v>
      </c>
    </row>
    <row r="2505" spans="1:5">
      <c r="A2505" s="98">
        <v>2505</v>
      </c>
      <c r="B2505" s="98">
        <v>3.2155</v>
      </c>
      <c r="C2505" s="98">
        <v>20</v>
      </c>
      <c r="D2505" s="98">
        <v>35</v>
      </c>
      <c r="E2505" s="98">
        <v>19.858599999999999</v>
      </c>
    </row>
    <row r="2506" spans="1:5">
      <c r="A2506" s="98">
        <v>2506</v>
      </c>
      <c r="B2506" s="98">
        <v>3.1154000000000002</v>
      </c>
      <c r="C2506" s="98">
        <v>20</v>
      </c>
      <c r="D2506" s="98">
        <v>36</v>
      </c>
      <c r="E2506" s="98">
        <v>19.63</v>
      </c>
    </row>
    <row r="2507" spans="1:5">
      <c r="A2507" s="98">
        <v>2507</v>
      </c>
      <c r="B2507" s="98">
        <v>2.9853000000000001</v>
      </c>
      <c r="C2507" s="98">
        <v>20</v>
      </c>
      <c r="D2507" s="98">
        <v>37</v>
      </c>
      <c r="E2507" s="98">
        <v>19.230899999999998</v>
      </c>
    </row>
    <row r="2508" spans="1:5">
      <c r="A2508" s="98">
        <v>2508</v>
      </c>
      <c r="B2508" s="98">
        <v>2.8847</v>
      </c>
      <c r="C2508" s="98">
        <v>20</v>
      </c>
      <c r="D2508" s="98">
        <v>38</v>
      </c>
      <c r="E2508" s="98">
        <v>18.914000000000001</v>
      </c>
    </row>
    <row r="2509" spans="1:5">
      <c r="A2509" s="98">
        <v>2509</v>
      </c>
      <c r="B2509" s="98">
        <v>3.2528999999999999</v>
      </c>
      <c r="C2509" s="98">
        <v>20</v>
      </c>
      <c r="D2509" s="98">
        <v>39</v>
      </c>
      <c r="E2509" s="98">
        <v>20.6173</v>
      </c>
    </row>
    <row r="2510" spans="1:5">
      <c r="A2510" s="98">
        <v>2510</v>
      </c>
      <c r="B2510" s="98">
        <v>3.6198999999999999</v>
      </c>
      <c r="C2510" s="98">
        <v>20</v>
      </c>
      <c r="D2510" s="98">
        <v>40</v>
      </c>
      <c r="E2510" s="98">
        <v>22.2272</v>
      </c>
    </row>
    <row r="2511" spans="1:5">
      <c r="A2511" s="98">
        <v>2511</v>
      </c>
      <c r="B2511" s="98">
        <v>3.9748000000000001</v>
      </c>
      <c r="C2511" s="98">
        <v>20</v>
      </c>
      <c r="D2511" s="98">
        <v>41</v>
      </c>
      <c r="E2511" s="98">
        <v>23.6892</v>
      </c>
    </row>
    <row r="2512" spans="1:5">
      <c r="A2512" s="98">
        <v>2512</v>
      </c>
      <c r="B2512" s="98">
        <v>4.3070000000000004</v>
      </c>
      <c r="C2512" s="98">
        <v>20</v>
      </c>
      <c r="D2512" s="98">
        <v>42</v>
      </c>
      <c r="E2512" s="98">
        <v>24.9541</v>
      </c>
    </row>
    <row r="2513" spans="1:5">
      <c r="A2513" s="98">
        <v>2513</v>
      </c>
      <c r="B2513" s="98">
        <v>4.6074999999999999</v>
      </c>
      <c r="C2513" s="98">
        <v>20</v>
      </c>
      <c r="D2513" s="98">
        <v>43</v>
      </c>
      <c r="E2513" s="98">
        <v>25.982900000000001</v>
      </c>
    </row>
    <row r="2514" spans="1:5">
      <c r="A2514" s="98">
        <v>2514</v>
      </c>
      <c r="B2514" s="98">
        <v>4.8608000000000002</v>
      </c>
      <c r="C2514" s="98">
        <v>20</v>
      </c>
      <c r="D2514" s="98">
        <v>44</v>
      </c>
      <c r="E2514" s="98">
        <v>26.902799999999999</v>
      </c>
    </row>
    <row r="2515" spans="1:5">
      <c r="A2515" s="98">
        <v>2515</v>
      </c>
      <c r="B2515" s="98">
        <v>5.0542999999999996</v>
      </c>
      <c r="C2515" s="98">
        <v>20</v>
      </c>
      <c r="D2515" s="98">
        <v>45</v>
      </c>
      <c r="E2515" s="98">
        <v>28.180700000000002</v>
      </c>
    </row>
    <row r="2516" spans="1:5">
      <c r="A2516" s="98">
        <v>2516</v>
      </c>
      <c r="B2516" s="98">
        <v>5.1094999999999997</v>
      </c>
      <c r="C2516" s="98">
        <v>20</v>
      </c>
      <c r="D2516" s="98">
        <v>46</v>
      </c>
      <c r="E2516" s="98">
        <v>28.5533</v>
      </c>
    </row>
    <row r="2517" spans="1:5">
      <c r="A2517" s="98">
        <v>2517</v>
      </c>
      <c r="B2517" s="98">
        <v>5.0488999999999997</v>
      </c>
      <c r="C2517" s="98">
        <v>20</v>
      </c>
      <c r="D2517" s="98">
        <v>47</v>
      </c>
      <c r="E2517" s="98">
        <v>28.295400000000001</v>
      </c>
    </row>
    <row r="2518" spans="1:5">
      <c r="A2518" s="98">
        <v>2518</v>
      </c>
      <c r="B2518" s="98">
        <v>4.9188999999999998</v>
      </c>
      <c r="C2518" s="98">
        <v>20</v>
      </c>
      <c r="D2518" s="98">
        <v>48</v>
      </c>
      <c r="E2518" s="98">
        <v>27.6797</v>
      </c>
    </row>
    <row r="2519" spans="1:5">
      <c r="A2519" s="98">
        <v>2519</v>
      </c>
      <c r="B2519" s="98">
        <v>4.9733000000000001</v>
      </c>
      <c r="C2519" s="98">
        <v>20</v>
      </c>
      <c r="D2519" s="98">
        <v>49</v>
      </c>
      <c r="E2519" s="98">
        <v>28.191500000000001</v>
      </c>
    </row>
    <row r="2520" spans="1:5">
      <c r="A2520" s="98">
        <v>2520</v>
      </c>
      <c r="B2520" s="98">
        <v>5.1143000000000001</v>
      </c>
      <c r="C2520" s="98">
        <v>20</v>
      </c>
      <c r="D2520" s="98">
        <v>50</v>
      </c>
      <c r="E2520" s="98">
        <v>29.212900000000001</v>
      </c>
    </row>
    <row r="2521" spans="1:5">
      <c r="A2521" s="98">
        <v>2521</v>
      </c>
      <c r="B2521" s="98">
        <v>5.2420999999999998</v>
      </c>
      <c r="C2521" s="98">
        <v>20</v>
      </c>
      <c r="D2521" s="98">
        <v>51</v>
      </c>
      <c r="E2521" s="98">
        <v>30.1386</v>
      </c>
    </row>
    <row r="2522" spans="1:5">
      <c r="A2522" s="98">
        <v>2522</v>
      </c>
      <c r="B2522" s="98">
        <v>5.3547000000000002</v>
      </c>
      <c r="C2522" s="98">
        <v>20</v>
      </c>
      <c r="D2522" s="98">
        <v>52</v>
      </c>
      <c r="E2522" s="98">
        <v>30.947800000000001</v>
      </c>
    </row>
    <row r="2523" spans="1:5">
      <c r="A2523" s="98">
        <v>2523</v>
      </c>
      <c r="B2523" s="98">
        <v>5.4505999999999997</v>
      </c>
      <c r="C2523" s="98">
        <v>20</v>
      </c>
      <c r="D2523" s="98">
        <v>53</v>
      </c>
      <c r="E2523" s="98">
        <v>31.621600000000001</v>
      </c>
    </row>
    <row r="2524" spans="1:5">
      <c r="A2524" s="98">
        <v>2524</v>
      </c>
      <c r="B2524" s="98">
        <v>5.5289000000000001</v>
      </c>
      <c r="C2524" s="98">
        <v>20</v>
      </c>
      <c r="D2524" s="98">
        <v>54</v>
      </c>
      <c r="E2524" s="98">
        <v>32.144100000000002</v>
      </c>
    </row>
    <row r="2525" spans="1:5">
      <c r="A2525" s="98">
        <v>2525</v>
      </c>
      <c r="B2525" s="98">
        <v>5.5888</v>
      </c>
      <c r="C2525" s="98">
        <v>20</v>
      </c>
      <c r="D2525" s="98">
        <v>55</v>
      </c>
      <c r="E2525" s="98">
        <v>32.503599999999999</v>
      </c>
    </row>
    <row r="2526" spans="1:5">
      <c r="A2526" s="98">
        <v>2526</v>
      </c>
      <c r="B2526" s="98">
        <v>5.6302000000000003</v>
      </c>
      <c r="C2526" s="98">
        <v>20</v>
      </c>
      <c r="D2526" s="98">
        <v>56</v>
      </c>
      <c r="E2526" s="98">
        <v>32.693399999999997</v>
      </c>
    </row>
    <row r="2527" spans="1:5">
      <c r="A2527" s="98">
        <v>2527</v>
      </c>
      <c r="B2527" s="98">
        <v>5.6532999999999998</v>
      </c>
      <c r="C2527" s="98">
        <v>20</v>
      </c>
      <c r="D2527" s="98">
        <v>57</v>
      </c>
      <c r="E2527" s="98">
        <v>32.7121</v>
      </c>
    </row>
    <row r="2528" spans="1:5">
      <c r="A2528" s="98">
        <v>2528</v>
      </c>
      <c r="B2528" s="98">
        <v>5.6584000000000003</v>
      </c>
      <c r="C2528" s="98">
        <v>20</v>
      </c>
      <c r="D2528" s="98">
        <v>58</v>
      </c>
      <c r="E2528" s="98">
        <v>32.563699999999997</v>
      </c>
    </row>
    <row r="2529" spans="1:5">
      <c r="A2529" s="98">
        <v>2529</v>
      </c>
      <c r="B2529" s="98">
        <v>5.6463000000000001</v>
      </c>
      <c r="C2529" s="98">
        <v>20</v>
      </c>
      <c r="D2529" s="98">
        <v>59</v>
      </c>
      <c r="E2529" s="98">
        <v>32.257199999999997</v>
      </c>
    </row>
    <row r="2530" spans="1:5">
      <c r="A2530" s="98">
        <v>2530</v>
      </c>
      <c r="B2530" s="98">
        <v>5.6181000000000001</v>
      </c>
      <c r="C2530" s="98">
        <v>20</v>
      </c>
      <c r="D2530" s="98">
        <v>60</v>
      </c>
      <c r="E2530" s="98">
        <v>31.805599999999998</v>
      </c>
    </row>
    <row r="2531" spans="1:5">
      <c r="A2531" s="98">
        <v>2531</v>
      </c>
      <c r="B2531" s="98">
        <v>5.5749000000000004</v>
      </c>
      <c r="C2531" s="98">
        <v>20</v>
      </c>
      <c r="D2531" s="98">
        <v>61</v>
      </c>
      <c r="E2531" s="98">
        <v>31.2255</v>
      </c>
    </row>
    <row r="2532" spans="1:5">
      <c r="A2532" s="98">
        <v>2532</v>
      </c>
      <c r="B2532" s="98">
        <v>5.5183</v>
      </c>
      <c r="C2532" s="98">
        <v>20</v>
      </c>
      <c r="D2532" s="98">
        <v>62</v>
      </c>
      <c r="E2532" s="98">
        <v>30.5352</v>
      </c>
    </row>
    <row r="2533" spans="1:5">
      <c r="A2533" s="98">
        <v>2533</v>
      </c>
      <c r="B2533" s="98">
        <v>5.4497</v>
      </c>
      <c r="C2533" s="98">
        <v>20</v>
      </c>
      <c r="D2533" s="98">
        <v>63</v>
      </c>
      <c r="E2533" s="98">
        <v>29.754100000000001</v>
      </c>
    </row>
    <row r="2534" spans="1:5">
      <c r="A2534" s="98">
        <v>2534</v>
      </c>
      <c r="B2534" s="98">
        <v>5.3708</v>
      </c>
      <c r="C2534" s="98">
        <v>20</v>
      </c>
      <c r="D2534" s="98">
        <v>64</v>
      </c>
      <c r="E2534" s="98">
        <v>28.901499999999999</v>
      </c>
    </row>
    <row r="2535" spans="1:5">
      <c r="A2535" s="98">
        <v>2535</v>
      </c>
      <c r="B2535" s="98">
        <v>5.2832999999999997</v>
      </c>
      <c r="C2535" s="98">
        <v>20</v>
      </c>
      <c r="D2535" s="98">
        <v>65</v>
      </c>
      <c r="E2535" s="98">
        <v>27.995799999999999</v>
      </c>
    </row>
    <row r="2536" spans="1:5">
      <c r="A2536" s="98">
        <v>2536</v>
      </c>
      <c r="B2536" s="98">
        <v>4.6805000000000003</v>
      </c>
      <c r="C2536" s="98">
        <v>20</v>
      </c>
      <c r="D2536" s="98">
        <v>66</v>
      </c>
      <c r="E2536" s="98">
        <v>26.781199999999998</v>
      </c>
    </row>
    <row r="2537" spans="1:5">
      <c r="A2537" s="98">
        <v>2537</v>
      </c>
      <c r="B2537" s="98">
        <v>4.0117000000000003</v>
      </c>
      <c r="C2537" s="98">
        <v>20</v>
      </c>
      <c r="D2537" s="98">
        <v>67</v>
      </c>
      <c r="E2537" s="98">
        <v>24.918199999999999</v>
      </c>
    </row>
    <row r="2538" spans="1:5">
      <c r="A2538" s="98">
        <v>2538</v>
      </c>
      <c r="B2538" s="98">
        <v>3.3184</v>
      </c>
      <c r="C2538" s="98">
        <v>20</v>
      </c>
      <c r="D2538" s="98">
        <v>68</v>
      </c>
      <c r="E2538" s="98">
        <v>22.513300000000001</v>
      </c>
    </row>
    <row r="2539" spans="1:5">
      <c r="A2539" s="98">
        <v>2539</v>
      </c>
      <c r="B2539" s="98">
        <v>2.9417</v>
      </c>
      <c r="C2539" s="98">
        <v>20</v>
      </c>
      <c r="D2539" s="98">
        <v>69</v>
      </c>
      <c r="E2539" s="98">
        <v>21.076899999999998</v>
      </c>
    </row>
    <row r="2540" spans="1:5">
      <c r="A2540" s="98">
        <v>2540</v>
      </c>
      <c r="B2540" s="98">
        <v>2.6444000000000001</v>
      </c>
      <c r="C2540" s="98">
        <v>20</v>
      </c>
      <c r="D2540" s="98">
        <v>70</v>
      </c>
      <c r="E2540" s="98">
        <v>20.334700000000002</v>
      </c>
    </row>
    <row r="2541" spans="1:5">
      <c r="A2541" s="98">
        <v>2541</v>
      </c>
      <c r="B2541" s="98">
        <v>1.5445</v>
      </c>
      <c r="C2541" s="98">
        <v>21</v>
      </c>
      <c r="D2541" s="98">
        <v>0</v>
      </c>
      <c r="E2541" s="98">
        <v>14.1418</v>
      </c>
    </row>
    <row r="2542" spans="1:5">
      <c r="A2542" s="98">
        <v>2542</v>
      </c>
      <c r="B2542" s="98">
        <v>1.5988</v>
      </c>
      <c r="C2542" s="98">
        <v>21</v>
      </c>
      <c r="D2542" s="98">
        <v>1</v>
      </c>
      <c r="E2542" s="98">
        <v>14.1608</v>
      </c>
    </row>
    <row r="2543" spans="1:5">
      <c r="A2543" s="98">
        <v>2543</v>
      </c>
      <c r="B2543" s="98">
        <v>1.6547000000000001</v>
      </c>
      <c r="C2543" s="98">
        <v>21</v>
      </c>
      <c r="D2543" s="98">
        <v>2</v>
      </c>
      <c r="E2543" s="98">
        <v>14.147500000000001</v>
      </c>
    </row>
    <row r="2544" spans="1:5">
      <c r="A2544" s="98">
        <v>2544</v>
      </c>
      <c r="B2544" s="98">
        <v>1.7119</v>
      </c>
      <c r="C2544" s="98">
        <v>21</v>
      </c>
      <c r="D2544" s="98">
        <v>3</v>
      </c>
      <c r="E2544" s="98">
        <v>14.103999999999999</v>
      </c>
    </row>
    <row r="2545" spans="1:5">
      <c r="A2545" s="98">
        <v>2545</v>
      </c>
      <c r="B2545" s="98">
        <v>1.7699</v>
      </c>
      <c r="C2545" s="98">
        <v>21</v>
      </c>
      <c r="D2545" s="98">
        <v>4</v>
      </c>
      <c r="E2545" s="98">
        <v>14.0327</v>
      </c>
    </row>
    <row r="2546" spans="1:5">
      <c r="A2546" s="98">
        <v>2546</v>
      </c>
      <c r="B2546" s="98">
        <v>1.8284</v>
      </c>
      <c r="C2546" s="98">
        <v>21</v>
      </c>
      <c r="D2546" s="98">
        <v>5</v>
      </c>
      <c r="E2546" s="98">
        <v>13.936</v>
      </c>
    </row>
    <row r="2547" spans="1:5">
      <c r="A2547" s="98">
        <v>2547</v>
      </c>
      <c r="B2547" s="98">
        <v>1.8869</v>
      </c>
      <c r="C2547" s="98">
        <v>21</v>
      </c>
      <c r="D2547" s="98">
        <v>6</v>
      </c>
      <c r="E2547" s="98">
        <v>13.8164</v>
      </c>
    </row>
    <row r="2548" spans="1:5">
      <c r="A2548" s="98">
        <v>2548</v>
      </c>
      <c r="B2548" s="98">
        <v>1.9449000000000001</v>
      </c>
      <c r="C2548" s="98">
        <v>21</v>
      </c>
      <c r="D2548" s="98">
        <v>7</v>
      </c>
      <c r="E2548" s="98">
        <v>13.676299999999999</v>
      </c>
    </row>
    <row r="2549" spans="1:5">
      <c r="A2549" s="98">
        <v>2549</v>
      </c>
      <c r="B2549" s="98">
        <v>2.0019</v>
      </c>
      <c r="C2549" s="98">
        <v>21</v>
      </c>
      <c r="D2549" s="98">
        <v>8</v>
      </c>
      <c r="E2549" s="98">
        <v>13.517799999999999</v>
      </c>
    </row>
    <row r="2550" spans="1:5">
      <c r="A2550" s="98">
        <v>2550</v>
      </c>
      <c r="B2550" s="98">
        <v>2.0575999999999999</v>
      </c>
      <c r="C2550" s="98">
        <v>21</v>
      </c>
      <c r="D2550" s="98">
        <v>9</v>
      </c>
      <c r="E2550" s="98">
        <v>13.3429</v>
      </c>
    </row>
    <row r="2551" spans="1:5">
      <c r="A2551" s="98">
        <v>2551</v>
      </c>
      <c r="B2551" s="98">
        <v>2.1114000000000002</v>
      </c>
      <c r="C2551" s="98">
        <v>21</v>
      </c>
      <c r="D2551" s="98">
        <v>10</v>
      </c>
      <c r="E2551" s="98">
        <v>13.1533</v>
      </c>
    </row>
    <row r="2552" spans="1:5">
      <c r="A2552" s="98">
        <v>2552</v>
      </c>
      <c r="B2552" s="98">
        <v>2.1631</v>
      </c>
      <c r="C2552" s="98">
        <v>21</v>
      </c>
      <c r="D2552" s="98">
        <v>11</v>
      </c>
      <c r="E2552" s="98">
        <v>12.9506</v>
      </c>
    </row>
    <row r="2553" spans="1:5">
      <c r="A2553" s="98">
        <v>2553</v>
      </c>
      <c r="B2553" s="98">
        <v>2.2124000000000001</v>
      </c>
      <c r="C2553" s="98">
        <v>21</v>
      </c>
      <c r="D2553" s="98">
        <v>12</v>
      </c>
      <c r="E2553" s="98">
        <v>12.7364</v>
      </c>
    </row>
    <row r="2554" spans="1:5">
      <c r="A2554" s="98">
        <v>2554</v>
      </c>
      <c r="B2554" s="98">
        <v>2.2591999999999999</v>
      </c>
      <c r="C2554" s="98">
        <v>21</v>
      </c>
      <c r="D2554" s="98">
        <v>13</v>
      </c>
      <c r="E2554" s="98">
        <v>12.511799999999999</v>
      </c>
    </row>
    <row r="2555" spans="1:5">
      <c r="A2555" s="98">
        <v>2555</v>
      </c>
      <c r="B2555" s="98">
        <v>2.3031999999999999</v>
      </c>
      <c r="C2555" s="98">
        <v>21</v>
      </c>
      <c r="D2555" s="98">
        <v>14</v>
      </c>
      <c r="E2555" s="98">
        <v>12.2784</v>
      </c>
    </row>
    <row r="2556" spans="1:5">
      <c r="A2556" s="98">
        <v>2556</v>
      </c>
      <c r="B2556" s="98">
        <v>2.4723999999999999</v>
      </c>
      <c r="C2556" s="98">
        <v>21</v>
      </c>
      <c r="D2556" s="98">
        <v>15</v>
      </c>
      <c r="E2556" s="98">
        <v>12.8104</v>
      </c>
    </row>
    <row r="2557" spans="1:5">
      <c r="A2557" s="98">
        <v>2557</v>
      </c>
      <c r="B2557" s="98">
        <v>2.6164000000000001</v>
      </c>
      <c r="C2557" s="98">
        <v>21</v>
      </c>
      <c r="D2557" s="98">
        <v>16</v>
      </c>
      <c r="E2557" s="98">
        <v>13.2653</v>
      </c>
    </row>
    <row r="2558" spans="1:5">
      <c r="A2558" s="98">
        <v>2558</v>
      </c>
      <c r="B2558" s="98">
        <v>2.7299000000000002</v>
      </c>
      <c r="C2558" s="98">
        <v>21</v>
      </c>
      <c r="D2558" s="98">
        <v>17</v>
      </c>
      <c r="E2558" s="98">
        <v>13.632899999999999</v>
      </c>
    </row>
    <row r="2559" spans="1:5">
      <c r="A2559" s="98">
        <v>2559</v>
      </c>
      <c r="B2559" s="98">
        <v>2.81</v>
      </c>
      <c r="C2559" s="98">
        <v>21</v>
      </c>
      <c r="D2559" s="98">
        <v>18</v>
      </c>
      <c r="E2559" s="98">
        <v>13.9064</v>
      </c>
    </row>
    <row r="2560" spans="1:5">
      <c r="A2560" s="98">
        <v>2560</v>
      </c>
      <c r="B2560" s="98">
        <v>2.6490999999999998</v>
      </c>
      <c r="C2560" s="98">
        <v>21</v>
      </c>
      <c r="D2560" s="98">
        <v>19</v>
      </c>
      <c r="E2560" s="98">
        <v>14.2819</v>
      </c>
    </row>
    <row r="2561" spans="1:5">
      <c r="A2561" s="98">
        <v>2561</v>
      </c>
      <c r="B2561" s="98">
        <v>2.4195000000000002</v>
      </c>
      <c r="C2561" s="98">
        <v>21</v>
      </c>
      <c r="D2561" s="98">
        <v>20</v>
      </c>
      <c r="E2561" s="98">
        <v>14.604900000000001</v>
      </c>
    </row>
    <row r="2562" spans="1:5">
      <c r="A2562" s="98">
        <v>2562</v>
      </c>
      <c r="B2562" s="98">
        <v>2.1859000000000002</v>
      </c>
      <c r="C2562" s="98">
        <v>21</v>
      </c>
      <c r="D2562" s="98">
        <v>21</v>
      </c>
      <c r="E2562" s="98">
        <v>14.8132</v>
      </c>
    </row>
    <row r="2563" spans="1:5">
      <c r="A2563" s="98">
        <v>2563</v>
      </c>
      <c r="B2563" s="98">
        <v>1.9601999999999999</v>
      </c>
      <c r="C2563" s="98">
        <v>21</v>
      </c>
      <c r="D2563" s="98">
        <v>22</v>
      </c>
      <c r="E2563" s="98">
        <v>14.8986</v>
      </c>
    </row>
    <row r="2564" spans="1:5">
      <c r="A2564" s="98">
        <v>2564</v>
      </c>
      <c r="B2564" s="98">
        <v>1.7524999999999999</v>
      </c>
      <c r="C2564" s="98">
        <v>21</v>
      </c>
      <c r="D2564" s="98">
        <v>23</v>
      </c>
      <c r="E2564" s="98">
        <v>14.8588</v>
      </c>
    </row>
    <row r="2565" spans="1:5">
      <c r="A2565" s="98">
        <v>2565</v>
      </c>
      <c r="B2565" s="98">
        <v>1.5698000000000001</v>
      </c>
      <c r="C2565" s="98">
        <v>21</v>
      </c>
      <c r="D2565" s="98">
        <v>24</v>
      </c>
      <c r="E2565" s="98">
        <v>14.697100000000001</v>
      </c>
    </row>
    <row r="2566" spans="1:5">
      <c r="A2566" s="98">
        <v>2566</v>
      </c>
      <c r="B2566" s="98">
        <v>1.4154</v>
      </c>
      <c r="C2566" s="98">
        <v>21</v>
      </c>
      <c r="D2566" s="98">
        <v>25</v>
      </c>
      <c r="E2566" s="98">
        <v>14.4229</v>
      </c>
    </row>
    <row r="2567" spans="1:5">
      <c r="A2567" s="98">
        <v>2567</v>
      </c>
      <c r="B2567" s="98">
        <v>1.4894000000000001</v>
      </c>
      <c r="C2567" s="98">
        <v>21</v>
      </c>
      <c r="D2567" s="98">
        <v>26</v>
      </c>
      <c r="E2567" s="98">
        <v>15.1739</v>
      </c>
    </row>
    <row r="2568" spans="1:5">
      <c r="A2568" s="98">
        <v>2568</v>
      </c>
      <c r="B2568" s="98">
        <v>1.5645</v>
      </c>
      <c r="C2568" s="98">
        <v>21</v>
      </c>
      <c r="D2568" s="98">
        <v>27</v>
      </c>
      <c r="E2568" s="98">
        <v>15.9268</v>
      </c>
    </row>
    <row r="2569" spans="1:5">
      <c r="A2569" s="98">
        <v>2569</v>
      </c>
      <c r="B2569" s="98">
        <v>1.6398999999999999</v>
      </c>
      <c r="C2569" s="98">
        <v>21</v>
      </c>
      <c r="D2569" s="98">
        <v>28</v>
      </c>
      <c r="E2569" s="98">
        <v>16.673300000000001</v>
      </c>
    </row>
    <row r="2570" spans="1:5">
      <c r="A2570" s="98">
        <v>2570</v>
      </c>
      <c r="B2570" s="98">
        <v>1.7145999999999999</v>
      </c>
      <c r="C2570" s="98">
        <v>21</v>
      </c>
      <c r="D2570" s="98">
        <v>29</v>
      </c>
      <c r="E2570" s="98">
        <v>17.403700000000001</v>
      </c>
    </row>
    <row r="2571" spans="1:5">
      <c r="A2571" s="98">
        <v>2571</v>
      </c>
      <c r="B2571" s="98">
        <v>1.7876000000000001</v>
      </c>
      <c r="C2571" s="98">
        <v>21</v>
      </c>
      <c r="D2571" s="98">
        <v>30</v>
      </c>
      <c r="E2571" s="98">
        <v>18.107500000000002</v>
      </c>
    </row>
    <row r="2572" spans="1:5">
      <c r="A2572" s="98">
        <v>2572</v>
      </c>
      <c r="B2572" s="98">
        <v>1.8579000000000001</v>
      </c>
      <c r="C2572" s="98">
        <v>21</v>
      </c>
      <c r="D2572" s="98">
        <v>31</v>
      </c>
      <c r="E2572" s="98">
        <v>18.773599999999998</v>
      </c>
    </row>
    <row r="2573" spans="1:5">
      <c r="A2573" s="98">
        <v>2573</v>
      </c>
      <c r="B2573" s="98">
        <v>1.9244000000000001</v>
      </c>
      <c r="C2573" s="98">
        <v>21</v>
      </c>
      <c r="D2573" s="98">
        <v>32</v>
      </c>
      <c r="E2573" s="98">
        <v>19.390899999999998</v>
      </c>
    </row>
    <row r="2574" spans="1:5">
      <c r="A2574" s="98">
        <v>2574</v>
      </c>
      <c r="B2574" s="98">
        <v>1.9859</v>
      </c>
      <c r="C2574" s="98">
        <v>21</v>
      </c>
      <c r="D2574" s="98">
        <v>33</v>
      </c>
      <c r="E2574" s="98">
        <v>19.9482</v>
      </c>
    </row>
    <row r="2575" spans="1:5">
      <c r="A2575" s="98">
        <v>2575</v>
      </c>
      <c r="B2575" s="98">
        <v>2.0415000000000001</v>
      </c>
      <c r="C2575" s="98">
        <v>21</v>
      </c>
      <c r="D2575" s="98">
        <v>34</v>
      </c>
      <c r="E2575" s="98">
        <v>20.435500000000001</v>
      </c>
    </row>
    <row r="2576" spans="1:5">
      <c r="A2576" s="98">
        <v>2576</v>
      </c>
      <c r="B2576" s="98">
        <v>2.0903</v>
      </c>
      <c r="C2576" s="98">
        <v>21</v>
      </c>
      <c r="D2576" s="98">
        <v>35</v>
      </c>
      <c r="E2576" s="98">
        <v>20.843800000000002</v>
      </c>
    </row>
    <row r="2577" spans="1:5">
      <c r="A2577" s="98">
        <v>2577</v>
      </c>
      <c r="B2577" s="98">
        <v>2.1316999999999999</v>
      </c>
      <c r="C2577" s="98">
        <v>21</v>
      </c>
      <c r="D2577" s="98">
        <v>36</v>
      </c>
      <c r="E2577" s="98">
        <v>21.1661</v>
      </c>
    </row>
    <row r="2578" spans="1:5">
      <c r="A2578" s="98">
        <v>2578</v>
      </c>
      <c r="B2578" s="98">
        <v>2.1652</v>
      </c>
      <c r="C2578" s="98">
        <v>21</v>
      </c>
      <c r="D2578" s="98">
        <v>37</v>
      </c>
      <c r="E2578" s="98">
        <v>21.397300000000001</v>
      </c>
    </row>
    <row r="2579" spans="1:5">
      <c r="A2579" s="98">
        <v>2579</v>
      </c>
      <c r="B2579" s="98">
        <v>2.1905999999999999</v>
      </c>
      <c r="C2579" s="98">
        <v>21</v>
      </c>
      <c r="D2579" s="98">
        <v>38</v>
      </c>
      <c r="E2579" s="98">
        <v>21.5351</v>
      </c>
    </row>
    <row r="2580" spans="1:5">
      <c r="A2580" s="98">
        <v>2580</v>
      </c>
      <c r="B2580" s="98">
        <v>2.2079</v>
      </c>
      <c r="C2580" s="98">
        <v>21</v>
      </c>
      <c r="D2580" s="98">
        <v>39</v>
      </c>
      <c r="E2580" s="98">
        <v>21.5793</v>
      </c>
    </row>
    <row r="2581" spans="1:5">
      <c r="A2581" s="98">
        <v>2581</v>
      </c>
      <c r="B2581" s="98">
        <v>2.2172000000000001</v>
      </c>
      <c r="C2581" s="98">
        <v>21</v>
      </c>
      <c r="D2581" s="98">
        <v>40</v>
      </c>
      <c r="E2581" s="98">
        <v>21.532499999999999</v>
      </c>
    </row>
    <row r="2582" spans="1:5">
      <c r="A2582" s="98">
        <v>2582</v>
      </c>
      <c r="B2582" s="98">
        <v>2.2189999999999999</v>
      </c>
      <c r="C2582" s="98">
        <v>21</v>
      </c>
      <c r="D2582" s="98">
        <v>41</v>
      </c>
      <c r="E2582" s="98">
        <v>21.399100000000001</v>
      </c>
    </row>
    <row r="2583" spans="1:5">
      <c r="A2583" s="98">
        <v>2583</v>
      </c>
      <c r="B2583" s="98">
        <v>2.2138</v>
      </c>
      <c r="C2583" s="98">
        <v>21</v>
      </c>
      <c r="D2583" s="98">
        <v>42</v>
      </c>
      <c r="E2583" s="98">
        <v>21.185600000000001</v>
      </c>
    </row>
    <row r="2584" spans="1:5">
      <c r="A2584" s="98">
        <v>2584</v>
      </c>
      <c r="B2584" s="98">
        <v>2.2021999999999999</v>
      </c>
      <c r="C2584" s="98">
        <v>21</v>
      </c>
      <c r="D2584" s="98">
        <v>43</v>
      </c>
      <c r="E2584" s="98">
        <v>20.899699999999999</v>
      </c>
    </row>
    <row r="2585" spans="1:5">
      <c r="A2585" s="98">
        <v>2585</v>
      </c>
      <c r="B2585" s="98">
        <v>2.1850000000000001</v>
      </c>
      <c r="C2585" s="98">
        <v>21</v>
      </c>
      <c r="D2585" s="98">
        <v>44</v>
      </c>
      <c r="E2585" s="98">
        <v>20.5504</v>
      </c>
    </row>
    <row r="2586" spans="1:5">
      <c r="A2586" s="98">
        <v>2586</v>
      </c>
      <c r="B2586" s="98">
        <v>2.1627999999999998</v>
      </c>
      <c r="C2586" s="98">
        <v>21</v>
      </c>
      <c r="D2586" s="98">
        <v>45</v>
      </c>
      <c r="E2586" s="98">
        <v>20.146699999999999</v>
      </c>
    </row>
    <row r="2587" spans="1:5">
      <c r="A2587" s="98">
        <v>2587</v>
      </c>
      <c r="B2587" s="98">
        <v>2.1364999999999998</v>
      </c>
      <c r="C2587" s="98">
        <v>21</v>
      </c>
      <c r="D2587" s="98">
        <v>46</v>
      </c>
      <c r="E2587" s="98">
        <v>19.698</v>
      </c>
    </row>
    <row r="2588" spans="1:5">
      <c r="A2588" s="98">
        <v>2588</v>
      </c>
      <c r="B2588" s="98">
        <v>2.1097999999999999</v>
      </c>
      <c r="C2588" s="98">
        <v>21</v>
      </c>
      <c r="D2588" s="98">
        <v>47</v>
      </c>
      <c r="E2588" s="98">
        <v>19.766400000000001</v>
      </c>
    </row>
    <row r="2589" spans="1:5">
      <c r="A2589" s="98">
        <v>2589</v>
      </c>
      <c r="B2589" s="98">
        <v>2.0764999999999998</v>
      </c>
      <c r="C2589" s="98">
        <v>21</v>
      </c>
      <c r="D2589" s="98">
        <v>48</v>
      </c>
      <c r="E2589" s="98">
        <v>19.838799999999999</v>
      </c>
    </row>
    <row r="2590" spans="1:5">
      <c r="A2590" s="98">
        <v>2590</v>
      </c>
      <c r="B2590" s="98">
        <v>2.0358000000000001</v>
      </c>
      <c r="C2590" s="98">
        <v>21</v>
      </c>
      <c r="D2590" s="98">
        <v>49</v>
      </c>
      <c r="E2590" s="98">
        <v>19.848400000000002</v>
      </c>
    </row>
    <row r="2591" spans="1:5">
      <c r="A2591" s="98">
        <v>2591</v>
      </c>
      <c r="B2591" s="98">
        <v>1.9878</v>
      </c>
      <c r="C2591" s="98">
        <v>21</v>
      </c>
      <c r="D2591" s="98">
        <v>50</v>
      </c>
      <c r="E2591" s="98">
        <v>19.791699999999999</v>
      </c>
    </row>
    <row r="2592" spans="1:5">
      <c r="A2592" s="98">
        <v>2592</v>
      </c>
      <c r="B2592" s="98">
        <v>1.9328000000000001</v>
      </c>
      <c r="C2592" s="98">
        <v>21</v>
      </c>
      <c r="D2592" s="98">
        <v>51</v>
      </c>
      <c r="E2592" s="98">
        <v>19.6661</v>
      </c>
    </row>
    <row r="2593" spans="1:5">
      <c r="A2593" s="98">
        <v>2593</v>
      </c>
      <c r="B2593" s="98">
        <v>1.8713</v>
      </c>
      <c r="C2593" s="98">
        <v>21</v>
      </c>
      <c r="D2593" s="98">
        <v>52</v>
      </c>
      <c r="E2593" s="98">
        <v>19.470099999999999</v>
      </c>
    </row>
    <row r="2594" spans="1:5">
      <c r="A2594" s="98">
        <v>2594</v>
      </c>
      <c r="B2594" s="98">
        <v>1.804</v>
      </c>
      <c r="C2594" s="98">
        <v>21</v>
      </c>
      <c r="D2594" s="98">
        <v>53</v>
      </c>
      <c r="E2594" s="98">
        <v>19.203299999999999</v>
      </c>
    </row>
    <row r="2595" spans="1:5">
      <c r="A2595" s="98">
        <v>2595</v>
      </c>
      <c r="B2595" s="98">
        <v>1.7317</v>
      </c>
      <c r="C2595" s="98">
        <v>21</v>
      </c>
      <c r="D2595" s="98">
        <v>54</v>
      </c>
      <c r="E2595" s="98">
        <v>18.866599999999998</v>
      </c>
    </row>
    <row r="2596" spans="1:5">
      <c r="A2596" s="98">
        <v>2596</v>
      </c>
      <c r="B2596" s="98">
        <v>1.6556</v>
      </c>
      <c r="C2596" s="98">
        <v>21</v>
      </c>
      <c r="D2596" s="98">
        <v>55</v>
      </c>
      <c r="E2596" s="98">
        <v>18.462499999999999</v>
      </c>
    </row>
    <row r="2597" spans="1:5">
      <c r="A2597" s="98">
        <v>2597</v>
      </c>
      <c r="B2597" s="98">
        <v>1.5767</v>
      </c>
      <c r="C2597" s="98">
        <v>21</v>
      </c>
      <c r="D2597" s="98">
        <v>56</v>
      </c>
      <c r="E2597" s="98">
        <v>17.994599999999998</v>
      </c>
    </row>
    <row r="2598" spans="1:5">
      <c r="A2598" s="98">
        <v>2598</v>
      </c>
      <c r="B2598" s="98">
        <v>1.4964999999999999</v>
      </c>
      <c r="C2598" s="98">
        <v>21</v>
      </c>
      <c r="D2598" s="98">
        <v>57</v>
      </c>
      <c r="E2598" s="98">
        <v>17.467700000000001</v>
      </c>
    </row>
    <row r="2599" spans="1:5">
      <c r="A2599" s="98">
        <v>2599</v>
      </c>
      <c r="B2599" s="98">
        <v>1.4162999999999999</v>
      </c>
      <c r="C2599" s="98">
        <v>21</v>
      </c>
      <c r="D2599" s="98">
        <v>58</v>
      </c>
      <c r="E2599" s="98">
        <v>16.888000000000002</v>
      </c>
    </row>
    <row r="2600" spans="1:5">
      <c r="A2600" s="98">
        <v>2600</v>
      </c>
      <c r="B2600" s="98">
        <v>1.3371999999999999</v>
      </c>
      <c r="C2600" s="98">
        <v>21</v>
      </c>
      <c r="D2600" s="98">
        <v>59</v>
      </c>
      <c r="E2600" s="98">
        <v>16.262699999999999</v>
      </c>
    </row>
    <row r="2601" spans="1:5">
      <c r="A2601" s="98">
        <v>2601</v>
      </c>
      <c r="B2601" s="98">
        <v>1.2605999999999999</v>
      </c>
      <c r="C2601" s="98">
        <v>21</v>
      </c>
      <c r="D2601" s="98">
        <v>60</v>
      </c>
      <c r="E2601" s="98">
        <v>15.599600000000001</v>
      </c>
    </row>
    <row r="2602" spans="1:5">
      <c r="A2602" s="98">
        <v>2602</v>
      </c>
      <c r="B2602" s="98">
        <v>1.0661</v>
      </c>
      <c r="C2602" s="98">
        <v>22</v>
      </c>
      <c r="D2602" s="98">
        <v>0</v>
      </c>
      <c r="E2602" s="98">
        <v>13.0762</v>
      </c>
    </row>
    <row r="2603" spans="1:5">
      <c r="A2603" s="98">
        <v>2603</v>
      </c>
      <c r="B2603" s="98">
        <v>1.1692</v>
      </c>
      <c r="C2603" s="98">
        <v>22</v>
      </c>
      <c r="D2603" s="98">
        <v>1</v>
      </c>
      <c r="E2603" s="98">
        <v>13.8422</v>
      </c>
    </row>
    <row r="2604" spans="1:5">
      <c r="A2604" s="98">
        <v>2604</v>
      </c>
      <c r="B2604" s="98">
        <v>0.69289999999999996</v>
      </c>
      <c r="C2604" s="98">
        <v>23</v>
      </c>
      <c r="D2604" s="98">
        <v>0</v>
      </c>
      <c r="E2604" s="98">
        <v>-9.4337999999999997</v>
      </c>
    </row>
    <row r="2605" spans="1:5">
      <c r="A2605" s="98">
        <v>2605</v>
      </c>
      <c r="B2605" s="98">
        <v>0.57789999999999997</v>
      </c>
      <c r="C2605" s="98">
        <v>23</v>
      </c>
      <c r="D2605" s="98">
        <v>1</v>
      </c>
      <c r="E2605" s="98">
        <v>-8.7775999999999996</v>
      </c>
    </row>
    <row r="2606" spans="1:5">
      <c r="A2606" s="98">
        <v>2606</v>
      </c>
      <c r="B2606" s="98">
        <v>0.46700000000000003</v>
      </c>
      <c r="C2606" s="98">
        <v>23</v>
      </c>
      <c r="D2606" s="98">
        <v>2</v>
      </c>
      <c r="E2606" s="98">
        <v>-8.0290999999999997</v>
      </c>
    </row>
    <row r="2607" spans="1:5">
      <c r="A2607" s="98">
        <v>2607</v>
      </c>
      <c r="B2607" s="98">
        <v>0.3639</v>
      </c>
      <c r="C2607" s="98">
        <v>23</v>
      </c>
      <c r="D2607" s="98">
        <v>3</v>
      </c>
      <c r="E2607" s="98">
        <v>-7.2054999999999998</v>
      </c>
    </row>
    <row r="2608" spans="1:5">
      <c r="A2608" s="98">
        <v>2608</v>
      </c>
      <c r="B2608" s="98">
        <v>0.27200000000000002</v>
      </c>
      <c r="C2608" s="98">
        <v>23</v>
      </c>
      <c r="D2608" s="98">
        <v>4</v>
      </c>
      <c r="E2608" s="98">
        <v>-6.3277999999999999</v>
      </c>
    </row>
    <row r="2609" spans="1:5">
      <c r="A2609" s="98">
        <v>2609</v>
      </c>
      <c r="B2609" s="98">
        <v>0.19400000000000001</v>
      </c>
      <c r="C2609" s="98">
        <v>23</v>
      </c>
      <c r="D2609" s="98">
        <v>5</v>
      </c>
      <c r="E2609" s="98">
        <v>-5.4196</v>
      </c>
    </row>
    <row r="2610" spans="1:5">
      <c r="A2610" s="98">
        <v>2610</v>
      </c>
      <c r="B2610" s="98">
        <v>0.13120000000000001</v>
      </c>
      <c r="C2610" s="98">
        <v>23</v>
      </c>
      <c r="D2610" s="98">
        <v>6</v>
      </c>
      <c r="E2610" s="98">
        <v>-4.5044000000000004</v>
      </c>
    </row>
    <row r="2611" spans="1:5">
      <c r="A2611" s="98">
        <v>2611</v>
      </c>
      <c r="B2611" s="98">
        <v>8.3900000000000002E-2</v>
      </c>
      <c r="C2611" s="98">
        <v>23</v>
      </c>
      <c r="D2611" s="98">
        <v>7</v>
      </c>
      <c r="E2611" s="98">
        <v>-3.6044999999999998</v>
      </c>
    </row>
    <row r="2612" spans="1:5">
      <c r="A2612" s="98">
        <v>2612</v>
      </c>
      <c r="B2612" s="98">
        <v>5.2699999999999997E-2</v>
      </c>
      <c r="C2612" s="98">
        <v>23</v>
      </c>
      <c r="D2612" s="98">
        <v>8</v>
      </c>
      <c r="E2612" s="98">
        <v>-2.7928999999999999</v>
      </c>
    </row>
    <row r="2613" spans="1:5">
      <c r="A2613" s="98">
        <v>2613</v>
      </c>
      <c r="B2613" s="98">
        <v>3.9E-2</v>
      </c>
      <c r="C2613" s="98">
        <v>23</v>
      </c>
      <c r="D2613" s="98">
        <v>9</v>
      </c>
      <c r="E2613" s="98">
        <v>-2.4588000000000001</v>
      </c>
    </row>
    <row r="2614" spans="1:5">
      <c r="A2614" s="98">
        <v>2614</v>
      </c>
      <c r="B2614" s="98">
        <v>2.6800000000000001E-2</v>
      </c>
      <c r="C2614" s="98">
        <v>23</v>
      </c>
      <c r="D2614" s="98">
        <v>10</v>
      </c>
      <c r="E2614" s="98">
        <v>-2.0779999999999998</v>
      </c>
    </row>
    <row r="2615" spans="1:5">
      <c r="A2615" s="98">
        <v>2615</v>
      </c>
      <c r="B2615" s="98">
        <v>1.66E-2</v>
      </c>
      <c r="C2615" s="98">
        <v>23</v>
      </c>
      <c r="D2615" s="98">
        <v>11</v>
      </c>
      <c r="E2615" s="98">
        <v>-1.6557999999999999</v>
      </c>
    </row>
    <row r="2616" spans="1:5">
      <c r="A2616" s="98">
        <v>2616</v>
      </c>
      <c r="B2616" s="98">
        <v>8.9999999999999993E-3</v>
      </c>
      <c r="C2616" s="98">
        <v>23</v>
      </c>
      <c r="D2616" s="98">
        <v>12</v>
      </c>
      <c r="E2616" s="98">
        <v>-1.2002999999999999</v>
      </c>
    </row>
    <row r="2617" spans="1:5">
      <c r="A2617" s="98">
        <v>2617</v>
      </c>
      <c r="B2617" s="98">
        <v>4.1999999999999997E-3</v>
      </c>
      <c r="C2617" s="98">
        <v>23</v>
      </c>
      <c r="D2617" s="98">
        <v>13</v>
      </c>
      <c r="E2617" s="98">
        <v>-0.72240000000000004</v>
      </c>
    </row>
    <row r="2618" spans="1:5">
      <c r="A2618" s="98">
        <v>2618</v>
      </c>
      <c r="B2618" s="98">
        <v>2.7000000000000001E-3</v>
      </c>
      <c r="C2618" s="98">
        <v>23</v>
      </c>
      <c r="D2618" s="98">
        <v>14</v>
      </c>
      <c r="E2618" s="98">
        <v>-0.23469999999999999</v>
      </c>
    </row>
    <row r="2619" spans="1:5">
      <c r="A2619" s="98">
        <v>2619</v>
      </c>
      <c r="B2619" s="98">
        <v>4.4000000000000003E-3</v>
      </c>
      <c r="C2619" s="98">
        <v>23</v>
      </c>
      <c r="D2619" s="98">
        <v>15</v>
      </c>
      <c r="E2619" s="98">
        <v>0.24890000000000001</v>
      </c>
    </row>
    <row r="2620" spans="1:5">
      <c r="A2620" s="98">
        <v>2620</v>
      </c>
      <c r="B2620" s="98">
        <v>9.1999999999999998E-3</v>
      </c>
      <c r="C2620" s="98">
        <v>23</v>
      </c>
      <c r="D2620" s="98">
        <v>16</v>
      </c>
      <c r="E2620" s="98">
        <v>0.71519999999999995</v>
      </c>
    </row>
    <row r="2621" spans="1:5">
      <c r="A2621" s="98">
        <v>2621</v>
      </c>
      <c r="B2621" s="98">
        <v>1.44E-2</v>
      </c>
      <c r="C2621" s="98">
        <v>23</v>
      </c>
      <c r="D2621" s="98">
        <v>17</v>
      </c>
      <c r="E2621" s="98">
        <v>1.0946</v>
      </c>
    </row>
    <row r="2622" spans="1:5">
      <c r="A2622" s="98">
        <v>2622</v>
      </c>
      <c r="B2622" s="98">
        <v>1.1900000000000001E-2</v>
      </c>
      <c r="C2622" s="98">
        <v>23</v>
      </c>
      <c r="D2622" s="98">
        <v>18</v>
      </c>
      <c r="E2622" s="98">
        <v>1.2335</v>
      </c>
    </row>
    <row r="2623" spans="1:5">
      <c r="A2623" s="98">
        <v>2623</v>
      </c>
      <c r="B2623" s="98">
        <v>1.1299999999999999E-2</v>
      </c>
      <c r="C2623" s="98">
        <v>23</v>
      </c>
      <c r="D2623" s="98">
        <v>19</v>
      </c>
      <c r="E2623" s="98">
        <v>1.3809</v>
      </c>
    </row>
    <row r="2624" spans="1:5">
      <c r="A2624" s="98">
        <v>2624</v>
      </c>
      <c r="B2624" s="98">
        <v>1.35E-2</v>
      </c>
      <c r="C2624" s="98">
        <v>23</v>
      </c>
      <c r="D2624" s="98">
        <v>20</v>
      </c>
      <c r="E2624" s="98">
        <v>1.5367999999999999</v>
      </c>
    </row>
    <row r="2625" spans="1:5">
      <c r="A2625" s="98">
        <v>2625</v>
      </c>
      <c r="B2625" s="98">
        <v>1.9699999999999999E-2</v>
      </c>
      <c r="C2625" s="98">
        <v>23</v>
      </c>
      <c r="D2625" s="98">
        <v>21</v>
      </c>
      <c r="E2625" s="98">
        <v>1.7008000000000001</v>
      </c>
    </row>
    <row r="2626" spans="1:5">
      <c r="A2626" s="98">
        <v>2626</v>
      </c>
      <c r="B2626" s="98">
        <v>3.1300000000000001E-2</v>
      </c>
      <c r="C2626" s="98">
        <v>23</v>
      </c>
      <c r="D2626" s="98">
        <v>22</v>
      </c>
      <c r="E2626" s="98">
        <v>1.8727</v>
      </c>
    </row>
    <row r="2627" spans="1:5">
      <c r="A2627" s="98">
        <v>2627</v>
      </c>
      <c r="B2627" s="98">
        <v>4.99E-2</v>
      </c>
      <c r="C2627" s="98">
        <v>23</v>
      </c>
      <c r="D2627" s="98">
        <v>23</v>
      </c>
      <c r="E2627" s="98">
        <v>2.0516999999999999</v>
      </c>
    </row>
    <row r="2628" spans="1:5">
      <c r="A2628" s="98">
        <v>2628</v>
      </c>
      <c r="B2628" s="98">
        <v>7.7200000000000005E-2</v>
      </c>
      <c r="C2628" s="98">
        <v>23</v>
      </c>
      <c r="D2628" s="98">
        <v>24</v>
      </c>
      <c r="E2628" s="98">
        <v>2.2372000000000001</v>
      </c>
    </row>
    <row r="2629" spans="1:5">
      <c r="A2629" s="98">
        <v>2629</v>
      </c>
      <c r="B2629" s="98">
        <v>0.11509999999999999</v>
      </c>
      <c r="C2629" s="98">
        <v>23</v>
      </c>
      <c r="D2629" s="98">
        <v>25</v>
      </c>
      <c r="E2629" s="98">
        <v>2.4279999999999999</v>
      </c>
    </row>
    <row r="2630" spans="1:5">
      <c r="A2630" s="98">
        <v>2630</v>
      </c>
      <c r="B2630" s="98">
        <v>0.16550000000000001</v>
      </c>
      <c r="C2630" s="98">
        <v>23</v>
      </c>
      <c r="D2630" s="98">
        <v>26</v>
      </c>
      <c r="E2630" s="98">
        <v>2.6229</v>
      </c>
    </row>
    <row r="2631" spans="1:5">
      <c r="A2631" s="98">
        <v>2631</v>
      </c>
      <c r="B2631" s="98">
        <v>0.2301</v>
      </c>
      <c r="C2631" s="98">
        <v>23</v>
      </c>
      <c r="D2631" s="98">
        <v>27</v>
      </c>
      <c r="E2631" s="98">
        <v>2.8203</v>
      </c>
    </row>
    <row r="2632" spans="1:5">
      <c r="A2632" s="98">
        <v>2632</v>
      </c>
      <c r="B2632" s="98">
        <v>0.3105</v>
      </c>
      <c r="C2632" s="98">
        <v>23</v>
      </c>
      <c r="D2632" s="98">
        <v>28</v>
      </c>
      <c r="E2632" s="98">
        <v>3.0190000000000001</v>
      </c>
    </row>
    <row r="2633" spans="1:5">
      <c r="A2633" s="98">
        <v>2633</v>
      </c>
      <c r="B2633" s="98">
        <v>0.40770000000000001</v>
      </c>
      <c r="C2633" s="98">
        <v>23</v>
      </c>
      <c r="D2633" s="98">
        <v>29</v>
      </c>
      <c r="E2633" s="98">
        <v>3.2172000000000001</v>
      </c>
    </row>
    <row r="2634" spans="1:5">
      <c r="A2634" s="98">
        <v>2634</v>
      </c>
      <c r="B2634" s="98">
        <v>0.52229999999999999</v>
      </c>
      <c r="C2634" s="98">
        <v>23</v>
      </c>
      <c r="D2634" s="98">
        <v>30</v>
      </c>
      <c r="E2634" s="98">
        <v>3.4135</v>
      </c>
    </row>
    <row r="2635" spans="1:5">
      <c r="A2635" s="98">
        <v>2635</v>
      </c>
      <c r="B2635" s="98">
        <v>0.65410000000000001</v>
      </c>
      <c r="C2635" s="98">
        <v>23</v>
      </c>
      <c r="D2635" s="98">
        <v>31</v>
      </c>
      <c r="E2635" s="98">
        <v>3.6065</v>
      </c>
    </row>
    <row r="2636" spans="1:5">
      <c r="A2636" s="98">
        <v>2636</v>
      </c>
      <c r="B2636" s="98">
        <v>0.80230000000000001</v>
      </c>
      <c r="C2636" s="98">
        <v>23</v>
      </c>
      <c r="D2636" s="98">
        <v>32</v>
      </c>
      <c r="E2636" s="98">
        <v>3.7949000000000002</v>
      </c>
    </row>
    <row r="2637" spans="1:5">
      <c r="A2637" s="98">
        <v>2637</v>
      </c>
      <c r="B2637" s="98">
        <v>0.96540000000000004</v>
      </c>
      <c r="C2637" s="98">
        <v>23</v>
      </c>
      <c r="D2637" s="98">
        <v>33</v>
      </c>
      <c r="E2637" s="98">
        <v>3.9777</v>
      </c>
    </row>
    <row r="2638" spans="1:5">
      <c r="A2638" s="98">
        <v>2638</v>
      </c>
      <c r="B2638" s="98">
        <v>1.1412</v>
      </c>
      <c r="C2638" s="98">
        <v>23</v>
      </c>
      <c r="D2638" s="98">
        <v>34</v>
      </c>
      <c r="E2638" s="98">
        <v>4.1539999999999999</v>
      </c>
    </row>
    <row r="2639" spans="1:5">
      <c r="A2639" s="98">
        <v>2639</v>
      </c>
      <c r="B2639" s="98">
        <v>1.327</v>
      </c>
      <c r="C2639" s="98">
        <v>23</v>
      </c>
      <c r="D2639" s="98">
        <v>35</v>
      </c>
      <c r="E2639" s="98">
        <v>4.3230000000000004</v>
      </c>
    </row>
    <row r="2640" spans="1:5">
      <c r="A2640" s="98">
        <v>2640</v>
      </c>
      <c r="B2640" s="98">
        <v>1.5199</v>
      </c>
      <c r="C2640" s="98">
        <v>23</v>
      </c>
      <c r="D2640" s="98">
        <v>36</v>
      </c>
      <c r="E2640" s="98">
        <v>4.4840999999999998</v>
      </c>
    </row>
    <row r="2641" spans="1:5">
      <c r="A2641" s="98">
        <v>2641</v>
      </c>
      <c r="B2641" s="98">
        <v>1.7166999999999999</v>
      </c>
      <c r="C2641" s="98">
        <v>23</v>
      </c>
      <c r="D2641" s="98">
        <v>37</v>
      </c>
      <c r="E2641" s="98">
        <v>4.6365999999999996</v>
      </c>
    </row>
    <row r="2642" spans="1:5">
      <c r="A2642" s="98">
        <v>2642</v>
      </c>
      <c r="B2642" s="98">
        <v>1.9146000000000001</v>
      </c>
      <c r="C2642" s="98">
        <v>23</v>
      </c>
      <c r="D2642" s="98">
        <v>38</v>
      </c>
      <c r="E2642" s="98">
        <v>4.7801</v>
      </c>
    </row>
    <row r="2643" spans="1:5">
      <c r="A2643" s="98">
        <v>2643</v>
      </c>
      <c r="B2643" s="98">
        <v>2.1107</v>
      </c>
      <c r="C2643" s="98">
        <v>23</v>
      </c>
      <c r="D2643" s="98">
        <v>39</v>
      </c>
      <c r="E2643" s="98">
        <v>4.9138999999999999</v>
      </c>
    </row>
    <row r="2644" spans="1:5">
      <c r="A2644" s="98">
        <v>2644</v>
      </c>
      <c r="B2644" s="98">
        <v>2.3025000000000002</v>
      </c>
      <c r="C2644" s="98">
        <v>23</v>
      </c>
      <c r="D2644" s="98">
        <v>40</v>
      </c>
      <c r="E2644" s="98">
        <v>5.0376000000000003</v>
      </c>
    </row>
    <row r="2645" spans="1:5">
      <c r="A2645" s="98">
        <v>2645</v>
      </c>
      <c r="B2645" s="98">
        <v>2.488</v>
      </c>
      <c r="C2645" s="98">
        <v>23</v>
      </c>
      <c r="D2645" s="98">
        <v>41</v>
      </c>
      <c r="E2645" s="98">
        <v>5.1505999999999998</v>
      </c>
    </row>
    <row r="2646" spans="1:5">
      <c r="A2646" s="98">
        <v>2646</v>
      </c>
      <c r="B2646" s="98">
        <v>2.6657000000000002</v>
      </c>
      <c r="C2646" s="98">
        <v>23</v>
      </c>
      <c r="D2646" s="98">
        <v>42</v>
      </c>
      <c r="E2646" s="98">
        <v>5.2526999999999999</v>
      </c>
    </row>
    <row r="2647" spans="1:5">
      <c r="A2647" s="98">
        <v>2647</v>
      </c>
      <c r="B2647" s="98">
        <v>2.8342000000000001</v>
      </c>
      <c r="C2647" s="98">
        <v>23</v>
      </c>
      <c r="D2647" s="98">
        <v>43</v>
      </c>
      <c r="E2647" s="98">
        <v>5.3433000000000002</v>
      </c>
    </row>
    <row r="2648" spans="1:5">
      <c r="A2648" s="98">
        <v>2648</v>
      </c>
      <c r="B2648" s="98">
        <v>2.9927999999999999</v>
      </c>
      <c r="C2648" s="98">
        <v>23</v>
      </c>
      <c r="D2648" s="98">
        <v>44</v>
      </c>
      <c r="E2648" s="98">
        <v>5.4225000000000003</v>
      </c>
    </row>
    <row r="2649" spans="1:5">
      <c r="A2649" s="98">
        <v>2649</v>
      </c>
      <c r="B2649" s="98">
        <v>3.1408999999999998</v>
      </c>
      <c r="C2649" s="98">
        <v>23</v>
      </c>
      <c r="D2649" s="98">
        <v>45</v>
      </c>
      <c r="E2649" s="98">
        <v>5.4898999999999996</v>
      </c>
    </row>
    <row r="2650" spans="1:5">
      <c r="A2650" s="98">
        <v>2650</v>
      </c>
      <c r="B2650" s="98">
        <v>3.2785000000000002</v>
      </c>
      <c r="C2650" s="98">
        <v>23</v>
      </c>
      <c r="D2650" s="98">
        <v>46</v>
      </c>
      <c r="E2650" s="98">
        <v>5.5457999999999998</v>
      </c>
    </row>
    <row r="2651" spans="1:5">
      <c r="A2651" s="98">
        <v>2651</v>
      </c>
      <c r="B2651" s="98">
        <v>3.4055</v>
      </c>
      <c r="C2651" s="98">
        <v>23</v>
      </c>
      <c r="D2651" s="98">
        <v>47</v>
      </c>
      <c r="E2651" s="98">
        <v>5.5900999999999996</v>
      </c>
    </row>
    <row r="2652" spans="1:5">
      <c r="A2652" s="98">
        <v>2652</v>
      </c>
      <c r="B2652" s="98">
        <v>3.2172999999999998</v>
      </c>
      <c r="C2652" s="98">
        <v>23</v>
      </c>
      <c r="D2652" s="98">
        <v>48</v>
      </c>
      <c r="E2652" s="98">
        <v>5.1025999999999998</v>
      </c>
    </row>
    <row r="2653" spans="1:5">
      <c r="A2653" s="98">
        <v>2653</v>
      </c>
      <c r="B2653" s="98">
        <v>8.5699999999999998E-2</v>
      </c>
      <c r="C2653" s="98">
        <v>24</v>
      </c>
      <c r="D2653" s="98">
        <v>0</v>
      </c>
      <c r="E2653" s="98">
        <v>2.7021000000000002</v>
      </c>
    </row>
    <row r="2654" spans="1:5">
      <c r="A2654" s="98">
        <v>2654</v>
      </c>
      <c r="B2654" s="98">
        <v>2.76E-2</v>
      </c>
      <c r="C2654" s="98">
        <v>24</v>
      </c>
      <c r="D2654" s="98">
        <v>1</v>
      </c>
      <c r="E2654" s="98">
        <v>0.91900000000000004</v>
      </c>
    </row>
    <row r="2655" spans="1:5">
      <c r="A2655" s="98">
        <v>2655</v>
      </c>
      <c r="B2655" s="98">
        <v>1.6799999999999999E-2</v>
      </c>
      <c r="C2655" s="98">
        <v>24</v>
      </c>
      <c r="D2655" s="98">
        <v>2</v>
      </c>
      <c r="E2655" s="98">
        <v>-0.95179999999999998</v>
      </c>
    </row>
    <row r="2656" spans="1:5">
      <c r="A2656" s="98">
        <v>2656</v>
      </c>
      <c r="B2656" s="98">
        <v>5.6099999999999997E-2</v>
      </c>
      <c r="C2656" s="98">
        <v>24</v>
      </c>
      <c r="D2656" s="98">
        <v>3</v>
      </c>
      <c r="E2656" s="98">
        <v>-2.7797000000000001</v>
      </c>
    </row>
    <row r="2657" spans="1:5">
      <c r="A2657" s="98">
        <v>2657</v>
      </c>
      <c r="B2657" s="98">
        <v>0.11559999999999999</v>
      </c>
      <c r="C2657" s="98">
        <v>24</v>
      </c>
      <c r="D2657" s="98">
        <v>4</v>
      </c>
      <c r="E2657" s="98">
        <v>-3.5922000000000001</v>
      </c>
    </row>
    <row r="2658" spans="1:5">
      <c r="A2658" s="98">
        <v>2658</v>
      </c>
      <c r="B2658" s="98">
        <v>0.21110000000000001</v>
      </c>
      <c r="C2658" s="98">
        <v>24</v>
      </c>
      <c r="D2658" s="98">
        <v>5</v>
      </c>
      <c r="E2658" s="98">
        <v>-4.2519</v>
      </c>
    </row>
    <row r="2659" spans="1:5">
      <c r="A2659" s="98">
        <v>2659</v>
      </c>
      <c r="B2659" s="98">
        <v>0.33950000000000002</v>
      </c>
      <c r="C2659" s="98">
        <v>24</v>
      </c>
      <c r="D2659" s="98">
        <v>6</v>
      </c>
      <c r="E2659" s="98">
        <v>-4.8628999999999998</v>
      </c>
    </row>
    <row r="2660" spans="1:5">
      <c r="A2660" s="98">
        <v>2660</v>
      </c>
      <c r="B2660" s="98">
        <v>0.48980000000000001</v>
      </c>
      <c r="C2660" s="98">
        <v>24</v>
      </c>
      <c r="D2660" s="98">
        <v>7</v>
      </c>
      <c r="E2660" s="98">
        <v>-5.4238</v>
      </c>
    </row>
    <row r="2661" spans="1:5">
      <c r="A2661" s="98">
        <v>2661</v>
      </c>
      <c r="B2661" s="98">
        <v>0.59599999999999997</v>
      </c>
      <c r="C2661" s="98">
        <v>24</v>
      </c>
      <c r="D2661" s="98">
        <v>8</v>
      </c>
      <c r="E2661" s="98">
        <v>-5.3518999999999997</v>
      </c>
    </row>
    <row r="2662" spans="1:5">
      <c r="A2662" s="98">
        <v>2662</v>
      </c>
      <c r="B2662" s="98">
        <v>0.67620000000000002</v>
      </c>
      <c r="C2662" s="98">
        <v>24</v>
      </c>
      <c r="D2662" s="98">
        <v>9</v>
      </c>
      <c r="E2662" s="98">
        <v>-4.7988</v>
      </c>
    </row>
    <row r="2663" spans="1:5">
      <c r="A2663" s="98">
        <v>2663</v>
      </c>
      <c r="B2663" s="98">
        <v>0.75790000000000002</v>
      </c>
      <c r="C2663" s="98">
        <v>24</v>
      </c>
      <c r="D2663" s="98">
        <v>10</v>
      </c>
      <c r="E2663" s="98">
        <v>-4.1529999999999996</v>
      </c>
    </row>
    <row r="2664" spans="1:5">
      <c r="A2664" s="98">
        <v>2664</v>
      </c>
      <c r="B2664" s="98">
        <v>0.8306</v>
      </c>
      <c r="C2664" s="98">
        <v>24</v>
      </c>
      <c r="D2664" s="98">
        <v>11</v>
      </c>
      <c r="E2664" s="98">
        <v>-3.4407999999999999</v>
      </c>
    </row>
    <row r="2665" spans="1:5">
      <c r="A2665" s="98">
        <v>2665</v>
      </c>
      <c r="B2665" s="98">
        <v>0.83330000000000004</v>
      </c>
      <c r="C2665" s="98">
        <v>24</v>
      </c>
      <c r="D2665" s="98">
        <v>12</v>
      </c>
      <c r="E2665" s="98">
        <v>-2.8126000000000002</v>
      </c>
    </row>
    <row r="2666" spans="1:5">
      <c r="A2666" s="98">
        <v>2666</v>
      </c>
      <c r="B2666" s="98">
        <v>0.78290000000000004</v>
      </c>
      <c r="C2666" s="98">
        <v>24</v>
      </c>
      <c r="D2666" s="98">
        <v>13</v>
      </c>
      <c r="E2666" s="98">
        <v>-2.2014</v>
      </c>
    </row>
    <row r="2667" spans="1:5">
      <c r="A2667" s="98">
        <v>2667</v>
      </c>
      <c r="B2667" s="98">
        <v>0.71609999999999996</v>
      </c>
      <c r="C2667" s="98">
        <v>24</v>
      </c>
      <c r="D2667" s="98">
        <v>14</v>
      </c>
      <c r="E2667" s="98">
        <v>-1.5278</v>
      </c>
    </row>
    <row r="2668" spans="1:5">
      <c r="A2668" s="98">
        <v>2668</v>
      </c>
      <c r="B2668" s="98">
        <v>0.63670000000000004</v>
      </c>
      <c r="C2668" s="98">
        <v>24</v>
      </c>
      <c r="D2668" s="98">
        <v>15</v>
      </c>
      <c r="E2668" s="98">
        <v>-0.81040000000000001</v>
      </c>
    </row>
    <row r="2669" spans="1:5">
      <c r="A2669" s="98">
        <v>2669</v>
      </c>
      <c r="B2669" s="98">
        <v>0.59309999999999996</v>
      </c>
      <c r="C2669" s="98">
        <v>24</v>
      </c>
      <c r="D2669" s="98">
        <v>16</v>
      </c>
      <c r="E2669" s="98">
        <v>-0.55030000000000001</v>
      </c>
    </row>
    <row r="2670" spans="1:5">
      <c r="A2670" s="98">
        <v>2670</v>
      </c>
      <c r="B2670" s="98">
        <v>0.57330000000000003</v>
      </c>
      <c r="C2670" s="98">
        <v>24</v>
      </c>
      <c r="D2670" s="98">
        <v>17</v>
      </c>
      <c r="E2670" s="98">
        <v>-0.60850000000000004</v>
      </c>
    </row>
    <row r="2671" spans="1:5">
      <c r="A2671" s="98">
        <v>2671</v>
      </c>
      <c r="B2671" s="98">
        <v>0.54900000000000004</v>
      </c>
      <c r="C2671" s="98">
        <v>24</v>
      </c>
      <c r="D2671" s="98">
        <v>18</v>
      </c>
      <c r="E2671" s="98">
        <v>-0.66920000000000002</v>
      </c>
    </row>
    <row r="2672" spans="1:5">
      <c r="A2672" s="98">
        <v>2672</v>
      </c>
      <c r="B2672" s="98">
        <v>0.52</v>
      </c>
      <c r="C2672" s="98">
        <v>24</v>
      </c>
      <c r="D2672" s="98">
        <v>19</v>
      </c>
      <c r="E2672" s="98">
        <v>-0.73170000000000002</v>
      </c>
    </row>
    <row r="2673" spans="1:5">
      <c r="A2673" s="98">
        <v>2673</v>
      </c>
      <c r="B2673" s="98">
        <v>0.48659999999999998</v>
      </c>
      <c r="C2673" s="98">
        <v>24</v>
      </c>
      <c r="D2673" s="98">
        <v>20</v>
      </c>
      <c r="E2673" s="98">
        <v>-0.79569999999999996</v>
      </c>
    </row>
    <row r="2674" spans="1:5">
      <c r="A2674" s="98">
        <v>2674</v>
      </c>
      <c r="B2674" s="98">
        <v>0.4491</v>
      </c>
      <c r="C2674" s="98">
        <v>24</v>
      </c>
      <c r="D2674" s="98">
        <v>21</v>
      </c>
      <c r="E2674" s="98">
        <v>-0.86060000000000003</v>
      </c>
    </row>
    <row r="2675" spans="1:5">
      <c r="A2675" s="98">
        <v>2675</v>
      </c>
      <c r="B2675" s="98">
        <v>0.4083</v>
      </c>
      <c r="C2675" s="98">
        <v>24</v>
      </c>
      <c r="D2675" s="98">
        <v>22</v>
      </c>
      <c r="E2675" s="98">
        <v>-0.92559999999999998</v>
      </c>
    </row>
    <row r="2676" spans="1:5">
      <c r="A2676" s="98">
        <v>2676</v>
      </c>
      <c r="B2676" s="98">
        <v>0.36480000000000001</v>
      </c>
      <c r="C2676" s="98">
        <v>24</v>
      </c>
      <c r="D2676" s="98">
        <v>23</v>
      </c>
      <c r="E2676" s="98">
        <v>-0.99029999999999996</v>
      </c>
    </row>
    <row r="2677" spans="1:5">
      <c r="A2677" s="98">
        <v>2677</v>
      </c>
      <c r="B2677" s="98">
        <v>0.31969999999999998</v>
      </c>
      <c r="C2677" s="98">
        <v>24</v>
      </c>
      <c r="D2677" s="98">
        <v>24</v>
      </c>
      <c r="E2677" s="98">
        <v>-1.0538000000000001</v>
      </c>
    </row>
    <row r="2678" spans="1:5">
      <c r="A2678" s="98">
        <v>2678</v>
      </c>
      <c r="B2678" s="98">
        <v>0.2742</v>
      </c>
      <c r="C2678" s="98">
        <v>24</v>
      </c>
      <c r="D2678" s="98">
        <v>25</v>
      </c>
      <c r="E2678" s="98">
        <v>-1.1157999999999999</v>
      </c>
    </row>
    <row r="2679" spans="1:5">
      <c r="A2679" s="98">
        <v>2679</v>
      </c>
      <c r="B2679" s="98">
        <v>0.22950000000000001</v>
      </c>
      <c r="C2679" s="98">
        <v>24</v>
      </c>
      <c r="D2679" s="98">
        <v>26</v>
      </c>
      <c r="E2679" s="98">
        <v>-1.1755</v>
      </c>
    </row>
    <row r="2680" spans="1:5">
      <c r="A2680" s="98">
        <v>2680</v>
      </c>
      <c r="B2680" s="98">
        <v>0.18679999999999999</v>
      </c>
      <c r="C2680" s="98">
        <v>24</v>
      </c>
      <c r="D2680" s="98">
        <v>27</v>
      </c>
      <c r="E2680" s="98">
        <v>-1.2325999999999999</v>
      </c>
    </row>
    <row r="2681" spans="1:5">
      <c r="A2681" s="98">
        <v>2681</v>
      </c>
      <c r="B2681" s="98">
        <v>0.14729999999999999</v>
      </c>
      <c r="C2681" s="98">
        <v>24</v>
      </c>
      <c r="D2681" s="98">
        <v>28</v>
      </c>
      <c r="E2681" s="98">
        <v>-1.2865</v>
      </c>
    </row>
    <row r="2682" spans="1:5">
      <c r="A2682" s="98">
        <v>2682</v>
      </c>
      <c r="B2682" s="98">
        <v>0.112</v>
      </c>
      <c r="C2682" s="98">
        <v>24</v>
      </c>
      <c r="D2682" s="98">
        <v>29</v>
      </c>
      <c r="E2682" s="98">
        <v>-1.337</v>
      </c>
    </row>
    <row r="2683" spans="1:5">
      <c r="A2683" s="98">
        <v>2683</v>
      </c>
      <c r="B2683" s="98">
        <v>8.1600000000000006E-2</v>
      </c>
      <c r="C2683" s="98">
        <v>24</v>
      </c>
      <c r="D2683" s="98">
        <v>30</v>
      </c>
      <c r="E2683" s="98">
        <v>-1.3836999999999999</v>
      </c>
    </row>
    <row r="2684" spans="1:5">
      <c r="A2684" s="98">
        <v>2684</v>
      </c>
      <c r="B2684" s="98">
        <v>5.67E-2</v>
      </c>
      <c r="C2684" s="98">
        <v>24</v>
      </c>
      <c r="D2684" s="98">
        <v>31</v>
      </c>
      <c r="E2684" s="98">
        <v>-1.4261999999999999</v>
      </c>
    </row>
    <row r="2685" spans="1:5">
      <c r="A2685" s="98">
        <v>2685</v>
      </c>
      <c r="B2685" s="98">
        <v>3.7600000000000001E-2</v>
      </c>
      <c r="C2685" s="98">
        <v>24</v>
      </c>
      <c r="D2685" s="98">
        <v>32</v>
      </c>
      <c r="E2685" s="98">
        <v>-1.4644999999999999</v>
      </c>
    </row>
    <row r="2686" spans="1:5">
      <c r="A2686" s="98">
        <v>2686</v>
      </c>
      <c r="B2686" s="98">
        <v>2.41E-2</v>
      </c>
      <c r="C2686" s="98">
        <v>24</v>
      </c>
      <c r="D2686" s="98">
        <v>33</v>
      </c>
      <c r="E2686" s="98">
        <v>-1.4983</v>
      </c>
    </row>
    <row r="2687" spans="1:5">
      <c r="A2687" s="98">
        <v>2687</v>
      </c>
      <c r="B2687" s="98">
        <v>1.6199999999999999E-2</v>
      </c>
      <c r="C2687" s="98">
        <v>24</v>
      </c>
      <c r="D2687" s="98">
        <v>34</v>
      </c>
      <c r="E2687" s="98">
        <v>-1.5274000000000001</v>
      </c>
    </row>
    <row r="2688" spans="1:5">
      <c r="A2688" s="98">
        <v>2688</v>
      </c>
      <c r="B2688" s="98">
        <v>1.34E-2</v>
      </c>
      <c r="C2688" s="98">
        <v>24</v>
      </c>
      <c r="D2688" s="98">
        <v>35</v>
      </c>
      <c r="E2688" s="98">
        <v>-1.5517000000000001</v>
      </c>
    </row>
    <row r="2689" spans="1:5">
      <c r="A2689" s="98">
        <v>2689</v>
      </c>
      <c r="B2689" s="98">
        <v>1.4999999999999999E-2</v>
      </c>
      <c r="C2689" s="98">
        <v>24</v>
      </c>
      <c r="D2689" s="98">
        <v>36</v>
      </c>
      <c r="E2689" s="98">
        <v>-1.5712999999999999</v>
      </c>
    </row>
    <row r="2690" spans="1:5">
      <c r="A2690" s="98">
        <v>2690</v>
      </c>
      <c r="B2690" s="98">
        <v>2.06E-2</v>
      </c>
      <c r="C2690" s="98">
        <v>24</v>
      </c>
      <c r="D2690" s="98">
        <v>37</v>
      </c>
      <c r="E2690" s="98">
        <v>-1.5860000000000001</v>
      </c>
    </row>
    <row r="2691" spans="1:5">
      <c r="A2691" s="98">
        <v>2691</v>
      </c>
      <c r="B2691" s="98">
        <v>2.9399999999999999E-2</v>
      </c>
      <c r="C2691" s="98">
        <v>24</v>
      </c>
      <c r="D2691" s="98">
        <v>38</v>
      </c>
      <c r="E2691" s="98">
        <v>-1.5959000000000001</v>
      </c>
    </row>
    <row r="2692" spans="1:5">
      <c r="A2692" s="98">
        <v>2692</v>
      </c>
      <c r="B2692" s="98">
        <v>4.0800000000000003E-2</v>
      </c>
      <c r="C2692" s="98">
        <v>24</v>
      </c>
      <c r="D2692" s="98">
        <v>39</v>
      </c>
      <c r="E2692" s="98">
        <v>-1.6012999999999999</v>
      </c>
    </row>
    <row r="2693" spans="1:5">
      <c r="A2693" s="98">
        <v>2693</v>
      </c>
      <c r="B2693" s="98">
        <v>5.2999999999999999E-2</v>
      </c>
      <c r="C2693" s="98">
        <v>24</v>
      </c>
      <c r="D2693" s="98">
        <v>40</v>
      </c>
      <c r="E2693" s="98">
        <v>-1.6147</v>
      </c>
    </row>
    <row r="2694" spans="1:5">
      <c r="A2694" s="98">
        <v>2694</v>
      </c>
      <c r="B2694" s="98">
        <v>5.62E-2</v>
      </c>
      <c r="C2694" s="98">
        <v>24</v>
      </c>
      <c r="D2694" s="98">
        <v>41</v>
      </c>
      <c r="E2694" s="98">
        <v>-1.7403999999999999</v>
      </c>
    </row>
    <row r="2695" spans="1:5">
      <c r="A2695" s="98">
        <v>2695</v>
      </c>
      <c r="B2695" s="98">
        <v>5.8999999999999997E-2</v>
      </c>
      <c r="C2695" s="98">
        <v>24</v>
      </c>
      <c r="D2695" s="98">
        <v>42</v>
      </c>
      <c r="E2695" s="98">
        <v>-1.8685</v>
      </c>
    </row>
    <row r="2696" spans="1:5">
      <c r="A2696" s="98">
        <v>2696</v>
      </c>
      <c r="B2696" s="98">
        <v>6.1199999999999997E-2</v>
      </c>
      <c r="C2696" s="98">
        <v>24</v>
      </c>
      <c r="D2696" s="98">
        <v>43</v>
      </c>
      <c r="E2696" s="98">
        <v>-1.9978</v>
      </c>
    </row>
    <row r="2697" spans="1:5">
      <c r="A2697" s="98">
        <v>2697</v>
      </c>
      <c r="B2697" s="98">
        <v>6.2799999999999995E-2</v>
      </c>
      <c r="C2697" s="98">
        <v>24</v>
      </c>
      <c r="D2697" s="98">
        <v>44</v>
      </c>
      <c r="E2697" s="98">
        <v>-2.1271</v>
      </c>
    </row>
    <row r="2698" spans="1:5">
      <c r="A2698" s="98">
        <v>2698</v>
      </c>
      <c r="B2698" s="98">
        <v>6.3700000000000007E-2</v>
      </c>
      <c r="C2698" s="98">
        <v>24</v>
      </c>
      <c r="D2698" s="98">
        <v>45</v>
      </c>
      <c r="E2698" s="98">
        <v>-2.2549999999999999</v>
      </c>
    </row>
    <row r="2699" spans="1:5">
      <c r="A2699" s="98">
        <v>2699</v>
      </c>
      <c r="B2699" s="98">
        <v>6.3899999999999998E-2</v>
      </c>
      <c r="C2699" s="98">
        <v>24</v>
      </c>
      <c r="D2699" s="98">
        <v>46</v>
      </c>
      <c r="E2699" s="98">
        <v>-2.3803000000000001</v>
      </c>
    </row>
    <row r="2700" spans="1:5">
      <c r="A2700" s="98">
        <v>2700</v>
      </c>
      <c r="B2700" s="98">
        <v>6.3500000000000001E-2</v>
      </c>
      <c r="C2700" s="98">
        <v>24</v>
      </c>
      <c r="D2700" s="98">
        <v>47</v>
      </c>
      <c r="E2700" s="98">
        <v>-2.5013000000000001</v>
      </c>
    </row>
    <row r="2701" spans="1:5">
      <c r="A2701" s="98">
        <v>2701</v>
      </c>
      <c r="B2701" s="98">
        <v>6.2600000000000003E-2</v>
      </c>
      <c r="C2701" s="98">
        <v>24</v>
      </c>
      <c r="D2701" s="98">
        <v>48</v>
      </c>
      <c r="E2701" s="98">
        <v>-2.6164999999999998</v>
      </c>
    </row>
    <row r="2702" spans="1:5">
      <c r="A2702" s="98">
        <v>2702</v>
      </c>
      <c r="B2702" s="98">
        <v>6.1199999999999997E-2</v>
      </c>
      <c r="C2702" s="98">
        <v>24</v>
      </c>
      <c r="D2702" s="98">
        <v>49</v>
      </c>
      <c r="E2702" s="98">
        <v>-2.7244000000000002</v>
      </c>
    </row>
    <row r="2703" spans="1:5">
      <c r="A2703" s="98">
        <v>2703</v>
      </c>
      <c r="B2703" s="98">
        <v>5.96E-2</v>
      </c>
      <c r="C2703" s="98">
        <v>24</v>
      </c>
      <c r="D2703" s="98">
        <v>50</v>
      </c>
      <c r="E2703" s="98">
        <v>-2.8233999999999999</v>
      </c>
    </row>
    <row r="2704" spans="1:5">
      <c r="A2704" s="98">
        <v>2704</v>
      </c>
      <c r="B2704" s="98">
        <v>0.2757</v>
      </c>
      <c r="C2704" s="98">
        <v>25</v>
      </c>
      <c r="D2704" s="98">
        <v>0</v>
      </c>
      <c r="E2704" s="98">
        <v>5.8018999999999998</v>
      </c>
    </row>
    <row r="2705" spans="1:5">
      <c r="A2705" s="98">
        <v>2705</v>
      </c>
      <c r="B2705" s="98">
        <v>0.249</v>
      </c>
      <c r="C2705" s="98">
        <v>25</v>
      </c>
      <c r="D2705" s="98">
        <v>1</v>
      </c>
      <c r="E2705" s="98">
        <v>6.0060000000000002</v>
      </c>
    </row>
    <row r="2706" spans="1:5">
      <c r="A2706" s="98">
        <v>2706</v>
      </c>
      <c r="B2706" s="98">
        <v>0.2276</v>
      </c>
      <c r="C2706" s="98">
        <v>25</v>
      </c>
      <c r="D2706" s="98">
        <v>2</v>
      </c>
      <c r="E2706" s="98">
        <v>6.1932</v>
      </c>
    </row>
    <row r="2707" spans="1:5">
      <c r="A2707" s="98">
        <v>2707</v>
      </c>
      <c r="B2707" s="98">
        <v>0.21360000000000001</v>
      </c>
      <c r="C2707" s="98">
        <v>25</v>
      </c>
      <c r="D2707" s="98">
        <v>3</v>
      </c>
      <c r="E2707" s="98">
        <v>6.3596000000000004</v>
      </c>
    </row>
    <row r="2708" spans="1:5">
      <c r="A2708" s="98">
        <v>2708</v>
      </c>
      <c r="B2708" s="98">
        <v>0.20960000000000001</v>
      </c>
      <c r="C2708" s="98">
        <v>25</v>
      </c>
      <c r="D2708" s="98">
        <v>4</v>
      </c>
      <c r="E2708" s="98">
        <v>6.5022000000000002</v>
      </c>
    </row>
    <row r="2709" spans="1:5">
      <c r="A2709" s="98">
        <v>2709</v>
      </c>
      <c r="B2709" s="98">
        <v>0.21809999999999999</v>
      </c>
      <c r="C2709" s="98">
        <v>25</v>
      </c>
      <c r="D2709" s="98">
        <v>5</v>
      </c>
      <c r="E2709" s="98">
        <v>6.6184000000000003</v>
      </c>
    </row>
    <row r="2710" spans="1:5">
      <c r="A2710" s="98">
        <v>2710</v>
      </c>
      <c r="B2710" s="98">
        <v>0.2414</v>
      </c>
      <c r="C2710" s="98">
        <v>25</v>
      </c>
      <c r="D2710" s="98">
        <v>6</v>
      </c>
      <c r="E2710" s="98">
        <v>6.7069000000000001</v>
      </c>
    </row>
    <row r="2711" spans="1:5">
      <c r="A2711" s="98">
        <v>2711</v>
      </c>
      <c r="B2711" s="98">
        <v>0.28160000000000002</v>
      </c>
      <c r="C2711" s="98">
        <v>25</v>
      </c>
      <c r="D2711" s="98">
        <v>7</v>
      </c>
      <c r="E2711" s="98">
        <v>6.7679</v>
      </c>
    </row>
    <row r="2712" spans="1:5">
      <c r="A2712" s="98">
        <v>2712</v>
      </c>
      <c r="B2712" s="98">
        <v>0.3402</v>
      </c>
      <c r="C2712" s="98">
        <v>25</v>
      </c>
      <c r="D2712" s="98">
        <v>8</v>
      </c>
      <c r="E2712" s="98">
        <v>6.8026999999999997</v>
      </c>
    </row>
    <row r="2713" spans="1:5">
      <c r="A2713" s="98">
        <v>2713</v>
      </c>
      <c r="B2713" s="98">
        <v>0.41770000000000002</v>
      </c>
      <c r="C2713" s="98">
        <v>25</v>
      </c>
      <c r="D2713" s="98">
        <v>9</v>
      </c>
      <c r="E2713" s="98">
        <v>6.8140000000000001</v>
      </c>
    </row>
    <row r="2714" spans="1:5">
      <c r="A2714" s="98">
        <v>2714</v>
      </c>
      <c r="B2714" s="98">
        <v>0.51400000000000001</v>
      </c>
      <c r="C2714" s="98">
        <v>25</v>
      </c>
      <c r="D2714" s="98">
        <v>10</v>
      </c>
      <c r="E2714" s="98">
        <v>6.8055000000000003</v>
      </c>
    </row>
    <row r="2715" spans="1:5">
      <c r="A2715" s="98">
        <v>2715</v>
      </c>
      <c r="B2715" s="98">
        <v>0.62749999999999995</v>
      </c>
      <c r="C2715" s="98">
        <v>25</v>
      </c>
      <c r="D2715" s="98">
        <v>11</v>
      </c>
      <c r="E2715" s="98">
        <v>6.7809999999999997</v>
      </c>
    </row>
    <row r="2716" spans="1:5">
      <c r="A2716" s="98">
        <v>2716</v>
      </c>
      <c r="B2716" s="98">
        <v>0.75600000000000001</v>
      </c>
      <c r="C2716" s="98">
        <v>25</v>
      </c>
      <c r="D2716" s="98">
        <v>12</v>
      </c>
      <c r="E2716" s="98">
        <v>6.7445000000000004</v>
      </c>
    </row>
    <row r="2717" spans="1:5">
      <c r="A2717" s="98">
        <v>2717</v>
      </c>
      <c r="B2717" s="98">
        <v>0.89649999999999996</v>
      </c>
      <c r="C2717" s="98">
        <v>25</v>
      </c>
      <c r="D2717" s="98">
        <v>13</v>
      </c>
      <c r="E2717" s="98">
        <v>6.6996000000000002</v>
      </c>
    </row>
    <row r="2718" spans="1:5">
      <c r="A2718" s="98">
        <v>2718</v>
      </c>
      <c r="B2718" s="98">
        <v>1.0456000000000001</v>
      </c>
      <c r="C2718" s="98">
        <v>25</v>
      </c>
      <c r="D2718" s="98">
        <v>14</v>
      </c>
      <c r="E2718" s="98">
        <v>6.6487999999999996</v>
      </c>
    </row>
    <row r="2719" spans="1:5">
      <c r="A2719" s="98">
        <v>2719</v>
      </c>
      <c r="B2719" s="98">
        <v>1.1999</v>
      </c>
      <c r="C2719" s="98">
        <v>25</v>
      </c>
      <c r="D2719" s="98">
        <v>15</v>
      </c>
      <c r="E2719" s="98">
        <v>6.5938999999999997</v>
      </c>
    </row>
    <row r="2720" spans="1:5">
      <c r="A2720" s="98">
        <v>2720</v>
      </c>
      <c r="B2720" s="98">
        <v>1.3557999999999999</v>
      </c>
      <c r="C2720" s="98">
        <v>25</v>
      </c>
      <c r="D2720" s="98">
        <v>16</v>
      </c>
      <c r="E2720" s="98">
        <v>6.5355999999999996</v>
      </c>
    </row>
    <row r="2721" spans="1:5">
      <c r="A2721" s="98">
        <v>2721</v>
      </c>
      <c r="B2721" s="98">
        <v>1.5105</v>
      </c>
      <c r="C2721" s="98">
        <v>25</v>
      </c>
      <c r="D2721" s="98">
        <v>17</v>
      </c>
      <c r="E2721" s="98">
        <v>6.4743000000000004</v>
      </c>
    </row>
    <row r="2722" spans="1:5">
      <c r="A2722" s="98">
        <v>2722</v>
      </c>
      <c r="B2722" s="98">
        <v>1.5455000000000001</v>
      </c>
      <c r="C2722" s="98">
        <v>25</v>
      </c>
      <c r="D2722" s="98">
        <v>18</v>
      </c>
      <c r="E2722" s="98">
        <v>6.3097000000000003</v>
      </c>
    </row>
    <row r="2723" spans="1:5">
      <c r="A2723" s="98">
        <v>2723</v>
      </c>
      <c r="B2723" s="98">
        <v>1.4983</v>
      </c>
      <c r="C2723" s="98">
        <v>25</v>
      </c>
      <c r="D2723" s="98">
        <v>19</v>
      </c>
      <c r="E2723" s="98">
        <v>6.0500999999999996</v>
      </c>
    </row>
    <row r="2724" spans="1:5">
      <c r="A2724" s="98">
        <v>2724</v>
      </c>
      <c r="B2724" s="98">
        <v>1.4458</v>
      </c>
      <c r="C2724" s="98">
        <v>25</v>
      </c>
      <c r="D2724" s="98">
        <v>20</v>
      </c>
      <c r="E2724" s="98">
        <v>5.7561999999999998</v>
      </c>
    </row>
    <row r="2725" spans="1:5">
      <c r="A2725" s="98">
        <v>2725</v>
      </c>
      <c r="B2725" s="98">
        <v>1.3882000000000001</v>
      </c>
      <c r="C2725" s="98">
        <v>25</v>
      </c>
      <c r="D2725" s="98">
        <v>21</v>
      </c>
      <c r="E2725" s="98">
        <v>5.4288999999999996</v>
      </c>
    </row>
    <row r="2726" spans="1:5">
      <c r="A2726" s="98">
        <v>2726</v>
      </c>
      <c r="B2726" s="98">
        <v>1.3255999999999999</v>
      </c>
      <c r="C2726" s="98">
        <v>25</v>
      </c>
      <c r="D2726" s="98">
        <v>22</v>
      </c>
      <c r="E2726" s="98">
        <v>5.0701000000000001</v>
      </c>
    </row>
    <row r="2727" spans="1:5">
      <c r="A2727" s="98">
        <v>2727</v>
      </c>
      <c r="B2727" s="98">
        <v>1.2585999999999999</v>
      </c>
      <c r="C2727" s="98">
        <v>25</v>
      </c>
      <c r="D2727" s="98">
        <v>23</v>
      </c>
      <c r="E2727" s="98">
        <v>4.6822999999999997</v>
      </c>
    </row>
    <row r="2728" spans="1:5">
      <c r="A2728" s="98">
        <v>2728</v>
      </c>
      <c r="B2728" s="98">
        <v>1.1877</v>
      </c>
      <c r="C2728" s="98">
        <v>25</v>
      </c>
      <c r="D2728" s="98">
        <v>24</v>
      </c>
      <c r="E2728" s="98">
        <v>4.2690999999999999</v>
      </c>
    </row>
    <row r="2729" spans="1:5">
      <c r="A2729" s="98">
        <v>2729</v>
      </c>
      <c r="B2729" s="98">
        <v>1.1138999999999999</v>
      </c>
      <c r="C2729" s="98">
        <v>25</v>
      </c>
      <c r="D2729" s="98">
        <v>25</v>
      </c>
      <c r="E2729" s="98">
        <v>3.8344999999999998</v>
      </c>
    </row>
    <row r="2730" spans="1:5">
      <c r="A2730" s="98">
        <v>2730</v>
      </c>
      <c r="B2730" s="98">
        <v>1.0381</v>
      </c>
      <c r="C2730" s="98">
        <v>25</v>
      </c>
      <c r="D2730" s="98">
        <v>26</v>
      </c>
      <c r="E2730" s="98">
        <v>3.3833000000000002</v>
      </c>
    </row>
    <row r="2731" spans="1:5">
      <c r="A2731" s="98">
        <v>2731</v>
      </c>
      <c r="B2731" s="98">
        <v>0.96140000000000003</v>
      </c>
      <c r="C2731" s="98">
        <v>25</v>
      </c>
      <c r="D2731" s="98">
        <v>27</v>
      </c>
      <c r="E2731" s="98">
        <v>2.9205999999999999</v>
      </c>
    </row>
    <row r="2732" spans="1:5">
      <c r="A2732" s="98">
        <v>2732</v>
      </c>
      <c r="B2732" s="98">
        <v>0.8851</v>
      </c>
      <c r="C2732" s="98">
        <v>25</v>
      </c>
      <c r="D2732" s="98">
        <v>28</v>
      </c>
      <c r="E2732" s="98">
        <v>2.4519000000000002</v>
      </c>
    </row>
    <row r="2733" spans="1:5">
      <c r="A2733" s="98">
        <v>2733</v>
      </c>
      <c r="B2733" s="98">
        <v>0.81040000000000001</v>
      </c>
      <c r="C2733" s="98">
        <v>25</v>
      </c>
      <c r="D2733" s="98">
        <v>29</v>
      </c>
      <c r="E2733" s="98">
        <v>1.9825999999999999</v>
      </c>
    </row>
    <row r="2734" spans="1:5">
      <c r="A2734" s="98">
        <v>2734</v>
      </c>
      <c r="B2734" s="98">
        <v>0.73829999999999996</v>
      </c>
      <c r="C2734" s="98">
        <v>25</v>
      </c>
      <c r="D2734" s="98">
        <v>30</v>
      </c>
      <c r="E2734" s="98">
        <v>1.5182</v>
      </c>
    </row>
    <row r="2735" spans="1:5">
      <c r="A2735" s="98">
        <v>2735</v>
      </c>
      <c r="B2735" s="98">
        <v>0.66979999999999995</v>
      </c>
      <c r="C2735" s="98">
        <v>25</v>
      </c>
      <c r="D2735" s="98">
        <v>31</v>
      </c>
      <c r="E2735" s="98">
        <v>1.0638000000000001</v>
      </c>
    </row>
    <row r="2736" spans="1:5">
      <c r="A2736" s="98">
        <v>2736</v>
      </c>
      <c r="B2736" s="98">
        <v>0.60580000000000001</v>
      </c>
      <c r="C2736" s="98">
        <v>25</v>
      </c>
      <c r="D2736" s="98">
        <v>32</v>
      </c>
      <c r="E2736" s="98">
        <v>0.62390000000000001</v>
      </c>
    </row>
    <row r="2737" spans="1:5">
      <c r="A2737" s="98">
        <v>2737</v>
      </c>
      <c r="B2737" s="98">
        <v>0.54690000000000005</v>
      </c>
      <c r="C2737" s="98">
        <v>25</v>
      </c>
      <c r="D2737" s="98">
        <v>33</v>
      </c>
      <c r="E2737" s="98">
        <v>0.20250000000000001</v>
      </c>
    </row>
    <row r="2738" spans="1:5">
      <c r="A2738" s="98">
        <v>2738</v>
      </c>
      <c r="B2738" s="98">
        <v>0.49330000000000002</v>
      </c>
      <c r="C2738" s="98">
        <v>25</v>
      </c>
      <c r="D2738" s="98">
        <v>34</v>
      </c>
      <c r="E2738" s="98">
        <v>-0.19719999999999999</v>
      </c>
    </row>
    <row r="2739" spans="1:5">
      <c r="A2739" s="98">
        <v>2739</v>
      </c>
      <c r="B2739" s="98">
        <v>0.44540000000000002</v>
      </c>
      <c r="C2739" s="98">
        <v>25</v>
      </c>
      <c r="D2739" s="98">
        <v>35</v>
      </c>
      <c r="E2739" s="98">
        <v>-0.57240000000000002</v>
      </c>
    </row>
    <row r="2740" spans="1:5">
      <c r="A2740" s="98">
        <v>2740</v>
      </c>
      <c r="B2740" s="98">
        <v>0.40300000000000002</v>
      </c>
      <c r="C2740" s="98">
        <v>25</v>
      </c>
      <c r="D2740" s="98">
        <v>36</v>
      </c>
      <c r="E2740" s="98">
        <v>-0.92149999999999999</v>
      </c>
    </row>
    <row r="2741" spans="1:5">
      <c r="A2741" s="98">
        <v>2741</v>
      </c>
      <c r="B2741" s="98">
        <v>0.36599999999999999</v>
      </c>
      <c r="C2741" s="98">
        <v>25</v>
      </c>
      <c r="D2741" s="98">
        <v>37</v>
      </c>
      <c r="E2741" s="98">
        <v>-1.2434000000000001</v>
      </c>
    </row>
    <row r="2742" spans="1:5">
      <c r="A2742" s="98">
        <v>2742</v>
      </c>
      <c r="B2742" s="98">
        <v>0.3342</v>
      </c>
      <c r="C2742" s="98">
        <v>25</v>
      </c>
      <c r="D2742" s="98">
        <v>38</v>
      </c>
      <c r="E2742" s="98">
        <v>-1.5376000000000001</v>
      </c>
    </row>
    <row r="2743" spans="1:5">
      <c r="A2743" s="98">
        <v>2743</v>
      </c>
      <c r="B2743" s="98">
        <v>0.34839999999999999</v>
      </c>
      <c r="C2743" s="98">
        <v>25</v>
      </c>
      <c r="D2743" s="98">
        <v>39</v>
      </c>
      <c r="E2743" s="98">
        <v>-1.1559999999999999</v>
      </c>
    </row>
    <row r="2744" spans="1:5">
      <c r="A2744" s="98">
        <v>2744</v>
      </c>
      <c r="B2744" s="98">
        <v>0.43890000000000001</v>
      </c>
      <c r="C2744" s="98">
        <v>25</v>
      </c>
      <c r="D2744" s="98">
        <v>40</v>
      </c>
      <c r="E2744" s="98">
        <v>0.27089999999999997</v>
      </c>
    </row>
    <row r="2745" spans="1:5">
      <c r="A2745" s="98">
        <v>2745</v>
      </c>
      <c r="B2745" s="98">
        <v>0.43059999999999998</v>
      </c>
      <c r="C2745" s="98">
        <v>25</v>
      </c>
      <c r="D2745" s="98">
        <v>41</v>
      </c>
      <c r="E2745" s="98">
        <v>0.70909999999999995</v>
      </c>
    </row>
    <row r="2746" spans="1:5">
      <c r="A2746" s="98">
        <v>2746</v>
      </c>
      <c r="B2746" s="98">
        <v>0.3629</v>
      </c>
      <c r="C2746" s="98">
        <v>25</v>
      </c>
      <c r="D2746" s="98">
        <v>42</v>
      </c>
      <c r="E2746" s="98">
        <v>0.58579999999999999</v>
      </c>
    </row>
    <row r="2747" spans="1:5">
      <c r="A2747" s="98">
        <v>2747</v>
      </c>
      <c r="B2747" s="98">
        <v>0.29859999999999998</v>
      </c>
      <c r="C2747" s="98">
        <v>25</v>
      </c>
      <c r="D2747" s="98">
        <v>43</v>
      </c>
      <c r="E2747" s="98">
        <v>0.44579999999999997</v>
      </c>
    </row>
    <row r="2748" spans="1:5">
      <c r="A2748" s="98">
        <v>2748</v>
      </c>
      <c r="B2748" s="98">
        <v>0.23880000000000001</v>
      </c>
      <c r="C2748" s="98">
        <v>25</v>
      </c>
      <c r="D2748" s="98">
        <v>44</v>
      </c>
      <c r="E2748" s="98">
        <v>0.28920000000000001</v>
      </c>
    </row>
    <row r="2749" spans="1:5">
      <c r="A2749" s="98">
        <v>2749</v>
      </c>
      <c r="B2749" s="98">
        <v>0.18459999999999999</v>
      </c>
      <c r="C2749" s="98">
        <v>25</v>
      </c>
      <c r="D2749" s="98">
        <v>45</v>
      </c>
      <c r="E2749" s="98">
        <v>0.1167</v>
      </c>
    </row>
    <row r="2750" spans="1:5">
      <c r="A2750" s="98">
        <v>2750</v>
      </c>
      <c r="B2750" s="98">
        <v>0.13689999999999999</v>
      </c>
      <c r="C2750" s="98">
        <v>25</v>
      </c>
      <c r="D2750" s="98">
        <v>46</v>
      </c>
      <c r="E2750" s="98">
        <v>-7.0300000000000001E-2</v>
      </c>
    </row>
    <row r="2751" spans="1:5">
      <c r="A2751" s="98">
        <v>2751</v>
      </c>
      <c r="B2751" s="98">
        <v>9.64E-2</v>
      </c>
      <c r="C2751" s="98">
        <v>25</v>
      </c>
      <c r="D2751" s="98">
        <v>47</v>
      </c>
      <c r="E2751" s="98">
        <v>-0.26950000000000002</v>
      </c>
    </row>
    <row r="2752" spans="1:5">
      <c r="A2752" s="98">
        <v>2752</v>
      </c>
      <c r="B2752" s="98">
        <v>6.3799999999999996E-2</v>
      </c>
      <c r="C2752" s="98">
        <v>25</v>
      </c>
      <c r="D2752" s="98">
        <v>48</v>
      </c>
      <c r="E2752" s="98">
        <v>-0.47839999999999999</v>
      </c>
    </row>
    <row r="2753" spans="1:5">
      <c r="A2753" s="98">
        <v>2753</v>
      </c>
      <c r="B2753" s="98">
        <v>3.9E-2</v>
      </c>
      <c r="C2753" s="98">
        <v>25</v>
      </c>
      <c r="D2753" s="98">
        <v>49</v>
      </c>
      <c r="E2753" s="98">
        <v>-0.69350000000000001</v>
      </c>
    </row>
    <row r="2754" spans="1:5">
      <c r="A2754" s="98">
        <v>2754</v>
      </c>
      <c r="B2754" s="98">
        <v>2.2100000000000002E-2</v>
      </c>
      <c r="C2754" s="98">
        <v>25</v>
      </c>
      <c r="D2754" s="98">
        <v>50</v>
      </c>
      <c r="E2754" s="98">
        <v>-0.91110000000000002</v>
      </c>
    </row>
    <row r="2755" spans="1:5">
      <c r="A2755" s="98">
        <v>2755</v>
      </c>
      <c r="B2755" s="98">
        <v>1.2500000000000001E-2</v>
      </c>
      <c r="C2755" s="98">
        <v>25</v>
      </c>
      <c r="D2755" s="98">
        <v>51</v>
      </c>
      <c r="E2755" s="98">
        <v>-1.1275999999999999</v>
      </c>
    </row>
    <row r="2756" spans="1:5">
      <c r="A2756" s="98">
        <v>2756</v>
      </c>
      <c r="B2756" s="98">
        <v>9.4999999999999998E-3</v>
      </c>
      <c r="C2756" s="98">
        <v>25</v>
      </c>
      <c r="D2756" s="98">
        <v>52</v>
      </c>
      <c r="E2756" s="98">
        <v>-1.3392999999999999</v>
      </c>
    </row>
    <row r="2757" spans="1:5">
      <c r="A2757" s="98">
        <v>2757</v>
      </c>
      <c r="B2757" s="98">
        <v>1.4950000000000001</v>
      </c>
      <c r="C2757" s="98">
        <v>26</v>
      </c>
      <c r="D2757" s="98">
        <v>0</v>
      </c>
      <c r="E2757" s="98">
        <v>11.9407</v>
      </c>
    </row>
    <row r="2758" spans="1:5">
      <c r="A2758" s="98">
        <v>2758</v>
      </c>
      <c r="B2758" s="98">
        <v>1.4644999999999999</v>
      </c>
      <c r="C2758" s="98">
        <v>26</v>
      </c>
      <c r="D2758" s="98">
        <v>1</v>
      </c>
      <c r="E2758" s="98">
        <v>11.8956</v>
      </c>
    </row>
    <row r="2759" spans="1:5">
      <c r="A2759" s="98">
        <v>2759</v>
      </c>
      <c r="B2759" s="98">
        <v>1.4114</v>
      </c>
      <c r="C2759" s="98">
        <v>26</v>
      </c>
      <c r="D2759" s="98">
        <v>2</v>
      </c>
      <c r="E2759" s="98">
        <v>11.681699999999999</v>
      </c>
    </row>
    <row r="2760" spans="1:5">
      <c r="A2760" s="98">
        <v>2760</v>
      </c>
      <c r="B2760" s="98">
        <v>1.4681</v>
      </c>
      <c r="C2760" s="98">
        <v>26</v>
      </c>
      <c r="D2760" s="98">
        <v>3</v>
      </c>
      <c r="E2760" s="98">
        <v>11.645899999999999</v>
      </c>
    </row>
    <row r="2761" spans="1:5">
      <c r="A2761" s="98">
        <v>2761</v>
      </c>
      <c r="B2761" s="98">
        <v>1.5001</v>
      </c>
      <c r="C2761" s="98">
        <v>26</v>
      </c>
      <c r="D2761" s="98">
        <v>4</v>
      </c>
      <c r="E2761" s="98">
        <v>11.4209</v>
      </c>
    </row>
    <row r="2762" spans="1:5">
      <c r="A2762" s="98">
        <v>2762</v>
      </c>
      <c r="B2762" s="98">
        <v>1.5015000000000001</v>
      </c>
      <c r="C2762" s="98">
        <v>26</v>
      </c>
      <c r="D2762" s="98">
        <v>5</v>
      </c>
      <c r="E2762" s="98">
        <v>11.022500000000001</v>
      </c>
    </row>
    <row r="2763" spans="1:5">
      <c r="A2763" s="98">
        <v>2763</v>
      </c>
      <c r="B2763" s="98">
        <v>1.4708000000000001</v>
      </c>
      <c r="C2763" s="98">
        <v>26</v>
      </c>
      <c r="D2763" s="98">
        <v>6</v>
      </c>
      <c r="E2763" s="98">
        <v>10.48</v>
      </c>
    </row>
    <row r="2764" spans="1:5">
      <c r="A2764" s="98">
        <v>2764</v>
      </c>
      <c r="B2764" s="98">
        <v>1.5580000000000001</v>
      </c>
      <c r="C2764" s="98">
        <v>26</v>
      </c>
      <c r="D2764" s="98">
        <v>7</v>
      </c>
      <c r="E2764" s="98">
        <v>11.584</v>
      </c>
    </row>
    <row r="2765" spans="1:5">
      <c r="A2765" s="98">
        <v>2765</v>
      </c>
      <c r="B2765" s="98">
        <v>1.7205999999999999</v>
      </c>
      <c r="C2765" s="98">
        <v>26</v>
      </c>
      <c r="D2765" s="98">
        <v>8</v>
      </c>
      <c r="E2765" s="98">
        <v>13.3964</v>
      </c>
    </row>
    <row r="2766" spans="1:5">
      <c r="A2766" s="98">
        <v>2766</v>
      </c>
      <c r="B2766" s="98">
        <v>1.8996999999999999</v>
      </c>
      <c r="C2766" s="98">
        <v>26</v>
      </c>
      <c r="D2766" s="98">
        <v>9</v>
      </c>
      <c r="E2766" s="98">
        <v>15.116400000000001</v>
      </c>
    </row>
    <row r="2767" spans="1:5">
      <c r="A2767" s="98">
        <v>2767</v>
      </c>
      <c r="B2767" s="98">
        <v>2.0918999999999999</v>
      </c>
      <c r="C2767" s="98">
        <v>26</v>
      </c>
      <c r="D2767" s="98">
        <v>10</v>
      </c>
      <c r="E2767" s="98">
        <v>16.684000000000001</v>
      </c>
    </row>
    <row r="2768" spans="1:5">
      <c r="A2768" s="98">
        <v>2768</v>
      </c>
      <c r="B2768" s="98">
        <v>2.2938999999999998</v>
      </c>
      <c r="C2768" s="98">
        <v>26</v>
      </c>
      <c r="D2768" s="98">
        <v>11</v>
      </c>
      <c r="E2768" s="98">
        <v>18.0502</v>
      </c>
    </row>
    <row r="2769" spans="1:5">
      <c r="A2769" s="98">
        <v>2769</v>
      </c>
      <c r="B2769" s="98">
        <v>2.5024999999999999</v>
      </c>
      <c r="C2769" s="98">
        <v>26</v>
      </c>
      <c r="D2769" s="98">
        <v>12</v>
      </c>
      <c r="E2769" s="98">
        <v>19.1815</v>
      </c>
    </row>
    <row r="2770" spans="1:5">
      <c r="A2770" s="98">
        <v>2770</v>
      </c>
      <c r="B2770" s="98">
        <v>2.7143000000000002</v>
      </c>
      <c r="C2770" s="98">
        <v>26</v>
      </c>
      <c r="D2770" s="98">
        <v>13</v>
      </c>
      <c r="E2770" s="98">
        <v>20.061699999999998</v>
      </c>
    </row>
    <row r="2771" spans="1:5">
      <c r="A2771" s="98">
        <v>2771</v>
      </c>
      <c r="B2771" s="98">
        <v>2.7734000000000001</v>
      </c>
      <c r="C2771" s="98">
        <v>26</v>
      </c>
      <c r="D2771" s="98">
        <v>14</v>
      </c>
      <c r="E2771" s="98">
        <v>20.255099999999999</v>
      </c>
    </row>
    <row r="2772" spans="1:5">
      <c r="A2772" s="98">
        <v>2772</v>
      </c>
      <c r="B2772" s="98">
        <v>2.5546000000000002</v>
      </c>
      <c r="C2772" s="98">
        <v>26</v>
      </c>
      <c r="D2772" s="98">
        <v>15</v>
      </c>
      <c r="E2772" s="98">
        <v>19.339200000000002</v>
      </c>
    </row>
    <row r="2773" spans="1:5">
      <c r="A2773" s="98">
        <v>2773</v>
      </c>
      <c r="B2773" s="98">
        <v>2.3227000000000002</v>
      </c>
      <c r="C2773" s="98">
        <v>26</v>
      </c>
      <c r="D2773" s="98">
        <v>16</v>
      </c>
      <c r="E2773" s="98">
        <v>18.1557</v>
      </c>
    </row>
    <row r="2774" spans="1:5">
      <c r="A2774" s="98">
        <v>2774</v>
      </c>
      <c r="B2774" s="98">
        <v>2.4424000000000001</v>
      </c>
      <c r="C2774" s="98">
        <v>26</v>
      </c>
      <c r="D2774" s="98">
        <v>17</v>
      </c>
      <c r="E2774" s="98">
        <v>18.461600000000001</v>
      </c>
    </row>
    <row r="2775" spans="1:5">
      <c r="A2775" s="98">
        <v>2775</v>
      </c>
      <c r="B2775" s="98">
        <v>2.5764999999999998</v>
      </c>
      <c r="C2775" s="98">
        <v>26</v>
      </c>
      <c r="D2775" s="98">
        <v>18</v>
      </c>
      <c r="E2775" s="98">
        <v>18.530999999999999</v>
      </c>
    </row>
    <row r="2776" spans="1:5">
      <c r="A2776" s="98">
        <v>2776</v>
      </c>
      <c r="B2776" s="98">
        <v>2.7149999999999999</v>
      </c>
      <c r="C2776" s="98">
        <v>26</v>
      </c>
      <c r="D2776" s="98">
        <v>19</v>
      </c>
      <c r="E2776" s="98">
        <v>18.5001</v>
      </c>
    </row>
    <row r="2777" spans="1:5">
      <c r="A2777" s="98">
        <v>2777</v>
      </c>
      <c r="B2777" s="98">
        <v>2.7663000000000002</v>
      </c>
      <c r="C2777" s="98">
        <v>26</v>
      </c>
      <c r="D2777" s="98">
        <v>20</v>
      </c>
      <c r="E2777" s="98">
        <v>19.238299999999999</v>
      </c>
    </row>
    <row r="2778" spans="1:5">
      <c r="A2778" s="98">
        <v>2778</v>
      </c>
      <c r="B2778" s="98">
        <v>2.8111000000000002</v>
      </c>
      <c r="C2778" s="98">
        <v>26</v>
      </c>
      <c r="D2778" s="98">
        <v>21</v>
      </c>
      <c r="E2778" s="98">
        <v>19.944400000000002</v>
      </c>
    </row>
    <row r="2779" spans="1:5">
      <c r="A2779" s="98">
        <v>2779</v>
      </c>
      <c r="B2779" s="98">
        <v>2.8481999999999998</v>
      </c>
      <c r="C2779" s="98">
        <v>26</v>
      </c>
      <c r="D2779" s="98">
        <v>22</v>
      </c>
      <c r="E2779" s="98">
        <v>20.605699999999999</v>
      </c>
    </row>
    <row r="2780" spans="1:5">
      <c r="A2780" s="98">
        <v>2780</v>
      </c>
      <c r="B2780" s="98">
        <v>2.8767999999999998</v>
      </c>
      <c r="C2780" s="98">
        <v>26</v>
      </c>
      <c r="D2780" s="98">
        <v>23</v>
      </c>
      <c r="E2780" s="98">
        <v>21.209299999999999</v>
      </c>
    </row>
    <row r="2781" spans="1:5">
      <c r="A2781" s="98">
        <v>2781</v>
      </c>
      <c r="B2781" s="98">
        <v>2.8963000000000001</v>
      </c>
      <c r="C2781" s="98">
        <v>26</v>
      </c>
      <c r="D2781" s="98">
        <v>24</v>
      </c>
      <c r="E2781" s="98">
        <v>21.742000000000001</v>
      </c>
    </row>
    <row r="2782" spans="1:5">
      <c r="A2782" s="98">
        <v>2782</v>
      </c>
      <c r="B2782" s="98">
        <v>2.9062999999999999</v>
      </c>
      <c r="C2782" s="98">
        <v>26</v>
      </c>
      <c r="D2782" s="98">
        <v>25</v>
      </c>
      <c r="E2782" s="98">
        <v>22.191600000000001</v>
      </c>
    </row>
    <row r="2783" spans="1:5">
      <c r="A2783" s="98">
        <v>2783</v>
      </c>
      <c r="B2783" s="98">
        <v>2.9064999999999999</v>
      </c>
      <c r="C2783" s="98">
        <v>26</v>
      </c>
      <c r="D2783" s="98">
        <v>26</v>
      </c>
      <c r="E2783" s="98">
        <v>22.547000000000001</v>
      </c>
    </row>
    <row r="2784" spans="1:5">
      <c r="A2784" s="98">
        <v>2784</v>
      </c>
      <c r="B2784" s="98">
        <v>2.8969999999999998</v>
      </c>
      <c r="C2784" s="98">
        <v>26</v>
      </c>
      <c r="D2784" s="98">
        <v>27</v>
      </c>
      <c r="E2784" s="98">
        <v>22.799299999999999</v>
      </c>
    </row>
    <row r="2785" spans="1:5">
      <c r="A2785" s="98">
        <v>2785</v>
      </c>
      <c r="B2785" s="98">
        <v>2.8780000000000001</v>
      </c>
      <c r="C2785" s="98">
        <v>26</v>
      </c>
      <c r="D2785" s="98">
        <v>28</v>
      </c>
      <c r="E2785" s="98">
        <v>22.9419</v>
      </c>
    </row>
    <row r="2786" spans="1:5">
      <c r="A2786" s="98">
        <v>2786</v>
      </c>
      <c r="B2786" s="98">
        <v>2.8498000000000001</v>
      </c>
      <c r="C2786" s="98">
        <v>26</v>
      </c>
      <c r="D2786" s="98">
        <v>29</v>
      </c>
      <c r="E2786" s="98">
        <v>22.9712</v>
      </c>
    </row>
    <row r="2787" spans="1:5">
      <c r="A2787" s="98">
        <v>2787</v>
      </c>
      <c r="B2787" s="98">
        <v>2.8130000000000002</v>
      </c>
      <c r="C2787" s="98">
        <v>26</v>
      </c>
      <c r="D2787" s="98">
        <v>30</v>
      </c>
      <c r="E2787" s="98">
        <v>22.886900000000001</v>
      </c>
    </row>
    <row r="2788" spans="1:5">
      <c r="A2788" s="98">
        <v>2788</v>
      </c>
      <c r="B2788" s="98">
        <v>2.7682000000000002</v>
      </c>
      <c r="C2788" s="98">
        <v>26</v>
      </c>
      <c r="D2788" s="98">
        <v>31</v>
      </c>
      <c r="E2788" s="98">
        <v>22.692</v>
      </c>
    </row>
    <row r="2789" spans="1:5">
      <c r="A2789" s="98">
        <v>2789</v>
      </c>
      <c r="B2789" s="98">
        <v>2.7161</v>
      </c>
      <c r="C2789" s="98">
        <v>26</v>
      </c>
      <c r="D2789" s="98">
        <v>32</v>
      </c>
      <c r="E2789" s="98">
        <v>22.392800000000001</v>
      </c>
    </row>
    <row r="2790" spans="1:5">
      <c r="A2790" s="98">
        <v>2790</v>
      </c>
      <c r="B2790" s="98">
        <v>2.661</v>
      </c>
      <c r="C2790" s="98">
        <v>26</v>
      </c>
      <c r="D2790" s="98">
        <v>33</v>
      </c>
      <c r="E2790" s="98">
        <v>22.320799999999998</v>
      </c>
    </row>
    <row r="2791" spans="1:5">
      <c r="A2791" s="98">
        <v>2791</v>
      </c>
      <c r="B2791" s="98">
        <v>2.6000999999999999</v>
      </c>
      <c r="C2791" s="98">
        <v>26</v>
      </c>
      <c r="D2791" s="98">
        <v>34</v>
      </c>
      <c r="E2791" s="98">
        <v>22.386900000000001</v>
      </c>
    </row>
    <row r="2792" spans="1:5">
      <c r="A2792" s="98">
        <v>2792</v>
      </c>
      <c r="B2792" s="98">
        <v>2.5308000000000002</v>
      </c>
      <c r="C2792" s="98">
        <v>26</v>
      </c>
      <c r="D2792" s="98">
        <v>35</v>
      </c>
      <c r="E2792" s="98">
        <v>22.374500000000001</v>
      </c>
    </row>
    <row r="2793" spans="1:5">
      <c r="A2793" s="98">
        <v>2793</v>
      </c>
      <c r="B2793" s="98">
        <v>2.4533999999999998</v>
      </c>
      <c r="C2793" s="98">
        <v>26</v>
      </c>
      <c r="D2793" s="98">
        <v>36</v>
      </c>
      <c r="E2793" s="98">
        <v>22.278700000000001</v>
      </c>
    </row>
    <row r="2794" spans="1:5">
      <c r="A2794" s="98">
        <v>2794</v>
      </c>
      <c r="B2794" s="98">
        <v>2.3681000000000001</v>
      </c>
      <c r="C2794" s="98">
        <v>26</v>
      </c>
      <c r="D2794" s="98">
        <v>37</v>
      </c>
      <c r="E2794" s="98">
        <v>22.096399999999999</v>
      </c>
    </row>
    <row r="2795" spans="1:5">
      <c r="A2795" s="98">
        <v>2795</v>
      </c>
      <c r="B2795" s="98">
        <v>2.2757999999999998</v>
      </c>
      <c r="C2795" s="98">
        <v>26</v>
      </c>
      <c r="D2795" s="98">
        <v>38</v>
      </c>
      <c r="E2795" s="98">
        <v>21.826000000000001</v>
      </c>
    </row>
    <row r="2796" spans="1:5">
      <c r="A2796" s="98">
        <v>2796</v>
      </c>
      <c r="B2796" s="98">
        <v>2.1772</v>
      </c>
      <c r="C2796" s="98">
        <v>26</v>
      </c>
      <c r="D2796" s="98">
        <v>39</v>
      </c>
      <c r="E2796" s="98">
        <v>21.4678</v>
      </c>
    </row>
    <row r="2797" spans="1:5">
      <c r="A2797" s="98">
        <v>2797</v>
      </c>
      <c r="B2797" s="98">
        <v>2.0733999999999999</v>
      </c>
      <c r="C2797" s="98">
        <v>26</v>
      </c>
      <c r="D2797" s="98">
        <v>40</v>
      </c>
      <c r="E2797" s="98">
        <v>21.023900000000001</v>
      </c>
    </row>
    <row r="2798" spans="1:5">
      <c r="A2798" s="98">
        <v>2798</v>
      </c>
      <c r="B2798" s="98">
        <v>1.9654</v>
      </c>
      <c r="C2798" s="98">
        <v>26</v>
      </c>
      <c r="D2798" s="98">
        <v>41</v>
      </c>
      <c r="E2798" s="98">
        <v>20.4986</v>
      </c>
    </row>
    <row r="2799" spans="1:5">
      <c r="A2799" s="98">
        <v>2799</v>
      </c>
      <c r="B2799" s="98">
        <v>1.8544</v>
      </c>
      <c r="C2799" s="98">
        <v>26</v>
      </c>
      <c r="D2799" s="98">
        <v>42</v>
      </c>
      <c r="E2799" s="98">
        <v>19.8978</v>
      </c>
    </row>
    <row r="2800" spans="1:5">
      <c r="A2800" s="98">
        <v>2800</v>
      </c>
      <c r="B2800" s="98">
        <v>1.7417</v>
      </c>
      <c r="C2800" s="98">
        <v>26</v>
      </c>
      <c r="D2800" s="98">
        <v>43</v>
      </c>
      <c r="E2800" s="98">
        <v>19.229399999999998</v>
      </c>
    </row>
    <row r="2801" spans="1:5">
      <c r="A2801" s="98">
        <v>2801</v>
      </c>
      <c r="B2801" s="98">
        <v>1.6284000000000001</v>
      </c>
      <c r="C2801" s="98">
        <v>26</v>
      </c>
      <c r="D2801" s="98">
        <v>44</v>
      </c>
      <c r="E2801" s="98">
        <v>18.502400000000002</v>
      </c>
    </row>
    <row r="2802" spans="1:5">
      <c r="A2802" s="98">
        <v>2802</v>
      </c>
      <c r="B2802" s="98">
        <v>1.5158</v>
      </c>
      <c r="C2802" s="98">
        <v>26</v>
      </c>
      <c r="D2802" s="98">
        <v>45</v>
      </c>
      <c r="E2802" s="98">
        <v>17.727</v>
      </c>
    </row>
    <row r="2803" spans="1:5">
      <c r="A2803" s="98">
        <v>2803</v>
      </c>
      <c r="B2803" s="98">
        <v>1.405</v>
      </c>
      <c r="C2803" s="98">
        <v>26</v>
      </c>
      <c r="D2803" s="98">
        <v>46</v>
      </c>
      <c r="E2803" s="98">
        <v>16.913900000000002</v>
      </c>
    </row>
    <row r="2804" spans="1:5">
      <c r="A2804" s="98">
        <v>2804</v>
      </c>
      <c r="B2804" s="98">
        <v>1.2968999999999999</v>
      </c>
      <c r="C2804" s="98">
        <v>26</v>
      </c>
      <c r="D2804" s="98">
        <v>47</v>
      </c>
      <c r="E2804" s="98">
        <v>16.074200000000001</v>
      </c>
    </row>
    <row r="2805" spans="1:5">
      <c r="A2805" s="98">
        <v>2805</v>
      </c>
      <c r="B2805" s="98">
        <v>1.1923999999999999</v>
      </c>
      <c r="C2805" s="98">
        <v>26</v>
      </c>
      <c r="D2805" s="98">
        <v>48</v>
      </c>
      <c r="E2805" s="98">
        <v>15.2186</v>
      </c>
    </row>
    <row r="2806" spans="1:5">
      <c r="A2806" s="98">
        <v>2806</v>
      </c>
      <c r="B2806" s="98">
        <v>1.0923</v>
      </c>
      <c r="C2806" s="98">
        <v>26</v>
      </c>
      <c r="D2806" s="98">
        <v>49</v>
      </c>
      <c r="E2806" s="98">
        <v>14.3574</v>
      </c>
    </row>
    <row r="2807" spans="1:5">
      <c r="A2807" s="98">
        <v>2807</v>
      </c>
      <c r="B2807" s="98">
        <v>0.997</v>
      </c>
      <c r="C2807" s="98">
        <v>26</v>
      </c>
      <c r="D2807" s="98">
        <v>50</v>
      </c>
      <c r="E2807" s="98">
        <v>13.499700000000001</v>
      </c>
    </row>
    <row r="2808" spans="1:5">
      <c r="A2808" s="98">
        <v>2808</v>
      </c>
      <c r="B2808" s="98">
        <v>0.90700000000000003</v>
      </c>
      <c r="C2808" s="98">
        <v>26</v>
      </c>
      <c r="D2808" s="98">
        <v>51</v>
      </c>
      <c r="E2808" s="98">
        <v>12.654</v>
      </c>
    </row>
    <row r="2809" spans="1:5">
      <c r="A2809" s="98">
        <v>2809</v>
      </c>
      <c r="B2809" s="98">
        <v>0.4713</v>
      </c>
      <c r="C2809" s="98">
        <v>27</v>
      </c>
      <c r="D2809" s="98">
        <v>0</v>
      </c>
      <c r="E2809" s="98">
        <v>8.3514999999999997</v>
      </c>
    </row>
    <row r="2810" spans="1:5">
      <c r="A2810" s="98">
        <v>2810</v>
      </c>
      <c r="B2810" s="98">
        <v>0.505</v>
      </c>
      <c r="C2810" s="98">
        <v>27</v>
      </c>
      <c r="D2810" s="98">
        <v>1</v>
      </c>
      <c r="E2810" s="98">
        <v>8.6463000000000001</v>
      </c>
    </row>
    <row r="2811" spans="1:5">
      <c r="A2811" s="98">
        <v>2811</v>
      </c>
      <c r="B2811" s="98">
        <v>0.55359999999999998</v>
      </c>
      <c r="C2811" s="98">
        <v>27</v>
      </c>
      <c r="D2811" s="98">
        <v>2</v>
      </c>
      <c r="E2811" s="98">
        <v>8.8488000000000007</v>
      </c>
    </row>
    <row r="2812" spans="1:5">
      <c r="A2812" s="98">
        <v>2812</v>
      </c>
      <c r="B2812" s="98">
        <v>0.60489999999999999</v>
      </c>
      <c r="C2812" s="98">
        <v>27</v>
      </c>
      <c r="D2812" s="98">
        <v>3</v>
      </c>
      <c r="E2812" s="98">
        <v>8.9407999999999994</v>
      </c>
    </row>
    <row r="2813" spans="1:5">
      <c r="A2813" s="98">
        <v>2813</v>
      </c>
      <c r="B2813" s="98">
        <v>0.65780000000000005</v>
      </c>
      <c r="C2813" s="98">
        <v>27</v>
      </c>
      <c r="D2813" s="98">
        <v>4</v>
      </c>
      <c r="E2813" s="98">
        <v>8.9258000000000006</v>
      </c>
    </row>
    <row r="2814" spans="1:5">
      <c r="A2814" s="98">
        <v>2814</v>
      </c>
      <c r="B2814" s="98">
        <v>0.67459999999999998</v>
      </c>
      <c r="C2814" s="98">
        <v>27</v>
      </c>
      <c r="D2814" s="98">
        <v>5</v>
      </c>
      <c r="E2814" s="98">
        <v>8.9685000000000006</v>
      </c>
    </row>
    <row r="2815" spans="1:5">
      <c r="A2815" s="98">
        <v>2815</v>
      </c>
      <c r="B2815" s="98">
        <v>0.61670000000000003</v>
      </c>
      <c r="C2815" s="98">
        <v>27</v>
      </c>
      <c r="D2815" s="98">
        <v>6</v>
      </c>
      <c r="E2815" s="98">
        <v>9.3030000000000008</v>
      </c>
    </row>
    <row r="2816" spans="1:5">
      <c r="A2816" s="98">
        <v>2816</v>
      </c>
      <c r="B2816" s="98">
        <v>0.5766</v>
      </c>
      <c r="C2816" s="98">
        <v>27</v>
      </c>
      <c r="D2816" s="98">
        <v>7</v>
      </c>
      <c r="E2816" s="98">
        <v>9.5713000000000008</v>
      </c>
    </row>
    <row r="2817" spans="1:5">
      <c r="A2817" s="98">
        <v>2817</v>
      </c>
      <c r="B2817" s="98">
        <v>0.55589999999999995</v>
      </c>
      <c r="C2817" s="98">
        <v>27</v>
      </c>
      <c r="D2817" s="98">
        <v>8</v>
      </c>
      <c r="E2817" s="98">
        <v>9.7644000000000002</v>
      </c>
    </row>
    <row r="2818" spans="1:5">
      <c r="A2818" s="98">
        <v>2818</v>
      </c>
      <c r="B2818" s="98">
        <v>0.55420000000000003</v>
      </c>
      <c r="C2818" s="98">
        <v>27</v>
      </c>
      <c r="D2818" s="98">
        <v>9</v>
      </c>
      <c r="E2818" s="98">
        <v>9.8755000000000006</v>
      </c>
    </row>
    <row r="2819" spans="1:5">
      <c r="A2819" s="98">
        <v>2819</v>
      </c>
      <c r="B2819" s="98">
        <v>0.59450000000000003</v>
      </c>
      <c r="C2819" s="98">
        <v>27</v>
      </c>
      <c r="D2819" s="98">
        <v>10</v>
      </c>
      <c r="E2819" s="98">
        <v>10.4114</v>
      </c>
    </row>
    <row r="2820" spans="1:5">
      <c r="A2820" s="98">
        <v>2820</v>
      </c>
      <c r="B2820" s="98">
        <v>0.63839999999999997</v>
      </c>
      <c r="C2820" s="98">
        <v>27</v>
      </c>
      <c r="D2820" s="98">
        <v>11</v>
      </c>
      <c r="E2820" s="98">
        <v>10.955</v>
      </c>
    </row>
    <row r="2821" spans="1:5">
      <c r="A2821" s="98">
        <v>2821</v>
      </c>
      <c r="B2821" s="98">
        <v>0.68569999999999998</v>
      </c>
      <c r="C2821" s="98">
        <v>27</v>
      </c>
      <c r="D2821" s="98">
        <v>12</v>
      </c>
      <c r="E2821" s="98">
        <v>11.5025</v>
      </c>
    </row>
    <row r="2822" spans="1:5">
      <c r="A2822" s="98">
        <v>2822</v>
      </c>
      <c r="B2822" s="98">
        <v>0.73599999999999999</v>
      </c>
      <c r="C2822" s="98">
        <v>27</v>
      </c>
      <c r="D2822" s="98">
        <v>13</v>
      </c>
      <c r="E2822" s="98">
        <v>12.049300000000001</v>
      </c>
    </row>
    <row r="2823" spans="1:5">
      <c r="A2823" s="98">
        <v>2823</v>
      </c>
      <c r="B2823" s="98">
        <v>0.78900000000000003</v>
      </c>
      <c r="C2823" s="98">
        <v>27</v>
      </c>
      <c r="D2823" s="98">
        <v>14</v>
      </c>
      <c r="E2823" s="98">
        <v>12.590299999999999</v>
      </c>
    </row>
    <row r="2824" spans="1:5">
      <c r="A2824" s="98">
        <v>2824</v>
      </c>
      <c r="B2824" s="98">
        <v>0.84409999999999996</v>
      </c>
      <c r="C2824" s="98">
        <v>27</v>
      </c>
      <c r="D2824" s="98">
        <v>15</v>
      </c>
      <c r="E2824" s="98">
        <v>13.120100000000001</v>
      </c>
    </row>
    <row r="2825" spans="1:5">
      <c r="A2825" s="98">
        <v>2825</v>
      </c>
      <c r="B2825" s="98">
        <v>0.90049999999999997</v>
      </c>
      <c r="C2825" s="98">
        <v>27</v>
      </c>
      <c r="D2825" s="98">
        <v>16</v>
      </c>
      <c r="E2825" s="98">
        <v>13.6327</v>
      </c>
    </row>
    <row r="2826" spans="1:5">
      <c r="A2826" s="98">
        <v>2826</v>
      </c>
      <c r="B2826" s="98">
        <v>0.95740000000000003</v>
      </c>
      <c r="C2826" s="98">
        <v>27</v>
      </c>
      <c r="D2826" s="98">
        <v>17</v>
      </c>
      <c r="E2826" s="98">
        <v>14.1221</v>
      </c>
    </row>
    <row r="2827" spans="1:5">
      <c r="A2827" s="98">
        <v>2827</v>
      </c>
      <c r="B2827" s="98">
        <v>1.0139</v>
      </c>
      <c r="C2827" s="98">
        <v>27</v>
      </c>
      <c r="D2827" s="98">
        <v>18</v>
      </c>
      <c r="E2827" s="98">
        <v>14.5822</v>
      </c>
    </row>
    <row r="2828" spans="1:5">
      <c r="A2828" s="98">
        <v>2828</v>
      </c>
      <c r="B2828" s="98">
        <v>1.069</v>
      </c>
      <c r="C2828" s="98">
        <v>27</v>
      </c>
      <c r="D2828" s="98">
        <v>19</v>
      </c>
      <c r="E2828" s="98">
        <v>15.0068</v>
      </c>
    </row>
    <row r="2829" spans="1:5">
      <c r="A2829" s="98">
        <v>2829</v>
      </c>
      <c r="B2829" s="98">
        <v>1.1216999999999999</v>
      </c>
      <c r="C2829" s="98">
        <v>27</v>
      </c>
      <c r="D2829" s="98">
        <v>20</v>
      </c>
      <c r="E2829" s="98">
        <v>15.3904</v>
      </c>
    </row>
    <row r="2830" spans="1:5">
      <c r="A2830" s="98">
        <v>2830</v>
      </c>
      <c r="B2830" s="98">
        <v>1.171</v>
      </c>
      <c r="C2830" s="98">
        <v>27</v>
      </c>
      <c r="D2830" s="98">
        <v>21</v>
      </c>
      <c r="E2830" s="98">
        <v>15.728</v>
      </c>
    </row>
    <row r="2831" spans="1:5">
      <c r="A2831" s="98">
        <v>2831</v>
      </c>
      <c r="B2831" s="98">
        <v>1.2161</v>
      </c>
      <c r="C2831" s="98">
        <v>27</v>
      </c>
      <c r="D2831" s="98">
        <v>22</v>
      </c>
      <c r="E2831" s="98">
        <v>16.0151</v>
      </c>
    </row>
    <row r="2832" spans="1:5">
      <c r="A2832" s="98">
        <v>2832</v>
      </c>
      <c r="B2832" s="98">
        <v>1.2561</v>
      </c>
      <c r="C2832" s="98">
        <v>27</v>
      </c>
      <c r="D2832" s="98">
        <v>23</v>
      </c>
      <c r="E2832" s="98">
        <v>16.248699999999999</v>
      </c>
    </row>
    <row r="2833" spans="1:5">
      <c r="A2833" s="98">
        <v>2833</v>
      </c>
      <c r="B2833" s="98">
        <v>1.2905</v>
      </c>
      <c r="C2833" s="98">
        <v>27</v>
      </c>
      <c r="D2833" s="98">
        <v>24</v>
      </c>
      <c r="E2833" s="98">
        <v>16.426500000000001</v>
      </c>
    </row>
    <row r="2834" spans="1:5">
      <c r="A2834" s="98">
        <v>2834</v>
      </c>
      <c r="B2834" s="98">
        <v>1.3190999999999999</v>
      </c>
      <c r="C2834" s="98">
        <v>27</v>
      </c>
      <c r="D2834" s="98">
        <v>25</v>
      </c>
      <c r="E2834" s="98">
        <v>16.547599999999999</v>
      </c>
    </row>
    <row r="2835" spans="1:5">
      <c r="A2835" s="98">
        <v>2835</v>
      </c>
      <c r="B2835" s="98">
        <v>1.3416999999999999</v>
      </c>
      <c r="C2835" s="98">
        <v>27</v>
      </c>
      <c r="D2835" s="98">
        <v>26</v>
      </c>
      <c r="E2835" s="98">
        <v>16.612300000000001</v>
      </c>
    </row>
    <row r="2836" spans="1:5">
      <c r="A2836" s="98">
        <v>2836</v>
      </c>
      <c r="B2836" s="98">
        <v>1.3583000000000001</v>
      </c>
      <c r="C2836" s="98">
        <v>27</v>
      </c>
      <c r="D2836" s="98">
        <v>27</v>
      </c>
      <c r="E2836" s="98">
        <v>16.6219</v>
      </c>
    </row>
    <row r="2837" spans="1:5">
      <c r="A2837" s="98">
        <v>2837</v>
      </c>
      <c r="B2837" s="98">
        <v>1.3693</v>
      </c>
      <c r="C2837" s="98">
        <v>27</v>
      </c>
      <c r="D2837" s="98">
        <v>28</v>
      </c>
      <c r="E2837" s="98">
        <v>16.579000000000001</v>
      </c>
    </row>
    <row r="2838" spans="1:5">
      <c r="A2838" s="98">
        <v>2838</v>
      </c>
      <c r="B2838" s="98">
        <v>1.3752</v>
      </c>
      <c r="C2838" s="98">
        <v>27</v>
      </c>
      <c r="D2838" s="98">
        <v>29</v>
      </c>
      <c r="E2838" s="98">
        <v>16.486899999999999</v>
      </c>
    </row>
    <row r="2839" spans="1:5">
      <c r="A2839" s="98">
        <v>2839</v>
      </c>
      <c r="B2839" s="98">
        <v>1.3766</v>
      </c>
      <c r="C2839" s="98">
        <v>27</v>
      </c>
      <c r="D2839" s="98">
        <v>30</v>
      </c>
      <c r="E2839" s="98">
        <v>16.349699999999999</v>
      </c>
    </row>
    <row r="2840" spans="1:5">
      <c r="A2840" s="98">
        <v>2840</v>
      </c>
      <c r="B2840" s="98">
        <v>1.3740000000000001</v>
      </c>
      <c r="C2840" s="98">
        <v>27</v>
      </c>
      <c r="D2840" s="98">
        <v>31</v>
      </c>
      <c r="E2840" s="98">
        <v>16.171900000000001</v>
      </c>
    </row>
    <row r="2841" spans="1:5">
      <c r="A2841" s="98">
        <v>2841</v>
      </c>
      <c r="B2841" s="98">
        <v>1.3683000000000001</v>
      </c>
      <c r="C2841" s="98">
        <v>27</v>
      </c>
      <c r="D2841" s="98">
        <v>32</v>
      </c>
      <c r="E2841" s="98">
        <v>15.958299999999999</v>
      </c>
    </row>
    <row r="2842" spans="1:5">
      <c r="A2842" s="98">
        <v>2842</v>
      </c>
      <c r="B2842" s="98">
        <v>1.3599000000000001</v>
      </c>
      <c r="C2842" s="98">
        <v>27</v>
      </c>
      <c r="D2842" s="98">
        <v>33</v>
      </c>
      <c r="E2842" s="98">
        <v>15.713800000000001</v>
      </c>
    </row>
    <row r="2843" spans="1:5">
      <c r="A2843" s="98">
        <v>2843</v>
      </c>
      <c r="B2843" s="98">
        <v>1.3371999999999999</v>
      </c>
      <c r="C2843" s="98">
        <v>27</v>
      </c>
      <c r="D2843" s="98">
        <v>34</v>
      </c>
      <c r="E2843" s="98">
        <v>15.412800000000001</v>
      </c>
    </row>
    <row r="2844" spans="1:5">
      <c r="A2844" s="98">
        <v>2844</v>
      </c>
      <c r="B2844" s="98">
        <v>1.3092999999999999</v>
      </c>
      <c r="C2844" s="98">
        <v>27</v>
      </c>
      <c r="D2844" s="98">
        <v>35</v>
      </c>
      <c r="E2844" s="98">
        <v>15.0283</v>
      </c>
    </row>
    <row r="2845" spans="1:5">
      <c r="A2845" s="98">
        <v>2845</v>
      </c>
      <c r="B2845" s="98">
        <v>1.2766</v>
      </c>
      <c r="C2845" s="98">
        <v>27</v>
      </c>
      <c r="D2845" s="98">
        <v>36</v>
      </c>
      <c r="E2845" s="98">
        <v>14.572100000000001</v>
      </c>
    </row>
    <row r="2846" spans="1:5">
      <c r="A2846" s="98">
        <v>2846</v>
      </c>
      <c r="B2846" s="98">
        <v>1.2394000000000001</v>
      </c>
      <c r="C2846" s="98">
        <v>27</v>
      </c>
      <c r="D2846" s="98">
        <v>37</v>
      </c>
      <c r="E2846" s="98">
        <v>14.057399999999999</v>
      </c>
    </row>
    <row r="2847" spans="1:5">
      <c r="A2847" s="98">
        <v>2847</v>
      </c>
      <c r="B2847" s="98">
        <v>1.1982999999999999</v>
      </c>
      <c r="C2847" s="98">
        <v>27</v>
      </c>
      <c r="D2847" s="98">
        <v>38</v>
      </c>
      <c r="E2847" s="98">
        <v>13.4971</v>
      </c>
    </row>
    <row r="2848" spans="1:5">
      <c r="A2848" s="98">
        <v>2848</v>
      </c>
      <c r="B2848" s="98">
        <v>1.1888000000000001</v>
      </c>
      <c r="C2848" s="98">
        <v>27</v>
      </c>
      <c r="D2848" s="98">
        <v>39</v>
      </c>
      <c r="E2848" s="98">
        <v>13.364800000000001</v>
      </c>
    </row>
    <row r="2849" spans="1:5">
      <c r="A2849" s="98">
        <v>2849</v>
      </c>
      <c r="B2849" s="98">
        <v>1.2257</v>
      </c>
      <c r="C2849" s="98">
        <v>27</v>
      </c>
      <c r="D2849" s="98">
        <v>40</v>
      </c>
      <c r="E2849" s="98">
        <v>13.8782</v>
      </c>
    </row>
    <row r="2850" spans="1:5">
      <c r="A2850" s="98">
        <v>2850</v>
      </c>
      <c r="B2850" s="98">
        <v>1.2562</v>
      </c>
      <c r="C2850" s="98">
        <v>27</v>
      </c>
      <c r="D2850" s="98">
        <v>41</v>
      </c>
      <c r="E2850" s="98">
        <v>14.3283</v>
      </c>
    </row>
    <row r="2851" spans="1:5">
      <c r="A2851" s="98">
        <v>2851</v>
      </c>
      <c r="B2851" s="98">
        <v>1.2822</v>
      </c>
      <c r="C2851" s="98">
        <v>27</v>
      </c>
      <c r="D2851" s="98">
        <v>42</v>
      </c>
      <c r="E2851" s="98">
        <v>14.7037</v>
      </c>
    </row>
    <row r="2852" spans="1:5">
      <c r="A2852" s="98">
        <v>2852</v>
      </c>
      <c r="B2852" s="98">
        <v>1.3059000000000001</v>
      </c>
      <c r="C2852" s="98">
        <v>27</v>
      </c>
      <c r="D2852" s="98">
        <v>43</v>
      </c>
      <c r="E2852" s="98">
        <v>14.994199999999999</v>
      </c>
    </row>
    <row r="2853" spans="1:5">
      <c r="A2853" s="98">
        <v>2853</v>
      </c>
      <c r="B2853" s="98">
        <v>1.3295999999999999</v>
      </c>
      <c r="C2853" s="98">
        <v>27</v>
      </c>
      <c r="D2853" s="98">
        <v>44</v>
      </c>
      <c r="E2853" s="98">
        <v>15.1913</v>
      </c>
    </row>
    <row r="2854" spans="1:5">
      <c r="A2854" s="98">
        <v>2854</v>
      </c>
      <c r="B2854" s="98">
        <v>1.3553999999999999</v>
      </c>
      <c r="C2854" s="98">
        <v>27</v>
      </c>
      <c r="D2854" s="98">
        <v>45</v>
      </c>
      <c r="E2854" s="98">
        <v>15.2895</v>
      </c>
    </row>
    <row r="2855" spans="1:5">
      <c r="A2855" s="98">
        <v>2855</v>
      </c>
      <c r="B2855" s="98">
        <v>1.3846000000000001</v>
      </c>
      <c r="C2855" s="98">
        <v>27</v>
      </c>
      <c r="D2855" s="98">
        <v>46</v>
      </c>
      <c r="E2855" s="98">
        <v>15.286799999999999</v>
      </c>
    </row>
    <row r="2856" spans="1:5">
      <c r="A2856" s="98">
        <v>2856</v>
      </c>
      <c r="B2856" s="98">
        <v>1.4180999999999999</v>
      </c>
      <c r="C2856" s="98">
        <v>27</v>
      </c>
      <c r="D2856" s="98">
        <v>47</v>
      </c>
      <c r="E2856" s="98">
        <v>15.1851</v>
      </c>
    </row>
    <row r="2857" spans="1:5">
      <c r="A2857" s="98">
        <v>2857</v>
      </c>
      <c r="B2857" s="98">
        <v>1.4959</v>
      </c>
      <c r="C2857" s="98">
        <v>27</v>
      </c>
      <c r="D2857" s="98">
        <v>48</v>
      </c>
      <c r="E2857" s="98">
        <v>15.465199999999999</v>
      </c>
    </row>
    <row r="2858" spans="1:5">
      <c r="A2858" s="98">
        <v>2858</v>
      </c>
      <c r="B2858" s="98">
        <v>1.6352</v>
      </c>
      <c r="C2858" s="98">
        <v>27</v>
      </c>
      <c r="D2858" s="98">
        <v>49</v>
      </c>
      <c r="E2858" s="98">
        <v>16.3887</v>
      </c>
    </row>
    <row r="2859" spans="1:5">
      <c r="A2859" s="98">
        <v>2859</v>
      </c>
      <c r="B2859" s="98">
        <v>1.7709999999999999</v>
      </c>
      <c r="C2859" s="98">
        <v>27</v>
      </c>
      <c r="D2859" s="98">
        <v>50</v>
      </c>
      <c r="E2859" s="98">
        <v>17.2273</v>
      </c>
    </row>
    <row r="2860" spans="1:5">
      <c r="A2860" s="98">
        <v>2860</v>
      </c>
      <c r="B2860" s="98">
        <v>1.8988</v>
      </c>
      <c r="C2860" s="98">
        <v>27</v>
      </c>
      <c r="D2860" s="98">
        <v>51</v>
      </c>
      <c r="E2860" s="98">
        <v>17.950500000000002</v>
      </c>
    </row>
    <row r="2861" spans="1:5">
      <c r="A2861" s="98">
        <v>2861</v>
      </c>
      <c r="B2861" s="98">
        <v>2.0139</v>
      </c>
      <c r="C2861" s="98">
        <v>27</v>
      </c>
      <c r="D2861" s="98">
        <v>52</v>
      </c>
      <c r="E2861" s="98">
        <v>18.5318</v>
      </c>
    </row>
    <row r="2862" spans="1:5">
      <c r="A2862" s="98">
        <v>2862</v>
      </c>
      <c r="B2862" s="98">
        <v>2.1124999999999998</v>
      </c>
      <c r="C2862" s="98">
        <v>27</v>
      </c>
      <c r="D2862" s="98">
        <v>53</v>
      </c>
      <c r="E2862" s="98">
        <v>18.951499999999999</v>
      </c>
    </row>
    <row r="2863" spans="1:5">
      <c r="A2863" s="98">
        <v>2863</v>
      </c>
      <c r="B2863" s="98">
        <v>2.1919</v>
      </c>
      <c r="C2863" s="98">
        <v>27</v>
      </c>
      <c r="D2863" s="98">
        <v>54</v>
      </c>
      <c r="E2863" s="98">
        <v>19.1995</v>
      </c>
    </row>
    <row r="2864" spans="1:5">
      <c r="A2864" s="98">
        <v>2864</v>
      </c>
      <c r="B2864" s="98">
        <v>2.2509000000000001</v>
      </c>
      <c r="C2864" s="98">
        <v>27</v>
      </c>
      <c r="D2864" s="98">
        <v>55</v>
      </c>
      <c r="E2864" s="98">
        <v>19.276399999999999</v>
      </c>
    </row>
    <row r="2865" spans="1:5">
      <c r="A2865" s="98">
        <v>2865</v>
      </c>
      <c r="B2865" s="98">
        <v>2.2896000000000001</v>
      </c>
      <c r="C2865" s="98">
        <v>27</v>
      </c>
      <c r="D2865" s="98">
        <v>56</v>
      </c>
      <c r="E2865" s="98">
        <v>19.192399999999999</v>
      </c>
    </row>
    <row r="2866" spans="1:5">
      <c r="A2866" s="98">
        <v>2866</v>
      </c>
      <c r="B2866" s="98">
        <v>2.3098000000000001</v>
      </c>
      <c r="C2866" s="98">
        <v>27</v>
      </c>
      <c r="D2866" s="98">
        <v>57</v>
      </c>
      <c r="E2866" s="98">
        <v>18.965299999999999</v>
      </c>
    </row>
    <row r="2867" spans="1:5">
      <c r="A2867" s="98">
        <v>2867</v>
      </c>
      <c r="B2867" s="98">
        <v>0.78790000000000004</v>
      </c>
      <c r="C2867" s="98">
        <v>28</v>
      </c>
      <c r="D2867" s="98">
        <v>0</v>
      </c>
      <c r="E2867" s="98">
        <v>0.69369999999999998</v>
      </c>
    </row>
    <row r="2868" spans="1:5">
      <c r="A2868" s="98">
        <v>2868</v>
      </c>
      <c r="B2868" s="98">
        <v>0.76119999999999999</v>
      </c>
      <c r="C2868" s="98">
        <v>28</v>
      </c>
      <c r="D2868" s="98">
        <v>1</v>
      </c>
      <c r="E2868" s="98">
        <v>1.0098</v>
      </c>
    </row>
    <row r="2869" spans="1:5">
      <c r="A2869" s="98">
        <v>2869</v>
      </c>
      <c r="B2869" s="98">
        <v>0.73170000000000002</v>
      </c>
      <c r="C2869" s="98">
        <v>28</v>
      </c>
      <c r="D2869" s="98">
        <v>2</v>
      </c>
      <c r="E2869" s="98">
        <v>1.3493999999999999</v>
      </c>
    </row>
    <row r="2870" spans="1:5">
      <c r="A2870" s="98">
        <v>2870</v>
      </c>
      <c r="B2870" s="98">
        <v>0.69930000000000003</v>
      </c>
      <c r="C2870" s="98">
        <v>28</v>
      </c>
      <c r="D2870" s="98">
        <v>3</v>
      </c>
      <c r="E2870" s="98">
        <v>1.7128000000000001</v>
      </c>
    </row>
    <row r="2871" spans="1:5">
      <c r="A2871" s="98">
        <v>2871</v>
      </c>
      <c r="B2871" s="98">
        <v>0.66439999999999999</v>
      </c>
      <c r="C2871" s="98">
        <v>28</v>
      </c>
      <c r="D2871" s="98">
        <v>4</v>
      </c>
      <c r="E2871" s="98">
        <v>2.0998999999999999</v>
      </c>
    </row>
    <row r="2872" spans="1:5">
      <c r="A2872" s="98">
        <v>2872</v>
      </c>
      <c r="B2872" s="98">
        <v>0.62729999999999997</v>
      </c>
      <c r="C2872" s="98">
        <v>28</v>
      </c>
      <c r="D2872" s="98">
        <v>5</v>
      </c>
      <c r="E2872" s="98">
        <v>2.5103</v>
      </c>
    </row>
    <row r="2873" spans="1:5">
      <c r="A2873" s="98">
        <v>2873</v>
      </c>
      <c r="B2873" s="98">
        <v>0.58840000000000003</v>
      </c>
      <c r="C2873" s="98">
        <v>28</v>
      </c>
      <c r="D2873" s="98">
        <v>6</v>
      </c>
      <c r="E2873" s="98">
        <v>2.9432</v>
      </c>
    </row>
    <row r="2874" spans="1:5">
      <c r="A2874" s="98">
        <v>2874</v>
      </c>
      <c r="B2874" s="98">
        <v>0.5484</v>
      </c>
      <c r="C2874" s="98">
        <v>28</v>
      </c>
      <c r="D2874" s="98">
        <v>7</v>
      </c>
      <c r="E2874" s="98">
        <v>3.3973</v>
      </c>
    </row>
    <row r="2875" spans="1:5">
      <c r="A2875" s="98">
        <v>2875</v>
      </c>
      <c r="B2875" s="98">
        <v>0.50800000000000001</v>
      </c>
      <c r="C2875" s="98">
        <v>28</v>
      </c>
      <c r="D2875" s="98">
        <v>8</v>
      </c>
      <c r="E2875" s="98">
        <v>3.8706999999999998</v>
      </c>
    </row>
    <row r="2876" spans="1:5">
      <c r="A2876" s="98">
        <v>2876</v>
      </c>
      <c r="B2876" s="98">
        <v>0.46810000000000002</v>
      </c>
      <c r="C2876" s="98">
        <v>28</v>
      </c>
      <c r="D2876" s="98">
        <v>9</v>
      </c>
      <c r="E2876" s="98">
        <v>4.3612000000000002</v>
      </c>
    </row>
    <row r="2877" spans="1:5">
      <c r="A2877" s="98">
        <v>2877</v>
      </c>
      <c r="B2877" s="98">
        <v>0.42980000000000002</v>
      </c>
      <c r="C2877" s="98">
        <v>28</v>
      </c>
      <c r="D2877" s="98">
        <v>10</v>
      </c>
      <c r="E2877" s="98">
        <v>4.8657000000000004</v>
      </c>
    </row>
    <row r="2878" spans="1:5">
      <c r="A2878" s="98">
        <v>2878</v>
      </c>
      <c r="B2878" s="98">
        <v>0.39410000000000001</v>
      </c>
      <c r="C2878" s="98">
        <v>28</v>
      </c>
      <c r="D2878" s="98">
        <v>11</v>
      </c>
      <c r="E2878" s="98">
        <v>5.3807</v>
      </c>
    </row>
    <row r="2879" spans="1:5">
      <c r="A2879" s="98">
        <v>2879</v>
      </c>
      <c r="B2879" s="98">
        <v>0.3624</v>
      </c>
      <c r="C2879" s="98">
        <v>28</v>
      </c>
      <c r="D2879" s="98">
        <v>12</v>
      </c>
      <c r="E2879" s="98">
        <v>5.9020999999999999</v>
      </c>
    </row>
    <row r="2880" spans="1:5">
      <c r="A2880" s="98">
        <v>2880</v>
      </c>
      <c r="B2880" s="98">
        <v>0.3357</v>
      </c>
      <c r="C2880" s="98">
        <v>28</v>
      </c>
      <c r="D2880" s="98">
        <v>13</v>
      </c>
      <c r="E2880" s="98">
        <v>6.4253</v>
      </c>
    </row>
    <row r="2881" spans="1:5">
      <c r="A2881" s="98">
        <v>2881</v>
      </c>
      <c r="B2881" s="98">
        <v>0.31530000000000002</v>
      </c>
      <c r="C2881" s="98">
        <v>28</v>
      </c>
      <c r="D2881" s="98">
        <v>14</v>
      </c>
      <c r="E2881" s="98">
        <v>6.9454000000000002</v>
      </c>
    </row>
    <row r="2882" spans="1:5">
      <c r="A2882" s="98">
        <v>2882</v>
      </c>
      <c r="B2882" s="98">
        <v>0.30209999999999998</v>
      </c>
      <c r="C2882" s="98">
        <v>28</v>
      </c>
      <c r="D2882" s="98">
        <v>15</v>
      </c>
      <c r="E2882" s="98">
        <v>7.4570999999999996</v>
      </c>
    </row>
    <row r="2883" spans="1:5">
      <c r="A2883" s="98">
        <v>2883</v>
      </c>
      <c r="B2883" s="98">
        <v>0.29699999999999999</v>
      </c>
      <c r="C2883" s="98">
        <v>28</v>
      </c>
      <c r="D2883" s="98">
        <v>16</v>
      </c>
      <c r="E2883" s="98">
        <v>7.9550000000000001</v>
      </c>
    </row>
    <row r="2884" spans="1:5">
      <c r="A2884" s="98">
        <v>2884</v>
      </c>
      <c r="B2884" s="98">
        <v>0.3004</v>
      </c>
      <c r="C2884" s="98">
        <v>28</v>
      </c>
      <c r="D2884" s="98">
        <v>17</v>
      </c>
      <c r="E2884" s="98">
        <v>8.4339999999999993</v>
      </c>
    </row>
    <row r="2885" spans="1:5">
      <c r="A2885" s="98">
        <v>2885</v>
      </c>
      <c r="B2885" s="98">
        <v>0.31269999999999998</v>
      </c>
      <c r="C2885" s="98">
        <v>28</v>
      </c>
      <c r="D2885" s="98">
        <v>18</v>
      </c>
      <c r="E2885" s="98">
        <v>8.8888999999999996</v>
      </c>
    </row>
    <row r="2886" spans="1:5">
      <c r="A2886" s="98">
        <v>2886</v>
      </c>
      <c r="B2886" s="98">
        <v>0.33379999999999999</v>
      </c>
      <c r="C2886" s="98">
        <v>28</v>
      </c>
      <c r="D2886" s="98">
        <v>19</v>
      </c>
      <c r="E2886" s="98">
        <v>9.3154000000000003</v>
      </c>
    </row>
    <row r="2887" spans="1:5">
      <c r="A2887" s="98">
        <v>2887</v>
      </c>
      <c r="B2887" s="98">
        <v>0.3634</v>
      </c>
      <c r="C2887" s="98">
        <v>28</v>
      </c>
      <c r="D2887" s="98">
        <v>20</v>
      </c>
      <c r="E2887" s="98">
        <v>9.7096</v>
      </c>
    </row>
    <row r="2888" spans="1:5">
      <c r="A2888" s="98">
        <v>2888</v>
      </c>
      <c r="B2888" s="98">
        <v>0.40100000000000002</v>
      </c>
      <c r="C2888" s="98">
        <v>28</v>
      </c>
      <c r="D2888" s="98">
        <v>21</v>
      </c>
      <c r="E2888" s="98">
        <v>10.068099999999999</v>
      </c>
    </row>
    <row r="2889" spans="1:5">
      <c r="A2889" s="98">
        <v>2889</v>
      </c>
      <c r="B2889" s="98">
        <v>0.44569999999999999</v>
      </c>
      <c r="C2889" s="98">
        <v>28</v>
      </c>
      <c r="D2889" s="98">
        <v>22</v>
      </c>
      <c r="E2889" s="98">
        <v>10.3886</v>
      </c>
    </row>
    <row r="2890" spans="1:5">
      <c r="A2890" s="98">
        <v>2890</v>
      </c>
      <c r="B2890" s="98">
        <v>0.4965</v>
      </c>
      <c r="C2890" s="98">
        <v>28</v>
      </c>
      <c r="D2890" s="98">
        <v>23</v>
      </c>
      <c r="E2890" s="98">
        <v>10.669499999999999</v>
      </c>
    </row>
    <row r="2891" spans="1:5">
      <c r="A2891" s="98">
        <v>2891</v>
      </c>
      <c r="B2891" s="98">
        <v>0.55249999999999999</v>
      </c>
      <c r="C2891" s="98">
        <v>28</v>
      </c>
      <c r="D2891" s="98">
        <v>24</v>
      </c>
      <c r="E2891" s="98">
        <v>10.9102</v>
      </c>
    </row>
    <row r="2892" spans="1:5">
      <c r="A2892" s="98">
        <v>2892</v>
      </c>
      <c r="B2892" s="98">
        <v>0.61250000000000004</v>
      </c>
      <c r="C2892" s="98">
        <v>28</v>
      </c>
      <c r="D2892" s="98">
        <v>25</v>
      </c>
      <c r="E2892" s="98">
        <v>11.1105</v>
      </c>
    </row>
    <row r="2893" spans="1:5">
      <c r="A2893" s="98">
        <v>2893</v>
      </c>
      <c r="B2893" s="98">
        <v>0.67549999999999999</v>
      </c>
      <c r="C2893" s="98">
        <v>28</v>
      </c>
      <c r="D2893" s="98">
        <v>26</v>
      </c>
      <c r="E2893" s="98">
        <v>11.2712</v>
      </c>
    </row>
    <row r="2894" spans="1:5">
      <c r="A2894" s="98">
        <v>2894</v>
      </c>
      <c r="B2894" s="98">
        <v>0.74039999999999995</v>
      </c>
      <c r="C2894" s="98">
        <v>28</v>
      </c>
      <c r="D2894" s="98">
        <v>27</v>
      </c>
      <c r="E2894" s="98">
        <v>11.393599999999999</v>
      </c>
    </row>
    <row r="2895" spans="1:5">
      <c r="A2895" s="98">
        <v>2895</v>
      </c>
      <c r="B2895" s="98">
        <v>0.80620000000000003</v>
      </c>
      <c r="C2895" s="98">
        <v>28</v>
      </c>
      <c r="D2895" s="98">
        <v>28</v>
      </c>
      <c r="E2895" s="98">
        <v>11.4794</v>
      </c>
    </row>
    <row r="2896" spans="1:5">
      <c r="A2896" s="98">
        <v>2896</v>
      </c>
      <c r="B2896" s="98">
        <v>0.87219999999999998</v>
      </c>
      <c r="C2896" s="98">
        <v>28</v>
      </c>
      <c r="D2896" s="98">
        <v>29</v>
      </c>
      <c r="E2896" s="98">
        <v>11.5307</v>
      </c>
    </row>
    <row r="2897" spans="1:5">
      <c r="A2897" s="98">
        <v>2897</v>
      </c>
      <c r="B2897" s="98">
        <v>0.93759999999999999</v>
      </c>
      <c r="C2897" s="98">
        <v>28</v>
      </c>
      <c r="D2897" s="98">
        <v>30</v>
      </c>
      <c r="E2897" s="98">
        <v>11.5501</v>
      </c>
    </row>
    <row r="2898" spans="1:5">
      <c r="A2898" s="98">
        <v>2898</v>
      </c>
      <c r="B2898" s="98">
        <v>1.0018</v>
      </c>
      <c r="C2898" s="98">
        <v>28</v>
      </c>
      <c r="D2898" s="98">
        <v>31</v>
      </c>
      <c r="E2898" s="98">
        <v>11.54</v>
      </c>
    </row>
    <row r="2899" spans="1:5">
      <c r="A2899" s="98">
        <v>2899</v>
      </c>
      <c r="B2899" s="98">
        <v>1.0642</v>
      </c>
      <c r="C2899" s="98">
        <v>28</v>
      </c>
      <c r="D2899" s="98">
        <v>32</v>
      </c>
      <c r="E2899" s="98">
        <v>11.5031</v>
      </c>
    </row>
    <row r="2900" spans="1:5">
      <c r="A2900" s="98">
        <v>2900</v>
      </c>
      <c r="B2900" s="98">
        <v>1.1246</v>
      </c>
      <c r="C2900" s="98">
        <v>28</v>
      </c>
      <c r="D2900" s="98">
        <v>33</v>
      </c>
      <c r="E2900" s="98">
        <v>11.442</v>
      </c>
    </row>
    <row r="2901" spans="1:5">
      <c r="A2901" s="98">
        <v>2901</v>
      </c>
      <c r="B2901" s="98">
        <v>1.2721</v>
      </c>
      <c r="C2901" s="98">
        <v>28</v>
      </c>
      <c r="D2901" s="98">
        <v>34</v>
      </c>
      <c r="E2901" s="98">
        <v>11.549200000000001</v>
      </c>
    </row>
    <row r="2902" spans="1:5">
      <c r="A2902" s="98">
        <v>2902</v>
      </c>
      <c r="B2902" s="98">
        <v>1.6721999999999999</v>
      </c>
      <c r="C2902" s="98">
        <v>28</v>
      </c>
      <c r="D2902" s="98">
        <v>35</v>
      </c>
      <c r="E2902" s="98">
        <v>11.996700000000001</v>
      </c>
    </row>
    <row r="2903" spans="1:5">
      <c r="A2903" s="98">
        <v>2903</v>
      </c>
      <c r="B2903" s="98">
        <v>2.1181999999999999</v>
      </c>
      <c r="C2903" s="98">
        <v>28</v>
      </c>
      <c r="D2903" s="98">
        <v>36</v>
      </c>
      <c r="E2903" s="98">
        <v>12.269500000000001</v>
      </c>
    </row>
    <row r="2904" spans="1:5">
      <c r="A2904" s="98">
        <v>2904</v>
      </c>
      <c r="B2904" s="98">
        <v>2.5750000000000002</v>
      </c>
      <c r="C2904" s="98">
        <v>28</v>
      </c>
      <c r="D2904" s="98">
        <v>37</v>
      </c>
      <c r="E2904" s="98">
        <v>12.3454</v>
      </c>
    </row>
    <row r="2905" spans="1:5">
      <c r="A2905" s="98">
        <v>2905</v>
      </c>
      <c r="B2905" s="98">
        <v>3.0089000000000001</v>
      </c>
      <c r="C2905" s="98">
        <v>28</v>
      </c>
      <c r="D2905" s="98">
        <v>38</v>
      </c>
      <c r="E2905" s="98">
        <v>12.5946</v>
      </c>
    </row>
    <row r="2906" spans="1:5">
      <c r="A2906" s="98">
        <v>2906</v>
      </c>
      <c r="B2906" s="98">
        <v>3.3914</v>
      </c>
      <c r="C2906" s="98">
        <v>28</v>
      </c>
      <c r="D2906" s="98">
        <v>39</v>
      </c>
      <c r="E2906" s="98">
        <v>13.5305</v>
      </c>
    </row>
    <row r="2907" spans="1:5">
      <c r="A2907" s="98">
        <v>2907</v>
      </c>
      <c r="B2907" s="98">
        <v>3.6848999999999998</v>
      </c>
      <c r="C2907" s="98">
        <v>28</v>
      </c>
      <c r="D2907" s="98">
        <v>40</v>
      </c>
      <c r="E2907" s="98">
        <v>14.244199999999999</v>
      </c>
    </row>
    <row r="2908" spans="1:5">
      <c r="A2908" s="98">
        <v>2908</v>
      </c>
      <c r="B2908" s="98">
        <v>3.8567</v>
      </c>
      <c r="C2908" s="98">
        <v>28</v>
      </c>
      <c r="D2908" s="98">
        <v>41</v>
      </c>
      <c r="E2908" s="98">
        <v>14.686500000000001</v>
      </c>
    </row>
    <row r="2909" spans="1:5">
      <c r="A2909" s="98">
        <v>2909</v>
      </c>
      <c r="B2909" s="98">
        <v>3.8041999999999998</v>
      </c>
      <c r="C2909" s="98">
        <v>28</v>
      </c>
      <c r="D2909" s="98">
        <v>42</v>
      </c>
      <c r="E2909" s="98">
        <v>15.039400000000001</v>
      </c>
    </row>
    <row r="2910" spans="1:5">
      <c r="A2910" s="98">
        <v>2910</v>
      </c>
      <c r="B2910" s="98">
        <v>3.6173000000000002</v>
      </c>
      <c r="C2910" s="98">
        <v>28</v>
      </c>
      <c r="D2910" s="98">
        <v>43</v>
      </c>
      <c r="E2910" s="98">
        <v>15.4886</v>
      </c>
    </row>
    <row r="2911" spans="1:5">
      <c r="A2911" s="98">
        <v>2911</v>
      </c>
      <c r="B2911" s="98">
        <v>3.4144999999999999</v>
      </c>
      <c r="C2911" s="98">
        <v>28</v>
      </c>
      <c r="D2911" s="98">
        <v>44</v>
      </c>
      <c r="E2911" s="98">
        <v>15.8912</v>
      </c>
    </row>
    <row r="2912" spans="1:5">
      <c r="A2912" s="98">
        <v>2912</v>
      </c>
      <c r="B2912" s="98">
        <v>3.2</v>
      </c>
      <c r="C2912" s="98">
        <v>28</v>
      </c>
      <c r="D2912" s="98">
        <v>45</v>
      </c>
      <c r="E2912" s="98">
        <v>16.240500000000001</v>
      </c>
    </row>
    <row r="2913" spans="1:5">
      <c r="A2913" s="98">
        <v>2913</v>
      </c>
      <c r="B2913" s="98">
        <v>2.9792999999999998</v>
      </c>
      <c r="C2913" s="98">
        <v>28</v>
      </c>
      <c r="D2913" s="98">
        <v>46</v>
      </c>
      <c r="E2913" s="98">
        <v>16.530999999999999</v>
      </c>
    </row>
    <row r="2914" spans="1:5">
      <c r="A2914" s="98">
        <v>2914</v>
      </c>
      <c r="B2914" s="98">
        <v>2.7589000000000001</v>
      </c>
      <c r="C2914" s="98">
        <v>28</v>
      </c>
      <c r="D2914" s="98">
        <v>47</v>
      </c>
      <c r="E2914" s="98">
        <v>16.758500000000002</v>
      </c>
    </row>
    <row r="2915" spans="1:5">
      <c r="A2915" s="98">
        <v>2915</v>
      </c>
      <c r="B2915" s="98">
        <v>2.5455999999999999</v>
      </c>
      <c r="C2915" s="98">
        <v>28</v>
      </c>
      <c r="D2915" s="98">
        <v>48</v>
      </c>
      <c r="E2915" s="98">
        <v>16.919899999999998</v>
      </c>
    </row>
    <row r="2916" spans="1:5">
      <c r="A2916" s="98">
        <v>2916</v>
      </c>
      <c r="B2916" s="98">
        <v>2.3456999999999999</v>
      </c>
      <c r="C2916" s="98">
        <v>28</v>
      </c>
      <c r="D2916" s="98">
        <v>49</v>
      </c>
      <c r="E2916" s="98">
        <v>17.0138</v>
      </c>
    </row>
    <row r="2917" spans="1:5">
      <c r="A2917" s="98">
        <v>2917</v>
      </c>
      <c r="B2917" s="98">
        <v>2.1644000000000001</v>
      </c>
      <c r="C2917" s="98">
        <v>28</v>
      </c>
      <c r="D2917" s="98">
        <v>50</v>
      </c>
      <c r="E2917" s="98">
        <v>17.039899999999999</v>
      </c>
    </row>
    <row r="2918" spans="1:5">
      <c r="A2918" s="98">
        <v>2918</v>
      </c>
      <c r="B2918" s="98">
        <v>0.74990000000000001</v>
      </c>
      <c r="C2918" s="98">
        <v>29</v>
      </c>
      <c r="D2918" s="98">
        <v>0</v>
      </c>
      <c r="E2918" s="98">
        <v>-1.4468000000000001</v>
      </c>
    </row>
    <row r="2919" spans="1:5">
      <c r="A2919" s="98">
        <v>2919</v>
      </c>
      <c r="B2919" s="98">
        <v>0.69989999999999997</v>
      </c>
      <c r="C2919" s="98">
        <v>29</v>
      </c>
      <c r="D2919" s="98">
        <v>1</v>
      </c>
      <c r="E2919" s="98">
        <v>-0.32250000000000001</v>
      </c>
    </row>
    <row r="2920" spans="1:5">
      <c r="A2920" s="98">
        <v>2920</v>
      </c>
      <c r="B2920" s="98">
        <v>0.64970000000000006</v>
      </c>
      <c r="C2920" s="98">
        <v>29</v>
      </c>
      <c r="D2920" s="98">
        <v>2</v>
      </c>
      <c r="E2920" s="98">
        <v>0.86570000000000003</v>
      </c>
    </row>
    <row r="2921" spans="1:5">
      <c r="A2921" s="98">
        <v>2921</v>
      </c>
      <c r="B2921" s="98">
        <v>0.72319999999999995</v>
      </c>
      <c r="C2921" s="98">
        <v>29</v>
      </c>
      <c r="D2921" s="98">
        <v>3</v>
      </c>
      <c r="E2921" s="98">
        <v>1.2714000000000001</v>
      </c>
    </row>
    <row r="2922" spans="1:5">
      <c r="A2922" s="98">
        <v>2922</v>
      </c>
      <c r="B2922" s="98">
        <v>0.75660000000000005</v>
      </c>
      <c r="C2922" s="98">
        <v>29</v>
      </c>
      <c r="D2922" s="98">
        <v>4</v>
      </c>
      <c r="E2922" s="98">
        <v>1.6411</v>
      </c>
    </row>
    <row r="2923" spans="1:5">
      <c r="A2923" s="98">
        <v>2923</v>
      </c>
      <c r="B2923" s="98">
        <v>0.76190000000000002</v>
      </c>
      <c r="C2923" s="98">
        <v>29</v>
      </c>
      <c r="D2923" s="98">
        <v>5</v>
      </c>
      <c r="E2923" s="98">
        <v>1.9678</v>
      </c>
    </row>
    <row r="2924" spans="1:5">
      <c r="A2924" s="98">
        <v>2924</v>
      </c>
      <c r="B2924" s="98">
        <v>0.72050000000000003</v>
      </c>
      <c r="C2924" s="98">
        <v>29</v>
      </c>
      <c r="D2924" s="98">
        <v>6</v>
      </c>
      <c r="E2924" s="98">
        <v>1.67</v>
      </c>
    </row>
    <row r="2925" spans="1:5">
      <c r="A2925" s="98">
        <v>2925</v>
      </c>
      <c r="B2925" s="98">
        <v>0.67679999999999996</v>
      </c>
      <c r="C2925" s="98">
        <v>29</v>
      </c>
      <c r="D2925" s="98">
        <v>7</v>
      </c>
      <c r="E2925" s="98">
        <v>1.2721</v>
      </c>
    </row>
    <row r="2926" spans="1:5">
      <c r="A2926" s="98">
        <v>2926</v>
      </c>
      <c r="B2926" s="98">
        <v>0.63549999999999995</v>
      </c>
      <c r="C2926" s="98">
        <v>29</v>
      </c>
      <c r="D2926" s="98">
        <v>8</v>
      </c>
      <c r="E2926" s="98">
        <v>0.84079999999999999</v>
      </c>
    </row>
    <row r="2927" spans="1:5">
      <c r="A2927" s="98">
        <v>2927</v>
      </c>
      <c r="B2927" s="98">
        <v>0.59709999999999996</v>
      </c>
      <c r="C2927" s="98">
        <v>29</v>
      </c>
      <c r="D2927" s="98">
        <v>9</v>
      </c>
      <c r="E2927" s="98">
        <v>0.378</v>
      </c>
    </row>
    <row r="2928" spans="1:5">
      <c r="A2928" s="98">
        <v>2928</v>
      </c>
      <c r="B2928" s="98">
        <v>0.56230000000000002</v>
      </c>
      <c r="C2928" s="98">
        <v>29</v>
      </c>
      <c r="D2928" s="98">
        <v>10</v>
      </c>
      <c r="E2928" s="98">
        <v>-0.1134</v>
      </c>
    </row>
    <row r="2929" spans="1:5">
      <c r="A2929" s="98">
        <v>2929</v>
      </c>
      <c r="B2929" s="98">
        <v>0.53139999999999998</v>
      </c>
      <c r="C2929" s="98">
        <v>29</v>
      </c>
      <c r="D2929" s="98">
        <v>11</v>
      </c>
      <c r="E2929" s="98">
        <v>-0.62960000000000005</v>
      </c>
    </row>
    <row r="2930" spans="1:5">
      <c r="A2930" s="98">
        <v>2930</v>
      </c>
      <c r="B2930" s="98">
        <v>0.505</v>
      </c>
      <c r="C2930" s="98">
        <v>29</v>
      </c>
      <c r="D2930" s="98">
        <v>12</v>
      </c>
      <c r="E2930" s="98">
        <v>-1.1657999999999999</v>
      </c>
    </row>
    <row r="2931" spans="1:5">
      <c r="A2931" s="98">
        <v>2931</v>
      </c>
      <c r="B2931" s="98">
        <v>0.48359999999999997</v>
      </c>
      <c r="C2931" s="98">
        <v>29</v>
      </c>
      <c r="D2931" s="98">
        <v>13</v>
      </c>
      <c r="E2931" s="98">
        <v>-1.7161</v>
      </c>
    </row>
    <row r="2932" spans="1:5">
      <c r="A2932" s="98">
        <v>2932</v>
      </c>
      <c r="B2932" s="98">
        <v>0.46750000000000003</v>
      </c>
      <c r="C2932" s="98">
        <v>29</v>
      </c>
      <c r="D2932" s="98">
        <v>14</v>
      </c>
      <c r="E2932" s="98">
        <v>-2.2740999999999998</v>
      </c>
    </row>
    <row r="2933" spans="1:5">
      <c r="A2933" s="98">
        <v>2933</v>
      </c>
      <c r="B2933" s="98">
        <v>0.45679999999999998</v>
      </c>
      <c r="C2933" s="98">
        <v>29</v>
      </c>
      <c r="D2933" s="98">
        <v>15</v>
      </c>
      <c r="E2933" s="98">
        <v>-2.8329</v>
      </c>
    </row>
    <row r="2934" spans="1:5">
      <c r="A2934" s="98">
        <v>2934</v>
      </c>
      <c r="B2934" s="98">
        <v>0.45169999999999999</v>
      </c>
      <c r="C2934" s="98">
        <v>29</v>
      </c>
      <c r="D2934" s="98">
        <v>16</v>
      </c>
      <c r="E2934" s="98">
        <v>-3.3854000000000002</v>
      </c>
    </row>
    <row r="2935" spans="1:5">
      <c r="A2935" s="98">
        <v>2935</v>
      </c>
      <c r="B2935" s="98">
        <v>0.45219999999999999</v>
      </c>
      <c r="C2935" s="98">
        <v>29</v>
      </c>
      <c r="D2935" s="98">
        <v>17</v>
      </c>
      <c r="E2935" s="98">
        <v>-3.9243000000000001</v>
      </c>
    </row>
    <row r="2936" spans="1:5">
      <c r="A2936" s="98">
        <v>2936</v>
      </c>
      <c r="B2936" s="98">
        <v>0.45800000000000002</v>
      </c>
      <c r="C2936" s="98">
        <v>29</v>
      </c>
      <c r="D2936" s="98">
        <v>18</v>
      </c>
      <c r="E2936" s="98">
        <v>-4.4428999999999998</v>
      </c>
    </row>
    <row r="2937" spans="1:5">
      <c r="A2937" s="98">
        <v>2937</v>
      </c>
      <c r="B2937" s="98">
        <v>0.46899999999999997</v>
      </c>
      <c r="C2937" s="98">
        <v>29</v>
      </c>
      <c r="D2937" s="98">
        <v>19</v>
      </c>
      <c r="E2937" s="98">
        <v>-4.9352</v>
      </c>
    </row>
    <row r="2938" spans="1:5">
      <c r="A2938" s="98">
        <v>2938</v>
      </c>
      <c r="B2938" s="98">
        <v>0.48470000000000002</v>
      </c>
      <c r="C2938" s="98">
        <v>29</v>
      </c>
      <c r="D2938" s="98">
        <v>20</v>
      </c>
      <c r="E2938" s="98">
        <v>-5.3956999999999997</v>
      </c>
    </row>
    <row r="2939" spans="1:5">
      <c r="A2939" s="98">
        <v>2939</v>
      </c>
      <c r="B2939" s="98">
        <v>0.50470000000000004</v>
      </c>
      <c r="C2939" s="98">
        <v>29</v>
      </c>
      <c r="D2939" s="98">
        <v>21</v>
      </c>
      <c r="E2939" s="98">
        <v>-5.8201999999999998</v>
      </c>
    </row>
    <row r="2940" spans="1:5">
      <c r="A2940" s="98">
        <v>2940</v>
      </c>
      <c r="B2940" s="98">
        <v>0.52849999999999997</v>
      </c>
      <c r="C2940" s="98">
        <v>29</v>
      </c>
      <c r="D2940" s="98">
        <v>22</v>
      </c>
      <c r="E2940" s="98">
        <v>-6.2054999999999998</v>
      </c>
    </row>
    <row r="2941" spans="1:5">
      <c r="A2941" s="98">
        <v>2941</v>
      </c>
      <c r="B2941" s="98">
        <v>0.55069999999999997</v>
      </c>
      <c r="C2941" s="98">
        <v>29</v>
      </c>
      <c r="D2941" s="98">
        <v>23</v>
      </c>
      <c r="E2941" s="98">
        <v>-6.2663000000000002</v>
      </c>
    </row>
    <row r="2942" spans="1:5">
      <c r="A2942" s="98">
        <v>2942</v>
      </c>
      <c r="B2942" s="98">
        <v>0.52149999999999996</v>
      </c>
      <c r="C2942" s="98">
        <v>29</v>
      </c>
      <c r="D2942" s="98">
        <v>24</v>
      </c>
      <c r="E2942" s="98">
        <v>-4.8388</v>
      </c>
    </row>
    <row r="2943" spans="1:5">
      <c r="A2943" s="98">
        <v>2943</v>
      </c>
      <c r="B2943" s="98">
        <v>0.17910000000000001</v>
      </c>
      <c r="C2943" s="98">
        <v>30</v>
      </c>
      <c r="D2943" s="98">
        <v>0</v>
      </c>
      <c r="E2943" s="98">
        <v>2.9519000000000002</v>
      </c>
    </row>
    <row r="2944" spans="1:5">
      <c r="A2944" s="98">
        <v>2944</v>
      </c>
      <c r="B2944" s="98">
        <v>1.4187000000000001</v>
      </c>
      <c r="C2944" s="98">
        <v>31</v>
      </c>
      <c r="D2944" s="98">
        <v>0</v>
      </c>
      <c r="E2944" s="98">
        <v>10.914099999999999</v>
      </c>
    </row>
    <row r="2945" spans="1:5">
      <c r="A2945" s="98">
        <v>2945</v>
      </c>
      <c r="B2945" s="98">
        <v>1.647</v>
      </c>
      <c r="C2945" s="98">
        <v>32</v>
      </c>
      <c r="D2945" s="98">
        <v>0</v>
      </c>
      <c r="E2945" s="98">
        <v>16.287600000000001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3" workbookViewId="0">
      <selection activeCell="I30" sqref="I30"/>
    </sheetView>
  </sheetViews>
  <sheetFormatPr baseColWidth="10" defaultRowHeight="12" x14ac:dyDescent="0"/>
  <cols>
    <col min="1" max="1" width="8.33203125" bestFit="1" customWidth="1"/>
    <col min="2" max="2" width="13.83203125" bestFit="1" customWidth="1"/>
  </cols>
  <sheetData>
    <row r="1" spans="1:5" ht="15">
      <c r="A1" s="143" t="s">
        <v>1195</v>
      </c>
      <c r="B1" s="143" t="s">
        <v>1196</v>
      </c>
      <c r="C1" s="143" t="s">
        <v>1198</v>
      </c>
      <c r="D1" s="143" t="s">
        <v>1498</v>
      </c>
      <c r="E1" s="143" t="s">
        <v>1499</v>
      </c>
    </row>
    <row r="2" spans="1:5" ht="15">
      <c r="A2" s="143" t="s">
        <v>1440</v>
      </c>
      <c r="B2" s="143">
        <v>1</v>
      </c>
      <c r="C2" s="143" t="s">
        <v>1238</v>
      </c>
      <c r="D2" s="143" t="s">
        <v>1204</v>
      </c>
      <c r="E2" s="143" t="s">
        <v>1205</v>
      </c>
    </row>
    <row r="3" spans="1:5" ht="15">
      <c r="A3" s="26" t="s">
        <v>1445</v>
      </c>
      <c r="B3" s="143">
        <v>2</v>
      </c>
      <c r="C3" s="26" t="s">
        <v>1207</v>
      </c>
      <c r="D3" s="143" t="s">
        <v>1208</v>
      </c>
      <c r="E3" s="143" t="s">
        <v>1209</v>
      </c>
    </row>
    <row r="4" spans="1:5" ht="15">
      <c r="A4" s="143" t="s">
        <v>1456</v>
      </c>
      <c r="B4" s="143">
        <v>2</v>
      </c>
      <c r="C4" s="143" t="s">
        <v>1211</v>
      </c>
      <c r="D4" s="143" t="s">
        <v>1212</v>
      </c>
      <c r="E4" s="143" t="s">
        <v>1213</v>
      </c>
    </row>
    <row r="5" spans="1:5" ht="15">
      <c r="A5" s="143" t="s">
        <v>1289</v>
      </c>
      <c r="B5" s="143">
        <v>3</v>
      </c>
      <c r="C5" s="143" t="s">
        <v>1216</v>
      </c>
      <c r="D5" s="143" t="s">
        <v>1217</v>
      </c>
      <c r="E5" s="143" t="s">
        <v>1218</v>
      </c>
    </row>
    <row r="6" spans="1:5" ht="15">
      <c r="A6" s="26" t="s">
        <v>1446</v>
      </c>
      <c r="B6" s="143">
        <v>3</v>
      </c>
      <c r="C6" s="143" t="s">
        <v>1220</v>
      </c>
      <c r="D6" s="143" t="s">
        <v>1218</v>
      </c>
      <c r="E6" s="143" t="s">
        <v>1221</v>
      </c>
    </row>
    <row r="7" spans="1:5" ht="15">
      <c r="A7" s="26" t="s">
        <v>1446</v>
      </c>
      <c r="B7" s="143">
        <v>3</v>
      </c>
      <c r="C7" s="26" t="s">
        <v>1207</v>
      </c>
      <c r="D7" s="143" t="s">
        <v>1218</v>
      </c>
      <c r="E7" s="143" t="s">
        <v>1221</v>
      </c>
    </row>
    <row r="8" spans="1:5" ht="15">
      <c r="A8" s="26" t="s">
        <v>1300</v>
      </c>
      <c r="B8" s="143">
        <v>4</v>
      </c>
      <c r="C8" s="143" t="s">
        <v>1500</v>
      </c>
      <c r="D8" s="143" t="s">
        <v>1224</v>
      </c>
      <c r="E8" s="143" t="s">
        <v>1225</v>
      </c>
    </row>
    <row r="9" spans="1:5" ht="15">
      <c r="A9" s="26" t="s">
        <v>1300</v>
      </c>
      <c r="B9" s="143">
        <v>4</v>
      </c>
      <c r="C9" s="26" t="s">
        <v>1207</v>
      </c>
      <c r="D9" s="143" t="s">
        <v>1224</v>
      </c>
      <c r="E9" s="143" t="s">
        <v>1225</v>
      </c>
    </row>
    <row r="10" spans="1:5" ht="15">
      <c r="A10" s="26" t="s">
        <v>1300</v>
      </c>
      <c r="B10" s="143">
        <v>4</v>
      </c>
      <c r="C10" s="143" t="s">
        <v>1238</v>
      </c>
      <c r="D10" s="143" t="s">
        <v>1224</v>
      </c>
      <c r="E10" s="143" t="s">
        <v>1225</v>
      </c>
    </row>
    <row r="11" spans="1:5" ht="15">
      <c r="A11" s="26" t="s">
        <v>1300</v>
      </c>
      <c r="B11" s="143">
        <v>4</v>
      </c>
      <c r="C11" s="143" t="s">
        <v>1211</v>
      </c>
      <c r="D11" s="143" t="s">
        <v>1224</v>
      </c>
      <c r="E11" s="143" t="s">
        <v>1225</v>
      </c>
    </row>
    <row r="12" spans="1:5" ht="15">
      <c r="A12" s="26" t="s">
        <v>1300</v>
      </c>
      <c r="B12" s="143">
        <v>4</v>
      </c>
      <c r="C12" s="143" t="s">
        <v>1502</v>
      </c>
      <c r="D12" s="143" t="s">
        <v>1224</v>
      </c>
      <c r="E12" s="143" t="s">
        <v>1225</v>
      </c>
    </row>
    <row r="13" spans="1:5" ht="15">
      <c r="A13" s="26" t="s">
        <v>1300</v>
      </c>
      <c r="B13" s="143">
        <v>4</v>
      </c>
      <c r="C13" s="143" t="s">
        <v>1220</v>
      </c>
      <c r="D13" s="143" t="s">
        <v>1224</v>
      </c>
      <c r="E13" s="143" t="s">
        <v>1225</v>
      </c>
    </row>
    <row r="14" spans="1:5" ht="15">
      <c r="A14" s="26" t="s">
        <v>1298</v>
      </c>
      <c r="B14" s="143">
        <v>4</v>
      </c>
      <c r="C14" s="143" t="s">
        <v>1502</v>
      </c>
      <c r="D14" s="143" t="s">
        <v>1228</v>
      </c>
      <c r="E14" s="143" t="s">
        <v>1229</v>
      </c>
    </row>
    <row r="15" spans="1:5" ht="15">
      <c r="A15" s="26" t="s">
        <v>1298</v>
      </c>
      <c r="B15" s="143">
        <v>4</v>
      </c>
      <c r="C15" s="143" t="s">
        <v>1220</v>
      </c>
      <c r="D15" s="143" t="s">
        <v>1228</v>
      </c>
      <c r="E15" s="143" t="s">
        <v>1229</v>
      </c>
    </row>
    <row r="16" spans="1:5" ht="15">
      <c r="A16" s="26" t="s">
        <v>1298</v>
      </c>
      <c r="B16" s="143">
        <v>4</v>
      </c>
      <c r="C16" s="143" t="s">
        <v>1211</v>
      </c>
      <c r="D16" s="143" t="s">
        <v>1228</v>
      </c>
      <c r="E16" s="143" t="s">
        <v>1229</v>
      </c>
    </row>
    <row r="17" spans="1:5" ht="15">
      <c r="A17" s="26" t="s">
        <v>1298</v>
      </c>
      <c r="B17" s="143">
        <v>4</v>
      </c>
      <c r="C17" s="26" t="s">
        <v>1207</v>
      </c>
      <c r="D17" s="143" t="s">
        <v>1228</v>
      </c>
      <c r="E17" s="143" t="s">
        <v>1229</v>
      </c>
    </row>
    <row r="18" spans="1:5" ht="15">
      <c r="A18" s="26" t="s">
        <v>1298</v>
      </c>
      <c r="B18" s="143">
        <v>4</v>
      </c>
      <c r="C18" s="143" t="s">
        <v>1216</v>
      </c>
      <c r="D18" s="143" t="s">
        <v>1228</v>
      </c>
      <c r="E18" s="143" t="s">
        <v>1229</v>
      </c>
    </row>
    <row r="19" spans="1:5" ht="15">
      <c r="A19" s="143" t="s">
        <v>1495</v>
      </c>
      <c r="B19" s="143">
        <v>5</v>
      </c>
      <c r="C19" s="143" t="s">
        <v>1211</v>
      </c>
      <c r="D19" s="143" t="s">
        <v>1231</v>
      </c>
      <c r="E19" s="143" t="s">
        <v>1232</v>
      </c>
    </row>
    <row r="20" spans="1:5" ht="15">
      <c r="A20" s="26" t="s">
        <v>1441</v>
      </c>
      <c r="B20" s="143">
        <v>7</v>
      </c>
      <c r="C20" s="143" t="s">
        <v>1500</v>
      </c>
      <c r="D20" s="143" t="s">
        <v>1234</v>
      </c>
      <c r="E20" s="143" t="s">
        <v>1235</v>
      </c>
    </row>
    <row r="21" spans="1:5" ht="15">
      <c r="A21" s="26" t="s">
        <v>1441</v>
      </c>
      <c r="B21" s="143">
        <v>7</v>
      </c>
      <c r="C21" s="26" t="s">
        <v>1207</v>
      </c>
      <c r="D21" s="143" t="s">
        <v>1234</v>
      </c>
      <c r="E21" s="143" t="s">
        <v>1235</v>
      </c>
    </row>
    <row r="22" spans="1:5" ht="15">
      <c r="A22" s="26" t="s">
        <v>1441</v>
      </c>
      <c r="B22" s="143">
        <v>7</v>
      </c>
      <c r="C22" s="143" t="s">
        <v>1220</v>
      </c>
      <c r="D22" s="143" t="s">
        <v>1234</v>
      </c>
      <c r="E22" s="143" t="s">
        <v>1235</v>
      </c>
    </row>
    <row r="23" spans="1:5" ht="15">
      <c r="A23" s="26" t="s">
        <v>1441</v>
      </c>
      <c r="B23" s="143">
        <v>7</v>
      </c>
      <c r="C23" s="143" t="s">
        <v>1502</v>
      </c>
      <c r="D23" s="143" t="s">
        <v>1234</v>
      </c>
      <c r="E23" s="143" t="s">
        <v>1235</v>
      </c>
    </row>
    <row r="24" spans="1:5" ht="15">
      <c r="A24" s="26" t="s">
        <v>1441</v>
      </c>
      <c r="B24" s="143">
        <v>7</v>
      </c>
      <c r="C24" s="143" t="s">
        <v>1238</v>
      </c>
      <c r="D24" s="143" t="s">
        <v>1234</v>
      </c>
      <c r="E24" s="143" t="s">
        <v>1235</v>
      </c>
    </row>
    <row r="25" spans="1:5" ht="15">
      <c r="A25" s="26" t="s">
        <v>1441</v>
      </c>
      <c r="B25" s="143">
        <v>7</v>
      </c>
      <c r="C25" s="143" t="s">
        <v>1211</v>
      </c>
      <c r="D25" s="143" t="s">
        <v>1234</v>
      </c>
      <c r="E25" s="143" t="s">
        <v>1235</v>
      </c>
    </row>
    <row r="26" spans="1:5" ht="15">
      <c r="A26" s="143" t="s">
        <v>1460</v>
      </c>
      <c r="B26" s="143">
        <v>13</v>
      </c>
      <c r="C26" s="143" t="s">
        <v>1220</v>
      </c>
      <c r="D26" s="143" t="s">
        <v>979</v>
      </c>
      <c r="E26" s="143" t="s">
        <v>1237</v>
      </c>
    </row>
    <row r="27" spans="1:5" ht="15">
      <c r="A27" s="143" t="s">
        <v>1460</v>
      </c>
      <c r="B27" s="143">
        <v>13</v>
      </c>
      <c r="C27" s="143" t="s">
        <v>1211</v>
      </c>
      <c r="D27" s="143" t="s">
        <v>979</v>
      </c>
      <c r="E27" s="143" t="s">
        <v>1237</v>
      </c>
    </row>
    <row r="28" spans="1:5" ht="15">
      <c r="A28" s="143" t="s">
        <v>1460</v>
      </c>
      <c r="B28" s="143">
        <v>13</v>
      </c>
      <c r="C28" s="143" t="s">
        <v>1238</v>
      </c>
      <c r="D28" s="143" t="s">
        <v>979</v>
      </c>
      <c r="E28" s="143" t="s">
        <v>1237</v>
      </c>
    </row>
    <row r="29" spans="1:5" ht="15">
      <c r="A29" s="143" t="s">
        <v>1496</v>
      </c>
      <c r="B29" s="143">
        <v>20</v>
      </c>
      <c r="C29" s="143" t="s">
        <v>1211</v>
      </c>
      <c r="D29" s="143" t="s">
        <v>1240</v>
      </c>
      <c r="E29" s="143" t="s">
        <v>1241</v>
      </c>
    </row>
    <row r="30" spans="1:5" ht="15">
      <c r="A30" s="143" t="s">
        <v>1462</v>
      </c>
      <c r="B30" s="143">
        <v>20</v>
      </c>
      <c r="C30" s="143" t="s">
        <v>1501</v>
      </c>
      <c r="D30" s="143" t="s">
        <v>1241</v>
      </c>
      <c r="E30" s="144" t="s">
        <v>1010</v>
      </c>
    </row>
    <row r="31" spans="1:5" ht="15">
      <c r="A31" s="143" t="s">
        <v>1462</v>
      </c>
      <c r="B31" s="143">
        <v>20</v>
      </c>
      <c r="C31" s="143" t="s">
        <v>1245</v>
      </c>
      <c r="D31" s="143" t="s">
        <v>1241</v>
      </c>
      <c r="E31" s="144" t="s">
        <v>1010</v>
      </c>
    </row>
    <row r="32" spans="1:5" ht="15">
      <c r="A32" s="143" t="s">
        <v>1497</v>
      </c>
      <c r="B32" s="143">
        <v>28</v>
      </c>
      <c r="C32" s="143" t="s">
        <v>1245</v>
      </c>
      <c r="D32" s="143" t="s">
        <v>1247</v>
      </c>
      <c r="E32" s="143" t="s">
        <v>1247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B1" workbookViewId="0">
      <selection activeCell="N7" sqref="N7"/>
    </sheetView>
  </sheetViews>
  <sheetFormatPr baseColWidth="10" defaultRowHeight="12" x14ac:dyDescent="0"/>
  <cols>
    <col min="1" max="1" width="8.33203125" style="98" customWidth="1"/>
    <col min="2" max="2" width="17" style="98" customWidth="1"/>
    <col min="3" max="3" width="7.6640625" style="98" hidden="1" customWidth="1"/>
    <col min="4" max="4" width="4.6640625" style="98" hidden="1" customWidth="1"/>
    <col min="5" max="5" width="5.83203125" style="98" hidden="1" customWidth="1"/>
    <col min="6" max="6" width="9.5" style="98" hidden="1" customWidth="1"/>
    <col min="7" max="7" width="4.83203125" style="98" hidden="1" customWidth="1"/>
    <col min="8" max="8" width="10.1640625" style="100" hidden="1" customWidth="1"/>
    <col min="9" max="9" width="8.5" style="100" hidden="1" customWidth="1"/>
    <col min="10" max="10" width="7" style="98" customWidth="1"/>
    <col min="11" max="11" width="10.83203125" style="98"/>
    <col min="12" max="12" width="7.1640625" style="98" customWidth="1"/>
    <col min="13" max="13" width="30.33203125" style="122" customWidth="1"/>
    <col min="14" max="14" width="131.33203125" style="101" bestFit="1" customWidth="1"/>
    <col min="15" max="16" width="7.1640625" style="98" customWidth="1"/>
    <col min="17" max="17" width="12.1640625" style="98" bestFit="1" customWidth="1"/>
    <col min="18" max="18" width="7" style="98" bestFit="1" customWidth="1"/>
    <col min="19" max="19" width="4.6640625" style="98" customWidth="1"/>
    <col min="20" max="20" width="7.6640625" style="98" customWidth="1"/>
    <col min="21" max="21" width="10.83203125" style="98"/>
    <col min="22" max="22" width="156.5" style="101" bestFit="1" customWidth="1"/>
    <col min="23" max="23" width="14.6640625" style="101" bestFit="1" customWidth="1"/>
    <col min="24" max="16384" width="10.83203125" style="98"/>
  </cols>
  <sheetData>
    <row r="1" spans="1:23" ht="21">
      <c r="M1" s="120" t="s">
        <v>1365</v>
      </c>
    </row>
    <row r="2" spans="1:23" s="34" customFormat="1" ht="15">
      <c r="A2" s="34" t="s">
        <v>1258</v>
      </c>
      <c r="B2" s="34" t="s">
        <v>1259</v>
      </c>
      <c r="C2" s="34" t="s">
        <v>1260</v>
      </c>
      <c r="D2" s="34" t="s">
        <v>1261</v>
      </c>
      <c r="E2" s="34" t="s">
        <v>1262</v>
      </c>
      <c r="F2" s="34" t="s">
        <v>1263</v>
      </c>
      <c r="G2" s="34" t="s">
        <v>1264</v>
      </c>
      <c r="H2" s="35" t="s">
        <v>1265</v>
      </c>
      <c r="I2" s="35" t="s">
        <v>1266</v>
      </c>
      <c r="J2" s="34" t="s">
        <v>1267</v>
      </c>
      <c r="K2" s="34" t="s">
        <v>1268</v>
      </c>
      <c r="L2" s="34" t="s">
        <v>1269</v>
      </c>
      <c r="M2" s="121" t="s">
        <v>1195</v>
      </c>
      <c r="N2" s="36" t="s">
        <v>1270</v>
      </c>
      <c r="O2" s="34" t="s">
        <v>1271</v>
      </c>
      <c r="P2" s="34" t="s">
        <v>1272</v>
      </c>
      <c r="Q2" s="34" t="s">
        <v>1273</v>
      </c>
      <c r="R2" s="34" t="s">
        <v>1274</v>
      </c>
      <c r="S2" s="34" t="s">
        <v>1261</v>
      </c>
      <c r="T2" s="34" t="s">
        <v>1275</v>
      </c>
      <c r="U2" s="34" t="s">
        <v>1276</v>
      </c>
      <c r="V2" s="36" t="s">
        <v>1270</v>
      </c>
      <c r="W2" s="36" t="s">
        <v>1277</v>
      </c>
    </row>
    <row r="3" spans="1:23" s="37" customFormat="1" ht="30">
      <c r="A3" s="37">
        <v>28</v>
      </c>
      <c r="B3" s="37" t="str">
        <f>VLOOKUP(A3,[1]Markers!$A$4:$I$255,2,FALSE)</f>
        <v>rs14916997</v>
      </c>
      <c r="C3" s="38">
        <v>28.9</v>
      </c>
      <c r="D3" s="38">
        <v>6.34</v>
      </c>
      <c r="E3" s="37">
        <v>4.5599999999999996</v>
      </c>
      <c r="F3" s="39">
        <v>6.0000000000000002E-6</v>
      </c>
      <c r="G3" s="37" t="s">
        <v>1278</v>
      </c>
      <c r="H3" s="40">
        <f>977/1000</f>
        <v>0.97699999999999998</v>
      </c>
      <c r="I3" s="40">
        <f>930/1000</f>
        <v>0.93</v>
      </c>
      <c r="J3" s="37">
        <f>VLOOKUP(A3,[1]Markers!$A$4:$I$255,3,FALSE)</f>
        <v>1</v>
      </c>
      <c r="K3" s="37">
        <f>VLOOKUP(A3,[1]Markers!$A$4:$I$255,4,FALSE)</f>
        <v>168703806</v>
      </c>
      <c r="L3" s="38">
        <f>ABS(U3-K3)/1000000</f>
        <v>0.103806</v>
      </c>
      <c r="M3" s="110" t="s">
        <v>1364</v>
      </c>
      <c r="N3" s="41" t="s">
        <v>1279</v>
      </c>
      <c r="O3" s="37">
        <v>24.5</v>
      </c>
      <c r="P3" s="42">
        <f>(C3-O3)/O3</f>
        <v>0.17959183673469381</v>
      </c>
      <c r="Q3" s="42">
        <f>P3</f>
        <v>0.17959183673469381</v>
      </c>
      <c r="R3" s="38">
        <f>O3-C3</f>
        <v>-4.3999999999999986</v>
      </c>
      <c r="T3" s="37">
        <v>452</v>
      </c>
      <c r="U3" s="43">
        <v>168600000</v>
      </c>
      <c r="V3" s="41" t="s">
        <v>1280</v>
      </c>
      <c r="W3" s="41" t="s">
        <v>1281</v>
      </c>
    </row>
    <row r="4" spans="1:23" s="37" customFormat="1" ht="15">
      <c r="A4" s="43">
        <v>144</v>
      </c>
      <c r="B4" s="44" t="str">
        <f>VLOOKUP(A4,[1]Markers!$A$4:$I$255,2,FALSE)</f>
        <v>rs14498744</v>
      </c>
      <c r="C4" s="45">
        <v>-31.34</v>
      </c>
      <c r="D4" s="45">
        <v>6.55</v>
      </c>
      <c r="E4" s="43">
        <v>-4.79</v>
      </c>
      <c r="F4" s="46">
        <v>1.9999999999999999E-6</v>
      </c>
      <c r="G4" s="43" t="s">
        <v>1278</v>
      </c>
      <c r="H4" s="47">
        <f>956/1000</f>
        <v>0.95599999999999996</v>
      </c>
      <c r="I4" s="47">
        <f>939/1000</f>
        <v>0.93899999999999995</v>
      </c>
      <c r="J4" s="44">
        <f>VLOOKUP(A4,[1]Markers!$A$4:$I$255,3,FALSE)</f>
        <v>4</v>
      </c>
      <c r="K4" s="44">
        <f>VLOOKUP(A4,[1]Markers!$A$4:$I$255,4,FALSE)</f>
        <v>82310849</v>
      </c>
      <c r="L4" s="38"/>
      <c r="M4" s="111"/>
      <c r="N4" s="41" t="s">
        <v>1282</v>
      </c>
      <c r="P4" s="42"/>
      <c r="Q4" s="42"/>
      <c r="R4" s="38"/>
      <c r="U4" s="43"/>
      <c r="V4" s="48" t="s">
        <v>1283</v>
      </c>
      <c r="W4" s="41"/>
    </row>
    <row r="5" spans="1:23" s="43" customFormat="1" ht="15">
      <c r="A5" s="43">
        <v>85</v>
      </c>
      <c r="B5" s="44" t="str">
        <f>VLOOKUP(A5,[1]Markers!$A$4:$I$255,2,FALSE)</f>
        <v>rs15158686</v>
      </c>
      <c r="C5" s="45">
        <v>19.010000000000002</v>
      </c>
      <c r="D5" s="45">
        <v>6.34</v>
      </c>
      <c r="E5" s="43">
        <v>3</v>
      </c>
      <c r="F5" s="43">
        <v>2.8E-3</v>
      </c>
      <c r="G5" s="43" t="s">
        <v>1284</v>
      </c>
      <c r="H5" s="47">
        <f>862/1000</f>
        <v>0.86199999999999999</v>
      </c>
      <c r="I5" s="47">
        <f>760/1000</f>
        <v>0.76</v>
      </c>
      <c r="J5" s="44">
        <f>VLOOKUP(A5,[1]Markers!$A$4:$I$255,3,FALSE)</f>
        <v>2</v>
      </c>
      <c r="K5" s="44">
        <f>VLOOKUP(A5,[1]Markers!$A$4:$I$255,4,FALSE)</f>
        <v>148418221</v>
      </c>
      <c r="L5" s="38"/>
      <c r="M5" s="112"/>
      <c r="N5" s="50" t="s">
        <v>1285</v>
      </c>
      <c r="O5" s="49"/>
      <c r="P5" s="42"/>
      <c r="Q5" s="42"/>
      <c r="R5" s="38"/>
      <c r="T5" s="44"/>
      <c r="V5" s="50" t="s">
        <v>1286</v>
      </c>
      <c r="W5" s="50"/>
    </row>
    <row r="6" spans="1:23" s="37" customFormat="1" ht="15">
      <c r="A6" s="37">
        <v>62</v>
      </c>
      <c r="B6" s="37" t="str">
        <f>VLOOKUP(A6,[1]Markers!$A$4:$I$255,2,FALSE)</f>
        <v>GGaluGA149337</v>
      </c>
      <c r="C6" s="38">
        <v>25.75</v>
      </c>
      <c r="D6" s="38">
        <v>7.91</v>
      </c>
      <c r="E6" s="37">
        <v>3.26</v>
      </c>
      <c r="F6" s="37">
        <v>1.1800000000000001E-3</v>
      </c>
      <c r="G6" s="37" t="s">
        <v>1284</v>
      </c>
      <c r="H6" s="40">
        <f>848/1000</f>
        <v>0.84799999999999998</v>
      </c>
      <c r="I6" s="40">
        <f>746/1000</f>
        <v>0.746</v>
      </c>
      <c r="J6" s="37">
        <f>VLOOKUP(A6,[1]Markers!$A$4:$I$255,3,FALSE)</f>
        <v>2</v>
      </c>
      <c r="K6" s="37">
        <f>VLOOKUP(A6,[1]Markers!$A$4:$I$255,4,FALSE)</f>
        <v>60532699</v>
      </c>
      <c r="L6" s="38">
        <f>ABS(U6-K6)/1000000</f>
        <v>5.1326989999999997</v>
      </c>
      <c r="M6" s="111" t="s">
        <v>1372</v>
      </c>
      <c r="N6" s="41" t="s">
        <v>1287</v>
      </c>
      <c r="O6" s="37">
        <v>22.4</v>
      </c>
      <c r="P6" s="42">
        <f>(C6-O6)/O6</f>
        <v>0.14955357142857151</v>
      </c>
      <c r="Q6" s="42">
        <f>P6</f>
        <v>0.14955357142857151</v>
      </c>
      <c r="R6" s="38">
        <f>O6-C6</f>
        <v>-3.3500000000000014</v>
      </c>
      <c r="S6" s="37">
        <v>7.5</v>
      </c>
      <c r="T6" s="37">
        <v>115</v>
      </c>
      <c r="U6" s="43">
        <v>55400000</v>
      </c>
      <c r="V6" s="41"/>
      <c r="W6" s="41" t="s">
        <v>1288</v>
      </c>
    </row>
    <row r="7" spans="1:23" s="37" customFormat="1" ht="45">
      <c r="A7" s="37">
        <v>94</v>
      </c>
      <c r="B7" s="37" t="str">
        <f>VLOOKUP(A7,[1]Markers!$A$4:$I$255,2,FALSE)</f>
        <v>rs15321683</v>
      </c>
      <c r="C7" s="38">
        <v>24.55</v>
      </c>
      <c r="D7" s="38">
        <v>6</v>
      </c>
      <c r="E7" s="37">
        <v>4.09</v>
      </c>
      <c r="F7" s="39">
        <v>4.6999999999999997E-5</v>
      </c>
      <c r="G7" s="37" t="s">
        <v>1278</v>
      </c>
      <c r="H7" s="40">
        <f>726/1000</f>
        <v>0.72599999999999998</v>
      </c>
      <c r="I7" s="40">
        <f>654/1000</f>
        <v>0.65400000000000003</v>
      </c>
      <c r="J7" s="37">
        <f>VLOOKUP(A7,[1]Markers!$A$4:$I$255,3,FALSE)</f>
        <v>3</v>
      </c>
      <c r="K7" s="37">
        <f>VLOOKUP(A7,[1]Markers!$A$4:$I$255,4,FALSE)</f>
        <v>33619052</v>
      </c>
      <c r="L7" s="38">
        <f>ABS(U7-K7)/1000000</f>
        <v>1.9809479999999999</v>
      </c>
      <c r="M7" s="110" t="s">
        <v>1366</v>
      </c>
      <c r="N7" s="41" t="s">
        <v>1290</v>
      </c>
      <c r="O7" s="37">
        <v>27.8</v>
      </c>
      <c r="P7" s="42">
        <f>(C7-O7)/O7</f>
        <v>-0.11690647482014388</v>
      </c>
      <c r="Q7" s="42">
        <f>P7</f>
        <v>-0.11690647482014388</v>
      </c>
      <c r="R7" s="38">
        <f>O7-C7</f>
        <v>3.25</v>
      </c>
      <c r="S7" s="37">
        <v>9.5</v>
      </c>
      <c r="T7" s="37">
        <v>123</v>
      </c>
      <c r="U7" s="43">
        <v>35600000</v>
      </c>
      <c r="V7" s="41"/>
      <c r="W7" s="41" t="s">
        <v>1288</v>
      </c>
    </row>
    <row r="8" spans="1:23" s="43" customFormat="1" ht="15">
      <c r="A8" s="43">
        <v>9</v>
      </c>
      <c r="B8" s="44" t="str">
        <f>VLOOKUP(A8,[1]Markers!$A$4:$I$255,2,FALSE)</f>
        <v>rs13899455</v>
      </c>
      <c r="C8" s="45">
        <v>-22.7</v>
      </c>
      <c r="D8" s="45">
        <v>6.16</v>
      </c>
      <c r="E8" s="43">
        <v>-3.69</v>
      </c>
      <c r="F8" s="43">
        <v>2.4000000000000001E-4</v>
      </c>
      <c r="G8" s="43" t="s">
        <v>1278</v>
      </c>
      <c r="H8" s="47">
        <f>711/1000</f>
        <v>0.71099999999999997</v>
      </c>
      <c r="I8" s="47">
        <f>630/1000</f>
        <v>0.63</v>
      </c>
      <c r="J8" s="44">
        <f>VLOOKUP(A8,[1]Markers!$A$4:$I$255,3,FALSE)</f>
        <v>1</v>
      </c>
      <c r="K8" s="44">
        <f>VLOOKUP(A8,[1]Markers!$A$4:$I$255,4,FALSE)</f>
        <v>87189315</v>
      </c>
      <c r="L8" s="38"/>
      <c r="M8" s="113"/>
      <c r="N8" s="50" t="s">
        <v>1291</v>
      </c>
      <c r="O8" s="49">
        <v>-7.9</v>
      </c>
      <c r="P8" s="42"/>
      <c r="Q8" s="42"/>
      <c r="R8" s="38"/>
      <c r="S8" s="43">
        <v>12.5</v>
      </c>
      <c r="V8" s="50" t="s">
        <v>1292</v>
      </c>
      <c r="W8" s="41" t="s">
        <v>1288</v>
      </c>
    </row>
    <row r="9" spans="1:23" s="37" customFormat="1" ht="15">
      <c r="A9" s="37">
        <v>75</v>
      </c>
      <c r="B9" s="37" t="str">
        <f>VLOOKUP(A9,[1]Markers!$A$4:$I$255,2,FALSE)</f>
        <v>rs15143460</v>
      </c>
      <c r="C9" s="38">
        <v>23.77</v>
      </c>
      <c r="D9" s="38">
        <v>6.94</v>
      </c>
      <c r="E9" s="37">
        <v>3.43</v>
      </c>
      <c r="F9" s="37">
        <v>6.4000000000000005E-4</v>
      </c>
      <c r="G9" s="37" t="s">
        <v>1278</v>
      </c>
      <c r="H9" s="40">
        <f>661/1000</f>
        <v>0.66100000000000003</v>
      </c>
      <c r="I9" s="40">
        <f>538/1000</f>
        <v>0.53800000000000003</v>
      </c>
      <c r="J9" s="37">
        <f>VLOOKUP(A9,[1]Markers!$A$4:$I$255,3,FALSE)</f>
        <v>2</v>
      </c>
      <c r="K9" s="37">
        <f>VLOOKUP(A9,[1]Markers!$A$4:$I$255,4,FALSE)</f>
        <v>112081184</v>
      </c>
      <c r="L9" s="38">
        <f>ABS(U9-K9)/1000000</f>
        <v>0.51881600000000005</v>
      </c>
      <c r="M9" s="111" t="s">
        <v>1323</v>
      </c>
      <c r="N9" s="41" t="s">
        <v>1293</v>
      </c>
      <c r="O9" s="37">
        <v>27.9</v>
      </c>
      <c r="P9" s="42">
        <f>(C9-O9)/O9</f>
        <v>-0.14802867383512541</v>
      </c>
      <c r="Q9" s="42">
        <f>P9</f>
        <v>-0.14802867383512541</v>
      </c>
      <c r="R9" s="38">
        <f>O9-C9</f>
        <v>4.129999999999999</v>
      </c>
      <c r="S9" s="37">
        <v>8.3000000000000007</v>
      </c>
      <c r="T9" s="37">
        <v>253</v>
      </c>
      <c r="U9" s="43">
        <v>112600000</v>
      </c>
      <c r="V9" s="41"/>
      <c r="W9" s="41" t="s">
        <v>1288</v>
      </c>
    </row>
    <row r="10" spans="1:23" s="56" customFormat="1" ht="15">
      <c r="A10" s="51">
        <v>245</v>
      </c>
      <c r="B10" s="52" t="str">
        <f>VLOOKUP(A10,[1]Markers!$A$4:$I$255,2,FALSE)</f>
        <v>rs15205573</v>
      </c>
      <c r="C10" s="53">
        <v>18.45</v>
      </c>
      <c r="D10" s="53">
        <v>6.62</v>
      </c>
      <c r="E10" s="51">
        <v>2.79</v>
      </c>
      <c r="F10" s="51">
        <v>5.4200000000000003E-3</v>
      </c>
      <c r="G10" s="51" t="s">
        <v>1284</v>
      </c>
      <c r="H10" s="54">
        <f>748/1000</f>
        <v>0.748</v>
      </c>
      <c r="I10" s="54">
        <f>490/1000</f>
        <v>0.49</v>
      </c>
      <c r="J10" s="52">
        <f>VLOOKUP(A10,[1]Markers!$A$4:$I$255,3,FALSE)</f>
        <v>23</v>
      </c>
      <c r="K10" s="52">
        <f>VLOOKUP(A10,[1]Markers!$A$4:$I$255,4,FALSE)</f>
        <v>4599103</v>
      </c>
      <c r="L10" s="55"/>
      <c r="M10" s="114"/>
      <c r="N10" s="57" t="s">
        <v>1294</v>
      </c>
      <c r="P10" s="58"/>
      <c r="Q10" s="58"/>
      <c r="R10" s="55"/>
      <c r="U10" s="51"/>
      <c r="V10" s="57" t="s">
        <v>1286</v>
      </c>
      <c r="W10" s="59"/>
    </row>
    <row r="11" spans="1:23" s="65" customFormat="1" ht="15">
      <c r="A11" s="60">
        <v>22</v>
      </c>
      <c r="B11" s="61" t="str">
        <f>VLOOKUP(A11,[1]Markers!$A$4:$I$255,2,FALSE)</f>
        <v>rs15448487</v>
      </c>
      <c r="C11" s="62">
        <v>16.45</v>
      </c>
      <c r="D11" s="62">
        <v>6.77</v>
      </c>
      <c r="E11" s="60">
        <v>2.4300000000000002</v>
      </c>
      <c r="F11" s="60">
        <v>1.5339999999999999E-2</v>
      </c>
      <c r="G11" s="60" t="s">
        <v>1295</v>
      </c>
      <c r="H11" s="63">
        <f>653/1000</f>
        <v>0.65300000000000002</v>
      </c>
      <c r="I11" s="63">
        <f>370/1000</f>
        <v>0.37</v>
      </c>
      <c r="J11" s="61">
        <f>VLOOKUP(A11,[1]Markers!$A$4:$I$255,3,FALSE)</f>
        <v>1</v>
      </c>
      <c r="K11" s="61">
        <f>VLOOKUP(A11,[1]Markers!$A$4:$I$255,4,FALSE)</f>
        <v>141954024</v>
      </c>
      <c r="L11" s="64"/>
      <c r="M11" s="115"/>
      <c r="N11" s="66" t="s">
        <v>1296</v>
      </c>
      <c r="P11" s="67"/>
      <c r="Q11" s="67"/>
      <c r="R11" s="68"/>
      <c r="U11" s="60"/>
      <c r="V11" s="69" t="s">
        <v>1297</v>
      </c>
      <c r="W11" s="70"/>
    </row>
    <row r="12" spans="1:23" s="60" customFormat="1" ht="15">
      <c r="A12" s="60">
        <v>17</v>
      </c>
      <c r="B12" s="61" t="str">
        <f>VLOOKUP(A12,[1]Markers!$A$4:$I$255,2,FALSE)</f>
        <v>rs13942473</v>
      </c>
      <c r="C12" s="62">
        <v>16.5</v>
      </c>
      <c r="D12" s="62">
        <v>7.97</v>
      </c>
      <c r="E12" s="60">
        <v>2.0699999999999998</v>
      </c>
      <c r="F12" s="60">
        <v>3.8719999999999997E-2</v>
      </c>
      <c r="G12" s="60" t="s">
        <v>1295</v>
      </c>
      <c r="H12" s="63">
        <f>590/1000</f>
        <v>0.59</v>
      </c>
      <c r="I12" s="63">
        <f>379/1000</f>
        <v>0.379</v>
      </c>
      <c r="J12" s="61">
        <f>VLOOKUP(A12,[1]Markers!$A$4:$I$255,3,FALSE)</f>
        <v>1</v>
      </c>
      <c r="K12" s="61">
        <f>VLOOKUP(A12,[1]Markers!$A$4:$I$255,4,FALSE)</f>
        <v>132884851</v>
      </c>
      <c r="L12" s="68"/>
      <c r="M12" s="116"/>
      <c r="N12" s="69" t="s">
        <v>1296</v>
      </c>
      <c r="P12" s="67"/>
      <c r="Q12" s="67"/>
      <c r="R12" s="68"/>
      <c r="V12" s="69" t="s">
        <v>1297</v>
      </c>
      <c r="W12" s="69"/>
    </row>
    <row r="13" spans="1:23" s="65" customFormat="1" ht="60">
      <c r="A13" s="65">
        <v>132</v>
      </c>
      <c r="B13" s="65" t="str">
        <f>VLOOKUP(A13,[1]Markers!$A$4:$I$255,2,FALSE)</f>
        <v>rs15560796</v>
      </c>
      <c r="C13" s="68">
        <v>14.46</v>
      </c>
      <c r="D13" s="68">
        <v>6.55</v>
      </c>
      <c r="E13" s="65">
        <v>2.21</v>
      </c>
      <c r="F13" s="65">
        <v>2.7699999999999999E-2</v>
      </c>
      <c r="G13" s="65" t="s">
        <v>1295</v>
      </c>
      <c r="H13" s="71">
        <f>548/1000</f>
        <v>0.54800000000000004</v>
      </c>
      <c r="I13" s="71">
        <f>391/1000</f>
        <v>0.39100000000000001</v>
      </c>
      <c r="J13" s="65">
        <f>VLOOKUP(A13,[1]Markers!$A$4:$I$255,3,FALSE)</f>
        <v>4</v>
      </c>
      <c r="K13" s="65">
        <f>VLOOKUP(A13,[1]Markers!$A$4:$I$255,4,FALSE)</f>
        <v>44822312</v>
      </c>
      <c r="L13" s="68">
        <f>ABS(U13-K13)/1000000</f>
        <v>0.92231200000000002</v>
      </c>
      <c r="M13" s="123" t="s">
        <v>1367</v>
      </c>
      <c r="N13" s="70" t="s">
        <v>1299</v>
      </c>
      <c r="O13" s="65">
        <v>33.1</v>
      </c>
      <c r="P13" s="67">
        <f>(C13-O13)/O13</f>
        <v>-0.56314199395770392</v>
      </c>
      <c r="Q13" s="67">
        <f>P13</f>
        <v>-0.56314199395770392</v>
      </c>
      <c r="R13" s="68">
        <f>O13-C13</f>
        <v>18.64</v>
      </c>
      <c r="S13" s="65">
        <v>10</v>
      </c>
      <c r="T13" s="65">
        <v>151</v>
      </c>
      <c r="U13" s="60">
        <v>43900000</v>
      </c>
      <c r="V13" s="70"/>
      <c r="W13" s="72" t="s">
        <v>1288</v>
      </c>
    </row>
    <row r="14" spans="1:23" s="65" customFormat="1" ht="15">
      <c r="A14" s="65">
        <v>113</v>
      </c>
      <c r="B14" s="65" t="str">
        <f>VLOOKUP(A14,[1]Markers!$A$4:$I$255,2,FALSE)</f>
        <v>GGaluGA246087</v>
      </c>
      <c r="C14" s="68">
        <v>17.829999999999998</v>
      </c>
      <c r="D14" s="68">
        <v>6.63</v>
      </c>
      <c r="E14" s="65">
        <v>2.69</v>
      </c>
      <c r="F14" s="65">
        <v>7.28E-3</v>
      </c>
      <c r="G14" s="65" t="s">
        <v>1284</v>
      </c>
      <c r="H14" s="71">
        <f>514/1000</f>
        <v>0.51400000000000001</v>
      </c>
      <c r="I14" s="71">
        <f>370/1000</f>
        <v>0.37</v>
      </c>
      <c r="J14" s="65">
        <f>VLOOKUP(A14,[1]Markers!$A$4:$I$255,3,FALSE)</f>
        <v>4</v>
      </c>
      <c r="K14" s="65">
        <f>VLOOKUP(A14,[1]Markers!$A$4:$I$255,4,FALSE)</f>
        <v>11718474</v>
      </c>
      <c r="L14" s="68">
        <f>ABS(U14-K14)/1000000</f>
        <v>3.7184740000000001</v>
      </c>
      <c r="M14" s="115" t="s">
        <v>1324</v>
      </c>
      <c r="N14" s="70" t="s">
        <v>1301</v>
      </c>
      <c r="O14" s="65">
        <v>36.299999999999997</v>
      </c>
      <c r="P14" s="67">
        <f>(C14-O14)/O14</f>
        <v>-0.50881542699724513</v>
      </c>
      <c r="Q14" s="67">
        <f>(C14+C18-O14)/O14</f>
        <v>-0.10826446280991736</v>
      </c>
      <c r="R14" s="68">
        <f>O14-(C14+C18)</f>
        <v>3.9299999999999997</v>
      </c>
      <c r="S14" s="65">
        <v>8.3000000000000007</v>
      </c>
      <c r="T14" s="65">
        <v>32</v>
      </c>
      <c r="U14" s="60">
        <v>8000000</v>
      </c>
      <c r="V14" s="70" t="s">
        <v>1302</v>
      </c>
      <c r="W14" s="70"/>
    </row>
    <row r="15" spans="1:23" s="73" customFormat="1" ht="60">
      <c r="A15" s="73">
        <v>102</v>
      </c>
      <c r="B15" s="73" t="str">
        <f>VLOOKUP(A15,[1]Markers!$A$4:$I$255,2,FALSE)</f>
        <v>GGaluGA228961</v>
      </c>
      <c r="C15" s="74">
        <v>15.54</v>
      </c>
      <c r="D15" s="74">
        <v>6.78</v>
      </c>
      <c r="E15" s="73">
        <v>2.29</v>
      </c>
      <c r="F15" s="73">
        <v>2.2210000000000001E-2</v>
      </c>
      <c r="G15" s="73" t="s">
        <v>1295</v>
      </c>
      <c r="H15" s="75">
        <f>466/1000</f>
        <v>0.46600000000000003</v>
      </c>
      <c r="I15" s="75">
        <f>282/1000</f>
        <v>0.28199999999999997</v>
      </c>
      <c r="J15" s="73">
        <f>VLOOKUP(A15,[1]Markers!$A$4:$I$255,3,FALSE)</f>
        <v>3</v>
      </c>
      <c r="K15" s="73">
        <f>VLOOKUP(A15,[1]Markers!$A$4:$I$255,4,FALSE)</f>
        <v>74623469</v>
      </c>
      <c r="L15" s="74">
        <f>ABS(U15-K15)/1000000</f>
        <v>1.8765309999999999</v>
      </c>
      <c r="M15" s="123" t="s">
        <v>1369</v>
      </c>
      <c r="N15" s="72" t="s">
        <v>1303</v>
      </c>
      <c r="P15" s="67"/>
      <c r="Q15" s="76"/>
      <c r="R15" s="74"/>
      <c r="T15" s="73">
        <v>207</v>
      </c>
      <c r="U15" s="73">
        <v>76500000</v>
      </c>
      <c r="V15" s="72" t="s">
        <v>1304</v>
      </c>
      <c r="W15" s="72" t="s">
        <v>1288</v>
      </c>
    </row>
    <row r="16" spans="1:23" s="77" customFormat="1" ht="15">
      <c r="A16" s="77">
        <v>208</v>
      </c>
      <c r="B16" s="77" t="str">
        <f>VLOOKUP(A16,[1]Markers!$A$4:$I$255,2,FALSE)</f>
        <v>rs14059068</v>
      </c>
      <c r="C16" s="78">
        <v>16.62</v>
      </c>
      <c r="D16" s="78">
        <v>6.3</v>
      </c>
      <c r="E16" s="77">
        <v>2.64</v>
      </c>
      <c r="F16" s="77">
        <v>8.5500000000000003E-3</v>
      </c>
      <c r="G16" s="77" t="s">
        <v>1284</v>
      </c>
      <c r="H16" s="79">
        <f>611/1000</f>
        <v>0.61099999999999999</v>
      </c>
      <c r="I16" s="79">
        <f>419/1000</f>
        <v>0.41899999999999998</v>
      </c>
      <c r="J16" s="77">
        <f>VLOOKUP(A16,[1]Markers!$A$4:$I$255,3,FALSE)</f>
        <v>13</v>
      </c>
      <c r="K16" s="77">
        <f>VLOOKUP(A16,[1]Markers!$A$4:$I$255,4,FALSE)</f>
        <v>9967803</v>
      </c>
      <c r="L16" s="78">
        <f>ABS(U16-K16)/1000000</f>
        <v>8.3178029999999996</v>
      </c>
      <c r="M16" s="117" t="s">
        <v>1325</v>
      </c>
      <c r="N16" s="80" t="s">
        <v>1305</v>
      </c>
      <c r="O16" s="77">
        <v>21.5</v>
      </c>
      <c r="P16" s="81"/>
      <c r="Q16" s="81"/>
      <c r="R16" s="82">
        <f>C16-O16</f>
        <v>-4.879999999999999</v>
      </c>
      <c r="S16" s="77">
        <v>7.9</v>
      </c>
      <c r="T16" s="77">
        <v>4</v>
      </c>
      <c r="U16" s="77">
        <v>1650000</v>
      </c>
      <c r="V16" s="80" t="s">
        <v>1306</v>
      </c>
      <c r="W16" s="80" t="s">
        <v>1288</v>
      </c>
    </row>
    <row r="17" spans="1:23" s="83" customFormat="1" ht="15">
      <c r="A17" s="83">
        <v>190</v>
      </c>
      <c r="B17" s="84" t="str">
        <f>VLOOKUP(A17,[1]Markers!$A$4:$I$255,2,FALSE)</f>
        <v>GGaluGA068581</v>
      </c>
      <c r="C17" s="85">
        <v>11.27</v>
      </c>
      <c r="D17" s="85">
        <v>6.43</v>
      </c>
      <c r="E17" s="83">
        <v>1.75</v>
      </c>
      <c r="F17" s="83">
        <v>7.9899999999999999E-2</v>
      </c>
      <c r="G17" s="83" t="s">
        <v>1307</v>
      </c>
      <c r="H17" s="86">
        <f>524/1000</f>
        <v>0.52400000000000002</v>
      </c>
      <c r="I17" s="86">
        <f>354/1000</f>
        <v>0.35399999999999998</v>
      </c>
      <c r="J17" s="84">
        <f>VLOOKUP(A17,[1]Markers!$A$4:$I$255,3,FALSE)</f>
        <v>10</v>
      </c>
      <c r="K17" s="84">
        <f>VLOOKUP(A17,[1]Markers!$A$4:$I$255,4,FALSE)</f>
        <v>8504427</v>
      </c>
      <c r="L17" s="87"/>
      <c r="M17" s="118"/>
      <c r="N17" s="88" t="s">
        <v>1308</v>
      </c>
      <c r="P17" s="81"/>
      <c r="Q17" s="81"/>
      <c r="R17" s="87"/>
      <c r="V17" s="88" t="s">
        <v>1309</v>
      </c>
      <c r="W17" s="88"/>
    </row>
    <row r="18" spans="1:23" s="77" customFormat="1" ht="15">
      <c r="A18" s="77">
        <v>104</v>
      </c>
      <c r="B18" s="77" t="str">
        <f>VLOOKUP(A18,[1]Markers!$A$4:$I$255,2,FALSE)</f>
        <v>rs14417942</v>
      </c>
      <c r="C18" s="78">
        <v>14.54</v>
      </c>
      <c r="D18" s="78">
        <v>6.71</v>
      </c>
      <c r="E18" s="77">
        <v>2.17</v>
      </c>
      <c r="F18" s="77">
        <v>3.048E-2</v>
      </c>
      <c r="G18" s="77" t="s">
        <v>1295</v>
      </c>
      <c r="H18" s="79">
        <f>478/1000</f>
        <v>0.47799999999999998</v>
      </c>
      <c r="I18" s="79">
        <f>309/1000</f>
        <v>0.309</v>
      </c>
      <c r="J18" s="77">
        <f>VLOOKUP(A18,[1]Markers!$A$4:$I$255,3,FALSE)</f>
        <v>4</v>
      </c>
      <c r="K18" s="77">
        <f>VLOOKUP(A18,[1]Markers!$A$4:$I$255,4,FALSE)</f>
        <v>1469998</v>
      </c>
      <c r="L18" s="78">
        <f>ABS(U18-K18)/1000000</f>
        <v>6.5300019999999996</v>
      </c>
      <c r="M18" s="117" t="s">
        <v>1371</v>
      </c>
      <c r="N18" s="80" t="s">
        <v>1310</v>
      </c>
      <c r="O18" s="77">
        <v>36.299999999999997</v>
      </c>
      <c r="P18" s="81">
        <f>(C18-O18)/O18</f>
        <v>-0.59944903581267217</v>
      </c>
      <c r="Q18" s="81"/>
      <c r="R18" s="82">
        <f>C18-O18</f>
        <v>-21.759999999999998</v>
      </c>
      <c r="S18" s="77">
        <v>8.3000000000000007</v>
      </c>
      <c r="T18" s="77">
        <v>32</v>
      </c>
      <c r="U18" s="77">
        <v>8000000</v>
      </c>
      <c r="V18" s="80"/>
      <c r="W18" s="80"/>
    </row>
    <row r="19" spans="1:23" s="89" customFormat="1" ht="15">
      <c r="A19" s="89">
        <v>239</v>
      </c>
      <c r="B19" s="89" t="str">
        <f>VLOOKUP(A19,[1]Markers!$A$4:$I$255,2,FALSE)</f>
        <v>rs16175399</v>
      </c>
      <c r="C19" s="90">
        <v>16.239999999999998</v>
      </c>
      <c r="D19" s="89">
        <v>6.34</v>
      </c>
      <c r="E19" s="89">
        <v>2.56</v>
      </c>
      <c r="F19" s="89">
        <v>1.056E-2</v>
      </c>
      <c r="G19" s="89" t="s">
        <v>1295</v>
      </c>
      <c r="H19" s="91">
        <f>429/1000</f>
        <v>0.42899999999999999</v>
      </c>
      <c r="I19" s="89">
        <f>322/1000</f>
        <v>0.32200000000000001</v>
      </c>
      <c r="J19" s="92">
        <f>VLOOKUP(A19,[1]Markers!$A$4:$I$255,3,FALSE)</f>
        <v>20</v>
      </c>
      <c r="K19" s="92">
        <f>VLOOKUP(A19,[1]Markers!$A$4:$I$255,4,FALSE)</f>
        <v>12812374</v>
      </c>
      <c r="L19" s="93">
        <f>ABS(U19-K19)/1000000</f>
        <v>0.41237400000000002</v>
      </c>
      <c r="M19" s="119" t="s">
        <v>1373</v>
      </c>
      <c r="N19" s="94" t="s">
        <v>1311</v>
      </c>
      <c r="O19" s="89">
        <v>15.2</v>
      </c>
      <c r="P19" s="95">
        <f>(C19-O19)/O19</f>
        <v>6.8421052631578896E-2</v>
      </c>
      <c r="Q19" s="95"/>
      <c r="R19" s="96">
        <f>C19-O19</f>
        <v>1.0399999999999991</v>
      </c>
      <c r="S19" s="89">
        <v>7.8</v>
      </c>
      <c r="T19" s="89">
        <v>68</v>
      </c>
      <c r="U19" s="89">
        <v>12400000</v>
      </c>
      <c r="V19" s="94"/>
      <c r="W19" s="94" t="s">
        <v>1288</v>
      </c>
    </row>
    <row r="20" spans="1:23" s="92" customFormat="1" ht="30">
      <c r="A20" s="89">
        <v>175</v>
      </c>
      <c r="B20" s="89" t="str">
        <f>VLOOKUP(A20,[1]Markers!$A$4:$I$255,2,FALSE)</f>
        <v>rs14622611</v>
      </c>
      <c r="C20" s="90">
        <v>15.93</v>
      </c>
      <c r="D20" s="89">
        <v>6.4</v>
      </c>
      <c r="E20" s="89">
        <v>2.4900000000000002</v>
      </c>
      <c r="F20" s="89">
        <v>1.304E-2</v>
      </c>
      <c r="G20" s="89" t="s">
        <v>1295</v>
      </c>
      <c r="H20" s="91">
        <f>286/1000</f>
        <v>0.28599999999999998</v>
      </c>
      <c r="I20" s="91">
        <f>147/1000</f>
        <v>0.14699999999999999</v>
      </c>
      <c r="J20" s="92">
        <f>VLOOKUP(A20,[1]Markers!$A$4:$I$255,3,FALSE)</f>
        <v>7</v>
      </c>
      <c r="K20" s="92">
        <f>VLOOKUP(A20,[1]Markers!$A$4:$I$255,4,FALSE)</f>
        <v>27830227</v>
      </c>
      <c r="L20" s="93">
        <f>ABS(U20-K20)/1000000</f>
        <v>2.530227</v>
      </c>
      <c r="M20" s="125" t="s">
        <v>1374</v>
      </c>
      <c r="N20" s="94" t="s">
        <v>1312</v>
      </c>
      <c r="O20" s="89">
        <v>39.299999999999997</v>
      </c>
      <c r="P20" s="95">
        <f>(C20-O20)/O20</f>
        <v>-0.59465648854961828</v>
      </c>
      <c r="Q20" s="95"/>
      <c r="R20" s="96">
        <f>C20-O20</f>
        <v>-23.369999999999997</v>
      </c>
      <c r="S20" s="92">
        <v>8</v>
      </c>
      <c r="T20" s="92">
        <v>78</v>
      </c>
      <c r="U20" s="92">
        <v>25300000</v>
      </c>
      <c r="V20" s="97"/>
      <c r="W20" s="97"/>
    </row>
    <row r="21" spans="1:23" ht="15">
      <c r="B21" s="99"/>
    </row>
    <row r="22" spans="1:23">
      <c r="A22" s="102"/>
      <c r="B22" s="98" t="s">
        <v>1313</v>
      </c>
      <c r="P22" s="103"/>
      <c r="Q22" s="103"/>
      <c r="R22" s="103"/>
    </row>
    <row r="23" spans="1:23">
      <c r="A23" s="104"/>
      <c r="B23" s="98" t="s">
        <v>1314</v>
      </c>
      <c r="N23" s="105"/>
      <c r="P23" s="103">
        <f>AVERAGE(P3:P18)</f>
        <v>-0.22959945675137503</v>
      </c>
      <c r="Q23" s="103">
        <f>AVERAGE(Q3:Q18)</f>
        <v>-0.10119936620993754</v>
      </c>
      <c r="R23" s="103"/>
    </row>
    <row r="24" spans="1:23">
      <c r="A24" s="106"/>
      <c r="B24" s="98" t="s">
        <v>1315</v>
      </c>
      <c r="N24" s="105"/>
      <c r="P24" s="103">
        <f>MEDIAN(P3:P18)</f>
        <v>-0.14802867383512541</v>
      </c>
      <c r="Q24" s="103">
        <f>MEDIAN(Q3:Q18)</f>
        <v>-0.11258546881503062</v>
      </c>
      <c r="R24" s="103"/>
    </row>
    <row r="25" spans="1:23">
      <c r="A25" s="107"/>
      <c r="B25" s="98" t="s">
        <v>1316</v>
      </c>
    </row>
    <row r="26" spans="1:23">
      <c r="A26" s="108"/>
      <c r="B26" s="98" t="s">
        <v>1317</v>
      </c>
      <c r="Q26" s="103">
        <f>AVERAGE(Q3:Q9,Q14:Q16)</f>
        <v>-8.8108406603842667E-3</v>
      </c>
    </row>
    <row r="28" spans="1:23" ht="15">
      <c r="A28" s="34" t="s">
        <v>1318</v>
      </c>
      <c r="B28" s="98" t="s">
        <v>1319</v>
      </c>
      <c r="C28" s="98" t="s">
        <v>1320</v>
      </c>
    </row>
    <row r="29" spans="1:23" ht="15">
      <c r="A29" s="98" t="s">
        <v>1289</v>
      </c>
      <c r="B29" s="34">
        <v>123</v>
      </c>
      <c r="C29" s="98">
        <v>61</v>
      </c>
      <c r="E29" s="98" t="s">
        <v>1321</v>
      </c>
      <c r="K29" s="98">
        <v>28</v>
      </c>
      <c r="L29" s="98">
        <v>1</v>
      </c>
      <c r="M29" s="122">
        <v>440</v>
      </c>
    </row>
    <row r="30" spans="1:23" ht="15">
      <c r="A30" s="98" t="s">
        <v>1300</v>
      </c>
      <c r="B30" s="98">
        <v>52</v>
      </c>
      <c r="C30" s="34">
        <v>32</v>
      </c>
      <c r="E30" s="98" t="s">
        <v>1321</v>
      </c>
      <c r="K30" s="98">
        <v>144</v>
      </c>
      <c r="L30" s="98">
        <v>4</v>
      </c>
      <c r="M30" s="122">
        <v>228</v>
      </c>
    </row>
    <row r="31" spans="1:23" ht="15">
      <c r="A31" s="98" t="s">
        <v>1298</v>
      </c>
      <c r="B31" s="34">
        <v>151</v>
      </c>
      <c r="C31" s="98">
        <v>86</v>
      </c>
      <c r="E31" s="98" t="s">
        <v>1321</v>
      </c>
      <c r="K31" s="98">
        <v>85</v>
      </c>
    </row>
    <row r="32" spans="1:23">
      <c r="A32" s="98" t="s">
        <v>1298</v>
      </c>
      <c r="E32" s="98" t="s">
        <v>1322</v>
      </c>
      <c r="K32" s="98">
        <v>62</v>
      </c>
      <c r="L32" s="98">
        <v>2</v>
      </c>
      <c r="M32" s="122">
        <v>70</v>
      </c>
    </row>
    <row r="33" spans="2:23">
      <c r="K33" s="98">
        <v>94</v>
      </c>
      <c r="L33" s="98">
        <v>3</v>
      </c>
      <c r="M33" s="122">
        <v>30</v>
      </c>
    </row>
    <row r="34" spans="2:23">
      <c r="B34" s="109"/>
      <c r="K34" s="98">
        <v>9</v>
      </c>
      <c r="L34" s="98">
        <v>1</v>
      </c>
      <c r="M34" s="122">
        <v>250</v>
      </c>
      <c r="N34" s="98"/>
      <c r="V34" s="98"/>
      <c r="W34" s="98"/>
    </row>
    <row r="35" spans="2:23">
      <c r="K35" s="98">
        <v>75</v>
      </c>
      <c r="L35" s="98">
        <v>2</v>
      </c>
      <c r="M35" s="122">
        <v>113</v>
      </c>
      <c r="N35" s="98"/>
      <c r="V35" s="98"/>
      <c r="W35" s="98"/>
    </row>
    <row r="36" spans="2:23">
      <c r="K36" s="98">
        <v>245</v>
      </c>
      <c r="N36" s="98"/>
      <c r="V36" s="98"/>
      <c r="W36" s="98"/>
    </row>
    <row r="37" spans="2:23">
      <c r="K37" s="98">
        <v>132</v>
      </c>
      <c r="L37" s="98">
        <v>4</v>
      </c>
      <c r="M37" s="122">
        <v>150</v>
      </c>
      <c r="N37" s="98"/>
      <c r="V37" s="98"/>
      <c r="W37" s="98"/>
    </row>
    <row r="38" spans="2:23">
      <c r="K38" s="98">
        <v>113</v>
      </c>
      <c r="L38" s="98">
        <v>4</v>
      </c>
      <c r="M38" s="122">
        <v>38</v>
      </c>
      <c r="N38" s="98"/>
      <c r="V38" s="98"/>
      <c r="W38" s="98"/>
    </row>
    <row r="39" spans="2:23">
      <c r="K39" s="98">
        <v>175</v>
      </c>
      <c r="L39" s="98">
        <v>7</v>
      </c>
      <c r="M39" s="122">
        <v>88</v>
      </c>
      <c r="N39" s="98"/>
      <c r="V39" s="98"/>
      <c r="W39" s="9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H27" sqref="H27"/>
    </sheetView>
  </sheetViews>
  <sheetFormatPr baseColWidth="10" defaultRowHeight="12" x14ac:dyDescent="0"/>
  <cols>
    <col min="1" max="1" width="8.33203125" style="29" bestFit="1" customWidth="1"/>
    <col min="2" max="2" width="3.83203125" style="29" bestFit="1" customWidth="1"/>
    <col min="3" max="3" width="13" style="29" bestFit="1" customWidth="1"/>
    <col min="4" max="4" width="9.1640625" style="29" bestFit="1" customWidth="1"/>
    <col min="5" max="5" width="13.83203125" style="29" bestFit="1" customWidth="1"/>
    <col min="6" max="6" width="13" style="29" bestFit="1" customWidth="1"/>
    <col min="7" max="7" width="13.1640625" style="29" bestFit="1" customWidth="1"/>
    <col min="8" max="8" width="13.83203125" style="29" bestFit="1" customWidth="1"/>
    <col min="9" max="9" width="13" style="29" bestFit="1" customWidth="1"/>
    <col min="10" max="10" width="20.6640625" style="29" customWidth="1"/>
    <col min="11" max="11" width="35.6640625" style="33" customWidth="1"/>
    <col min="12" max="16384" width="10.83203125" style="29"/>
  </cols>
  <sheetData>
    <row r="1" spans="1:12" ht="15">
      <c r="A1" s="28" t="s">
        <v>1194</v>
      </c>
      <c r="B1" s="28"/>
      <c r="C1" s="28"/>
      <c r="D1" s="28"/>
      <c r="E1" s="28"/>
      <c r="F1" s="28"/>
      <c r="G1" s="28"/>
      <c r="H1" s="28"/>
      <c r="I1" s="28"/>
      <c r="J1" s="28"/>
      <c r="K1" s="31"/>
    </row>
    <row r="2" spans="1:12" ht="30">
      <c r="A2" s="28"/>
      <c r="B2" s="28"/>
      <c r="C2" s="28"/>
      <c r="D2" s="28"/>
      <c r="E2" s="176" t="s">
        <v>1251</v>
      </c>
      <c r="F2" s="176"/>
      <c r="G2" s="176"/>
      <c r="H2" s="176"/>
      <c r="I2" s="176"/>
      <c r="J2" s="176"/>
      <c r="K2" s="31" t="s">
        <v>1255</v>
      </c>
    </row>
    <row r="3" spans="1:12" ht="15">
      <c r="A3" s="28" t="s">
        <v>1195</v>
      </c>
      <c r="B3" s="28" t="s">
        <v>1196</v>
      </c>
      <c r="C3" s="28" t="s">
        <v>1197</v>
      </c>
      <c r="D3" s="28" t="s">
        <v>1198</v>
      </c>
      <c r="E3" s="25" t="s">
        <v>1199</v>
      </c>
      <c r="F3" s="28" t="s">
        <v>1197</v>
      </c>
      <c r="G3" s="28" t="s">
        <v>1200</v>
      </c>
      <c r="H3" s="28" t="s">
        <v>1201</v>
      </c>
      <c r="I3" s="28" t="s">
        <v>1197</v>
      </c>
      <c r="J3" s="28" t="s">
        <v>1200</v>
      </c>
      <c r="K3" s="31" t="s">
        <v>1200</v>
      </c>
    </row>
    <row r="4" spans="1:12" ht="15">
      <c r="A4" s="26" t="s">
        <v>1202</v>
      </c>
      <c r="B4" s="28">
        <v>1</v>
      </c>
      <c r="C4" s="28">
        <v>442</v>
      </c>
      <c r="D4" s="28" t="s">
        <v>1203</v>
      </c>
      <c r="E4" s="28" t="s">
        <v>1326</v>
      </c>
      <c r="F4" s="28" t="s">
        <v>1327</v>
      </c>
      <c r="G4" s="28">
        <v>166937022</v>
      </c>
      <c r="H4" s="28" t="s">
        <v>1328</v>
      </c>
      <c r="I4" s="28">
        <v>448</v>
      </c>
      <c r="J4" s="28">
        <v>170231070</v>
      </c>
      <c r="K4" s="31" t="s">
        <v>1252</v>
      </c>
    </row>
    <row r="5" spans="1:12" ht="15">
      <c r="A5" s="28"/>
      <c r="B5" s="28"/>
      <c r="C5" s="28">
        <v>445</v>
      </c>
      <c r="D5" s="28" t="s">
        <v>1211</v>
      </c>
      <c r="E5" s="28"/>
      <c r="F5" s="28"/>
      <c r="G5" s="28"/>
      <c r="H5" s="28"/>
      <c r="I5" s="28"/>
      <c r="J5" s="28"/>
      <c r="K5" s="31"/>
    </row>
    <row r="6" spans="1:12" ht="15">
      <c r="A6" s="28"/>
      <c r="B6" s="28"/>
      <c r="C6" s="28">
        <v>450</v>
      </c>
      <c r="D6" s="28" t="s">
        <v>1223</v>
      </c>
      <c r="E6" s="28" t="s">
        <v>1328</v>
      </c>
      <c r="F6" s="28">
        <v>448</v>
      </c>
      <c r="G6" s="28">
        <v>170231070</v>
      </c>
      <c r="H6" s="28" t="s">
        <v>1329</v>
      </c>
      <c r="I6" s="28" t="s">
        <v>1330</v>
      </c>
      <c r="J6" s="28">
        <v>172735755</v>
      </c>
      <c r="K6" s="31"/>
    </row>
    <row r="7" spans="1:12" ht="15">
      <c r="A7" s="28"/>
      <c r="B7" s="28"/>
      <c r="C7" s="28">
        <v>452</v>
      </c>
      <c r="D7" s="26" t="s">
        <v>1207</v>
      </c>
      <c r="E7" s="28"/>
      <c r="F7" s="28"/>
      <c r="G7" s="28"/>
      <c r="H7" s="28"/>
      <c r="I7" s="28"/>
      <c r="J7" s="28"/>
      <c r="K7" s="31"/>
    </row>
    <row r="8" spans="1:12" ht="15">
      <c r="A8" s="28"/>
      <c r="B8" s="28"/>
      <c r="C8" s="28">
        <v>469</v>
      </c>
      <c r="D8" s="28" t="s">
        <v>1243</v>
      </c>
      <c r="E8" s="28" t="s">
        <v>1331</v>
      </c>
      <c r="F8" s="28" t="s">
        <v>1332</v>
      </c>
      <c r="G8" s="28">
        <v>176041440</v>
      </c>
      <c r="H8" s="28" t="s">
        <v>1333</v>
      </c>
      <c r="I8" s="28" t="s">
        <v>1334</v>
      </c>
      <c r="J8" s="28">
        <v>177605235</v>
      </c>
      <c r="K8" s="31"/>
    </row>
    <row r="9" spans="1:12" ht="15">
      <c r="A9" s="28"/>
      <c r="B9" s="28"/>
      <c r="C9" s="28">
        <v>470</v>
      </c>
      <c r="D9" s="28" t="s">
        <v>1245</v>
      </c>
      <c r="E9" s="28"/>
      <c r="F9" s="28"/>
      <c r="G9" s="28"/>
      <c r="H9" s="28"/>
      <c r="I9" s="28"/>
      <c r="J9" s="28"/>
      <c r="K9" s="31"/>
    </row>
    <row r="10" spans="1:12" ht="15">
      <c r="A10" s="30" t="s">
        <v>1206</v>
      </c>
      <c r="B10" s="28"/>
      <c r="C10" s="28"/>
      <c r="D10" s="28"/>
      <c r="E10" s="28"/>
      <c r="F10" s="28"/>
      <c r="G10" s="28"/>
      <c r="H10" s="28"/>
      <c r="I10" s="28"/>
      <c r="J10" s="28"/>
      <c r="K10" s="31"/>
    </row>
    <row r="11" spans="1:12" ht="15">
      <c r="A11" s="30" t="s">
        <v>1210</v>
      </c>
      <c r="B11" s="28"/>
      <c r="C11" s="28"/>
      <c r="D11" s="28"/>
      <c r="E11" s="28"/>
      <c r="F11" s="28"/>
      <c r="G11" s="28"/>
      <c r="H11" s="28"/>
      <c r="I11" s="28"/>
      <c r="J11" s="28"/>
      <c r="K11" s="31"/>
    </row>
    <row r="12" spans="1:12" ht="21">
      <c r="A12" s="28" t="s">
        <v>1215</v>
      </c>
      <c r="B12" s="28">
        <v>3</v>
      </c>
      <c r="C12" s="28">
        <v>61</v>
      </c>
      <c r="D12" s="28" t="s">
        <v>1245</v>
      </c>
      <c r="E12" s="28" t="s">
        <v>1335</v>
      </c>
      <c r="F12" s="28" t="s">
        <v>1336</v>
      </c>
      <c r="G12" s="28">
        <v>17044035</v>
      </c>
      <c r="H12" s="28" t="s">
        <v>1337</v>
      </c>
      <c r="I12" s="28" t="s">
        <v>1338</v>
      </c>
      <c r="J12" s="28">
        <v>22192676</v>
      </c>
      <c r="K12" s="32" t="s">
        <v>1253</v>
      </c>
    </row>
    <row r="13" spans="1:12" ht="15">
      <c r="A13" s="28"/>
      <c r="B13" s="28"/>
      <c r="C13" s="28">
        <v>61</v>
      </c>
      <c r="D13" s="28" t="s">
        <v>1243</v>
      </c>
      <c r="E13" s="28"/>
      <c r="F13" s="28"/>
      <c r="G13" s="28"/>
      <c r="H13" s="28"/>
      <c r="I13" s="28"/>
      <c r="J13" s="28"/>
      <c r="K13" s="31"/>
    </row>
    <row r="14" spans="1:12" ht="15">
      <c r="A14" s="30" t="s">
        <v>1219</v>
      </c>
      <c r="B14" s="28"/>
      <c r="C14" s="28"/>
      <c r="D14" s="28"/>
      <c r="E14" s="28"/>
      <c r="F14" s="28"/>
      <c r="G14" s="28"/>
      <c r="H14" s="28"/>
      <c r="I14" s="28"/>
      <c r="J14" s="28"/>
      <c r="K14" s="31"/>
    </row>
    <row r="15" spans="1:12" ht="30">
      <c r="A15" s="26" t="s">
        <v>1222</v>
      </c>
      <c r="B15" s="28">
        <v>4</v>
      </c>
      <c r="C15" s="28">
        <v>31</v>
      </c>
      <c r="D15" s="28" t="s">
        <v>1223</v>
      </c>
      <c r="E15" s="28" t="s">
        <v>1339</v>
      </c>
      <c r="F15" s="28" t="s">
        <v>1340</v>
      </c>
      <c r="G15" s="28">
        <v>6697498</v>
      </c>
      <c r="H15" s="28" t="s">
        <v>1341</v>
      </c>
      <c r="I15" s="28" t="s">
        <v>1342</v>
      </c>
      <c r="J15" s="28">
        <v>9307865</v>
      </c>
      <c r="K15" s="31" t="s">
        <v>1256</v>
      </c>
      <c r="L15" s="177" t="s">
        <v>1368</v>
      </c>
    </row>
    <row r="16" spans="1:12" ht="15">
      <c r="A16" s="28"/>
      <c r="B16" s="28"/>
      <c r="C16" s="28">
        <v>33</v>
      </c>
      <c r="D16" s="26" t="s">
        <v>1207</v>
      </c>
      <c r="E16" s="28"/>
      <c r="F16" s="28"/>
      <c r="G16" s="28"/>
      <c r="H16" s="28"/>
      <c r="I16" s="28"/>
      <c r="J16" s="28"/>
      <c r="K16" s="31"/>
      <c r="L16" s="177"/>
    </row>
    <row r="17" spans="1:12" ht="15">
      <c r="A17" s="28"/>
      <c r="B17" s="28"/>
      <c r="C17" s="28">
        <v>32</v>
      </c>
      <c r="D17" s="28" t="s">
        <v>1203</v>
      </c>
      <c r="E17" s="28"/>
      <c r="F17" s="28"/>
      <c r="G17" s="28"/>
      <c r="H17" s="28"/>
      <c r="I17" s="28"/>
      <c r="J17" s="28"/>
      <c r="K17" s="31"/>
      <c r="L17" s="177"/>
    </row>
    <row r="18" spans="1:12" ht="15">
      <c r="A18" s="28"/>
      <c r="B18" s="28"/>
      <c r="C18" s="28">
        <v>32</v>
      </c>
      <c r="D18" s="28" t="s">
        <v>1211</v>
      </c>
      <c r="E18" s="28"/>
      <c r="F18" s="28"/>
      <c r="G18" s="28"/>
      <c r="H18" s="28"/>
      <c r="I18" s="28"/>
      <c r="J18" s="28"/>
      <c r="K18" s="31"/>
      <c r="L18" s="177"/>
    </row>
    <row r="19" spans="1:12" ht="15">
      <c r="A19" s="28"/>
      <c r="B19" s="28"/>
      <c r="C19" s="28">
        <v>34</v>
      </c>
      <c r="D19" s="28" t="s">
        <v>1248</v>
      </c>
      <c r="E19" s="28" t="s">
        <v>1341</v>
      </c>
      <c r="F19" s="28" t="s">
        <v>1342</v>
      </c>
      <c r="G19" s="28">
        <v>9307865</v>
      </c>
      <c r="H19" s="28" t="s">
        <v>1343</v>
      </c>
      <c r="I19" s="28" t="s">
        <v>1344</v>
      </c>
      <c r="J19" s="28">
        <v>11295177</v>
      </c>
      <c r="K19" s="31"/>
      <c r="L19" s="177"/>
    </row>
    <row r="20" spans="1:12" ht="15">
      <c r="A20" s="28"/>
      <c r="B20" s="28"/>
      <c r="C20" s="28">
        <v>34</v>
      </c>
      <c r="D20" s="28" t="s">
        <v>1220</v>
      </c>
      <c r="E20" s="28"/>
      <c r="F20" s="28"/>
      <c r="G20" s="28"/>
      <c r="H20" s="28"/>
      <c r="I20" s="28"/>
      <c r="J20" s="28"/>
      <c r="K20" s="31"/>
      <c r="L20" s="177"/>
    </row>
    <row r="21" spans="1:12" ht="15">
      <c r="A21" s="28"/>
      <c r="B21" s="28"/>
      <c r="C21" s="28">
        <v>34</v>
      </c>
      <c r="D21" s="28" t="s">
        <v>1216</v>
      </c>
      <c r="E21" s="28"/>
      <c r="F21" s="28"/>
      <c r="G21" s="28"/>
      <c r="H21" s="28"/>
      <c r="I21" s="28"/>
      <c r="J21" s="28"/>
      <c r="K21" s="31"/>
      <c r="L21" s="177"/>
    </row>
    <row r="22" spans="1:12" ht="15">
      <c r="A22" s="28" t="s">
        <v>1227</v>
      </c>
      <c r="B22" s="28">
        <v>4</v>
      </c>
      <c r="C22" s="28">
        <v>86</v>
      </c>
      <c r="D22" s="28" t="s">
        <v>1226</v>
      </c>
      <c r="E22" s="28" t="s">
        <v>1345</v>
      </c>
      <c r="F22" s="28" t="s">
        <v>1346</v>
      </c>
      <c r="G22" s="28">
        <v>27859687</v>
      </c>
      <c r="H22" s="28" t="s">
        <v>1347</v>
      </c>
      <c r="I22" s="28" t="s">
        <v>1348</v>
      </c>
      <c r="J22" s="28">
        <v>31407039</v>
      </c>
      <c r="K22" s="31"/>
      <c r="L22" s="177"/>
    </row>
    <row r="23" spans="1:12" ht="15">
      <c r="A23" s="30" t="s">
        <v>1230</v>
      </c>
      <c r="B23" s="28"/>
      <c r="C23" s="28"/>
      <c r="D23" s="28"/>
      <c r="E23" s="28"/>
      <c r="F23" s="28"/>
      <c r="G23" s="28"/>
      <c r="H23" s="28"/>
      <c r="I23" s="28"/>
      <c r="J23" s="28"/>
      <c r="K23" s="31"/>
    </row>
    <row r="24" spans="1:12" ht="15">
      <c r="A24" s="26" t="s">
        <v>1233</v>
      </c>
      <c r="B24" s="28">
        <v>7</v>
      </c>
      <c r="C24" s="28">
        <v>54</v>
      </c>
      <c r="D24" s="28" t="s">
        <v>1249</v>
      </c>
      <c r="E24" s="28" t="s">
        <v>1349</v>
      </c>
      <c r="F24" s="28" t="s">
        <v>1351</v>
      </c>
      <c r="G24" s="28">
        <v>11577470</v>
      </c>
      <c r="H24" s="28" t="s">
        <v>1350</v>
      </c>
      <c r="I24" s="28" t="s">
        <v>1352</v>
      </c>
      <c r="J24" s="28">
        <v>15562014</v>
      </c>
      <c r="K24" s="31" t="s">
        <v>1254</v>
      </c>
    </row>
    <row r="25" spans="1:12" ht="15">
      <c r="A25" s="28"/>
      <c r="B25" s="28"/>
      <c r="C25" s="28">
        <v>55</v>
      </c>
      <c r="D25" s="28" t="s">
        <v>1203</v>
      </c>
      <c r="E25" s="28" t="s">
        <v>1350</v>
      </c>
      <c r="F25" s="28" t="s">
        <v>1352</v>
      </c>
      <c r="G25" s="28">
        <v>15562014</v>
      </c>
      <c r="H25" s="28" t="s">
        <v>1353</v>
      </c>
      <c r="I25" s="28" t="s">
        <v>1354</v>
      </c>
      <c r="J25" s="28">
        <v>18629890</v>
      </c>
      <c r="K25" s="31"/>
    </row>
    <row r="26" spans="1:12" ht="15">
      <c r="A26" s="28"/>
      <c r="B26" s="28"/>
      <c r="C26" s="28">
        <v>55</v>
      </c>
      <c r="D26" s="28" t="s">
        <v>1216</v>
      </c>
      <c r="E26" s="28"/>
      <c r="F26" s="28"/>
      <c r="G26" s="28"/>
      <c r="H26" s="28"/>
      <c r="I26" s="28"/>
      <c r="J26" s="28"/>
      <c r="K26" s="31"/>
    </row>
    <row r="27" spans="1:12" ht="15">
      <c r="A27" s="28"/>
      <c r="B27" s="28"/>
      <c r="C27" s="30">
        <v>76</v>
      </c>
      <c r="D27" s="28" t="s">
        <v>1220</v>
      </c>
      <c r="E27" s="28" t="s">
        <v>940</v>
      </c>
      <c r="F27" s="28" t="s">
        <v>1355</v>
      </c>
      <c r="G27" s="28">
        <v>23258545</v>
      </c>
      <c r="H27" s="28" t="s">
        <v>1356</v>
      </c>
      <c r="I27" s="28" t="s">
        <v>1357</v>
      </c>
      <c r="J27" s="28">
        <v>25922725</v>
      </c>
      <c r="K27" s="31"/>
    </row>
    <row r="28" spans="1:12" ht="15">
      <c r="A28" s="28"/>
      <c r="B28" s="28"/>
      <c r="C28" s="30">
        <v>77</v>
      </c>
      <c r="D28" s="28" t="s">
        <v>1226</v>
      </c>
      <c r="E28" s="28"/>
      <c r="F28" s="28"/>
      <c r="G28" s="28"/>
      <c r="H28" s="28"/>
      <c r="I28" s="28"/>
      <c r="J28" s="28"/>
      <c r="K28" s="31"/>
    </row>
    <row r="29" spans="1:12" ht="15">
      <c r="A29" s="28"/>
      <c r="B29" s="28"/>
      <c r="C29" s="30">
        <v>78</v>
      </c>
      <c r="D29" s="26" t="s">
        <v>1207</v>
      </c>
      <c r="E29" s="28"/>
      <c r="F29" s="28"/>
      <c r="G29" s="28"/>
      <c r="H29" s="28"/>
      <c r="I29" s="28"/>
      <c r="J29" s="28"/>
      <c r="K29" s="31"/>
    </row>
    <row r="30" spans="1:12" ht="15">
      <c r="A30" s="28"/>
      <c r="B30" s="28"/>
      <c r="C30" s="30">
        <v>78</v>
      </c>
      <c r="D30" s="28" t="s">
        <v>1211</v>
      </c>
      <c r="E30" s="28"/>
      <c r="F30" s="28"/>
      <c r="G30" s="28"/>
      <c r="H30" s="28"/>
      <c r="I30" s="28"/>
      <c r="J30" s="28"/>
      <c r="K30" s="31"/>
    </row>
    <row r="31" spans="1:12" ht="15">
      <c r="C31" s="30">
        <v>81</v>
      </c>
      <c r="D31" s="28" t="s">
        <v>1223</v>
      </c>
      <c r="E31" s="28" t="s">
        <v>1356</v>
      </c>
      <c r="F31" s="28" t="s">
        <v>1357</v>
      </c>
      <c r="G31" s="28">
        <v>25922725</v>
      </c>
      <c r="H31" s="28" t="s">
        <v>938</v>
      </c>
      <c r="I31" s="28" t="s">
        <v>1358</v>
      </c>
      <c r="J31" s="28">
        <v>27634077</v>
      </c>
      <c r="K31" s="31"/>
    </row>
    <row r="32" spans="1:12" ht="15">
      <c r="A32" s="30" t="s">
        <v>1236</v>
      </c>
      <c r="B32" s="28"/>
      <c r="C32" s="28"/>
      <c r="D32" s="28"/>
      <c r="E32" s="28"/>
      <c r="F32" s="28"/>
      <c r="G32" s="28"/>
      <c r="H32" s="28"/>
      <c r="I32" s="28"/>
      <c r="J32" s="28"/>
      <c r="K32" s="31"/>
    </row>
    <row r="33" spans="1:11" ht="15">
      <c r="A33" s="30" t="s">
        <v>1239</v>
      </c>
      <c r="B33" s="28"/>
      <c r="C33" s="28"/>
      <c r="D33" s="28"/>
      <c r="E33" s="28"/>
      <c r="F33" s="28"/>
      <c r="G33" s="28"/>
      <c r="H33" s="28"/>
      <c r="I33" s="28"/>
      <c r="J33" s="28"/>
      <c r="K33" s="31"/>
    </row>
    <row r="34" spans="1:11" ht="30">
      <c r="A34" s="28" t="s">
        <v>1242</v>
      </c>
      <c r="B34" s="28">
        <v>20</v>
      </c>
      <c r="C34" s="28">
        <v>46</v>
      </c>
      <c r="D34" s="28" t="s">
        <v>1216</v>
      </c>
      <c r="E34" s="28" t="s">
        <v>1359</v>
      </c>
      <c r="F34" s="28" t="s">
        <v>1360</v>
      </c>
      <c r="G34" s="28">
        <v>7481241</v>
      </c>
      <c r="H34" s="28" t="s">
        <v>1361</v>
      </c>
      <c r="I34" s="28" t="s">
        <v>1362</v>
      </c>
      <c r="J34" s="28">
        <v>8438954</v>
      </c>
      <c r="K34" s="31" t="s">
        <v>1257</v>
      </c>
    </row>
    <row r="35" spans="1:11" ht="15">
      <c r="C35" s="28">
        <v>54</v>
      </c>
      <c r="D35" s="28" t="s">
        <v>1243</v>
      </c>
      <c r="E35" s="28" t="s">
        <v>1361</v>
      </c>
      <c r="F35" s="28" t="s">
        <v>1362</v>
      </c>
      <c r="G35" s="28">
        <v>8438954</v>
      </c>
      <c r="H35" s="28" t="s">
        <v>1363</v>
      </c>
      <c r="I35" s="28">
        <v>65</v>
      </c>
      <c r="J35" s="28">
        <v>11190652</v>
      </c>
      <c r="K35" s="31"/>
    </row>
    <row r="36" spans="1:11" ht="15">
      <c r="A36" s="28"/>
      <c r="B36" s="28"/>
      <c r="C36" s="28">
        <v>54</v>
      </c>
      <c r="D36" s="28" t="s">
        <v>1220</v>
      </c>
      <c r="E36" s="28"/>
      <c r="F36" s="28"/>
      <c r="G36" s="28"/>
      <c r="H36" s="28"/>
      <c r="I36" s="28"/>
      <c r="J36" s="28"/>
      <c r="K36" s="31"/>
    </row>
    <row r="37" spans="1:11" ht="15">
      <c r="A37" s="28"/>
      <c r="B37" s="28"/>
      <c r="C37" s="28">
        <v>55</v>
      </c>
      <c r="D37" s="28" t="s">
        <v>1245</v>
      </c>
      <c r="E37" s="28"/>
      <c r="F37" s="28"/>
      <c r="G37" s="28"/>
      <c r="H37" s="28"/>
      <c r="I37" s="28"/>
      <c r="J37" s="28"/>
      <c r="K37" s="31"/>
    </row>
    <row r="38" spans="1:11" ht="15">
      <c r="A38" s="30" t="s">
        <v>1246</v>
      </c>
      <c r="B38" s="28"/>
      <c r="C38" s="28"/>
      <c r="D38" s="28"/>
      <c r="E38" s="28"/>
      <c r="F38" s="28"/>
      <c r="G38" s="28"/>
      <c r="H38" s="28"/>
      <c r="I38" s="28"/>
      <c r="J38" s="28"/>
      <c r="K38" s="31"/>
    </row>
    <row r="39" spans="1:11" ht="18">
      <c r="A39" s="175" t="s">
        <v>1370</v>
      </c>
      <c r="B39" s="175"/>
      <c r="C39" s="175"/>
      <c r="D39" s="175"/>
      <c r="E39" s="175"/>
      <c r="F39" s="175"/>
      <c r="G39" s="175"/>
      <c r="H39" s="175"/>
      <c r="I39" s="175"/>
      <c r="J39" s="175"/>
      <c r="K39" s="175"/>
    </row>
  </sheetData>
  <sortState ref="A34:K37">
    <sortCondition ref="C34:C37"/>
  </sortState>
  <mergeCells count="3">
    <mergeCell ref="E2:J2"/>
    <mergeCell ref="L15:L22"/>
    <mergeCell ref="A39:K3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A2" sqref="A2:D416"/>
    </sheetView>
  </sheetViews>
  <sheetFormatPr baseColWidth="10" defaultColWidth="8.83203125" defaultRowHeight="12" x14ac:dyDescent="0"/>
  <cols>
    <col min="1" max="1" width="27.5" style="1" customWidth="1"/>
    <col min="2" max="2" width="14.83203125" style="2" customWidth="1"/>
    <col min="3" max="3" width="10.5" style="1" customWidth="1"/>
    <col min="4" max="4" width="15.33203125" style="1" customWidth="1"/>
  </cols>
  <sheetData>
    <row r="1" spans="1:7" ht="21">
      <c r="A1" s="172" t="s">
        <v>777</v>
      </c>
      <c r="B1" s="172"/>
      <c r="C1" s="172"/>
      <c r="D1" s="172"/>
    </row>
    <row r="2" spans="1:7" ht="14" customHeight="1">
      <c r="A2" s="4" t="s">
        <v>770</v>
      </c>
      <c r="B2" s="6" t="s">
        <v>776</v>
      </c>
      <c r="C2" s="5" t="s">
        <v>1</v>
      </c>
      <c r="D2" s="3" t="s">
        <v>0</v>
      </c>
      <c r="E2" t="s">
        <v>1258</v>
      </c>
      <c r="F2" s="5" t="s">
        <v>1</v>
      </c>
      <c r="G2" s="6" t="s">
        <v>776</v>
      </c>
    </row>
    <row r="3" spans="1:7" ht="14" customHeight="1">
      <c r="A3" s="8">
        <v>1</v>
      </c>
      <c r="B3" s="10">
        <v>0.3</v>
      </c>
      <c r="C3" s="9" t="s">
        <v>3</v>
      </c>
      <c r="D3" s="7" t="s">
        <v>2</v>
      </c>
      <c r="E3">
        <v>1</v>
      </c>
      <c r="F3" s="9" t="s">
        <v>3</v>
      </c>
      <c r="G3" s="10">
        <v>0.3</v>
      </c>
    </row>
    <row r="4" spans="1:7" ht="13" customHeight="1">
      <c r="A4" s="12">
        <v>1</v>
      </c>
      <c r="B4" s="14">
        <v>0.7</v>
      </c>
      <c r="C4" s="13" t="s">
        <v>5</v>
      </c>
      <c r="D4" s="11" t="s">
        <v>4</v>
      </c>
      <c r="E4">
        <v>2</v>
      </c>
      <c r="F4" s="13" t="s">
        <v>5</v>
      </c>
      <c r="G4" s="14">
        <v>0.7</v>
      </c>
    </row>
    <row r="5" spans="1:7" ht="13" customHeight="1">
      <c r="A5" s="12">
        <v>1</v>
      </c>
      <c r="B5" s="14">
        <v>2.4</v>
      </c>
      <c r="C5" s="13" t="s">
        <v>8</v>
      </c>
      <c r="D5" s="11" t="s">
        <v>7</v>
      </c>
      <c r="E5">
        <v>3</v>
      </c>
      <c r="F5" s="13" t="s">
        <v>8</v>
      </c>
      <c r="G5" s="14">
        <v>2.4</v>
      </c>
    </row>
    <row r="6" spans="1:7" ht="13" customHeight="1">
      <c r="A6" s="15">
        <v>1</v>
      </c>
      <c r="B6" s="14">
        <v>6.1</v>
      </c>
      <c r="C6" s="13" t="s">
        <v>10</v>
      </c>
      <c r="D6" s="11" t="s">
        <v>9</v>
      </c>
      <c r="E6">
        <v>4</v>
      </c>
      <c r="F6" s="13" t="s">
        <v>10</v>
      </c>
      <c r="G6" s="14">
        <v>6.1</v>
      </c>
    </row>
    <row r="7" spans="1:7" ht="13" customHeight="1">
      <c r="A7" s="15">
        <v>1</v>
      </c>
      <c r="B7" s="14">
        <v>13.8</v>
      </c>
      <c r="C7" s="13" t="s">
        <v>12</v>
      </c>
      <c r="D7" s="11" t="s">
        <v>11</v>
      </c>
      <c r="E7">
        <v>5</v>
      </c>
      <c r="F7" s="13" t="s">
        <v>12</v>
      </c>
      <c r="G7" s="14">
        <v>13.8</v>
      </c>
    </row>
    <row r="8" spans="1:7" ht="13" customHeight="1">
      <c r="A8" s="12">
        <v>1</v>
      </c>
      <c r="B8" s="14">
        <v>15.9</v>
      </c>
      <c r="C8" s="13" t="s">
        <v>14</v>
      </c>
      <c r="D8" s="11" t="s">
        <v>13</v>
      </c>
      <c r="E8">
        <v>6</v>
      </c>
      <c r="F8" s="13" t="s">
        <v>14</v>
      </c>
      <c r="G8" s="14">
        <v>15.9</v>
      </c>
    </row>
    <row r="9" spans="1:7" ht="13" customHeight="1">
      <c r="A9" s="15">
        <v>1</v>
      </c>
      <c r="B9" s="14">
        <v>17.2</v>
      </c>
      <c r="C9" s="13" t="s">
        <v>17</v>
      </c>
      <c r="D9" s="11" t="s">
        <v>16</v>
      </c>
      <c r="E9">
        <v>7</v>
      </c>
      <c r="F9" s="13" t="s">
        <v>17</v>
      </c>
      <c r="G9" s="14">
        <v>17.2</v>
      </c>
    </row>
    <row r="10" spans="1:7" ht="13" customHeight="1">
      <c r="A10" s="15">
        <v>1</v>
      </c>
      <c r="B10" s="14">
        <v>24.6</v>
      </c>
      <c r="C10" s="13" t="s">
        <v>19</v>
      </c>
      <c r="D10" s="11" t="s">
        <v>18</v>
      </c>
      <c r="E10">
        <v>8</v>
      </c>
      <c r="F10" s="13" t="s">
        <v>19</v>
      </c>
      <c r="G10" s="14">
        <v>24.6</v>
      </c>
    </row>
    <row r="11" spans="1:7" ht="13" customHeight="1">
      <c r="A11" s="15">
        <v>1</v>
      </c>
      <c r="B11" s="14">
        <v>29.1</v>
      </c>
      <c r="C11" s="13" t="s">
        <v>21</v>
      </c>
      <c r="D11" s="11" t="s">
        <v>20</v>
      </c>
      <c r="E11">
        <v>9</v>
      </c>
      <c r="F11" s="13" t="s">
        <v>21</v>
      </c>
      <c r="G11" s="14">
        <v>29.1</v>
      </c>
    </row>
    <row r="12" spans="1:7" ht="13" customHeight="1">
      <c r="A12" s="15">
        <v>1</v>
      </c>
      <c r="B12" s="14">
        <v>31.4</v>
      </c>
      <c r="C12" s="13" t="s">
        <v>23</v>
      </c>
      <c r="D12" s="11" t="s">
        <v>22</v>
      </c>
      <c r="E12">
        <v>10</v>
      </c>
      <c r="F12" s="13" t="s">
        <v>23</v>
      </c>
      <c r="G12" s="14">
        <v>31.4</v>
      </c>
    </row>
    <row r="13" spans="1:7" ht="13" customHeight="1">
      <c r="A13" s="15">
        <v>1</v>
      </c>
      <c r="B13" s="14">
        <v>34.9</v>
      </c>
      <c r="C13" s="13" t="s">
        <v>25</v>
      </c>
      <c r="D13" s="11" t="s">
        <v>24</v>
      </c>
      <c r="E13">
        <v>11</v>
      </c>
      <c r="F13" s="13" t="s">
        <v>25</v>
      </c>
      <c r="G13" s="14">
        <v>34.9</v>
      </c>
    </row>
    <row r="14" spans="1:7" ht="13" customHeight="1">
      <c r="A14" s="15">
        <v>1</v>
      </c>
      <c r="B14" s="14">
        <v>38</v>
      </c>
      <c r="C14" s="13" t="s">
        <v>27</v>
      </c>
      <c r="D14" s="11" t="s">
        <v>26</v>
      </c>
      <c r="E14">
        <v>12</v>
      </c>
      <c r="F14" s="13" t="s">
        <v>27</v>
      </c>
      <c r="G14" s="14">
        <v>38</v>
      </c>
    </row>
    <row r="15" spans="1:7" ht="13" customHeight="1">
      <c r="A15" s="15">
        <v>1</v>
      </c>
      <c r="B15" s="14">
        <v>45.1</v>
      </c>
      <c r="C15" s="13" t="s">
        <v>29</v>
      </c>
      <c r="D15" s="11" t="s">
        <v>28</v>
      </c>
      <c r="E15">
        <v>13</v>
      </c>
      <c r="F15" s="13" t="s">
        <v>29</v>
      </c>
      <c r="G15" s="14">
        <v>45.1</v>
      </c>
    </row>
    <row r="16" spans="1:7" ht="13" customHeight="1">
      <c r="A16" s="15">
        <v>1</v>
      </c>
      <c r="B16" s="14">
        <v>47.8</v>
      </c>
      <c r="C16" s="13" t="s">
        <v>32</v>
      </c>
      <c r="D16" s="11" t="s">
        <v>31</v>
      </c>
      <c r="E16">
        <v>14</v>
      </c>
      <c r="F16" s="13" t="s">
        <v>32</v>
      </c>
      <c r="G16" s="14">
        <v>47.8</v>
      </c>
    </row>
    <row r="17" spans="1:7" ht="13" customHeight="1">
      <c r="A17" s="15">
        <v>1</v>
      </c>
      <c r="B17" s="14">
        <v>52.5</v>
      </c>
      <c r="C17" s="13" t="s">
        <v>34</v>
      </c>
      <c r="D17" s="11" t="s">
        <v>33</v>
      </c>
      <c r="E17">
        <v>15</v>
      </c>
      <c r="F17" s="13" t="s">
        <v>34</v>
      </c>
      <c r="G17" s="14">
        <v>52.5</v>
      </c>
    </row>
    <row r="18" spans="1:7" ht="13" customHeight="1">
      <c r="A18" s="15">
        <v>1</v>
      </c>
      <c r="B18" s="14">
        <v>55.3</v>
      </c>
      <c r="C18" s="13" t="s">
        <v>37</v>
      </c>
      <c r="D18" s="11" t="s">
        <v>36</v>
      </c>
      <c r="E18">
        <v>16</v>
      </c>
      <c r="F18" s="13" t="s">
        <v>37</v>
      </c>
      <c r="G18" s="14">
        <v>55.3</v>
      </c>
    </row>
    <row r="19" spans="1:7" ht="13" customHeight="1">
      <c r="A19" s="15">
        <v>1</v>
      </c>
      <c r="B19" s="14">
        <v>57.9</v>
      </c>
      <c r="C19" s="13" t="s">
        <v>39</v>
      </c>
      <c r="D19" s="11" t="s">
        <v>38</v>
      </c>
      <c r="E19">
        <v>17</v>
      </c>
      <c r="F19" s="13" t="s">
        <v>39</v>
      </c>
      <c r="G19" s="14">
        <v>57.9</v>
      </c>
    </row>
    <row r="20" spans="1:7" ht="13" customHeight="1">
      <c r="A20" s="15">
        <v>1</v>
      </c>
      <c r="B20" s="14">
        <v>58.6</v>
      </c>
      <c r="C20" s="13" t="s">
        <v>41</v>
      </c>
      <c r="D20" s="11" t="s">
        <v>40</v>
      </c>
      <c r="E20">
        <v>18</v>
      </c>
      <c r="F20" s="13" t="s">
        <v>41</v>
      </c>
      <c r="G20" s="14">
        <v>58.6</v>
      </c>
    </row>
    <row r="21" spans="1:7" ht="13" customHeight="1">
      <c r="A21" s="15">
        <v>1</v>
      </c>
      <c r="B21" s="14">
        <v>61.8</v>
      </c>
      <c r="C21" s="13" t="s">
        <v>43</v>
      </c>
      <c r="D21" s="11" t="s">
        <v>42</v>
      </c>
      <c r="E21">
        <v>19</v>
      </c>
      <c r="F21" s="13" t="s">
        <v>43</v>
      </c>
      <c r="G21" s="14">
        <v>61.8</v>
      </c>
    </row>
    <row r="22" spans="1:7" ht="13" customHeight="1">
      <c r="A22" s="15">
        <v>1</v>
      </c>
      <c r="B22" s="14">
        <v>65.7</v>
      </c>
      <c r="C22" s="13" t="s">
        <v>46</v>
      </c>
      <c r="D22" s="11" t="s">
        <v>45</v>
      </c>
      <c r="E22">
        <v>20</v>
      </c>
      <c r="F22" s="13" t="s">
        <v>46</v>
      </c>
      <c r="G22" s="14">
        <v>65.7</v>
      </c>
    </row>
    <row r="23" spans="1:7" ht="13" customHeight="1">
      <c r="A23" s="15">
        <v>1</v>
      </c>
      <c r="B23" s="14">
        <v>68.599999999999994</v>
      </c>
      <c r="C23" s="13" t="s">
        <v>48</v>
      </c>
      <c r="D23" s="11" t="s">
        <v>47</v>
      </c>
      <c r="E23">
        <v>21</v>
      </c>
      <c r="F23" s="13" t="s">
        <v>48</v>
      </c>
      <c r="G23" s="14">
        <v>68.599999999999994</v>
      </c>
    </row>
    <row r="24" spans="1:7" ht="13" customHeight="1">
      <c r="A24" s="15">
        <v>1</v>
      </c>
      <c r="B24" s="14">
        <v>71.5</v>
      </c>
      <c r="C24" s="13" t="s">
        <v>50</v>
      </c>
      <c r="D24" s="11" t="s">
        <v>49</v>
      </c>
      <c r="E24">
        <v>22</v>
      </c>
      <c r="F24" s="13" t="s">
        <v>50</v>
      </c>
      <c r="G24" s="14">
        <v>71.5</v>
      </c>
    </row>
    <row r="25" spans="1:7" ht="13" customHeight="1">
      <c r="A25" s="15">
        <v>1</v>
      </c>
      <c r="B25" s="14">
        <v>74</v>
      </c>
      <c r="C25" s="13" t="s">
        <v>52</v>
      </c>
      <c r="D25" s="11" t="s">
        <v>51</v>
      </c>
      <c r="E25">
        <v>23</v>
      </c>
      <c r="F25" s="13" t="s">
        <v>52</v>
      </c>
      <c r="G25" s="14">
        <v>74</v>
      </c>
    </row>
    <row r="26" spans="1:7" ht="13" customHeight="1">
      <c r="A26" s="15">
        <v>1</v>
      </c>
      <c r="B26" s="14">
        <v>74</v>
      </c>
      <c r="C26" s="13" t="s">
        <v>54</v>
      </c>
      <c r="D26" s="11" t="s">
        <v>53</v>
      </c>
      <c r="E26">
        <v>24</v>
      </c>
      <c r="F26" s="13" t="s">
        <v>54</v>
      </c>
      <c r="G26" s="14">
        <v>74</v>
      </c>
    </row>
    <row r="27" spans="1:7" ht="13" customHeight="1">
      <c r="A27" s="15">
        <v>1</v>
      </c>
      <c r="B27" s="14">
        <v>74.2</v>
      </c>
      <c r="C27" s="13" t="s">
        <v>56</v>
      </c>
      <c r="D27" s="11" t="s">
        <v>55</v>
      </c>
      <c r="E27">
        <v>25</v>
      </c>
      <c r="F27" s="13" t="s">
        <v>56</v>
      </c>
      <c r="G27" s="14">
        <v>74.2</v>
      </c>
    </row>
    <row r="28" spans="1:7" ht="13" customHeight="1">
      <c r="A28" s="15">
        <v>1</v>
      </c>
      <c r="B28" s="14">
        <v>74.3</v>
      </c>
      <c r="C28" s="13" t="s">
        <v>59</v>
      </c>
      <c r="D28" s="11" t="s">
        <v>58</v>
      </c>
      <c r="E28">
        <v>26</v>
      </c>
      <c r="F28" s="13" t="s">
        <v>59</v>
      </c>
      <c r="G28" s="14">
        <v>74.3</v>
      </c>
    </row>
    <row r="29" spans="1:7" ht="13" customHeight="1">
      <c r="A29" s="15">
        <v>1</v>
      </c>
      <c r="B29" s="14">
        <v>9.9</v>
      </c>
      <c r="C29" s="13" t="s">
        <v>62</v>
      </c>
      <c r="D29" s="11" t="s">
        <v>61</v>
      </c>
      <c r="E29">
        <v>27</v>
      </c>
      <c r="F29" s="13" t="s">
        <v>62</v>
      </c>
      <c r="G29" s="14">
        <v>9.9</v>
      </c>
    </row>
    <row r="30" spans="1:7" ht="13" customHeight="1">
      <c r="A30" s="15">
        <v>1</v>
      </c>
      <c r="B30" s="14">
        <v>75</v>
      </c>
      <c r="C30" s="13" t="s">
        <v>64</v>
      </c>
      <c r="D30" s="11" t="s">
        <v>63</v>
      </c>
      <c r="E30">
        <v>28</v>
      </c>
      <c r="F30" s="13" t="s">
        <v>64</v>
      </c>
      <c r="G30" s="14">
        <v>75</v>
      </c>
    </row>
    <row r="31" spans="1:7" ht="13" customHeight="1">
      <c r="A31" s="15">
        <v>1</v>
      </c>
      <c r="B31" s="14">
        <v>79</v>
      </c>
      <c r="C31" s="13" t="s">
        <v>67</v>
      </c>
      <c r="D31" s="11" t="s">
        <v>66</v>
      </c>
      <c r="E31">
        <v>29</v>
      </c>
      <c r="F31" s="13" t="s">
        <v>67</v>
      </c>
      <c r="G31" s="14">
        <v>79</v>
      </c>
    </row>
    <row r="32" spans="1:7" ht="13" customHeight="1">
      <c r="A32" s="15">
        <v>1</v>
      </c>
      <c r="B32" s="14">
        <v>79.5</v>
      </c>
      <c r="C32" s="13" t="s">
        <v>69</v>
      </c>
      <c r="D32" s="11" t="s">
        <v>68</v>
      </c>
      <c r="E32">
        <v>30</v>
      </c>
      <c r="F32" s="13" t="s">
        <v>69</v>
      </c>
      <c r="G32" s="14">
        <v>79.5</v>
      </c>
    </row>
    <row r="33" spans="1:7" ht="13" customHeight="1">
      <c r="A33" s="15">
        <v>1</v>
      </c>
      <c r="B33" s="14">
        <v>80.900000000000006</v>
      </c>
      <c r="C33" s="13" t="s">
        <v>71</v>
      </c>
      <c r="D33" s="11" t="s">
        <v>70</v>
      </c>
      <c r="E33">
        <v>31</v>
      </c>
      <c r="F33" s="13" t="s">
        <v>71</v>
      </c>
      <c r="G33" s="14">
        <v>80.900000000000006</v>
      </c>
    </row>
    <row r="34" spans="1:7" ht="13" customHeight="1">
      <c r="A34" s="15">
        <v>1</v>
      </c>
      <c r="B34" s="14">
        <v>81.400000000000006</v>
      </c>
      <c r="C34" s="13" t="s">
        <v>73</v>
      </c>
      <c r="D34" s="11" t="s">
        <v>72</v>
      </c>
      <c r="E34">
        <v>32</v>
      </c>
      <c r="F34" s="13" t="s">
        <v>73</v>
      </c>
      <c r="G34" s="14">
        <v>81.400000000000006</v>
      </c>
    </row>
    <row r="35" spans="1:7" ht="13" customHeight="1">
      <c r="A35" s="15">
        <v>1</v>
      </c>
      <c r="B35" s="14">
        <v>82.3</v>
      </c>
      <c r="C35" s="13" t="s">
        <v>75</v>
      </c>
      <c r="D35" s="11" t="s">
        <v>74</v>
      </c>
      <c r="E35">
        <v>33</v>
      </c>
      <c r="F35" s="13" t="s">
        <v>75</v>
      </c>
      <c r="G35" s="14">
        <v>82.3</v>
      </c>
    </row>
    <row r="36" spans="1:7" ht="13" customHeight="1">
      <c r="A36" s="15">
        <v>1</v>
      </c>
      <c r="B36" s="14">
        <v>86.1</v>
      </c>
      <c r="C36" s="13" t="s">
        <v>77</v>
      </c>
      <c r="D36" s="11" t="s">
        <v>76</v>
      </c>
      <c r="E36">
        <v>34</v>
      </c>
      <c r="F36" s="13" t="s">
        <v>77</v>
      </c>
      <c r="G36" s="14">
        <v>86.1</v>
      </c>
    </row>
    <row r="37" spans="1:7" ht="13" customHeight="1">
      <c r="A37" s="15">
        <v>1</v>
      </c>
      <c r="B37" s="14">
        <v>87.6</v>
      </c>
      <c r="C37" s="13" t="s">
        <v>79</v>
      </c>
      <c r="D37" s="11" t="s">
        <v>78</v>
      </c>
      <c r="E37">
        <v>35</v>
      </c>
      <c r="F37" s="13" t="s">
        <v>79</v>
      </c>
      <c r="G37" s="14">
        <v>87.6</v>
      </c>
    </row>
    <row r="38" spans="1:7" ht="13" customHeight="1">
      <c r="A38" s="15">
        <v>1</v>
      </c>
      <c r="B38" s="14">
        <v>91.6</v>
      </c>
      <c r="C38" s="13" t="s">
        <v>82</v>
      </c>
      <c r="D38" s="11" t="s">
        <v>81</v>
      </c>
      <c r="E38">
        <v>36</v>
      </c>
      <c r="F38" s="13" t="s">
        <v>82</v>
      </c>
      <c r="G38" s="14">
        <v>91.6</v>
      </c>
    </row>
    <row r="39" spans="1:7" ht="13" customHeight="1">
      <c r="A39" s="15">
        <v>1</v>
      </c>
      <c r="B39" s="14">
        <v>92.1</v>
      </c>
      <c r="C39" s="13" t="s">
        <v>84</v>
      </c>
      <c r="D39" s="11" t="s">
        <v>83</v>
      </c>
      <c r="E39">
        <v>37</v>
      </c>
      <c r="F39" s="13" t="s">
        <v>84</v>
      </c>
      <c r="G39" s="14">
        <v>92.1</v>
      </c>
    </row>
    <row r="40" spans="1:7" ht="13" customHeight="1">
      <c r="A40" s="15">
        <v>1</v>
      </c>
      <c r="B40" s="14" t="s">
        <v>87</v>
      </c>
      <c r="C40" s="13" t="s">
        <v>86</v>
      </c>
      <c r="D40" s="11" t="s">
        <v>85</v>
      </c>
      <c r="E40">
        <v>38</v>
      </c>
      <c r="F40" s="13" t="s">
        <v>86</v>
      </c>
      <c r="G40" s="14" t="s">
        <v>87</v>
      </c>
    </row>
    <row r="41" spans="1:7" ht="13" customHeight="1">
      <c r="A41" s="15">
        <v>1</v>
      </c>
      <c r="B41" s="14">
        <v>97.1</v>
      </c>
      <c r="C41" s="13" t="s">
        <v>89</v>
      </c>
      <c r="D41" s="11" t="s">
        <v>88</v>
      </c>
      <c r="E41">
        <v>39</v>
      </c>
      <c r="F41" s="13" t="s">
        <v>89</v>
      </c>
      <c r="G41" s="14">
        <v>97.1</v>
      </c>
    </row>
    <row r="42" spans="1:7" ht="13" customHeight="1">
      <c r="A42" s="15">
        <v>1</v>
      </c>
      <c r="B42" s="14">
        <v>99.6</v>
      </c>
      <c r="C42" s="13" t="s">
        <v>91</v>
      </c>
      <c r="D42" s="11" t="s">
        <v>90</v>
      </c>
      <c r="E42">
        <v>40</v>
      </c>
      <c r="F42" s="13" t="s">
        <v>91</v>
      </c>
      <c r="G42" s="14">
        <v>99.6</v>
      </c>
    </row>
    <row r="43" spans="1:7" ht="13" customHeight="1">
      <c r="A43" s="15">
        <v>1</v>
      </c>
      <c r="B43" s="14">
        <v>104.2</v>
      </c>
      <c r="C43" s="13" t="s">
        <v>93</v>
      </c>
      <c r="D43" s="11" t="s">
        <v>92</v>
      </c>
      <c r="E43">
        <v>41</v>
      </c>
      <c r="F43" s="13" t="s">
        <v>93</v>
      </c>
      <c r="G43" s="14">
        <v>104.2</v>
      </c>
    </row>
    <row r="44" spans="1:7" ht="13" customHeight="1">
      <c r="A44" s="15">
        <v>1</v>
      </c>
      <c r="B44" s="14">
        <v>107.8</v>
      </c>
      <c r="C44" s="13" t="s">
        <v>95</v>
      </c>
      <c r="D44" s="11" t="s">
        <v>94</v>
      </c>
      <c r="E44">
        <v>42</v>
      </c>
      <c r="F44" s="13" t="s">
        <v>95</v>
      </c>
      <c r="G44" s="14">
        <v>107.8</v>
      </c>
    </row>
    <row r="45" spans="1:7" ht="13" customHeight="1">
      <c r="A45" s="15">
        <v>1</v>
      </c>
      <c r="B45" s="14">
        <v>110.5</v>
      </c>
      <c r="C45" s="13" t="s">
        <v>97</v>
      </c>
      <c r="D45" s="11" t="s">
        <v>96</v>
      </c>
      <c r="E45">
        <v>43</v>
      </c>
      <c r="F45" s="13" t="s">
        <v>97</v>
      </c>
      <c r="G45" s="14">
        <v>110.5</v>
      </c>
    </row>
    <row r="46" spans="1:7" ht="13" customHeight="1">
      <c r="A46" s="15">
        <v>1</v>
      </c>
      <c r="B46" s="14">
        <v>111.3</v>
      </c>
      <c r="C46" s="13" t="s">
        <v>99</v>
      </c>
      <c r="D46" s="11" t="s">
        <v>98</v>
      </c>
      <c r="E46">
        <v>44</v>
      </c>
      <c r="F46" s="13" t="s">
        <v>99</v>
      </c>
      <c r="G46" s="14">
        <v>111.3</v>
      </c>
    </row>
    <row r="47" spans="1:7" ht="13" customHeight="1">
      <c r="A47" s="15">
        <v>1</v>
      </c>
      <c r="B47" s="14">
        <v>113.5</v>
      </c>
      <c r="C47" s="13" t="s">
        <v>101</v>
      </c>
      <c r="D47" s="11" t="s">
        <v>100</v>
      </c>
      <c r="E47">
        <v>45</v>
      </c>
      <c r="F47" s="13" t="s">
        <v>101</v>
      </c>
      <c r="G47" s="14">
        <v>113.5</v>
      </c>
    </row>
    <row r="48" spans="1:7" ht="13" customHeight="1">
      <c r="A48" s="15">
        <v>1</v>
      </c>
      <c r="B48" s="14">
        <v>116.9</v>
      </c>
      <c r="C48" s="13" t="s">
        <v>103</v>
      </c>
      <c r="D48" s="11" t="s">
        <v>102</v>
      </c>
      <c r="E48">
        <v>46</v>
      </c>
      <c r="F48" s="13" t="s">
        <v>103</v>
      </c>
      <c r="G48" s="14">
        <v>116.9</v>
      </c>
    </row>
    <row r="49" spans="1:7" ht="13" customHeight="1">
      <c r="A49" s="15">
        <v>1</v>
      </c>
      <c r="B49" s="14">
        <v>122.8</v>
      </c>
      <c r="C49" s="13" t="s">
        <v>105</v>
      </c>
      <c r="D49" s="11" t="s">
        <v>104</v>
      </c>
      <c r="E49">
        <v>47</v>
      </c>
      <c r="F49" s="13" t="s">
        <v>105</v>
      </c>
      <c r="G49" s="14">
        <v>122.8</v>
      </c>
    </row>
    <row r="50" spans="1:7" ht="13" customHeight="1">
      <c r="A50" s="15">
        <v>1</v>
      </c>
      <c r="B50" s="14">
        <v>124.2</v>
      </c>
      <c r="C50" s="13" t="s">
        <v>107</v>
      </c>
      <c r="D50" s="11" t="s">
        <v>106</v>
      </c>
      <c r="E50">
        <v>48</v>
      </c>
      <c r="F50" s="13" t="s">
        <v>107</v>
      </c>
      <c r="G50" s="14">
        <v>124.2</v>
      </c>
    </row>
    <row r="51" spans="1:7" ht="17" customHeight="1">
      <c r="A51" s="15">
        <v>1</v>
      </c>
      <c r="B51" s="14">
        <v>128.69999999999999</v>
      </c>
      <c r="C51" s="13" t="s">
        <v>109</v>
      </c>
      <c r="D51" s="11" t="s">
        <v>108</v>
      </c>
      <c r="E51">
        <v>49</v>
      </c>
      <c r="F51" s="13" t="s">
        <v>109</v>
      </c>
      <c r="G51" s="14">
        <v>128.69999999999999</v>
      </c>
    </row>
    <row r="52" spans="1:7" ht="17" customHeight="1">
      <c r="A52" s="12">
        <v>1</v>
      </c>
      <c r="B52" s="14">
        <v>129.1</v>
      </c>
      <c r="C52" s="13" t="s">
        <v>111</v>
      </c>
      <c r="D52" s="11" t="s">
        <v>110</v>
      </c>
      <c r="E52">
        <v>50</v>
      </c>
      <c r="F52" s="13" t="s">
        <v>111</v>
      </c>
      <c r="G52" s="14">
        <v>129.1</v>
      </c>
    </row>
    <row r="53" spans="1:7" ht="13" customHeight="1">
      <c r="A53" s="15">
        <v>1</v>
      </c>
      <c r="B53" s="14">
        <v>129.30000000000001</v>
      </c>
      <c r="C53" s="13" t="s">
        <v>113</v>
      </c>
      <c r="D53" s="11" t="s">
        <v>112</v>
      </c>
      <c r="E53">
        <v>51</v>
      </c>
      <c r="F53" s="13" t="s">
        <v>113</v>
      </c>
      <c r="G53" s="14">
        <v>129.30000000000001</v>
      </c>
    </row>
    <row r="54" spans="1:7" ht="13" customHeight="1">
      <c r="A54" s="15">
        <v>1</v>
      </c>
      <c r="B54" s="14">
        <v>130.80000000000001</v>
      </c>
      <c r="C54" s="13" t="s">
        <v>115</v>
      </c>
      <c r="D54" s="11" t="s">
        <v>114</v>
      </c>
      <c r="E54">
        <v>52</v>
      </c>
      <c r="F54" s="13" t="s">
        <v>115</v>
      </c>
      <c r="G54" s="14">
        <v>130.80000000000001</v>
      </c>
    </row>
    <row r="55" spans="1:7" ht="13" customHeight="1">
      <c r="A55" s="15">
        <v>1</v>
      </c>
      <c r="B55" s="14">
        <v>134.4</v>
      </c>
      <c r="C55" s="13" t="s">
        <v>117</v>
      </c>
      <c r="D55" s="11" t="s">
        <v>116</v>
      </c>
      <c r="E55">
        <v>53</v>
      </c>
      <c r="F55" s="13" t="s">
        <v>117</v>
      </c>
      <c r="G55" s="14">
        <v>134.4</v>
      </c>
    </row>
    <row r="56" spans="1:7" ht="13" customHeight="1">
      <c r="A56" s="15">
        <v>1</v>
      </c>
      <c r="B56" s="14">
        <v>138</v>
      </c>
      <c r="C56" s="13" t="s">
        <v>119</v>
      </c>
      <c r="D56" s="11" t="s">
        <v>118</v>
      </c>
      <c r="E56">
        <v>54</v>
      </c>
      <c r="F56" s="13" t="s">
        <v>119</v>
      </c>
      <c r="G56" s="14">
        <v>138</v>
      </c>
    </row>
    <row r="57" spans="1:7" ht="13" customHeight="1">
      <c r="A57" s="15">
        <v>1</v>
      </c>
      <c r="B57" s="14">
        <v>143.69999999999999</v>
      </c>
      <c r="C57" s="13" t="s">
        <v>121</v>
      </c>
      <c r="D57" s="11" t="s">
        <v>120</v>
      </c>
      <c r="E57">
        <v>55</v>
      </c>
      <c r="F57" s="13" t="s">
        <v>121</v>
      </c>
      <c r="G57" s="14">
        <v>143.69999999999999</v>
      </c>
    </row>
    <row r="58" spans="1:7" ht="13" customHeight="1">
      <c r="A58" s="15">
        <v>1</v>
      </c>
      <c r="B58" s="14">
        <v>147.80000000000001</v>
      </c>
      <c r="C58" s="13" t="s">
        <v>123</v>
      </c>
      <c r="D58" s="11" t="s">
        <v>122</v>
      </c>
      <c r="E58">
        <v>56</v>
      </c>
      <c r="F58" s="13" t="s">
        <v>123</v>
      </c>
      <c r="G58" s="14">
        <v>147.80000000000001</v>
      </c>
    </row>
    <row r="59" spans="1:7" ht="13" customHeight="1">
      <c r="A59" s="15">
        <v>1</v>
      </c>
      <c r="B59" s="14">
        <v>150.1</v>
      </c>
      <c r="C59" s="13" t="s">
        <v>125</v>
      </c>
      <c r="D59" s="11" t="s">
        <v>124</v>
      </c>
      <c r="E59">
        <v>57</v>
      </c>
      <c r="F59" s="13" t="s">
        <v>125</v>
      </c>
      <c r="G59" s="14">
        <v>150.1</v>
      </c>
    </row>
    <row r="60" spans="1:7" ht="13" customHeight="1">
      <c r="A60" s="15">
        <v>1</v>
      </c>
      <c r="B60" s="14">
        <v>156.9</v>
      </c>
      <c r="C60" s="13" t="s">
        <v>127</v>
      </c>
      <c r="D60" s="11" t="s">
        <v>126</v>
      </c>
      <c r="E60">
        <v>58</v>
      </c>
      <c r="F60" s="13" t="s">
        <v>127</v>
      </c>
      <c r="G60" s="14">
        <v>156.9</v>
      </c>
    </row>
    <row r="61" spans="1:7" ht="13" customHeight="1">
      <c r="A61" s="15">
        <v>1</v>
      </c>
      <c r="B61" s="14">
        <v>157.1</v>
      </c>
      <c r="C61" s="13" t="s">
        <v>129</v>
      </c>
      <c r="D61" s="11" t="s">
        <v>128</v>
      </c>
      <c r="E61">
        <v>59</v>
      </c>
      <c r="F61" s="13" t="s">
        <v>129</v>
      </c>
      <c r="G61" s="14">
        <v>157.1</v>
      </c>
    </row>
    <row r="62" spans="1:7" ht="13" customHeight="1">
      <c r="A62" s="15">
        <v>1</v>
      </c>
      <c r="B62" s="14">
        <v>158.4</v>
      </c>
      <c r="C62" s="13" t="s">
        <v>131</v>
      </c>
      <c r="D62" s="11" t="s">
        <v>130</v>
      </c>
      <c r="E62">
        <v>60</v>
      </c>
      <c r="F62" s="13" t="s">
        <v>131</v>
      </c>
      <c r="G62" s="14">
        <v>158.4</v>
      </c>
    </row>
    <row r="63" spans="1:7" ht="13" customHeight="1">
      <c r="A63" s="15">
        <v>1</v>
      </c>
      <c r="B63" s="14">
        <v>169.1</v>
      </c>
      <c r="C63" s="13" t="s">
        <v>133</v>
      </c>
      <c r="D63" s="11" t="s">
        <v>132</v>
      </c>
      <c r="E63">
        <v>61</v>
      </c>
      <c r="F63" s="13" t="s">
        <v>133</v>
      </c>
      <c r="G63" s="14">
        <v>169.1</v>
      </c>
    </row>
    <row r="64" spans="1:7" ht="13" customHeight="1">
      <c r="A64" s="15">
        <v>1</v>
      </c>
      <c r="B64" s="14">
        <v>171.7</v>
      </c>
      <c r="C64" s="13" t="s">
        <v>135</v>
      </c>
      <c r="D64" s="11" t="s">
        <v>134</v>
      </c>
      <c r="E64">
        <v>62</v>
      </c>
      <c r="F64" s="13" t="s">
        <v>135</v>
      </c>
      <c r="G64" s="14">
        <v>171.7</v>
      </c>
    </row>
    <row r="65" spans="1:7" ht="13" customHeight="1">
      <c r="A65" s="15">
        <v>1</v>
      </c>
      <c r="B65" s="14">
        <v>171.9</v>
      </c>
      <c r="C65" s="13" t="s">
        <v>137</v>
      </c>
      <c r="D65" s="11" t="s">
        <v>136</v>
      </c>
      <c r="E65">
        <v>63</v>
      </c>
      <c r="F65" s="13" t="s">
        <v>137</v>
      </c>
      <c r="G65" s="14">
        <v>171.9</v>
      </c>
    </row>
    <row r="66" spans="1:7" ht="13" customHeight="1">
      <c r="A66" s="15">
        <v>1</v>
      </c>
      <c r="B66" s="14">
        <v>175.2</v>
      </c>
      <c r="C66" s="13" t="s">
        <v>139</v>
      </c>
      <c r="D66" s="11" t="s">
        <v>138</v>
      </c>
      <c r="E66">
        <v>64</v>
      </c>
      <c r="F66" s="13" t="s">
        <v>139</v>
      </c>
      <c r="G66" s="14">
        <v>175.2</v>
      </c>
    </row>
    <row r="67" spans="1:7" ht="13" customHeight="1">
      <c r="A67" s="15">
        <v>1</v>
      </c>
      <c r="B67" s="14">
        <v>177.7</v>
      </c>
      <c r="C67" s="13" t="s">
        <v>141</v>
      </c>
      <c r="D67" s="11" t="s">
        <v>140</v>
      </c>
      <c r="E67">
        <v>65</v>
      </c>
      <c r="F67" s="13" t="s">
        <v>141</v>
      </c>
      <c r="G67" s="14">
        <v>177.7</v>
      </c>
    </row>
    <row r="68" spans="1:7" ht="13" customHeight="1">
      <c r="A68" s="15">
        <v>1</v>
      </c>
      <c r="B68" s="14">
        <v>181.1</v>
      </c>
      <c r="C68" s="13" t="s">
        <v>143</v>
      </c>
      <c r="D68" s="11" t="s">
        <v>142</v>
      </c>
      <c r="E68">
        <v>66</v>
      </c>
      <c r="F68" s="13" t="s">
        <v>143</v>
      </c>
      <c r="G68" s="14">
        <v>181.1</v>
      </c>
    </row>
    <row r="69" spans="1:7" ht="13" customHeight="1">
      <c r="A69" s="15">
        <v>1</v>
      </c>
      <c r="B69" s="14">
        <v>182.7</v>
      </c>
      <c r="C69" s="13" t="s">
        <v>145</v>
      </c>
      <c r="D69" s="11" t="s">
        <v>144</v>
      </c>
      <c r="E69">
        <v>67</v>
      </c>
      <c r="F69" s="13" t="s">
        <v>145</v>
      </c>
      <c r="G69" s="14">
        <v>182.7</v>
      </c>
    </row>
    <row r="70" spans="1:7" ht="13" customHeight="1">
      <c r="A70" s="15">
        <v>1</v>
      </c>
      <c r="B70" s="14" t="s">
        <v>87</v>
      </c>
      <c r="C70" s="13" t="s">
        <v>147</v>
      </c>
      <c r="D70" s="11" t="s">
        <v>146</v>
      </c>
      <c r="E70">
        <v>68</v>
      </c>
      <c r="F70" s="13" t="s">
        <v>147</v>
      </c>
      <c r="G70" s="14" t="s">
        <v>87</v>
      </c>
    </row>
    <row r="71" spans="1:7" ht="13" customHeight="1">
      <c r="A71" s="15">
        <v>1</v>
      </c>
      <c r="B71" s="14">
        <v>189.3</v>
      </c>
      <c r="C71" s="13" t="s">
        <v>149</v>
      </c>
      <c r="D71" s="11" t="s">
        <v>148</v>
      </c>
      <c r="E71">
        <v>69</v>
      </c>
      <c r="F71" s="13" t="s">
        <v>149</v>
      </c>
      <c r="G71" s="14">
        <v>189.3</v>
      </c>
    </row>
    <row r="72" spans="1:7" ht="13" customHeight="1">
      <c r="A72" s="15">
        <v>1</v>
      </c>
      <c r="B72" s="14">
        <v>191.8</v>
      </c>
      <c r="C72" s="13" t="s">
        <v>151</v>
      </c>
      <c r="D72" s="11" t="s">
        <v>150</v>
      </c>
      <c r="E72">
        <v>70</v>
      </c>
      <c r="F72" s="13" t="s">
        <v>151</v>
      </c>
      <c r="G72" s="14">
        <v>191.8</v>
      </c>
    </row>
    <row r="73" spans="1:7" ht="13" customHeight="1">
      <c r="A73" s="15">
        <v>1</v>
      </c>
      <c r="B73" s="14">
        <v>193.3</v>
      </c>
      <c r="C73" s="13" t="s">
        <v>153</v>
      </c>
      <c r="D73" s="11" t="s">
        <v>152</v>
      </c>
      <c r="E73">
        <v>71</v>
      </c>
      <c r="F73" s="13" t="s">
        <v>153</v>
      </c>
      <c r="G73" s="14">
        <v>193.3</v>
      </c>
    </row>
    <row r="74" spans="1:7" ht="13" customHeight="1">
      <c r="A74" s="15">
        <v>1</v>
      </c>
      <c r="B74" s="14">
        <v>195.1</v>
      </c>
      <c r="C74" s="13" t="s">
        <v>155</v>
      </c>
      <c r="D74" s="11" t="s">
        <v>154</v>
      </c>
      <c r="E74">
        <v>72</v>
      </c>
      <c r="F74" s="13" t="s">
        <v>155</v>
      </c>
      <c r="G74" s="14">
        <v>195.1</v>
      </c>
    </row>
    <row r="75" spans="1:7" ht="13" customHeight="1">
      <c r="A75" s="15">
        <v>1</v>
      </c>
      <c r="B75" s="14">
        <v>197.6</v>
      </c>
      <c r="C75" s="13" t="s">
        <v>157</v>
      </c>
      <c r="D75" s="11" t="s">
        <v>156</v>
      </c>
      <c r="E75">
        <v>73</v>
      </c>
      <c r="F75" s="13" t="s">
        <v>157</v>
      </c>
      <c r="G75" s="14">
        <v>197.6</v>
      </c>
    </row>
    <row r="76" spans="1:7" ht="13" customHeight="1">
      <c r="A76" s="15">
        <v>2</v>
      </c>
      <c r="B76" s="14">
        <v>2</v>
      </c>
      <c r="C76" s="13" t="s">
        <v>3</v>
      </c>
      <c r="D76" s="11" t="s">
        <v>158</v>
      </c>
      <c r="E76">
        <v>74</v>
      </c>
      <c r="F76" s="13" t="s">
        <v>3</v>
      </c>
      <c r="G76" s="14">
        <v>2</v>
      </c>
    </row>
    <row r="77" spans="1:7" ht="13" customHeight="1">
      <c r="A77" s="15">
        <v>2</v>
      </c>
      <c r="B77" s="14">
        <v>4.4000000000000004</v>
      </c>
      <c r="C77" s="13" t="s">
        <v>161</v>
      </c>
      <c r="D77" s="11" t="s">
        <v>160</v>
      </c>
      <c r="E77">
        <v>75</v>
      </c>
      <c r="F77" s="13" t="s">
        <v>161</v>
      </c>
      <c r="G77" s="14">
        <v>4.4000000000000004</v>
      </c>
    </row>
    <row r="78" spans="1:7" ht="13" customHeight="1">
      <c r="A78" s="15">
        <v>2</v>
      </c>
      <c r="B78" s="14">
        <v>7</v>
      </c>
      <c r="C78" s="13" t="s">
        <v>164</v>
      </c>
      <c r="D78" s="11" t="s">
        <v>163</v>
      </c>
      <c r="E78">
        <v>76</v>
      </c>
      <c r="F78" s="13" t="s">
        <v>164</v>
      </c>
      <c r="G78" s="14">
        <v>7</v>
      </c>
    </row>
    <row r="79" spans="1:7" ht="13" customHeight="1">
      <c r="A79" s="15">
        <v>2</v>
      </c>
      <c r="B79" s="14">
        <v>8.8000000000000007</v>
      </c>
      <c r="C79" s="13" t="s">
        <v>166</v>
      </c>
      <c r="D79" s="11" t="s">
        <v>165</v>
      </c>
      <c r="E79">
        <v>77</v>
      </c>
      <c r="F79" s="13" t="s">
        <v>166</v>
      </c>
      <c r="G79" s="14">
        <v>8.8000000000000007</v>
      </c>
    </row>
    <row r="80" spans="1:7" ht="13" customHeight="1">
      <c r="A80" s="15">
        <v>2</v>
      </c>
      <c r="B80" s="14">
        <v>11.6</v>
      </c>
      <c r="C80" s="13" t="s">
        <v>168</v>
      </c>
      <c r="D80" s="11" t="s">
        <v>167</v>
      </c>
      <c r="E80">
        <v>78</v>
      </c>
      <c r="F80" s="13" t="s">
        <v>168</v>
      </c>
      <c r="G80" s="14">
        <v>11.6</v>
      </c>
    </row>
    <row r="81" spans="1:7" ht="13" customHeight="1">
      <c r="A81" s="15">
        <v>2</v>
      </c>
      <c r="B81" s="14">
        <v>15.3</v>
      </c>
      <c r="C81" s="13" t="s">
        <v>171</v>
      </c>
      <c r="D81" s="11" t="s">
        <v>170</v>
      </c>
      <c r="E81">
        <v>79</v>
      </c>
      <c r="F81" s="13" t="s">
        <v>171</v>
      </c>
      <c r="G81" s="14">
        <v>15.3</v>
      </c>
    </row>
    <row r="82" spans="1:7" ht="13" customHeight="1">
      <c r="A82" s="15">
        <v>2</v>
      </c>
      <c r="B82" s="14">
        <v>15.7</v>
      </c>
      <c r="C82" s="13" t="s">
        <v>173</v>
      </c>
      <c r="D82" s="11" t="s">
        <v>172</v>
      </c>
      <c r="E82">
        <v>80</v>
      </c>
      <c r="F82" s="13" t="s">
        <v>173</v>
      </c>
      <c r="G82" s="14">
        <v>15.7</v>
      </c>
    </row>
    <row r="83" spans="1:7" ht="13" customHeight="1">
      <c r="A83" s="15">
        <v>2</v>
      </c>
      <c r="B83" s="14">
        <v>19.399999999999999</v>
      </c>
      <c r="C83" s="13" t="s">
        <v>175</v>
      </c>
      <c r="D83" s="11" t="s">
        <v>174</v>
      </c>
      <c r="E83">
        <v>81</v>
      </c>
      <c r="F83" s="13" t="s">
        <v>175</v>
      </c>
      <c r="G83" s="14">
        <v>19.399999999999999</v>
      </c>
    </row>
    <row r="84" spans="1:7" ht="13" customHeight="1">
      <c r="A84" s="15">
        <v>2</v>
      </c>
      <c r="B84" s="14">
        <v>19.399999999999999</v>
      </c>
      <c r="C84" s="13" t="s">
        <v>177</v>
      </c>
      <c r="D84" s="11" t="s">
        <v>176</v>
      </c>
      <c r="E84">
        <v>82</v>
      </c>
      <c r="F84" s="13" t="s">
        <v>177</v>
      </c>
      <c r="G84" s="14">
        <v>19.399999999999999</v>
      </c>
    </row>
    <row r="85" spans="1:7" ht="13" customHeight="1">
      <c r="A85" s="15">
        <v>2</v>
      </c>
      <c r="B85" s="14">
        <v>24.1</v>
      </c>
      <c r="C85" s="13" t="s">
        <v>179</v>
      </c>
      <c r="D85" s="11" t="s">
        <v>178</v>
      </c>
      <c r="E85">
        <v>83</v>
      </c>
      <c r="F85" s="13" t="s">
        <v>179</v>
      </c>
      <c r="G85" s="14">
        <v>24.1</v>
      </c>
    </row>
    <row r="86" spans="1:7" ht="13" customHeight="1">
      <c r="A86" s="15">
        <v>2</v>
      </c>
      <c r="B86" s="14">
        <v>26.9</v>
      </c>
      <c r="C86" s="13" t="s">
        <v>181</v>
      </c>
      <c r="D86" s="11" t="s">
        <v>180</v>
      </c>
      <c r="E86">
        <v>84</v>
      </c>
      <c r="F86" s="13" t="s">
        <v>181</v>
      </c>
      <c r="G86" s="14">
        <v>26.9</v>
      </c>
    </row>
    <row r="87" spans="1:7" ht="13" customHeight="1">
      <c r="A87" s="15">
        <v>2</v>
      </c>
      <c r="B87" s="14">
        <v>32.4</v>
      </c>
      <c r="C87" s="13" t="s">
        <v>183</v>
      </c>
      <c r="D87" s="11" t="s">
        <v>182</v>
      </c>
      <c r="E87">
        <v>85</v>
      </c>
      <c r="F87" s="13" t="s">
        <v>183</v>
      </c>
      <c r="G87" s="14">
        <v>32.4</v>
      </c>
    </row>
    <row r="88" spans="1:7" ht="13" customHeight="1">
      <c r="A88" s="15">
        <v>2</v>
      </c>
      <c r="B88" s="14">
        <v>35</v>
      </c>
      <c r="C88" s="13" t="s">
        <v>186</v>
      </c>
      <c r="D88" s="11" t="s">
        <v>185</v>
      </c>
      <c r="E88">
        <v>86</v>
      </c>
      <c r="F88" s="13" t="s">
        <v>186</v>
      </c>
      <c r="G88" s="14">
        <v>35</v>
      </c>
    </row>
    <row r="89" spans="1:7" ht="13" customHeight="1">
      <c r="A89" s="15">
        <v>2</v>
      </c>
      <c r="B89" s="14">
        <v>37.9</v>
      </c>
      <c r="C89" s="13" t="s">
        <v>189</v>
      </c>
      <c r="D89" s="11" t="s">
        <v>188</v>
      </c>
      <c r="E89">
        <v>87</v>
      </c>
      <c r="F89" s="13" t="s">
        <v>189</v>
      </c>
      <c r="G89" s="14">
        <v>37.9</v>
      </c>
    </row>
    <row r="90" spans="1:7" ht="13" customHeight="1">
      <c r="A90" s="15">
        <v>2</v>
      </c>
      <c r="B90" s="14">
        <v>41.2</v>
      </c>
      <c r="C90" s="13" t="s">
        <v>192</v>
      </c>
      <c r="D90" s="11" t="s">
        <v>191</v>
      </c>
      <c r="E90">
        <v>88</v>
      </c>
      <c r="F90" s="13" t="s">
        <v>192</v>
      </c>
      <c r="G90" s="14">
        <v>41.2</v>
      </c>
    </row>
    <row r="91" spans="1:7" ht="13" customHeight="1">
      <c r="A91" s="15">
        <v>2</v>
      </c>
      <c r="B91" s="14">
        <v>43.4</v>
      </c>
      <c r="C91" s="13" t="s">
        <v>195</v>
      </c>
      <c r="D91" s="11" t="s">
        <v>194</v>
      </c>
      <c r="E91">
        <v>89</v>
      </c>
      <c r="F91" s="13" t="s">
        <v>195</v>
      </c>
      <c r="G91" s="14">
        <v>43.4</v>
      </c>
    </row>
    <row r="92" spans="1:7" ht="13" customHeight="1">
      <c r="A92" s="15">
        <v>2</v>
      </c>
      <c r="B92" s="14">
        <v>47.9</v>
      </c>
      <c r="C92" s="13" t="s">
        <v>197</v>
      </c>
      <c r="D92" s="11" t="s">
        <v>196</v>
      </c>
      <c r="E92">
        <v>90</v>
      </c>
      <c r="F92" s="13" t="s">
        <v>197</v>
      </c>
      <c r="G92" s="14">
        <v>47.9</v>
      </c>
    </row>
    <row r="93" spans="1:7" ht="13" customHeight="1">
      <c r="A93" s="15">
        <v>2</v>
      </c>
      <c r="B93" s="14">
        <v>50.4</v>
      </c>
      <c r="C93" s="13" t="s">
        <v>199</v>
      </c>
      <c r="D93" s="11" t="s">
        <v>198</v>
      </c>
      <c r="E93">
        <v>91</v>
      </c>
      <c r="F93" s="13" t="s">
        <v>199</v>
      </c>
      <c r="G93" s="14">
        <v>50.4</v>
      </c>
    </row>
    <row r="94" spans="1:7" ht="13" customHeight="1">
      <c r="A94" s="15">
        <v>2</v>
      </c>
      <c r="B94" s="14">
        <v>56.1</v>
      </c>
      <c r="C94" s="13" t="s">
        <v>201</v>
      </c>
      <c r="D94" s="11" t="s">
        <v>200</v>
      </c>
      <c r="E94">
        <v>92</v>
      </c>
      <c r="F94" s="13" t="s">
        <v>201</v>
      </c>
      <c r="G94" s="14">
        <v>56.1</v>
      </c>
    </row>
    <row r="95" spans="1:7" ht="13" customHeight="1">
      <c r="A95" s="15">
        <v>2</v>
      </c>
      <c r="B95" s="14">
        <v>59.6</v>
      </c>
      <c r="C95" s="13" t="s">
        <v>203</v>
      </c>
      <c r="D95" s="11" t="s">
        <v>202</v>
      </c>
      <c r="E95">
        <v>93</v>
      </c>
      <c r="F95" s="13" t="s">
        <v>203</v>
      </c>
      <c r="G95" s="14">
        <v>59.6</v>
      </c>
    </row>
    <row r="96" spans="1:7" ht="13" customHeight="1">
      <c r="A96" s="15">
        <v>2</v>
      </c>
      <c r="B96" s="14">
        <v>60.5</v>
      </c>
      <c r="C96" s="13" t="s">
        <v>205</v>
      </c>
      <c r="D96" s="11" t="s">
        <v>204</v>
      </c>
      <c r="E96">
        <v>94</v>
      </c>
      <c r="F96" s="13" t="s">
        <v>205</v>
      </c>
      <c r="G96" s="14">
        <v>60.5</v>
      </c>
    </row>
    <row r="97" spans="1:7" ht="13" customHeight="1">
      <c r="A97" s="15">
        <v>2</v>
      </c>
      <c r="B97" s="14">
        <v>63.4</v>
      </c>
      <c r="C97" s="13" t="s">
        <v>207</v>
      </c>
      <c r="D97" s="11" t="s">
        <v>206</v>
      </c>
      <c r="E97">
        <v>95</v>
      </c>
      <c r="F97" s="13" t="s">
        <v>207</v>
      </c>
      <c r="G97" s="14">
        <v>63.4</v>
      </c>
    </row>
    <row r="98" spans="1:7" ht="13" customHeight="1">
      <c r="A98" s="15">
        <v>2</v>
      </c>
      <c r="B98" s="14">
        <v>65.5</v>
      </c>
      <c r="C98" s="13" t="s">
        <v>209</v>
      </c>
      <c r="D98" s="11" t="s">
        <v>208</v>
      </c>
      <c r="E98">
        <v>96</v>
      </c>
      <c r="F98" s="13" t="s">
        <v>209</v>
      </c>
      <c r="G98" s="14">
        <v>65.5</v>
      </c>
    </row>
    <row r="99" spans="1:7" ht="13" customHeight="1">
      <c r="A99" s="15">
        <v>2</v>
      </c>
      <c r="B99" s="14">
        <v>68.900000000000006</v>
      </c>
      <c r="C99" s="13" t="s">
        <v>212</v>
      </c>
      <c r="D99" s="11" t="s">
        <v>211</v>
      </c>
      <c r="E99">
        <v>97</v>
      </c>
      <c r="F99" s="13" t="s">
        <v>212</v>
      </c>
      <c r="G99" s="14">
        <v>68.900000000000006</v>
      </c>
    </row>
    <row r="100" spans="1:7" ht="13" customHeight="1">
      <c r="A100" s="15">
        <v>2</v>
      </c>
      <c r="B100" s="14">
        <v>71</v>
      </c>
      <c r="C100" s="13" t="s">
        <v>214</v>
      </c>
      <c r="D100" s="11" t="s">
        <v>213</v>
      </c>
      <c r="E100">
        <v>98</v>
      </c>
      <c r="F100" s="13" t="s">
        <v>214</v>
      </c>
      <c r="G100" s="14">
        <v>71</v>
      </c>
    </row>
    <row r="101" spans="1:7" ht="17" customHeight="1">
      <c r="A101" s="15">
        <v>2</v>
      </c>
      <c r="B101" s="14">
        <v>77.5</v>
      </c>
      <c r="C101" s="13" t="s">
        <v>216</v>
      </c>
      <c r="D101" s="11" t="s">
        <v>215</v>
      </c>
      <c r="E101">
        <v>99</v>
      </c>
      <c r="F101" s="13" t="s">
        <v>216</v>
      </c>
      <c r="G101" s="14">
        <v>77.5</v>
      </c>
    </row>
    <row r="102" spans="1:7" ht="17" customHeight="1">
      <c r="A102" s="15">
        <v>2</v>
      </c>
      <c r="B102" s="14">
        <v>80.7</v>
      </c>
      <c r="C102" s="13" t="s">
        <v>219</v>
      </c>
      <c r="D102" s="11" t="s">
        <v>218</v>
      </c>
      <c r="E102">
        <v>100</v>
      </c>
      <c r="F102" s="13" t="s">
        <v>219</v>
      </c>
      <c r="G102" s="14">
        <v>80.7</v>
      </c>
    </row>
    <row r="103" spans="1:7" ht="13" customHeight="1">
      <c r="A103" s="15">
        <v>2</v>
      </c>
      <c r="B103" s="14">
        <v>86.6</v>
      </c>
      <c r="C103" s="13" t="s">
        <v>221</v>
      </c>
      <c r="D103" s="11" t="s">
        <v>220</v>
      </c>
      <c r="E103">
        <v>101</v>
      </c>
      <c r="F103" s="13" t="s">
        <v>221</v>
      </c>
      <c r="G103" s="14">
        <v>86.6</v>
      </c>
    </row>
    <row r="104" spans="1:7" ht="13" customHeight="1">
      <c r="A104" s="15">
        <v>2</v>
      </c>
      <c r="B104" s="14">
        <v>87.2</v>
      </c>
      <c r="C104" s="13" t="s">
        <v>223</v>
      </c>
      <c r="D104" s="11" t="s">
        <v>222</v>
      </c>
      <c r="E104">
        <v>102</v>
      </c>
      <c r="F104" s="13" t="s">
        <v>223</v>
      </c>
      <c r="G104" s="14">
        <v>87.2</v>
      </c>
    </row>
    <row r="105" spans="1:7" ht="13" customHeight="1">
      <c r="A105" s="15">
        <v>2</v>
      </c>
      <c r="B105" s="14">
        <v>91.2</v>
      </c>
      <c r="C105" s="13" t="s">
        <v>225</v>
      </c>
      <c r="D105" s="11" t="s">
        <v>224</v>
      </c>
      <c r="E105">
        <v>103</v>
      </c>
      <c r="F105" s="13" t="s">
        <v>225</v>
      </c>
      <c r="G105" s="14">
        <v>91.2</v>
      </c>
    </row>
    <row r="106" spans="1:7" ht="13" customHeight="1">
      <c r="A106" s="15">
        <v>2</v>
      </c>
      <c r="B106" s="14">
        <v>93.7</v>
      </c>
      <c r="C106" s="13" t="s">
        <v>227</v>
      </c>
      <c r="D106" s="11" t="s">
        <v>226</v>
      </c>
      <c r="E106">
        <v>104</v>
      </c>
      <c r="F106" s="13" t="s">
        <v>227</v>
      </c>
      <c r="G106" s="14">
        <v>93.7</v>
      </c>
    </row>
    <row r="107" spans="1:7" ht="13" customHeight="1">
      <c r="A107" s="15">
        <v>2</v>
      </c>
      <c r="B107" s="14">
        <v>96.1</v>
      </c>
      <c r="C107" s="13" t="s">
        <v>229</v>
      </c>
      <c r="D107" s="11" t="s">
        <v>228</v>
      </c>
      <c r="E107">
        <v>105</v>
      </c>
      <c r="F107" s="13" t="s">
        <v>229</v>
      </c>
      <c r="G107" s="14">
        <v>96.1</v>
      </c>
    </row>
    <row r="108" spans="1:7" ht="13" customHeight="1">
      <c r="A108" s="15">
        <v>2</v>
      </c>
      <c r="B108" s="14">
        <v>100</v>
      </c>
      <c r="C108" s="13" t="s">
        <v>231</v>
      </c>
      <c r="D108" s="11" t="s">
        <v>230</v>
      </c>
      <c r="E108">
        <v>106</v>
      </c>
      <c r="F108" s="13" t="s">
        <v>231</v>
      </c>
      <c r="G108" s="14">
        <v>100</v>
      </c>
    </row>
    <row r="109" spans="1:7" ht="13" customHeight="1">
      <c r="A109" s="15">
        <v>2</v>
      </c>
      <c r="B109" s="14">
        <v>101.6</v>
      </c>
      <c r="C109" s="13" t="s">
        <v>233</v>
      </c>
      <c r="D109" s="11" t="s">
        <v>232</v>
      </c>
      <c r="E109">
        <v>107</v>
      </c>
      <c r="F109" s="13" t="s">
        <v>233</v>
      </c>
      <c r="G109" s="14">
        <v>101.6</v>
      </c>
    </row>
    <row r="110" spans="1:7" ht="13" customHeight="1">
      <c r="A110" s="15">
        <v>2</v>
      </c>
      <c r="B110" s="14">
        <v>102.2</v>
      </c>
      <c r="C110" s="13" t="s">
        <v>235</v>
      </c>
      <c r="D110" s="11" t="s">
        <v>234</v>
      </c>
      <c r="E110">
        <v>108</v>
      </c>
      <c r="F110" s="13" t="s">
        <v>235</v>
      </c>
      <c r="G110" s="14">
        <v>102.2</v>
      </c>
    </row>
    <row r="111" spans="1:7" ht="13" customHeight="1">
      <c r="A111" s="15">
        <v>2</v>
      </c>
      <c r="B111" s="14">
        <v>102.2</v>
      </c>
      <c r="C111" s="13" t="s">
        <v>237</v>
      </c>
      <c r="D111" s="11" t="s">
        <v>236</v>
      </c>
      <c r="E111">
        <v>109</v>
      </c>
      <c r="F111" s="13" t="s">
        <v>237</v>
      </c>
      <c r="G111" s="14">
        <v>102.2</v>
      </c>
    </row>
    <row r="112" spans="1:7" ht="13" customHeight="1">
      <c r="A112" s="15">
        <v>2</v>
      </c>
      <c r="B112" s="14">
        <v>103.3</v>
      </c>
      <c r="C112" s="13" t="s">
        <v>239</v>
      </c>
      <c r="D112" s="11" t="s">
        <v>238</v>
      </c>
      <c r="E112">
        <v>110</v>
      </c>
      <c r="F112" s="13" t="s">
        <v>239</v>
      </c>
      <c r="G112" s="14">
        <v>103.3</v>
      </c>
    </row>
    <row r="113" spans="1:7" ht="13" customHeight="1">
      <c r="A113" s="15">
        <v>2</v>
      </c>
      <c r="B113" s="14">
        <v>108</v>
      </c>
      <c r="C113" s="13" t="s">
        <v>241</v>
      </c>
      <c r="D113" s="11" t="s">
        <v>240</v>
      </c>
      <c r="E113">
        <v>111</v>
      </c>
      <c r="F113" s="13" t="s">
        <v>241</v>
      </c>
      <c r="G113" s="14">
        <v>108</v>
      </c>
    </row>
    <row r="114" spans="1:7" ht="13" customHeight="1">
      <c r="A114" s="15">
        <v>2</v>
      </c>
      <c r="B114" s="14">
        <v>111.1</v>
      </c>
      <c r="C114" s="13" t="s">
        <v>243</v>
      </c>
      <c r="D114" s="11" t="s">
        <v>242</v>
      </c>
      <c r="E114">
        <v>112</v>
      </c>
      <c r="F114" s="13" t="s">
        <v>243</v>
      </c>
      <c r="G114" s="14">
        <v>111.1</v>
      </c>
    </row>
    <row r="115" spans="1:7" ht="13" customHeight="1">
      <c r="A115" s="15">
        <v>2</v>
      </c>
      <c r="B115" s="14">
        <v>112.1</v>
      </c>
      <c r="C115" s="13" t="s">
        <v>245</v>
      </c>
      <c r="D115" s="11" t="s">
        <v>244</v>
      </c>
      <c r="E115">
        <v>113</v>
      </c>
      <c r="F115" s="13" t="s">
        <v>245</v>
      </c>
      <c r="G115" s="14">
        <v>112.1</v>
      </c>
    </row>
    <row r="116" spans="1:7" ht="13" customHeight="1">
      <c r="A116" s="15">
        <v>2</v>
      </c>
      <c r="B116" s="14">
        <v>112.8</v>
      </c>
      <c r="C116" s="13" t="s">
        <v>247</v>
      </c>
      <c r="D116" s="11" t="s">
        <v>246</v>
      </c>
      <c r="E116">
        <v>114</v>
      </c>
      <c r="F116" s="13" t="s">
        <v>247</v>
      </c>
      <c r="G116" s="14">
        <v>112.8</v>
      </c>
    </row>
    <row r="117" spans="1:7" ht="13" customHeight="1">
      <c r="A117" s="15">
        <v>2</v>
      </c>
      <c r="B117" s="14">
        <v>114.7</v>
      </c>
      <c r="C117" s="13" t="s">
        <v>250</v>
      </c>
      <c r="D117" s="11" t="s">
        <v>249</v>
      </c>
      <c r="E117">
        <v>115</v>
      </c>
      <c r="F117" s="13" t="s">
        <v>250</v>
      </c>
      <c r="G117" s="14">
        <v>114.7</v>
      </c>
    </row>
    <row r="118" spans="1:7" ht="13" customHeight="1">
      <c r="A118" s="15">
        <v>2</v>
      </c>
      <c r="B118" s="14">
        <v>114.9</v>
      </c>
      <c r="C118" s="13" t="s">
        <v>252</v>
      </c>
      <c r="D118" s="11" t="s">
        <v>251</v>
      </c>
      <c r="E118">
        <v>116</v>
      </c>
      <c r="F118" s="13" t="s">
        <v>252</v>
      </c>
      <c r="G118" s="14">
        <v>114.9</v>
      </c>
    </row>
    <row r="119" spans="1:7" ht="13" customHeight="1">
      <c r="A119" s="15">
        <v>2</v>
      </c>
      <c r="B119" s="14">
        <v>117.4</v>
      </c>
      <c r="C119" s="13" t="s">
        <v>254</v>
      </c>
      <c r="D119" s="11" t="s">
        <v>253</v>
      </c>
      <c r="E119">
        <v>117</v>
      </c>
      <c r="F119" s="13" t="s">
        <v>254</v>
      </c>
      <c r="G119" s="14">
        <v>117.4</v>
      </c>
    </row>
    <row r="120" spans="1:7" ht="13" customHeight="1">
      <c r="A120" s="15">
        <v>2</v>
      </c>
      <c r="B120" s="14">
        <v>119</v>
      </c>
      <c r="C120" s="13" t="s">
        <v>256</v>
      </c>
      <c r="D120" s="11" t="s">
        <v>255</v>
      </c>
      <c r="E120">
        <v>118</v>
      </c>
      <c r="F120" s="13" t="s">
        <v>256</v>
      </c>
      <c r="G120" s="14">
        <v>119</v>
      </c>
    </row>
    <row r="121" spans="1:7" ht="13" customHeight="1">
      <c r="A121" s="15">
        <v>2</v>
      </c>
      <c r="B121" s="14">
        <v>122.4</v>
      </c>
      <c r="C121" s="13" t="s">
        <v>258</v>
      </c>
      <c r="D121" s="11" t="s">
        <v>257</v>
      </c>
      <c r="E121">
        <v>119</v>
      </c>
      <c r="F121" s="13" t="s">
        <v>258</v>
      </c>
      <c r="G121" s="14">
        <v>122.4</v>
      </c>
    </row>
    <row r="122" spans="1:7" ht="13" customHeight="1">
      <c r="A122" s="15">
        <v>2</v>
      </c>
      <c r="B122" s="14">
        <v>125</v>
      </c>
      <c r="C122" s="13" t="s">
        <v>260</v>
      </c>
      <c r="D122" s="11" t="s">
        <v>259</v>
      </c>
      <c r="E122">
        <v>120</v>
      </c>
      <c r="F122" s="13" t="s">
        <v>260</v>
      </c>
      <c r="G122" s="14">
        <v>125</v>
      </c>
    </row>
    <row r="123" spans="1:7" ht="13" customHeight="1">
      <c r="A123" s="15">
        <v>2</v>
      </c>
      <c r="B123" s="14">
        <v>129.5</v>
      </c>
      <c r="C123" s="13" t="s">
        <v>262</v>
      </c>
      <c r="D123" s="11" t="s">
        <v>261</v>
      </c>
      <c r="E123">
        <v>121</v>
      </c>
      <c r="F123" s="13" t="s">
        <v>262</v>
      </c>
      <c r="G123" s="14">
        <v>129.5</v>
      </c>
    </row>
    <row r="124" spans="1:7" ht="13" customHeight="1">
      <c r="A124" s="15">
        <v>2</v>
      </c>
      <c r="B124" s="14">
        <v>131.9</v>
      </c>
      <c r="C124" s="13" t="s">
        <v>264</v>
      </c>
      <c r="D124" s="11" t="s">
        <v>263</v>
      </c>
      <c r="E124">
        <v>122</v>
      </c>
      <c r="F124" s="13" t="s">
        <v>264</v>
      </c>
      <c r="G124" s="14">
        <v>131.9</v>
      </c>
    </row>
    <row r="125" spans="1:7" ht="13" customHeight="1">
      <c r="A125" s="15">
        <v>2</v>
      </c>
      <c r="B125" s="14" t="s">
        <v>87</v>
      </c>
      <c r="C125" s="13" t="s">
        <v>266</v>
      </c>
      <c r="D125" s="11" t="s">
        <v>265</v>
      </c>
      <c r="E125">
        <v>123</v>
      </c>
      <c r="F125" s="13" t="s">
        <v>266</v>
      </c>
      <c r="G125" s="14" t="s">
        <v>87</v>
      </c>
    </row>
    <row r="126" spans="1:7" ht="13" customHeight="1">
      <c r="A126" s="15">
        <v>2</v>
      </c>
      <c r="B126" s="14">
        <v>135.5</v>
      </c>
      <c r="C126" s="13" t="s">
        <v>268</v>
      </c>
      <c r="D126" s="11" t="s">
        <v>267</v>
      </c>
      <c r="E126">
        <v>124</v>
      </c>
      <c r="F126" s="13" t="s">
        <v>268</v>
      </c>
      <c r="G126" s="14">
        <v>135.5</v>
      </c>
    </row>
    <row r="127" spans="1:7" ht="13" customHeight="1">
      <c r="A127" s="15">
        <v>2</v>
      </c>
      <c r="B127" s="14">
        <v>139.6</v>
      </c>
      <c r="C127" s="13" t="s">
        <v>270</v>
      </c>
      <c r="D127" s="11" t="s">
        <v>269</v>
      </c>
      <c r="E127">
        <v>125</v>
      </c>
      <c r="F127" s="13" t="s">
        <v>270</v>
      </c>
      <c r="G127" s="14">
        <v>139.6</v>
      </c>
    </row>
    <row r="128" spans="1:7" ht="13" customHeight="1">
      <c r="A128" s="15">
        <v>2</v>
      </c>
      <c r="B128" s="14">
        <v>143.80000000000001</v>
      </c>
      <c r="C128" s="13" t="s">
        <v>272</v>
      </c>
      <c r="D128" s="11" t="s">
        <v>271</v>
      </c>
      <c r="E128">
        <v>126</v>
      </c>
      <c r="F128" s="13" t="s">
        <v>272</v>
      </c>
      <c r="G128" s="14">
        <v>143.80000000000001</v>
      </c>
    </row>
    <row r="129" spans="1:7" ht="13" customHeight="1">
      <c r="A129" s="15">
        <v>2</v>
      </c>
      <c r="B129" s="14">
        <v>145.80000000000001</v>
      </c>
      <c r="C129" s="13" t="s">
        <v>274</v>
      </c>
      <c r="D129" s="11" t="s">
        <v>273</v>
      </c>
      <c r="E129">
        <v>127</v>
      </c>
      <c r="F129" s="13" t="s">
        <v>274</v>
      </c>
      <c r="G129" s="14">
        <v>145.80000000000001</v>
      </c>
    </row>
    <row r="130" spans="1:7" ht="13" customHeight="1">
      <c r="A130" s="15">
        <v>2</v>
      </c>
      <c r="B130" s="14">
        <v>149.69999999999999</v>
      </c>
      <c r="C130" s="13" t="s">
        <v>276</v>
      </c>
      <c r="D130" s="11" t="s">
        <v>275</v>
      </c>
      <c r="E130">
        <v>128</v>
      </c>
      <c r="F130" s="13" t="s">
        <v>276</v>
      </c>
      <c r="G130" s="14">
        <v>149.69999999999999</v>
      </c>
    </row>
    <row r="131" spans="1:7" ht="13" customHeight="1">
      <c r="A131" s="15">
        <v>2</v>
      </c>
      <c r="B131" s="14">
        <v>153.30000000000001</v>
      </c>
      <c r="C131" s="13" t="s">
        <v>278</v>
      </c>
      <c r="D131" s="11" t="s">
        <v>277</v>
      </c>
      <c r="E131">
        <v>129</v>
      </c>
      <c r="F131" s="13" t="s">
        <v>278</v>
      </c>
      <c r="G131" s="14">
        <v>153.30000000000001</v>
      </c>
    </row>
    <row r="132" spans="1:7" ht="13" customHeight="1">
      <c r="A132" s="15">
        <v>2</v>
      </c>
      <c r="B132" s="14">
        <v>153.69999999999999</v>
      </c>
      <c r="C132" s="13" t="s">
        <v>280</v>
      </c>
      <c r="D132" s="11" t="s">
        <v>279</v>
      </c>
      <c r="E132">
        <v>130</v>
      </c>
      <c r="F132" s="13" t="s">
        <v>280</v>
      </c>
      <c r="G132" s="14">
        <v>153.69999999999999</v>
      </c>
    </row>
    <row r="133" spans="1:7" ht="13" customHeight="1">
      <c r="A133" s="15">
        <v>2</v>
      </c>
      <c r="B133" s="14">
        <v>154.4</v>
      </c>
      <c r="C133" s="13" t="s">
        <v>282</v>
      </c>
      <c r="D133" s="11" t="s">
        <v>281</v>
      </c>
      <c r="E133">
        <v>131</v>
      </c>
      <c r="F133" s="13" t="s">
        <v>282</v>
      </c>
      <c r="G133" s="14">
        <v>154.4</v>
      </c>
    </row>
    <row r="134" spans="1:7" ht="13" customHeight="1">
      <c r="A134" s="15">
        <v>3</v>
      </c>
      <c r="B134" s="14">
        <v>2.4</v>
      </c>
      <c r="C134" s="13" t="s">
        <v>3</v>
      </c>
      <c r="D134" s="11" t="s">
        <v>283</v>
      </c>
      <c r="E134">
        <v>132</v>
      </c>
      <c r="F134" s="13" t="s">
        <v>3</v>
      </c>
      <c r="G134" s="14">
        <v>2.4</v>
      </c>
    </row>
    <row r="135" spans="1:7" ht="13" customHeight="1">
      <c r="A135" s="15">
        <v>3</v>
      </c>
      <c r="B135" s="14">
        <v>4.5999999999999996</v>
      </c>
      <c r="C135" s="13" t="s">
        <v>285</v>
      </c>
      <c r="D135" s="11" t="s">
        <v>284</v>
      </c>
      <c r="E135">
        <v>133</v>
      </c>
      <c r="F135" s="13" t="s">
        <v>285</v>
      </c>
      <c r="G135" s="14">
        <v>4.5999999999999996</v>
      </c>
    </row>
    <row r="136" spans="1:7" ht="13" customHeight="1">
      <c r="A136" s="15">
        <v>3</v>
      </c>
      <c r="B136" s="14">
        <v>6.6</v>
      </c>
      <c r="C136" s="13" t="s">
        <v>287</v>
      </c>
      <c r="D136" s="11" t="s">
        <v>286</v>
      </c>
      <c r="E136">
        <v>134</v>
      </c>
      <c r="F136" s="13" t="s">
        <v>287</v>
      </c>
      <c r="G136" s="14">
        <v>6.6</v>
      </c>
    </row>
    <row r="137" spans="1:7" ht="13" customHeight="1">
      <c r="A137" s="15">
        <v>3</v>
      </c>
      <c r="B137" s="14">
        <v>9.5</v>
      </c>
      <c r="C137" s="13" t="s">
        <v>289</v>
      </c>
      <c r="D137" s="11" t="s">
        <v>288</v>
      </c>
      <c r="E137">
        <v>135</v>
      </c>
      <c r="F137" s="13" t="s">
        <v>289</v>
      </c>
      <c r="G137" s="14">
        <v>9.5</v>
      </c>
    </row>
    <row r="138" spans="1:7" ht="13" customHeight="1">
      <c r="A138" s="15">
        <v>3</v>
      </c>
      <c r="B138" s="14">
        <v>15</v>
      </c>
      <c r="C138" s="13" t="s">
        <v>291</v>
      </c>
      <c r="D138" s="11" t="s">
        <v>290</v>
      </c>
      <c r="E138">
        <v>136</v>
      </c>
      <c r="F138" s="13" t="s">
        <v>291</v>
      </c>
      <c r="G138" s="14">
        <v>15</v>
      </c>
    </row>
    <row r="139" spans="1:7" ht="13" customHeight="1">
      <c r="A139" s="15">
        <v>3</v>
      </c>
      <c r="B139" s="14">
        <v>18.8</v>
      </c>
      <c r="C139" s="13" t="s">
        <v>294</v>
      </c>
      <c r="D139" s="11" t="s">
        <v>293</v>
      </c>
      <c r="E139">
        <v>137</v>
      </c>
      <c r="F139" s="13" t="s">
        <v>294</v>
      </c>
      <c r="G139" s="14">
        <v>18.8</v>
      </c>
    </row>
    <row r="140" spans="1:7" ht="13" customHeight="1">
      <c r="A140" s="15">
        <v>3</v>
      </c>
      <c r="B140" s="14">
        <v>24</v>
      </c>
      <c r="C140" s="13" t="s">
        <v>217</v>
      </c>
      <c r="D140" s="11" t="s">
        <v>295</v>
      </c>
      <c r="E140">
        <v>138</v>
      </c>
      <c r="F140" s="13" t="s">
        <v>217</v>
      </c>
      <c r="G140" s="14">
        <v>24</v>
      </c>
    </row>
    <row r="141" spans="1:7" ht="13" customHeight="1">
      <c r="A141" s="15">
        <v>3</v>
      </c>
      <c r="B141" s="14">
        <v>24.2</v>
      </c>
      <c r="C141" s="13" t="s">
        <v>297</v>
      </c>
      <c r="D141" s="11" t="s">
        <v>296</v>
      </c>
      <c r="E141">
        <v>139</v>
      </c>
      <c r="F141" s="13" t="s">
        <v>297</v>
      </c>
      <c r="G141" s="14">
        <v>24.2</v>
      </c>
    </row>
    <row r="142" spans="1:7" ht="13" customHeight="1">
      <c r="A142" s="15">
        <v>3</v>
      </c>
      <c r="B142" s="14">
        <v>27.8</v>
      </c>
      <c r="C142" s="13" t="s">
        <v>299</v>
      </c>
      <c r="D142" s="11" t="s">
        <v>298</v>
      </c>
      <c r="E142">
        <v>140</v>
      </c>
      <c r="F142" s="13" t="s">
        <v>299</v>
      </c>
      <c r="G142" s="14">
        <v>27.8</v>
      </c>
    </row>
    <row r="143" spans="1:7" ht="13" customHeight="1">
      <c r="A143" s="15">
        <v>3</v>
      </c>
      <c r="B143" s="14">
        <v>33.700000000000003</v>
      </c>
      <c r="C143" s="13" t="s">
        <v>301</v>
      </c>
      <c r="D143" s="11" t="s">
        <v>300</v>
      </c>
      <c r="E143">
        <v>141</v>
      </c>
      <c r="F143" s="13" t="s">
        <v>301</v>
      </c>
      <c r="G143" s="14">
        <v>33.700000000000003</v>
      </c>
    </row>
    <row r="144" spans="1:7" ht="13" customHeight="1">
      <c r="A144" s="15">
        <v>3</v>
      </c>
      <c r="B144" s="14">
        <v>35.5</v>
      </c>
      <c r="C144" s="13" t="s">
        <v>304</v>
      </c>
      <c r="D144" s="11" t="s">
        <v>303</v>
      </c>
      <c r="E144">
        <v>142</v>
      </c>
      <c r="F144" s="13" t="s">
        <v>304</v>
      </c>
      <c r="G144" s="14">
        <v>35.5</v>
      </c>
    </row>
    <row r="145" spans="1:7" ht="13" customHeight="1">
      <c r="A145" s="15">
        <v>3</v>
      </c>
      <c r="B145" s="14">
        <v>37.6</v>
      </c>
      <c r="C145" s="13" t="s">
        <v>248</v>
      </c>
      <c r="D145" s="11" t="s">
        <v>305</v>
      </c>
      <c r="E145">
        <v>143</v>
      </c>
      <c r="F145" s="13" t="s">
        <v>248</v>
      </c>
      <c r="G145" s="14">
        <v>37.6</v>
      </c>
    </row>
    <row r="146" spans="1:7" ht="13" customHeight="1">
      <c r="A146" s="15">
        <v>3</v>
      </c>
      <c r="B146" s="14">
        <v>37.799999999999997</v>
      </c>
      <c r="C146" s="13" t="s">
        <v>307</v>
      </c>
      <c r="D146" s="11" t="s">
        <v>306</v>
      </c>
      <c r="E146">
        <v>144</v>
      </c>
      <c r="F146" s="13" t="s">
        <v>307</v>
      </c>
      <c r="G146" s="14">
        <v>37.799999999999997</v>
      </c>
    </row>
    <row r="147" spans="1:7" ht="13" customHeight="1">
      <c r="A147" s="15">
        <v>3</v>
      </c>
      <c r="B147" s="14">
        <v>42.4</v>
      </c>
      <c r="C147" s="13" t="s">
        <v>309</v>
      </c>
      <c r="D147" s="11" t="s">
        <v>308</v>
      </c>
      <c r="E147">
        <v>145</v>
      </c>
      <c r="F147" s="13" t="s">
        <v>309</v>
      </c>
      <c r="G147" s="14">
        <v>42.4</v>
      </c>
    </row>
    <row r="148" spans="1:7" ht="13" customHeight="1">
      <c r="A148" s="15">
        <v>3</v>
      </c>
      <c r="B148" s="14">
        <v>45.2</v>
      </c>
      <c r="C148" s="13" t="s">
        <v>311</v>
      </c>
      <c r="D148" s="11" t="s">
        <v>310</v>
      </c>
      <c r="E148">
        <v>146</v>
      </c>
      <c r="F148" s="13" t="s">
        <v>311</v>
      </c>
      <c r="G148" s="14">
        <v>45.2</v>
      </c>
    </row>
    <row r="149" spans="1:7" ht="13" customHeight="1">
      <c r="A149" s="15">
        <v>3</v>
      </c>
      <c r="B149" s="14">
        <v>51.6</v>
      </c>
      <c r="C149" s="13" t="s">
        <v>313</v>
      </c>
      <c r="D149" s="11" t="s">
        <v>312</v>
      </c>
      <c r="E149">
        <v>147</v>
      </c>
      <c r="F149" s="13" t="s">
        <v>313</v>
      </c>
      <c r="G149" s="14">
        <v>51.6</v>
      </c>
    </row>
    <row r="150" spans="1:7" ht="13" customHeight="1">
      <c r="A150" s="15">
        <v>3</v>
      </c>
      <c r="B150" s="14">
        <v>57.1</v>
      </c>
      <c r="C150" s="13" t="s">
        <v>315</v>
      </c>
      <c r="D150" s="11" t="s">
        <v>314</v>
      </c>
      <c r="E150">
        <v>148</v>
      </c>
      <c r="F150" s="13" t="s">
        <v>315</v>
      </c>
      <c r="G150" s="14">
        <v>57.1</v>
      </c>
    </row>
    <row r="151" spans="1:7" ht="17" customHeight="1">
      <c r="A151" s="15">
        <v>3</v>
      </c>
      <c r="B151" s="14">
        <v>60.2</v>
      </c>
      <c r="C151" s="13" t="s">
        <v>317</v>
      </c>
      <c r="D151" s="11" t="s">
        <v>316</v>
      </c>
      <c r="E151">
        <v>149</v>
      </c>
      <c r="F151" s="13" t="s">
        <v>317</v>
      </c>
      <c r="G151" s="14">
        <v>60.2</v>
      </c>
    </row>
    <row r="152" spans="1:7" ht="14" customHeight="1">
      <c r="A152" s="15">
        <v>3</v>
      </c>
      <c r="B152" s="14">
        <v>79.8</v>
      </c>
      <c r="C152" s="13" t="s">
        <v>319</v>
      </c>
      <c r="D152" s="11" t="s">
        <v>318</v>
      </c>
      <c r="E152">
        <v>150</v>
      </c>
      <c r="F152" s="13" t="s">
        <v>319</v>
      </c>
      <c r="G152" s="14">
        <v>79.8</v>
      </c>
    </row>
    <row r="153" spans="1:7" ht="13" customHeight="1">
      <c r="A153" s="15">
        <v>3</v>
      </c>
      <c r="B153" s="14">
        <v>83.4</v>
      </c>
      <c r="C153" s="13" t="s">
        <v>321</v>
      </c>
      <c r="D153" s="11" t="s">
        <v>320</v>
      </c>
      <c r="E153">
        <v>151</v>
      </c>
      <c r="F153" s="13" t="s">
        <v>321</v>
      </c>
      <c r="G153" s="14">
        <v>83.4</v>
      </c>
    </row>
    <row r="154" spans="1:7" ht="13" customHeight="1">
      <c r="A154" s="15">
        <v>3</v>
      </c>
      <c r="B154" s="14">
        <v>87.9</v>
      </c>
      <c r="C154" s="13" t="s">
        <v>323</v>
      </c>
      <c r="D154" s="11" t="s">
        <v>322</v>
      </c>
      <c r="E154">
        <v>152</v>
      </c>
      <c r="F154" s="13" t="s">
        <v>323</v>
      </c>
      <c r="G154" s="14">
        <v>87.9</v>
      </c>
    </row>
    <row r="155" spans="1:7" ht="13" customHeight="1">
      <c r="A155" s="15">
        <v>3</v>
      </c>
      <c r="B155" s="14">
        <v>90.5</v>
      </c>
      <c r="C155" s="13" t="s">
        <v>325</v>
      </c>
      <c r="D155" s="11" t="s">
        <v>324</v>
      </c>
      <c r="E155">
        <v>153</v>
      </c>
      <c r="F155" s="13" t="s">
        <v>325</v>
      </c>
      <c r="G155" s="14">
        <v>90.5</v>
      </c>
    </row>
    <row r="156" spans="1:7" ht="13" customHeight="1">
      <c r="A156" s="15">
        <v>3</v>
      </c>
      <c r="B156" s="14">
        <v>92.9</v>
      </c>
      <c r="C156" s="13" t="s">
        <v>327</v>
      </c>
      <c r="D156" s="11" t="s">
        <v>326</v>
      </c>
      <c r="E156">
        <v>154</v>
      </c>
      <c r="F156" s="13" t="s">
        <v>327</v>
      </c>
      <c r="G156" s="14">
        <v>92.9</v>
      </c>
    </row>
    <row r="157" spans="1:7" ht="13" customHeight="1">
      <c r="A157" s="15">
        <v>3</v>
      </c>
      <c r="B157" s="14">
        <v>96.8</v>
      </c>
      <c r="C157" s="13" t="s">
        <v>329</v>
      </c>
      <c r="D157" s="11" t="s">
        <v>328</v>
      </c>
      <c r="E157">
        <v>155</v>
      </c>
      <c r="F157" s="13" t="s">
        <v>329</v>
      </c>
      <c r="G157" s="14">
        <v>96.8</v>
      </c>
    </row>
    <row r="158" spans="1:7" ht="13" customHeight="1">
      <c r="A158" s="15">
        <v>3</v>
      </c>
      <c r="B158" s="14">
        <v>100.1</v>
      </c>
      <c r="C158" s="13" t="s">
        <v>331</v>
      </c>
      <c r="D158" s="11" t="s">
        <v>330</v>
      </c>
      <c r="E158">
        <v>156</v>
      </c>
      <c r="F158" s="13" t="s">
        <v>331</v>
      </c>
      <c r="G158" s="14">
        <v>100.1</v>
      </c>
    </row>
    <row r="159" spans="1:7" ht="13" customHeight="1">
      <c r="A159" s="15">
        <v>3</v>
      </c>
      <c r="B159" s="14">
        <v>103.8</v>
      </c>
      <c r="C159" s="13" t="s">
        <v>333</v>
      </c>
      <c r="D159" s="11" t="s">
        <v>332</v>
      </c>
      <c r="E159">
        <v>157</v>
      </c>
      <c r="F159" s="13" t="s">
        <v>333</v>
      </c>
      <c r="G159" s="14">
        <v>103.8</v>
      </c>
    </row>
    <row r="160" spans="1:7" ht="13" customHeight="1">
      <c r="A160" s="15">
        <v>3</v>
      </c>
      <c r="B160" s="14">
        <v>103.9</v>
      </c>
      <c r="C160" s="13" t="s">
        <v>335</v>
      </c>
      <c r="D160" s="11" t="s">
        <v>334</v>
      </c>
      <c r="E160">
        <v>158</v>
      </c>
      <c r="F160" s="13" t="s">
        <v>335</v>
      </c>
      <c r="G160" s="14">
        <v>103.9</v>
      </c>
    </row>
    <row r="161" spans="1:7" ht="13" customHeight="1">
      <c r="A161" s="15">
        <v>3</v>
      </c>
      <c r="B161" s="14">
        <v>107.3</v>
      </c>
      <c r="C161" s="13" t="s">
        <v>337</v>
      </c>
      <c r="D161" s="11" t="s">
        <v>336</v>
      </c>
      <c r="E161">
        <v>159</v>
      </c>
      <c r="F161" s="13" t="s">
        <v>337</v>
      </c>
      <c r="G161" s="14">
        <v>107.3</v>
      </c>
    </row>
    <row r="162" spans="1:7" ht="13" customHeight="1">
      <c r="A162" s="15">
        <v>4</v>
      </c>
      <c r="B162" s="14">
        <v>1</v>
      </c>
      <c r="C162" s="13" t="s">
        <v>3</v>
      </c>
      <c r="D162" s="11" t="s">
        <v>338</v>
      </c>
      <c r="E162">
        <v>160</v>
      </c>
      <c r="F162" s="13" t="s">
        <v>3</v>
      </c>
      <c r="G162" s="14">
        <v>1</v>
      </c>
    </row>
    <row r="163" spans="1:7" ht="13" customHeight="1">
      <c r="A163" s="15">
        <v>4</v>
      </c>
      <c r="B163" s="14">
        <v>1.4</v>
      </c>
      <c r="C163" s="13" t="s">
        <v>340</v>
      </c>
      <c r="D163" s="11" t="s">
        <v>339</v>
      </c>
      <c r="E163">
        <v>161</v>
      </c>
      <c r="F163" s="13" t="s">
        <v>340</v>
      </c>
      <c r="G163" s="14">
        <v>1.4</v>
      </c>
    </row>
    <row r="164" spans="1:7" ht="13" customHeight="1">
      <c r="A164" s="15">
        <v>4</v>
      </c>
      <c r="B164" s="14">
        <v>3.5</v>
      </c>
      <c r="C164" s="13" t="s">
        <v>342</v>
      </c>
      <c r="D164" s="11" t="s">
        <v>341</v>
      </c>
      <c r="E164">
        <v>162</v>
      </c>
      <c r="F164" s="13" t="s">
        <v>342</v>
      </c>
      <c r="G164" s="14">
        <v>3.5</v>
      </c>
    </row>
    <row r="165" spans="1:7" ht="13" customHeight="1">
      <c r="A165" s="15">
        <v>4</v>
      </c>
      <c r="B165" s="14">
        <v>4.0999999999999996</v>
      </c>
      <c r="C165" s="13" t="s">
        <v>344</v>
      </c>
      <c r="D165" s="11" t="s">
        <v>343</v>
      </c>
      <c r="E165">
        <v>163</v>
      </c>
      <c r="F165" s="13" t="s">
        <v>344</v>
      </c>
      <c r="G165" s="14">
        <v>4.0999999999999996</v>
      </c>
    </row>
    <row r="166" spans="1:7" ht="13" customHeight="1">
      <c r="A166" s="15">
        <v>4</v>
      </c>
      <c r="B166" s="14">
        <v>6.8</v>
      </c>
      <c r="C166" s="13" t="s">
        <v>346</v>
      </c>
      <c r="D166" s="11" t="s">
        <v>345</v>
      </c>
      <c r="E166">
        <v>164</v>
      </c>
      <c r="F166" s="13" t="s">
        <v>346</v>
      </c>
      <c r="G166" s="14">
        <v>6.8</v>
      </c>
    </row>
    <row r="167" spans="1:7" ht="13" customHeight="1">
      <c r="A167" s="15">
        <v>4</v>
      </c>
      <c r="B167" s="14">
        <v>9.4</v>
      </c>
      <c r="C167" s="13" t="s">
        <v>302</v>
      </c>
      <c r="D167" s="11" t="s">
        <v>347</v>
      </c>
      <c r="E167">
        <v>165</v>
      </c>
      <c r="F167" s="13" t="s">
        <v>302</v>
      </c>
      <c r="G167" s="14">
        <v>9.4</v>
      </c>
    </row>
    <row r="168" spans="1:7" ht="13" customHeight="1">
      <c r="A168" s="15">
        <v>4</v>
      </c>
      <c r="B168" s="14">
        <v>11.4</v>
      </c>
      <c r="C168" s="13" t="s">
        <v>349</v>
      </c>
      <c r="D168" s="11" t="s">
        <v>348</v>
      </c>
      <c r="E168">
        <v>166</v>
      </c>
      <c r="F168" s="13" t="s">
        <v>349</v>
      </c>
      <c r="G168" s="14">
        <v>11.4</v>
      </c>
    </row>
    <row r="169" spans="1:7" ht="13" customHeight="1">
      <c r="A169" s="15">
        <v>4</v>
      </c>
      <c r="B169" s="14">
        <v>13.5</v>
      </c>
      <c r="C169" s="13" t="s">
        <v>352</v>
      </c>
      <c r="D169" s="11" t="s">
        <v>351</v>
      </c>
      <c r="E169">
        <v>167</v>
      </c>
      <c r="F169" s="13" t="s">
        <v>352</v>
      </c>
      <c r="G169" s="14">
        <v>13.5</v>
      </c>
    </row>
    <row r="170" spans="1:7" ht="13" customHeight="1">
      <c r="A170" s="15">
        <v>4</v>
      </c>
      <c r="B170" s="14">
        <v>17.7</v>
      </c>
      <c r="C170" s="13" t="s">
        <v>354</v>
      </c>
      <c r="D170" s="11" t="s">
        <v>353</v>
      </c>
      <c r="E170">
        <v>168</v>
      </c>
      <c r="F170" s="13" t="s">
        <v>354</v>
      </c>
      <c r="G170" s="14">
        <v>17.7</v>
      </c>
    </row>
    <row r="171" spans="1:7" ht="13" customHeight="1">
      <c r="A171" s="15">
        <v>4</v>
      </c>
      <c r="B171" s="14">
        <v>17.899999999999999</v>
      </c>
      <c r="C171" s="13" t="s">
        <v>210</v>
      </c>
      <c r="D171" s="11" t="s">
        <v>355</v>
      </c>
      <c r="E171">
        <v>169</v>
      </c>
      <c r="F171" s="13" t="s">
        <v>210</v>
      </c>
      <c r="G171" s="14">
        <v>17.899999999999999</v>
      </c>
    </row>
    <row r="172" spans="1:7" ht="13" customHeight="1">
      <c r="A172" s="15">
        <v>4</v>
      </c>
      <c r="B172" s="14">
        <v>19.2</v>
      </c>
      <c r="C172" s="13" t="s">
        <v>357</v>
      </c>
      <c r="D172" s="11" t="s">
        <v>356</v>
      </c>
      <c r="E172">
        <v>170</v>
      </c>
      <c r="F172" s="13" t="s">
        <v>357</v>
      </c>
      <c r="G172" s="14">
        <v>19.2</v>
      </c>
    </row>
    <row r="173" spans="1:7" ht="13" customHeight="1">
      <c r="A173" s="15">
        <v>4</v>
      </c>
      <c r="B173" s="14">
        <v>24.6</v>
      </c>
      <c r="C173" s="13" t="s">
        <v>359</v>
      </c>
      <c r="D173" s="11" t="s">
        <v>358</v>
      </c>
      <c r="E173">
        <v>171</v>
      </c>
      <c r="F173" s="13" t="s">
        <v>359</v>
      </c>
      <c r="G173" s="14">
        <v>24.6</v>
      </c>
    </row>
    <row r="174" spans="1:7" ht="13" customHeight="1">
      <c r="A174" s="15">
        <v>4</v>
      </c>
      <c r="B174" s="14">
        <v>29.5</v>
      </c>
      <c r="C174" s="13" t="s">
        <v>57</v>
      </c>
      <c r="D174" s="11" t="s">
        <v>360</v>
      </c>
      <c r="E174">
        <v>172</v>
      </c>
      <c r="F174" s="13" t="s">
        <v>57</v>
      </c>
      <c r="G174" s="14">
        <v>29.5</v>
      </c>
    </row>
    <row r="175" spans="1:7" ht="13" customHeight="1">
      <c r="A175" s="15">
        <v>4</v>
      </c>
      <c r="B175" s="14">
        <v>33.1</v>
      </c>
      <c r="C175" s="13" t="s">
        <v>362</v>
      </c>
      <c r="D175" s="11" t="s">
        <v>361</v>
      </c>
      <c r="E175">
        <v>173</v>
      </c>
      <c r="F175" s="13" t="s">
        <v>362</v>
      </c>
      <c r="G175" s="14">
        <v>33.1</v>
      </c>
    </row>
    <row r="176" spans="1:7" ht="13" customHeight="1">
      <c r="A176" s="15">
        <v>4</v>
      </c>
      <c r="B176" s="14">
        <v>37</v>
      </c>
      <c r="C176" s="13" t="s">
        <v>365</v>
      </c>
      <c r="D176" s="11" t="s">
        <v>364</v>
      </c>
      <c r="E176">
        <v>174</v>
      </c>
      <c r="F176" s="13" t="s">
        <v>365</v>
      </c>
      <c r="G176" s="14">
        <v>37</v>
      </c>
    </row>
    <row r="177" spans="1:7" ht="13" customHeight="1">
      <c r="A177" s="15">
        <v>4</v>
      </c>
      <c r="B177" s="14">
        <v>38.1</v>
      </c>
      <c r="C177" s="13" t="s">
        <v>367</v>
      </c>
      <c r="D177" s="11" t="s">
        <v>366</v>
      </c>
      <c r="E177">
        <v>175</v>
      </c>
      <c r="F177" s="13" t="s">
        <v>367</v>
      </c>
      <c r="G177" s="14">
        <v>38.1</v>
      </c>
    </row>
    <row r="178" spans="1:7" ht="13" customHeight="1">
      <c r="A178" s="15">
        <v>4</v>
      </c>
      <c r="B178" s="14">
        <v>39.700000000000003</v>
      </c>
      <c r="C178" s="13" t="s">
        <v>370</v>
      </c>
      <c r="D178" s="11" t="s">
        <v>369</v>
      </c>
      <c r="E178">
        <v>176</v>
      </c>
      <c r="F178" s="13" t="s">
        <v>370</v>
      </c>
      <c r="G178" s="14">
        <v>39.700000000000003</v>
      </c>
    </row>
    <row r="179" spans="1:7" ht="13" customHeight="1">
      <c r="A179" s="15">
        <v>4</v>
      </c>
      <c r="B179" s="14">
        <v>40.9</v>
      </c>
      <c r="C179" s="13" t="s">
        <v>372</v>
      </c>
      <c r="D179" s="11" t="s">
        <v>371</v>
      </c>
      <c r="E179">
        <v>177</v>
      </c>
      <c r="F179" s="13" t="s">
        <v>372</v>
      </c>
      <c r="G179" s="14">
        <v>40.9</v>
      </c>
    </row>
    <row r="180" spans="1:7" ht="13" customHeight="1">
      <c r="A180" s="15">
        <v>4</v>
      </c>
      <c r="B180" s="14">
        <v>44</v>
      </c>
      <c r="C180" s="13" t="s">
        <v>374</v>
      </c>
      <c r="D180" s="11" t="s">
        <v>373</v>
      </c>
      <c r="E180">
        <v>178</v>
      </c>
      <c r="F180" s="13" t="s">
        <v>374</v>
      </c>
      <c r="G180" s="14">
        <v>44</v>
      </c>
    </row>
    <row r="181" spans="1:7" ht="13" customHeight="1">
      <c r="A181" s="15">
        <v>4</v>
      </c>
      <c r="B181" s="14">
        <v>44.7</v>
      </c>
      <c r="C181" s="13" t="s">
        <v>377</v>
      </c>
      <c r="D181" s="11" t="s">
        <v>376</v>
      </c>
      <c r="E181">
        <v>179</v>
      </c>
      <c r="F181" s="13" t="s">
        <v>377</v>
      </c>
      <c r="G181" s="14">
        <v>44.7</v>
      </c>
    </row>
    <row r="182" spans="1:7" ht="13" customHeight="1">
      <c r="A182" s="15">
        <v>4</v>
      </c>
      <c r="B182" s="14">
        <v>47.8</v>
      </c>
      <c r="C182" s="13" t="s">
        <v>379</v>
      </c>
      <c r="D182" s="11" t="s">
        <v>378</v>
      </c>
      <c r="E182">
        <v>180</v>
      </c>
      <c r="F182" s="13" t="s">
        <v>379</v>
      </c>
      <c r="G182" s="14">
        <v>47.8</v>
      </c>
    </row>
    <row r="183" spans="1:7" ht="13" customHeight="1">
      <c r="A183" s="15">
        <v>4</v>
      </c>
      <c r="B183" s="14">
        <v>55</v>
      </c>
      <c r="C183" s="13" t="s">
        <v>381</v>
      </c>
      <c r="D183" s="11" t="s">
        <v>380</v>
      </c>
      <c r="E183">
        <v>181</v>
      </c>
      <c r="F183" s="13" t="s">
        <v>381</v>
      </c>
      <c r="G183" s="14">
        <v>55</v>
      </c>
    </row>
    <row r="184" spans="1:7" ht="13" customHeight="1">
      <c r="A184" s="15">
        <v>4</v>
      </c>
      <c r="B184" s="14">
        <v>62.1</v>
      </c>
      <c r="C184" s="13" t="s">
        <v>383</v>
      </c>
      <c r="D184" s="11" t="s">
        <v>382</v>
      </c>
      <c r="E184">
        <v>182</v>
      </c>
      <c r="F184" s="13" t="s">
        <v>383</v>
      </c>
      <c r="G184" s="14">
        <v>62.1</v>
      </c>
    </row>
    <row r="185" spans="1:7" ht="13" customHeight="1">
      <c r="A185" s="15">
        <v>4</v>
      </c>
      <c r="B185" s="14">
        <v>63.2</v>
      </c>
      <c r="C185" s="13" t="s">
        <v>385</v>
      </c>
      <c r="D185" s="11" t="s">
        <v>384</v>
      </c>
      <c r="E185">
        <v>183</v>
      </c>
      <c r="F185" s="13" t="s">
        <v>385</v>
      </c>
      <c r="G185" s="14">
        <v>63.2</v>
      </c>
    </row>
    <row r="186" spans="1:7" ht="13" customHeight="1">
      <c r="A186" s="15">
        <v>4</v>
      </c>
      <c r="B186" s="14">
        <v>67.900000000000006</v>
      </c>
      <c r="C186" s="13" t="s">
        <v>387</v>
      </c>
      <c r="D186" s="11" t="s">
        <v>386</v>
      </c>
      <c r="E186">
        <v>184</v>
      </c>
      <c r="F186" s="13" t="s">
        <v>387</v>
      </c>
      <c r="G186" s="14">
        <v>67.900000000000006</v>
      </c>
    </row>
    <row r="187" spans="1:7" ht="13" customHeight="1">
      <c r="A187" s="15">
        <v>4</v>
      </c>
      <c r="B187" s="14">
        <v>71.599999999999994</v>
      </c>
      <c r="C187" s="13" t="s">
        <v>389</v>
      </c>
      <c r="D187" s="11" t="s">
        <v>388</v>
      </c>
      <c r="E187">
        <v>185</v>
      </c>
      <c r="F187" s="13" t="s">
        <v>389</v>
      </c>
      <c r="G187" s="14">
        <v>71.599999999999994</v>
      </c>
    </row>
    <row r="188" spans="1:7" ht="13" customHeight="1">
      <c r="A188" s="15">
        <v>4</v>
      </c>
      <c r="B188" s="14">
        <v>71.599999999999994</v>
      </c>
      <c r="C188" s="13" t="s">
        <v>391</v>
      </c>
      <c r="D188" s="11" t="s">
        <v>390</v>
      </c>
      <c r="E188">
        <v>186</v>
      </c>
      <c r="F188" s="13" t="s">
        <v>391</v>
      </c>
      <c r="G188" s="14">
        <v>71.599999999999994</v>
      </c>
    </row>
    <row r="189" spans="1:7" ht="13" customHeight="1">
      <c r="A189" s="15">
        <v>4</v>
      </c>
      <c r="B189" s="14" t="s">
        <v>87</v>
      </c>
      <c r="C189" s="13" t="s">
        <v>393</v>
      </c>
      <c r="D189" s="11" t="s">
        <v>392</v>
      </c>
      <c r="E189">
        <v>187</v>
      </c>
      <c r="F189" s="13" t="s">
        <v>393</v>
      </c>
      <c r="G189" s="14" t="s">
        <v>87</v>
      </c>
    </row>
    <row r="190" spans="1:7" ht="13" customHeight="1">
      <c r="A190" s="15">
        <v>4</v>
      </c>
      <c r="B190" s="14">
        <v>79.5</v>
      </c>
      <c r="C190" s="13" t="s">
        <v>395</v>
      </c>
      <c r="D190" s="11" t="s">
        <v>394</v>
      </c>
      <c r="E190">
        <v>188</v>
      </c>
      <c r="F190" s="13" t="s">
        <v>395</v>
      </c>
      <c r="G190" s="14">
        <v>79.5</v>
      </c>
    </row>
    <row r="191" spans="1:7" ht="13" customHeight="1">
      <c r="A191" s="15">
        <v>4</v>
      </c>
      <c r="B191" s="14">
        <v>81.099999999999994</v>
      </c>
      <c r="C191" s="13" t="s">
        <v>397</v>
      </c>
      <c r="D191" s="11" t="s">
        <v>396</v>
      </c>
      <c r="E191">
        <v>189</v>
      </c>
      <c r="F191" s="13" t="s">
        <v>397</v>
      </c>
      <c r="G191" s="14">
        <v>81.099999999999994</v>
      </c>
    </row>
    <row r="192" spans="1:7" ht="13" customHeight="1">
      <c r="A192" s="15">
        <v>4</v>
      </c>
      <c r="B192" s="14">
        <v>81.5</v>
      </c>
      <c r="C192" s="13" t="s">
        <v>399</v>
      </c>
      <c r="D192" s="11" t="s">
        <v>398</v>
      </c>
      <c r="E192">
        <v>190</v>
      </c>
      <c r="F192" s="13" t="s">
        <v>399</v>
      </c>
      <c r="G192" s="14">
        <v>81.5</v>
      </c>
    </row>
    <row r="193" spans="1:7" ht="13" customHeight="1">
      <c r="A193" s="15">
        <v>4</v>
      </c>
      <c r="B193" s="14">
        <v>84.6</v>
      </c>
      <c r="C193" s="13" t="s">
        <v>401</v>
      </c>
      <c r="D193" s="11" t="s">
        <v>400</v>
      </c>
      <c r="E193">
        <v>191</v>
      </c>
      <c r="F193" s="13" t="s">
        <v>401</v>
      </c>
      <c r="G193" s="14">
        <v>84.6</v>
      </c>
    </row>
    <row r="194" spans="1:7" ht="13" customHeight="1">
      <c r="A194" s="15">
        <v>4</v>
      </c>
      <c r="B194" s="14">
        <v>85.5</v>
      </c>
      <c r="C194" s="13" t="s">
        <v>403</v>
      </c>
      <c r="D194" s="11" t="s">
        <v>402</v>
      </c>
      <c r="E194">
        <v>192</v>
      </c>
      <c r="F194" s="13" t="s">
        <v>403</v>
      </c>
      <c r="G194" s="14">
        <v>85.5</v>
      </c>
    </row>
    <row r="195" spans="1:7" ht="13" customHeight="1">
      <c r="A195" s="15">
        <v>4</v>
      </c>
      <c r="B195" s="14">
        <v>85.9</v>
      </c>
      <c r="C195" s="13" t="s">
        <v>405</v>
      </c>
      <c r="D195" s="11" t="s">
        <v>404</v>
      </c>
      <c r="E195">
        <v>193</v>
      </c>
      <c r="F195" s="13" t="s">
        <v>405</v>
      </c>
      <c r="G195" s="14">
        <v>85.9</v>
      </c>
    </row>
    <row r="196" spans="1:7" ht="13" customHeight="1">
      <c r="A196" s="15">
        <v>4</v>
      </c>
      <c r="B196" s="14">
        <v>88.4</v>
      </c>
      <c r="C196" s="13" t="s">
        <v>407</v>
      </c>
      <c r="D196" s="11" t="s">
        <v>406</v>
      </c>
      <c r="E196">
        <v>194</v>
      </c>
      <c r="F196" s="13" t="s">
        <v>407</v>
      </c>
      <c r="G196" s="14">
        <v>88.4</v>
      </c>
    </row>
    <row r="197" spans="1:7" ht="17" customHeight="1">
      <c r="A197" s="15">
        <v>4</v>
      </c>
      <c r="B197" s="14">
        <v>91.7</v>
      </c>
      <c r="C197" s="13" t="s">
        <v>409</v>
      </c>
      <c r="D197" s="11" t="s">
        <v>408</v>
      </c>
      <c r="E197">
        <v>195</v>
      </c>
      <c r="F197" s="13" t="s">
        <v>409</v>
      </c>
      <c r="G197" s="14">
        <v>91.7</v>
      </c>
    </row>
    <row r="198" spans="1:7" ht="14" customHeight="1">
      <c r="A198" s="15">
        <v>5</v>
      </c>
      <c r="B198" s="14">
        <v>14.4</v>
      </c>
      <c r="C198" s="13" t="s">
        <v>363</v>
      </c>
      <c r="D198" s="11" t="s">
        <v>410</v>
      </c>
      <c r="E198">
        <v>196</v>
      </c>
      <c r="F198" s="13" t="s">
        <v>363</v>
      </c>
      <c r="G198" s="14">
        <v>14.4</v>
      </c>
    </row>
    <row r="199" spans="1:7" ht="13" customHeight="1">
      <c r="A199" s="15">
        <v>5</v>
      </c>
      <c r="B199" s="14">
        <v>15.9</v>
      </c>
      <c r="C199" s="13" t="s">
        <v>412</v>
      </c>
      <c r="D199" s="11" t="s">
        <v>411</v>
      </c>
      <c r="E199">
        <v>197</v>
      </c>
      <c r="F199" s="13" t="s">
        <v>412</v>
      </c>
      <c r="G199" s="14">
        <v>15.9</v>
      </c>
    </row>
    <row r="200" spans="1:7" ht="13" customHeight="1">
      <c r="A200" s="15">
        <v>5</v>
      </c>
      <c r="B200" s="14">
        <v>17.3</v>
      </c>
      <c r="C200" s="13" t="s">
        <v>414</v>
      </c>
      <c r="D200" s="11" t="s">
        <v>413</v>
      </c>
      <c r="E200">
        <v>198</v>
      </c>
      <c r="F200" s="13" t="s">
        <v>414</v>
      </c>
      <c r="G200" s="14">
        <v>17.3</v>
      </c>
    </row>
    <row r="201" spans="1:7" ht="13" customHeight="1">
      <c r="A201" s="15">
        <v>5</v>
      </c>
      <c r="B201" s="14">
        <v>17.7</v>
      </c>
      <c r="C201" s="13" t="s">
        <v>416</v>
      </c>
      <c r="D201" s="11" t="s">
        <v>415</v>
      </c>
      <c r="E201">
        <v>199</v>
      </c>
      <c r="F201" s="13" t="s">
        <v>416</v>
      </c>
      <c r="G201" s="14">
        <v>17.7</v>
      </c>
    </row>
    <row r="202" spans="1:7" ht="13" customHeight="1">
      <c r="A202" s="15">
        <v>5</v>
      </c>
      <c r="B202" s="14">
        <v>18.5</v>
      </c>
      <c r="C202" s="13" t="s">
        <v>177</v>
      </c>
      <c r="D202" s="11" t="s">
        <v>417</v>
      </c>
      <c r="E202">
        <v>200</v>
      </c>
      <c r="F202" s="13" t="s">
        <v>177</v>
      </c>
      <c r="G202" s="14">
        <v>18.5</v>
      </c>
    </row>
    <row r="203" spans="1:7" ht="13" customHeight="1">
      <c r="A203" s="15">
        <v>5</v>
      </c>
      <c r="B203" s="14">
        <v>19.600000000000001</v>
      </c>
      <c r="C203" s="13" t="s">
        <v>419</v>
      </c>
      <c r="D203" s="11" t="s">
        <v>418</v>
      </c>
      <c r="E203">
        <v>201</v>
      </c>
      <c r="F203" s="13" t="s">
        <v>419</v>
      </c>
      <c r="G203" s="14">
        <v>19.600000000000001</v>
      </c>
    </row>
    <row r="204" spans="1:7" ht="13" customHeight="1">
      <c r="A204" s="15">
        <v>5</v>
      </c>
      <c r="B204" s="14">
        <v>21.6</v>
      </c>
      <c r="C204" s="13" t="s">
        <v>421</v>
      </c>
      <c r="D204" s="11" t="s">
        <v>420</v>
      </c>
      <c r="E204">
        <v>202</v>
      </c>
      <c r="F204" s="13" t="s">
        <v>421</v>
      </c>
      <c r="G204" s="14">
        <v>21.6</v>
      </c>
    </row>
    <row r="205" spans="1:7" ht="13" customHeight="1">
      <c r="A205" s="15">
        <v>5</v>
      </c>
      <c r="B205" s="14">
        <v>24.4</v>
      </c>
      <c r="C205" s="13" t="s">
        <v>44</v>
      </c>
      <c r="D205" s="11" t="s">
        <v>422</v>
      </c>
      <c r="E205">
        <v>203</v>
      </c>
      <c r="F205" s="13" t="s">
        <v>44</v>
      </c>
      <c r="G205" s="14">
        <v>24.4</v>
      </c>
    </row>
    <row r="206" spans="1:7" ht="13" customHeight="1">
      <c r="A206" s="15">
        <v>5</v>
      </c>
      <c r="B206" s="14">
        <v>29.8</v>
      </c>
      <c r="C206" s="13" t="s">
        <v>424</v>
      </c>
      <c r="D206" s="11" t="s">
        <v>423</v>
      </c>
      <c r="E206">
        <v>204</v>
      </c>
      <c r="F206" s="13" t="s">
        <v>424</v>
      </c>
      <c r="G206" s="14">
        <v>29.8</v>
      </c>
    </row>
    <row r="207" spans="1:7" ht="13" customHeight="1">
      <c r="A207" s="15">
        <v>5</v>
      </c>
      <c r="B207" s="14">
        <v>31.9</v>
      </c>
      <c r="C207" s="13" t="s">
        <v>426</v>
      </c>
      <c r="D207" s="11" t="s">
        <v>425</v>
      </c>
      <c r="E207">
        <v>205</v>
      </c>
      <c r="F207" s="13" t="s">
        <v>426</v>
      </c>
      <c r="G207" s="14">
        <v>31.9</v>
      </c>
    </row>
    <row r="208" spans="1:7" ht="13" customHeight="1">
      <c r="A208" s="15">
        <v>5</v>
      </c>
      <c r="B208" s="14">
        <v>36.299999999999997</v>
      </c>
      <c r="C208" s="13" t="s">
        <v>428</v>
      </c>
      <c r="D208" s="11" t="s">
        <v>427</v>
      </c>
      <c r="E208">
        <v>206</v>
      </c>
      <c r="F208" s="13" t="s">
        <v>428</v>
      </c>
      <c r="G208" s="14">
        <v>36.299999999999997</v>
      </c>
    </row>
    <row r="209" spans="1:7" ht="13" customHeight="1">
      <c r="A209" s="15">
        <v>5</v>
      </c>
      <c r="B209" s="14">
        <v>41</v>
      </c>
      <c r="C209" s="13" t="s">
        <v>430</v>
      </c>
      <c r="D209" s="11" t="s">
        <v>429</v>
      </c>
      <c r="E209">
        <v>207</v>
      </c>
      <c r="F209" s="13" t="s">
        <v>430</v>
      </c>
      <c r="G209" s="14">
        <v>41</v>
      </c>
    </row>
    <row r="210" spans="1:7" ht="13" customHeight="1">
      <c r="A210" s="15">
        <v>5</v>
      </c>
      <c r="B210" s="14">
        <v>44.2</v>
      </c>
      <c r="C210" s="13" t="s">
        <v>432</v>
      </c>
      <c r="D210" s="11" t="s">
        <v>431</v>
      </c>
      <c r="E210">
        <v>208</v>
      </c>
      <c r="F210" s="13" t="s">
        <v>432</v>
      </c>
      <c r="G210" s="14">
        <v>44.2</v>
      </c>
    </row>
    <row r="211" spans="1:7" ht="13" customHeight="1">
      <c r="A211" s="15">
        <v>5</v>
      </c>
      <c r="B211" s="14">
        <v>44.7</v>
      </c>
      <c r="C211" s="13" t="s">
        <v>432</v>
      </c>
      <c r="D211" s="11" t="s">
        <v>433</v>
      </c>
      <c r="E211">
        <v>209</v>
      </c>
      <c r="F211" s="13" t="s">
        <v>432</v>
      </c>
      <c r="G211" s="14">
        <v>44.7</v>
      </c>
    </row>
    <row r="212" spans="1:7" ht="13" customHeight="1">
      <c r="A212" s="15">
        <v>5</v>
      </c>
      <c r="B212" s="14">
        <v>46.5</v>
      </c>
      <c r="C212" s="13" t="s">
        <v>435</v>
      </c>
      <c r="D212" s="11" t="s">
        <v>434</v>
      </c>
      <c r="E212">
        <v>210</v>
      </c>
      <c r="F212" s="13" t="s">
        <v>435</v>
      </c>
      <c r="G212" s="14">
        <v>46.5</v>
      </c>
    </row>
    <row r="213" spans="1:7" ht="13" customHeight="1">
      <c r="A213" s="15">
        <v>5</v>
      </c>
      <c r="B213" s="14">
        <v>51.4</v>
      </c>
      <c r="C213" s="13" t="s">
        <v>438</v>
      </c>
      <c r="D213" s="11" t="s">
        <v>437</v>
      </c>
      <c r="E213">
        <v>211</v>
      </c>
      <c r="F213" s="13" t="s">
        <v>438</v>
      </c>
      <c r="G213" s="14">
        <v>51.4</v>
      </c>
    </row>
    <row r="214" spans="1:7" ht="13" customHeight="1">
      <c r="A214" s="15">
        <v>5</v>
      </c>
      <c r="B214" s="14">
        <v>56.1</v>
      </c>
      <c r="C214" s="13" t="s">
        <v>440</v>
      </c>
      <c r="D214" s="11" t="s">
        <v>439</v>
      </c>
      <c r="E214">
        <v>212</v>
      </c>
      <c r="F214" s="13" t="s">
        <v>440</v>
      </c>
      <c r="G214" s="14">
        <v>56.1</v>
      </c>
    </row>
    <row r="215" spans="1:7" ht="13" customHeight="1">
      <c r="A215" s="15">
        <v>5</v>
      </c>
      <c r="B215" s="14">
        <v>59.1</v>
      </c>
      <c r="C215" s="13" t="s">
        <v>442</v>
      </c>
      <c r="D215" s="11" t="s">
        <v>441</v>
      </c>
      <c r="E215">
        <v>213</v>
      </c>
      <c r="F215" s="13" t="s">
        <v>442</v>
      </c>
      <c r="G215" s="14">
        <v>59.1</v>
      </c>
    </row>
    <row r="216" spans="1:7" ht="13" customHeight="1">
      <c r="A216" s="15">
        <v>5</v>
      </c>
      <c r="B216" s="14">
        <v>61.3</v>
      </c>
      <c r="C216" s="13" t="s">
        <v>444</v>
      </c>
      <c r="D216" s="11" t="s">
        <v>443</v>
      </c>
      <c r="E216">
        <v>214</v>
      </c>
      <c r="F216" s="13" t="s">
        <v>444</v>
      </c>
      <c r="G216" s="14">
        <v>61.3</v>
      </c>
    </row>
    <row r="217" spans="1:7" ht="13" customHeight="1">
      <c r="A217" s="15">
        <v>6</v>
      </c>
      <c r="B217" s="14">
        <v>4</v>
      </c>
      <c r="C217" s="13" t="s">
        <v>3</v>
      </c>
      <c r="D217" s="11" t="s">
        <v>445</v>
      </c>
      <c r="E217">
        <v>215</v>
      </c>
      <c r="F217" s="13" t="s">
        <v>3</v>
      </c>
      <c r="G217" s="14">
        <v>4</v>
      </c>
    </row>
    <row r="218" spans="1:7" ht="13" customHeight="1">
      <c r="A218" s="15">
        <v>6</v>
      </c>
      <c r="B218" s="14">
        <v>4</v>
      </c>
      <c r="C218" s="13" t="s">
        <v>6</v>
      </c>
      <c r="D218" s="11" t="s">
        <v>446</v>
      </c>
      <c r="E218">
        <v>216</v>
      </c>
      <c r="F218" s="13" t="s">
        <v>6</v>
      </c>
      <c r="G218" s="14">
        <v>4</v>
      </c>
    </row>
    <row r="219" spans="1:7" ht="13" customHeight="1">
      <c r="A219" s="15">
        <v>6</v>
      </c>
      <c r="B219" s="14">
        <v>5</v>
      </c>
      <c r="C219" s="13" t="s">
        <v>448</v>
      </c>
      <c r="D219" s="11" t="s">
        <v>447</v>
      </c>
      <c r="E219">
        <v>217</v>
      </c>
      <c r="F219" s="13" t="s">
        <v>448</v>
      </c>
      <c r="G219" s="14">
        <v>5</v>
      </c>
    </row>
    <row r="220" spans="1:7" ht="13" customHeight="1">
      <c r="A220" s="15">
        <v>6</v>
      </c>
      <c r="B220" s="14">
        <v>8.5</v>
      </c>
      <c r="C220" s="13" t="s">
        <v>450</v>
      </c>
      <c r="D220" s="11" t="s">
        <v>449</v>
      </c>
      <c r="E220">
        <v>218</v>
      </c>
      <c r="F220" s="13" t="s">
        <v>450</v>
      </c>
      <c r="G220" s="14">
        <v>8.5</v>
      </c>
    </row>
    <row r="221" spans="1:7" ht="13" customHeight="1">
      <c r="A221" s="15">
        <v>6</v>
      </c>
      <c r="B221" s="14">
        <v>11.7</v>
      </c>
      <c r="C221" s="13" t="s">
        <v>452</v>
      </c>
      <c r="D221" s="11" t="s">
        <v>451</v>
      </c>
      <c r="E221">
        <v>219</v>
      </c>
      <c r="F221" s="13" t="s">
        <v>452</v>
      </c>
      <c r="G221" s="14">
        <v>11.7</v>
      </c>
    </row>
    <row r="222" spans="1:7" ht="13" customHeight="1">
      <c r="A222" s="15">
        <v>6</v>
      </c>
      <c r="B222" s="14">
        <v>12.9</v>
      </c>
      <c r="C222" s="13" t="s">
        <v>454</v>
      </c>
      <c r="D222" s="11" t="s">
        <v>453</v>
      </c>
      <c r="E222">
        <v>220</v>
      </c>
      <c r="F222" s="13" t="s">
        <v>454</v>
      </c>
      <c r="G222" s="14">
        <v>12.9</v>
      </c>
    </row>
    <row r="223" spans="1:7" ht="13" customHeight="1">
      <c r="A223" s="15">
        <v>6</v>
      </c>
      <c r="B223" s="14">
        <v>16.600000000000001</v>
      </c>
      <c r="C223" s="13" t="s">
        <v>456</v>
      </c>
      <c r="D223" s="11" t="s">
        <v>455</v>
      </c>
      <c r="E223">
        <v>221</v>
      </c>
      <c r="F223" s="13" t="s">
        <v>456</v>
      </c>
      <c r="G223" s="14">
        <v>16.600000000000001</v>
      </c>
    </row>
    <row r="224" spans="1:7" ht="13" customHeight="1">
      <c r="A224" s="15">
        <v>6</v>
      </c>
      <c r="B224" s="14">
        <v>25.4</v>
      </c>
      <c r="C224" s="13" t="s">
        <v>458</v>
      </c>
      <c r="D224" s="11" t="s">
        <v>457</v>
      </c>
      <c r="E224">
        <v>222</v>
      </c>
      <c r="F224" s="13" t="s">
        <v>458</v>
      </c>
      <c r="G224" s="14">
        <v>25.4</v>
      </c>
    </row>
    <row r="225" spans="1:7" ht="13" customHeight="1">
      <c r="A225" s="15">
        <v>6</v>
      </c>
      <c r="B225" s="14">
        <v>28.6</v>
      </c>
      <c r="C225" s="13" t="s">
        <v>35</v>
      </c>
      <c r="D225" s="11" t="s">
        <v>460</v>
      </c>
      <c r="E225">
        <v>223</v>
      </c>
      <c r="F225" s="13" t="s">
        <v>35</v>
      </c>
      <c r="G225" s="14">
        <v>28.6</v>
      </c>
    </row>
    <row r="226" spans="1:7" ht="13" customHeight="1">
      <c r="A226" s="15">
        <v>6</v>
      </c>
      <c r="B226" s="14">
        <v>29.7</v>
      </c>
      <c r="C226" s="13" t="s">
        <v>462</v>
      </c>
      <c r="D226" s="11" t="s">
        <v>461</v>
      </c>
      <c r="E226">
        <v>224</v>
      </c>
      <c r="F226" s="13" t="s">
        <v>462</v>
      </c>
      <c r="G226" s="14">
        <v>29.7</v>
      </c>
    </row>
    <row r="227" spans="1:7" ht="13" customHeight="1">
      <c r="A227" s="15">
        <v>6</v>
      </c>
      <c r="B227" s="14">
        <v>31.3</v>
      </c>
      <c r="C227" s="13" t="s">
        <v>179</v>
      </c>
      <c r="D227" s="11" t="s">
        <v>463</v>
      </c>
      <c r="E227">
        <v>225</v>
      </c>
      <c r="F227" s="13" t="s">
        <v>179</v>
      </c>
      <c r="G227" s="14">
        <v>31.3</v>
      </c>
    </row>
    <row r="228" spans="1:7" ht="13" customHeight="1">
      <c r="A228" s="15">
        <v>6</v>
      </c>
      <c r="B228" s="14">
        <v>31.3</v>
      </c>
      <c r="C228" s="13" t="s">
        <v>465</v>
      </c>
      <c r="D228" s="11" t="s">
        <v>464</v>
      </c>
      <c r="E228">
        <v>226</v>
      </c>
      <c r="F228" s="13" t="s">
        <v>465</v>
      </c>
      <c r="G228" s="14">
        <v>31.3</v>
      </c>
    </row>
    <row r="229" spans="1:7" ht="13" customHeight="1">
      <c r="A229" s="15">
        <v>6</v>
      </c>
      <c r="B229" s="14">
        <v>33.6</v>
      </c>
      <c r="C229" s="13" t="s">
        <v>467</v>
      </c>
      <c r="D229" s="11" t="s">
        <v>466</v>
      </c>
      <c r="E229">
        <v>227</v>
      </c>
      <c r="F229" s="13" t="s">
        <v>467</v>
      </c>
      <c r="G229" s="14">
        <v>33.6</v>
      </c>
    </row>
    <row r="230" spans="1:7" ht="13" customHeight="1">
      <c r="A230" s="15">
        <v>7</v>
      </c>
      <c r="B230" s="14">
        <v>1.5</v>
      </c>
      <c r="C230" s="13" t="s">
        <v>3</v>
      </c>
      <c r="D230" s="11" t="s">
        <v>468</v>
      </c>
      <c r="E230">
        <v>228</v>
      </c>
      <c r="F230" s="13" t="s">
        <v>3</v>
      </c>
      <c r="G230" s="14">
        <v>1.5</v>
      </c>
    </row>
    <row r="231" spans="1:7" ht="13" customHeight="1">
      <c r="A231" s="15">
        <v>7</v>
      </c>
      <c r="B231" s="14">
        <v>3.6</v>
      </c>
      <c r="C231" s="13" t="s">
        <v>470</v>
      </c>
      <c r="D231" s="11" t="s">
        <v>469</v>
      </c>
      <c r="E231">
        <v>229</v>
      </c>
      <c r="F231" s="13" t="s">
        <v>470</v>
      </c>
      <c r="G231" s="14">
        <v>3.6</v>
      </c>
    </row>
    <row r="232" spans="1:7" ht="13" customHeight="1">
      <c r="A232" s="15">
        <v>7</v>
      </c>
      <c r="B232" s="14">
        <v>5.4</v>
      </c>
      <c r="C232" s="13" t="s">
        <v>472</v>
      </c>
      <c r="D232" s="11" t="s">
        <v>471</v>
      </c>
      <c r="E232">
        <v>230</v>
      </c>
      <c r="F232" s="13" t="s">
        <v>472</v>
      </c>
      <c r="G232" s="14">
        <v>5.4</v>
      </c>
    </row>
    <row r="233" spans="1:7" ht="13" customHeight="1">
      <c r="A233" s="15">
        <v>7</v>
      </c>
      <c r="B233" s="14">
        <v>9</v>
      </c>
      <c r="C233" s="13" t="s">
        <v>474</v>
      </c>
      <c r="D233" s="11" t="s">
        <v>473</v>
      </c>
      <c r="E233">
        <v>231</v>
      </c>
      <c r="F233" s="13" t="s">
        <v>474</v>
      </c>
      <c r="G233" s="14">
        <v>9</v>
      </c>
    </row>
    <row r="234" spans="1:7" ht="13" customHeight="1">
      <c r="A234" s="15">
        <v>7</v>
      </c>
      <c r="B234" s="14">
        <v>11.3</v>
      </c>
      <c r="C234" s="13" t="s">
        <v>477</v>
      </c>
      <c r="D234" s="11" t="s">
        <v>476</v>
      </c>
      <c r="E234">
        <v>232</v>
      </c>
      <c r="F234" s="13" t="s">
        <v>477</v>
      </c>
      <c r="G234" s="14">
        <v>11.3</v>
      </c>
    </row>
    <row r="235" spans="1:7" ht="13" customHeight="1">
      <c r="A235" s="15">
        <v>7</v>
      </c>
      <c r="B235" s="14">
        <v>11.9</v>
      </c>
      <c r="C235" s="13" t="s">
        <v>479</v>
      </c>
      <c r="D235" s="11" t="s">
        <v>478</v>
      </c>
      <c r="E235">
        <v>233</v>
      </c>
      <c r="F235" s="13" t="s">
        <v>479</v>
      </c>
      <c r="G235" s="14">
        <v>11.9</v>
      </c>
    </row>
    <row r="236" spans="1:7" ht="13" customHeight="1">
      <c r="A236" s="15">
        <v>7</v>
      </c>
      <c r="B236" s="14">
        <v>13.1</v>
      </c>
      <c r="C236" s="13" t="s">
        <v>458</v>
      </c>
      <c r="D236" s="11" t="s">
        <v>480</v>
      </c>
      <c r="E236">
        <v>234</v>
      </c>
      <c r="F236" s="13" t="s">
        <v>458</v>
      </c>
      <c r="G236" s="14">
        <v>13.1</v>
      </c>
    </row>
    <row r="237" spans="1:7" ht="13" customHeight="1">
      <c r="A237" s="15">
        <v>7</v>
      </c>
      <c r="B237" s="14">
        <v>17.2</v>
      </c>
      <c r="C237" s="13" t="s">
        <v>482</v>
      </c>
      <c r="D237" s="11" t="s">
        <v>481</v>
      </c>
      <c r="E237">
        <v>235</v>
      </c>
      <c r="F237" s="13" t="s">
        <v>482</v>
      </c>
      <c r="G237" s="14">
        <v>17.2</v>
      </c>
    </row>
    <row r="238" spans="1:7" ht="13" customHeight="1">
      <c r="A238" s="15">
        <v>7</v>
      </c>
      <c r="B238" s="14">
        <v>20.6</v>
      </c>
      <c r="C238" s="13" t="s">
        <v>484</v>
      </c>
      <c r="D238" s="11" t="s">
        <v>483</v>
      </c>
      <c r="E238">
        <v>236</v>
      </c>
      <c r="F238" s="13" t="s">
        <v>484</v>
      </c>
      <c r="G238" s="14">
        <v>20.6</v>
      </c>
    </row>
    <row r="239" spans="1:7" ht="13" customHeight="1">
      <c r="A239" s="15">
        <v>7</v>
      </c>
      <c r="B239" s="14">
        <v>24.6</v>
      </c>
      <c r="C239" s="13" t="s">
        <v>486</v>
      </c>
      <c r="D239" s="11" t="s">
        <v>485</v>
      </c>
      <c r="E239">
        <v>237</v>
      </c>
      <c r="F239" s="13" t="s">
        <v>486</v>
      </c>
      <c r="G239" s="14">
        <v>24.6</v>
      </c>
    </row>
    <row r="240" spans="1:7" ht="13" customHeight="1">
      <c r="A240" s="15">
        <v>7</v>
      </c>
      <c r="B240" s="14">
        <v>25.3</v>
      </c>
      <c r="C240" s="13" t="s">
        <v>60</v>
      </c>
      <c r="D240" s="11" t="s">
        <v>487</v>
      </c>
      <c r="E240">
        <v>238</v>
      </c>
      <c r="F240" s="13" t="s">
        <v>60</v>
      </c>
      <c r="G240" s="14">
        <v>25.3</v>
      </c>
    </row>
    <row r="241" spans="1:7" ht="13" customHeight="1">
      <c r="A241" s="15">
        <v>7</v>
      </c>
      <c r="B241" s="14">
        <v>28</v>
      </c>
      <c r="C241" s="13" t="s">
        <v>489</v>
      </c>
      <c r="D241" s="11" t="s">
        <v>488</v>
      </c>
      <c r="E241">
        <v>239</v>
      </c>
      <c r="F241" s="13" t="s">
        <v>489</v>
      </c>
      <c r="G241" s="14">
        <v>28</v>
      </c>
    </row>
    <row r="242" spans="1:7" ht="13" customHeight="1">
      <c r="A242" s="15">
        <v>7</v>
      </c>
      <c r="B242" s="14">
        <v>29.7</v>
      </c>
      <c r="C242" s="13" t="s">
        <v>80</v>
      </c>
      <c r="D242" s="11" t="s">
        <v>490</v>
      </c>
      <c r="E242">
        <v>240</v>
      </c>
      <c r="F242" s="13" t="s">
        <v>80</v>
      </c>
      <c r="G242" s="14">
        <v>29.7</v>
      </c>
    </row>
    <row r="243" spans="1:7" ht="17" customHeight="1">
      <c r="A243" s="15">
        <v>7</v>
      </c>
      <c r="B243" s="14">
        <v>29.8</v>
      </c>
      <c r="C243" s="13" t="s">
        <v>492</v>
      </c>
      <c r="D243" s="11" t="s">
        <v>491</v>
      </c>
      <c r="E243">
        <v>241</v>
      </c>
      <c r="F243" s="13" t="s">
        <v>492</v>
      </c>
      <c r="G243" s="14">
        <v>29.8</v>
      </c>
    </row>
    <row r="244" spans="1:7" ht="17" customHeight="1">
      <c r="A244" s="15">
        <v>7</v>
      </c>
      <c r="B244">
        <v>33.299999999999997</v>
      </c>
      <c r="C244">
        <v>97.8</v>
      </c>
      <c r="D244" t="s">
        <v>1467</v>
      </c>
      <c r="E244">
        <v>242</v>
      </c>
      <c r="F244" s="13">
        <f>C244</f>
        <v>97.8</v>
      </c>
      <c r="G244" s="14">
        <f>B244</f>
        <v>33.299999999999997</v>
      </c>
    </row>
    <row r="245" spans="1:7" ht="17" customHeight="1">
      <c r="A245" s="15">
        <v>7</v>
      </c>
      <c r="B245">
        <v>35.799999999999997</v>
      </c>
      <c r="C245">
        <v>111.8</v>
      </c>
      <c r="D245" t="s">
        <v>1468</v>
      </c>
      <c r="E245">
        <v>243</v>
      </c>
      <c r="F245" s="13">
        <f t="shared" ref="F245:F246" si="0">C245</f>
        <v>111.8</v>
      </c>
      <c r="G245" s="14">
        <f t="shared" ref="G245:G246" si="1">B245</f>
        <v>35.799999999999997</v>
      </c>
    </row>
    <row r="246" spans="1:7" ht="17" customHeight="1">
      <c r="A246" s="15">
        <v>7</v>
      </c>
      <c r="B246">
        <v>38</v>
      </c>
      <c r="C246">
        <v>120.2</v>
      </c>
      <c r="D246" t="s">
        <v>937</v>
      </c>
      <c r="E246">
        <v>244</v>
      </c>
      <c r="F246" s="13">
        <f t="shared" si="0"/>
        <v>120.2</v>
      </c>
      <c r="G246" s="14">
        <f t="shared" si="1"/>
        <v>38</v>
      </c>
    </row>
    <row r="247" spans="1:7" ht="14" customHeight="1">
      <c r="A247" s="12">
        <v>8</v>
      </c>
      <c r="B247" s="14">
        <v>7</v>
      </c>
      <c r="C247" s="13" t="s">
        <v>164</v>
      </c>
      <c r="D247" s="11" t="s">
        <v>493</v>
      </c>
      <c r="E247">
        <v>245</v>
      </c>
      <c r="F247" s="13" t="s">
        <v>164</v>
      </c>
      <c r="G247" s="14">
        <v>7</v>
      </c>
    </row>
    <row r="248" spans="1:7" ht="13" customHeight="1">
      <c r="A248" s="15">
        <v>8</v>
      </c>
      <c r="B248" s="14">
        <v>14.6</v>
      </c>
      <c r="C248" s="13" t="s">
        <v>5</v>
      </c>
      <c r="D248" s="11" t="s">
        <v>494</v>
      </c>
      <c r="E248">
        <v>246</v>
      </c>
      <c r="F248" s="13" t="s">
        <v>5</v>
      </c>
      <c r="G248" s="14">
        <v>14.6</v>
      </c>
    </row>
    <row r="249" spans="1:7" ht="13" customHeight="1">
      <c r="A249" s="15">
        <v>8</v>
      </c>
      <c r="B249" s="14">
        <v>22.3</v>
      </c>
      <c r="C249" s="13" t="s">
        <v>496</v>
      </c>
      <c r="D249" s="11" t="s">
        <v>495</v>
      </c>
      <c r="E249">
        <v>247</v>
      </c>
      <c r="F249" s="13" t="s">
        <v>496</v>
      </c>
      <c r="G249" s="14">
        <v>22.3</v>
      </c>
    </row>
    <row r="250" spans="1:7" ht="13" customHeight="1">
      <c r="A250" s="15">
        <v>8</v>
      </c>
      <c r="B250" s="14">
        <v>24.3</v>
      </c>
      <c r="C250" s="13" t="s">
        <v>498</v>
      </c>
      <c r="D250" s="11" t="s">
        <v>497</v>
      </c>
      <c r="E250">
        <v>248</v>
      </c>
      <c r="F250" s="13" t="s">
        <v>498</v>
      </c>
      <c r="G250" s="14">
        <v>24.3</v>
      </c>
    </row>
    <row r="251" spans="1:7" ht="13" customHeight="1">
      <c r="A251" s="15">
        <v>8</v>
      </c>
      <c r="B251" s="14">
        <v>25.9</v>
      </c>
      <c r="C251" s="13" t="s">
        <v>500</v>
      </c>
      <c r="D251" s="11" t="s">
        <v>499</v>
      </c>
      <c r="E251">
        <v>249</v>
      </c>
      <c r="F251" s="13" t="s">
        <v>500</v>
      </c>
      <c r="G251" s="14">
        <v>25.9</v>
      </c>
    </row>
    <row r="252" spans="1:7" ht="13" customHeight="1">
      <c r="A252" s="15">
        <v>8</v>
      </c>
      <c r="B252" s="14">
        <v>27.4</v>
      </c>
      <c r="C252" s="13" t="s">
        <v>502</v>
      </c>
      <c r="D252" s="11" t="s">
        <v>501</v>
      </c>
      <c r="E252">
        <v>250</v>
      </c>
      <c r="F252" s="13" t="s">
        <v>502</v>
      </c>
      <c r="G252" s="14">
        <v>27.4</v>
      </c>
    </row>
    <row r="253" spans="1:7" ht="13" customHeight="1">
      <c r="A253" s="15">
        <v>8</v>
      </c>
      <c r="B253" s="14">
        <v>28.8</v>
      </c>
      <c r="C253" s="13" t="s">
        <v>504</v>
      </c>
      <c r="D253" s="11" t="s">
        <v>503</v>
      </c>
      <c r="E253">
        <v>251</v>
      </c>
      <c r="F253" s="13" t="s">
        <v>504</v>
      </c>
      <c r="G253" s="14">
        <v>28.8</v>
      </c>
    </row>
    <row r="254" spans="1:7" ht="13" customHeight="1">
      <c r="A254" s="15">
        <v>8</v>
      </c>
      <c r="B254" s="14">
        <v>29.2</v>
      </c>
      <c r="C254" s="13" t="s">
        <v>506</v>
      </c>
      <c r="D254" s="11" t="s">
        <v>505</v>
      </c>
      <c r="E254">
        <v>252</v>
      </c>
      <c r="F254" s="13" t="s">
        <v>506</v>
      </c>
      <c r="G254" s="14">
        <v>29.2</v>
      </c>
    </row>
    <row r="255" spans="1:7" ht="13" customHeight="1">
      <c r="A255" s="15">
        <v>8</v>
      </c>
      <c r="B255" s="14">
        <v>29.9</v>
      </c>
      <c r="C255" s="13" t="s">
        <v>508</v>
      </c>
      <c r="D255" s="11" t="s">
        <v>507</v>
      </c>
      <c r="E255">
        <v>253</v>
      </c>
      <c r="F255" s="13" t="s">
        <v>508</v>
      </c>
      <c r="G255" s="14">
        <v>29.9</v>
      </c>
    </row>
    <row r="256" spans="1:7" ht="13" customHeight="1">
      <c r="A256" s="15">
        <v>9</v>
      </c>
      <c r="B256" s="14">
        <v>1.7</v>
      </c>
      <c r="C256" s="13" t="s">
        <v>3</v>
      </c>
      <c r="D256" s="11" t="s">
        <v>509</v>
      </c>
      <c r="E256">
        <v>254</v>
      </c>
      <c r="F256" s="13" t="s">
        <v>3</v>
      </c>
      <c r="G256" s="14">
        <v>1.7</v>
      </c>
    </row>
    <row r="257" spans="1:7" ht="13" customHeight="1">
      <c r="A257" s="15">
        <v>9</v>
      </c>
      <c r="B257" s="14">
        <v>4.9000000000000004</v>
      </c>
      <c r="C257" s="13" t="s">
        <v>511</v>
      </c>
      <c r="D257" s="11" t="s">
        <v>510</v>
      </c>
      <c r="E257">
        <v>255</v>
      </c>
      <c r="F257" s="13" t="s">
        <v>511</v>
      </c>
      <c r="G257" s="14">
        <v>4.9000000000000004</v>
      </c>
    </row>
    <row r="258" spans="1:7" ht="13" customHeight="1">
      <c r="A258" s="15">
        <v>9</v>
      </c>
      <c r="B258" s="14">
        <v>5.4</v>
      </c>
      <c r="C258" s="13" t="s">
        <v>513</v>
      </c>
      <c r="D258" s="11" t="s">
        <v>512</v>
      </c>
      <c r="E258">
        <v>256</v>
      </c>
      <c r="F258" s="13" t="s">
        <v>513</v>
      </c>
      <c r="G258" s="14">
        <v>5.4</v>
      </c>
    </row>
    <row r="259" spans="1:7" ht="13" customHeight="1">
      <c r="A259" s="15">
        <v>9</v>
      </c>
      <c r="B259" s="14">
        <v>8.3000000000000007</v>
      </c>
      <c r="C259" s="13" t="s">
        <v>515</v>
      </c>
      <c r="D259" s="11" t="s">
        <v>514</v>
      </c>
      <c r="E259">
        <v>257</v>
      </c>
      <c r="F259" s="13" t="s">
        <v>515</v>
      </c>
      <c r="G259" s="14">
        <v>8.3000000000000007</v>
      </c>
    </row>
    <row r="260" spans="1:7" ht="13" customHeight="1">
      <c r="A260" s="15">
        <v>9</v>
      </c>
      <c r="B260" s="14">
        <v>10.6</v>
      </c>
      <c r="C260" s="13" t="s">
        <v>517</v>
      </c>
      <c r="D260" s="11" t="s">
        <v>516</v>
      </c>
      <c r="E260">
        <v>258</v>
      </c>
      <c r="F260" s="13" t="s">
        <v>517</v>
      </c>
      <c r="G260" s="14">
        <v>10.6</v>
      </c>
    </row>
    <row r="261" spans="1:7" ht="13" customHeight="1">
      <c r="A261" s="15">
        <v>9</v>
      </c>
      <c r="B261" s="14">
        <v>13.7</v>
      </c>
      <c r="C261" s="13" t="s">
        <v>519</v>
      </c>
      <c r="D261" s="11" t="s">
        <v>518</v>
      </c>
      <c r="E261">
        <v>259</v>
      </c>
      <c r="F261" s="13" t="s">
        <v>519</v>
      </c>
      <c r="G261" s="14">
        <v>13.7</v>
      </c>
    </row>
    <row r="262" spans="1:7" ht="13" customHeight="1">
      <c r="A262" s="15">
        <v>9</v>
      </c>
      <c r="B262" s="14">
        <v>15.1</v>
      </c>
      <c r="C262" s="13" t="s">
        <v>521</v>
      </c>
      <c r="D262" s="11" t="s">
        <v>520</v>
      </c>
      <c r="E262">
        <v>260</v>
      </c>
      <c r="F262" s="13" t="s">
        <v>521</v>
      </c>
      <c r="G262" s="14">
        <v>15.1</v>
      </c>
    </row>
    <row r="263" spans="1:7" ht="13" customHeight="1">
      <c r="A263" s="15">
        <v>9</v>
      </c>
      <c r="B263" s="14">
        <v>16.899999999999999</v>
      </c>
      <c r="C263" s="13" t="s">
        <v>508</v>
      </c>
      <c r="D263" s="11" t="s">
        <v>522</v>
      </c>
      <c r="E263">
        <v>261</v>
      </c>
      <c r="F263" s="13" t="s">
        <v>508</v>
      </c>
      <c r="G263" s="14">
        <v>16.899999999999999</v>
      </c>
    </row>
    <row r="264" spans="1:7" ht="13" customHeight="1">
      <c r="A264" s="15">
        <v>9</v>
      </c>
      <c r="B264" s="14">
        <v>20.6</v>
      </c>
      <c r="C264" s="13" t="s">
        <v>524</v>
      </c>
      <c r="D264" s="11" t="s">
        <v>523</v>
      </c>
      <c r="E264">
        <v>262</v>
      </c>
      <c r="F264" s="13" t="s">
        <v>524</v>
      </c>
      <c r="G264" s="14">
        <v>20.6</v>
      </c>
    </row>
    <row r="265" spans="1:7" ht="13" customHeight="1">
      <c r="A265" s="15">
        <v>9</v>
      </c>
      <c r="B265" s="14">
        <v>22.6</v>
      </c>
      <c r="C265" s="13" t="s">
        <v>526</v>
      </c>
      <c r="D265" s="11" t="s">
        <v>525</v>
      </c>
      <c r="E265">
        <v>263</v>
      </c>
      <c r="F265" s="13" t="s">
        <v>526</v>
      </c>
      <c r="G265" s="14">
        <v>22.6</v>
      </c>
    </row>
    <row r="266" spans="1:7" ht="13" customHeight="1">
      <c r="A266" s="15">
        <v>9</v>
      </c>
      <c r="B266" s="14">
        <v>24.8</v>
      </c>
      <c r="C266" s="13" t="s">
        <v>528</v>
      </c>
      <c r="D266" s="11" t="s">
        <v>527</v>
      </c>
      <c r="E266">
        <v>264</v>
      </c>
      <c r="F266" s="13" t="s">
        <v>528</v>
      </c>
      <c r="G266" s="14">
        <v>24.8</v>
      </c>
    </row>
    <row r="267" spans="1:7" ht="13" customHeight="1">
      <c r="A267" s="15">
        <v>10</v>
      </c>
      <c r="B267" s="14">
        <v>0.7</v>
      </c>
      <c r="C267" s="13" t="s">
        <v>3</v>
      </c>
      <c r="D267" s="11" t="s">
        <v>529</v>
      </c>
      <c r="E267">
        <v>265</v>
      </c>
      <c r="F267" s="13" t="s">
        <v>3</v>
      </c>
      <c r="G267" s="14">
        <v>0.7</v>
      </c>
    </row>
    <row r="268" spans="1:7" ht="13" customHeight="1">
      <c r="A268" s="15">
        <v>10</v>
      </c>
      <c r="B268" s="14">
        <v>1.6</v>
      </c>
      <c r="C268" s="13" t="s">
        <v>292</v>
      </c>
      <c r="D268" s="11" t="s">
        <v>530</v>
      </c>
      <c r="E268">
        <v>266</v>
      </c>
      <c r="F268" s="13" t="s">
        <v>292</v>
      </c>
      <c r="G268" s="14">
        <v>1.6</v>
      </c>
    </row>
    <row r="269" spans="1:7" ht="13" customHeight="1">
      <c r="A269" s="15">
        <v>10</v>
      </c>
      <c r="B269" s="14">
        <v>4.0999999999999996</v>
      </c>
      <c r="C269" s="13" t="s">
        <v>532</v>
      </c>
      <c r="D269" s="11" t="s">
        <v>531</v>
      </c>
      <c r="E269">
        <v>267</v>
      </c>
      <c r="F269" s="13" t="s">
        <v>532</v>
      </c>
      <c r="G269" s="14">
        <v>4.0999999999999996</v>
      </c>
    </row>
    <row r="270" spans="1:7" ht="13" customHeight="1">
      <c r="A270" s="15">
        <v>10</v>
      </c>
      <c r="B270" s="14">
        <v>6.7</v>
      </c>
      <c r="C270" s="13" t="s">
        <v>534</v>
      </c>
      <c r="D270" s="11" t="s">
        <v>533</v>
      </c>
      <c r="E270">
        <v>268</v>
      </c>
      <c r="F270" s="13" t="s">
        <v>534</v>
      </c>
      <c r="G270" s="14">
        <v>6.7</v>
      </c>
    </row>
    <row r="271" spans="1:7" ht="13" customHeight="1">
      <c r="A271" s="15">
        <v>10</v>
      </c>
      <c r="B271" s="14">
        <v>7.4</v>
      </c>
      <c r="C271" s="13" t="s">
        <v>479</v>
      </c>
      <c r="D271" s="11" t="s">
        <v>535</v>
      </c>
      <c r="E271">
        <v>269</v>
      </c>
      <c r="F271" s="13" t="s">
        <v>479</v>
      </c>
      <c r="G271" s="14">
        <v>7.4</v>
      </c>
    </row>
    <row r="272" spans="1:7" ht="13" customHeight="1">
      <c r="A272" s="15">
        <v>10</v>
      </c>
      <c r="B272" s="14">
        <v>9.6</v>
      </c>
      <c r="C272" s="13" t="s">
        <v>193</v>
      </c>
      <c r="D272" s="11" t="s">
        <v>537</v>
      </c>
      <c r="E272">
        <v>270</v>
      </c>
      <c r="F272" s="13" t="s">
        <v>193</v>
      </c>
      <c r="G272" s="14">
        <v>9.6</v>
      </c>
    </row>
    <row r="273" spans="1:7" ht="13" customHeight="1">
      <c r="A273" s="15">
        <v>10</v>
      </c>
      <c r="B273" s="14">
        <v>9.6</v>
      </c>
      <c r="C273" s="13" t="s">
        <v>539</v>
      </c>
      <c r="D273" s="11" t="s">
        <v>538</v>
      </c>
      <c r="E273">
        <v>271</v>
      </c>
      <c r="F273" s="13" t="s">
        <v>539</v>
      </c>
      <c r="G273" s="14">
        <v>9.6</v>
      </c>
    </row>
    <row r="274" spans="1:7" ht="13" customHeight="1">
      <c r="A274" s="15">
        <v>10</v>
      </c>
      <c r="B274" s="14">
        <v>12.6</v>
      </c>
      <c r="C274" s="13" t="s">
        <v>541</v>
      </c>
      <c r="D274" s="11" t="s">
        <v>540</v>
      </c>
      <c r="E274">
        <v>272</v>
      </c>
      <c r="F274" s="13" t="s">
        <v>541</v>
      </c>
      <c r="G274" s="14">
        <v>12.6</v>
      </c>
    </row>
    <row r="275" spans="1:7" ht="13" customHeight="1">
      <c r="A275" s="15">
        <v>10</v>
      </c>
      <c r="B275" s="14">
        <v>12.7</v>
      </c>
      <c r="C275" s="13" t="s">
        <v>436</v>
      </c>
      <c r="D275" s="11" t="s">
        <v>542</v>
      </c>
      <c r="E275">
        <v>273</v>
      </c>
      <c r="F275" s="13" t="s">
        <v>436</v>
      </c>
      <c r="G275" s="14">
        <v>12.7</v>
      </c>
    </row>
    <row r="276" spans="1:7" ht="13" customHeight="1">
      <c r="A276" s="15">
        <v>10</v>
      </c>
      <c r="B276" s="14">
        <v>15.2</v>
      </c>
      <c r="C276" s="13" t="s">
        <v>513</v>
      </c>
      <c r="D276" s="11" t="s">
        <v>543</v>
      </c>
      <c r="E276">
        <v>274</v>
      </c>
      <c r="F276" s="13" t="s">
        <v>513</v>
      </c>
      <c r="G276" s="14">
        <v>15.2</v>
      </c>
    </row>
    <row r="277" spans="1:7" ht="13" customHeight="1">
      <c r="A277" s="15">
        <v>10</v>
      </c>
      <c r="B277" s="14">
        <v>16.5</v>
      </c>
      <c r="C277" s="13" t="s">
        <v>546</v>
      </c>
      <c r="D277" s="11" t="s">
        <v>545</v>
      </c>
      <c r="E277">
        <v>275</v>
      </c>
      <c r="F277" s="13" t="s">
        <v>546</v>
      </c>
      <c r="G277" s="14">
        <v>16.5</v>
      </c>
    </row>
    <row r="278" spans="1:7" ht="13" customHeight="1">
      <c r="A278" s="15">
        <v>10</v>
      </c>
      <c r="B278" s="14">
        <v>18.899999999999999</v>
      </c>
      <c r="C278" s="13" t="s">
        <v>65</v>
      </c>
      <c r="D278" s="11" t="s">
        <v>547</v>
      </c>
      <c r="E278">
        <v>276</v>
      </c>
      <c r="F278" s="13" t="s">
        <v>65</v>
      </c>
      <c r="G278" s="14">
        <v>18.899999999999999</v>
      </c>
    </row>
    <row r="279" spans="1:7" ht="13" customHeight="1">
      <c r="A279" s="15">
        <v>10</v>
      </c>
      <c r="B279" s="14">
        <v>19.399999999999999</v>
      </c>
      <c r="C279" s="13" t="s">
        <v>550</v>
      </c>
      <c r="D279" s="11" t="s">
        <v>549</v>
      </c>
      <c r="E279">
        <v>277</v>
      </c>
      <c r="F279" s="13" t="s">
        <v>550</v>
      </c>
      <c r="G279" s="14">
        <v>19.399999999999999</v>
      </c>
    </row>
    <row r="280" spans="1:7" ht="13" customHeight="1">
      <c r="A280" s="15">
        <v>10</v>
      </c>
      <c r="B280" s="14">
        <v>21.4</v>
      </c>
      <c r="C280" s="13" t="s">
        <v>552</v>
      </c>
      <c r="D280" s="11" t="s">
        <v>551</v>
      </c>
      <c r="E280">
        <v>278</v>
      </c>
      <c r="F280" s="13" t="s">
        <v>552</v>
      </c>
      <c r="G280" s="14">
        <v>21.4</v>
      </c>
    </row>
    <row r="281" spans="1:7" ht="13" customHeight="1">
      <c r="A281" s="15">
        <v>11</v>
      </c>
      <c r="B281" s="14">
        <v>0.9</v>
      </c>
      <c r="C281" s="13" t="s">
        <v>3</v>
      </c>
      <c r="D281" s="11" t="s">
        <v>553</v>
      </c>
      <c r="E281">
        <v>279</v>
      </c>
      <c r="F281" s="13" t="s">
        <v>3</v>
      </c>
      <c r="G281" s="14">
        <v>0.9</v>
      </c>
    </row>
    <row r="282" spans="1:7" ht="13" customHeight="1">
      <c r="A282" s="15">
        <v>11</v>
      </c>
      <c r="B282" s="14">
        <v>1.9</v>
      </c>
      <c r="C282" s="13" t="s">
        <v>556</v>
      </c>
      <c r="D282" s="11" t="s">
        <v>555</v>
      </c>
      <c r="E282">
        <v>280</v>
      </c>
      <c r="F282" s="13" t="s">
        <v>556</v>
      </c>
      <c r="G282" s="14">
        <v>1.9</v>
      </c>
    </row>
    <row r="283" spans="1:7" ht="13" customHeight="1">
      <c r="A283" s="15">
        <v>11</v>
      </c>
      <c r="B283" s="14">
        <v>5.2</v>
      </c>
      <c r="C283" s="13" t="s">
        <v>559</v>
      </c>
      <c r="D283" s="11" t="s">
        <v>558</v>
      </c>
      <c r="E283">
        <v>281</v>
      </c>
      <c r="F283" s="13" t="s">
        <v>559</v>
      </c>
      <c r="G283" s="14">
        <v>5.2</v>
      </c>
    </row>
    <row r="284" spans="1:7" ht="13" customHeight="1">
      <c r="A284" s="15">
        <v>11</v>
      </c>
      <c r="B284" s="14">
        <v>5.7</v>
      </c>
      <c r="C284" s="13" t="s">
        <v>544</v>
      </c>
      <c r="D284" s="11" t="s">
        <v>560</v>
      </c>
      <c r="E284">
        <v>282</v>
      </c>
      <c r="F284" s="13" t="s">
        <v>544</v>
      </c>
      <c r="G284" s="14">
        <v>5.7</v>
      </c>
    </row>
    <row r="285" spans="1:7" ht="13" customHeight="1">
      <c r="A285" s="15">
        <v>11</v>
      </c>
      <c r="B285" s="14" t="s">
        <v>87</v>
      </c>
      <c r="C285" s="13" t="s">
        <v>563</v>
      </c>
      <c r="D285" s="11" t="s">
        <v>562</v>
      </c>
      <c r="E285">
        <v>283</v>
      </c>
      <c r="F285" s="13" t="s">
        <v>563</v>
      </c>
      <c r="G285" s="14" t="s">
        <v>87</v>
      </c>
    </row>
    <row r="286" spans="1:7" ht="13" customHeight="1">
      <c r="A286" s="15">
        <v>11</v>
      </c>
      <c r="B286" s="14">
        <v>10.9</v>
      </c>
      <c r="C286" s="13" t="s">
        <v>565</v>
      </c>
      <c r="D286" s="11" t="s">
        <v>564</v>
      </c>
      <c r="E286">
        <v>284</v>
      </c>
      <c r="F286" s="13" t="s">
        <v>565</v>
      </c>
      <c r="G286" s="14">
        <v>10.9</v>
      </c>
    </row>
    <row r="287" spans="1:7" ht="13" customHeight="1">
      <c r="A287" s="15">
        <v>11</v>
      </c>
      <c r="B287" s="14">
        <v>13.8</v>
      </c>
      <c r="C287" s="13" t="s">
        <v>368</v>
      </c>
      <c r="D287" s="11" t="s">
        <v>566</v>
      </c>
      <c r="E287">
        <v>285</v>
      </c>
      <c r="F287" s="13" t="s">
        <v>368</v>
      </c>
      <c r="G287" s="14">
        <v>13.8</v>
      </c>
    </row>
    <row r="288" spans="1:7" ht="13" customHeight="1">
      <c r="A288" s="15">
        <v>11</v>
      </c>
      <c r="B288" s="14">
        <v>16.899999999999999</v>
      </c>
      <c r="C288" s="13" t="s">
        <v>568</v>
      </c>
      <c r="D288" s="11" t="s">
        <v>567</v>
      </c>
      <c r="E288">
        <v>286</v>
      </c>
      <c r="F288" s="13" t="s">
        <v>568</v>
      </c>
      <c r="G288" s="14">
        <v>16.899999999999999</v>
      </c>
    </row>
    <row r="289" spans="1:7" ht="13" customHeight="1">
      <c r="A289" s="15">
        <v>11</v>
      </c>
      <c r="B289" s="14">
        <v>17.399999999999999</v>
      </c>
      <c r="C289" s="13" t="s">
        <v>570</v>
      </c>
      <c r="D289" s="11" t="s">
        <v>569</v>
      </c>
      <c r="E289">
        <v>287</v>
      </c>
      <c r="F289" s="13" t="s">
        <v>570</v>
      </c>
      <c r="G289" s="14">
        <v>17.399999999999999</v>
      </c>
    </row>
    <row r="290" spans="1:7" ht="13" customHeight="1">
      <c r="A290" s="15">
        <v>11</v>
      </c>
      <c r="B290" s="14">
        <v>18.7</v>
      </c>
      <c r="C290" s="13" t="s">
        <v>573</v>
      </c>
      <c r="D290" s="11" t="s">
        <v>572</v>
      </c>
      <c r="E290">
        <v>288</v>
      </c>
      <c r="F290" s="13" t="s">
        <v>573</v>
      </c>
      <c r="G290" s="14">
        <v>18.7</v>
      </c>
    </row>
    <row r="291" spans="1:7" ht="13" customHeight="1">
      <c r="A291" s="15">
        <v>11</v>
      </c>
      <c r="B291" s="14">
        <v>20.6</v>
      </c>
      <c r="C291" s="13" t="s">
        <v>517</v>
      </c>
      <c r="D291" s="11" t="s">
        <v>574</v>
      </c>
      <c r="E291">
        <v>289</v>
      </c>
      <c r="F291" s="13" t="s">
        <v>517</v>
      </c>
      <c r="G291" s="14">
        <v>20.6</v>
      </c>
    </row>
    <row r="292" spans="1:7" ht="17" customHeight="1">
      <c r="A292" s="15">
        <v>12</v>
      </c>
      <c r="B292" s="14">
        <v>0.7</v>
      </c>
      <c r="C292" s="13" t="s">
        <v>3</v>
      </c>
      <c r="D292" s="11" t="s">
        <v>575</v>
      </c>
      <c r="E292">
        <v>290</v>
      </c>
      <c r="F292" s="13" t="s">
        <v>3</v>
      </c>
      <c r="G292" s="14">
        <v>0.7</v>
      </c>
    </row>
    <row r="293" spans="1:7" ht="14" customHeight="1">
      <c r="A293" s="15">
        <v>12</v>
      </c>
      <c r="B293" s="14">
        <v>9.1999999999999993</v>
      </c>
      <c r="C293" s="13" t="s">
        <v>375</v>
      </c>
      <c r="D293" s="11" t="s">
        <v>576</v>
      </c>
      <c r="E293">
        <v>291</v>
      </c>
      <c r="F293" s="13" t="s">
        <v>375</v>
      </c>
      <c r="G293" s="14">
        <v>9.1999999999999993</v>
      </c>
    </row>
    <row r="294" spans="1:7" ht="13" customHeight="1">
      <c r="A294" s="15">
        <v>12</v>
      </c>
      <c r="B294" s="14">
        <v>12.3</v>
      </c>
      <c r="C294" s="13" t="s">
        <v>578</v>
      </c>
      <c r="D294" s="11" t="s">
        <v>577</v>
      </c>
      <c r="E294">
        <v>292</v>
      </c>
      <c r="F294" s="13" t="s">
        <v>578</v>
      </c>
      <c r="G294" s="14">
        <v>12.3</v>
      </c>
    </row>
    <row r="295" spans="1:7" ht="13" customHeight="1">
      <c r="A295" s="15">
        <v>12</v>
      </c>
      <c r="B295" s="14">
        <v>12.4</v>
      </c>
      <c r="C295" s="13" t="s">
        <v>580</v>
      </c>
      <c r="D295" s="11" t="s">
        <v>579</v>
      </c>
      <c r="E295">
        <v>293</v>
      </c>
      <c r="F295" s="13" t="s">
        <v>580</v>
      </c>
      <c r="G295" s="14">
        <v>12.4</v>
      </c>
    </row>
    <row r="296" spans="1:7" ht="13" customHeight="1">
      <c r="A296" s="15">
        <v>12</v>
      </c>
      <c r="B296" s="14">
        <v>14.7</v>
      </c>
      <c r="C296" s="13" t="s">
        <v>14</v>
      </c>
      <c r="D296" s="11" t="s">
        <v>581</v>
      </c>
      <c r="E296">
        <v>294</v>
      </c>
      <c r="F296" s="13" t="s">
        <v>14</v>
      </c>
      <c r="G296" s="14">
        <v>14.7</v>
      </c>
    </row>
    <row r="297" spans="1:7" ht="13" customHeight="1">
      <c r="A297" s="15">
        <v>12</v>
      </c>
      <c r="B297" s="14">
        <v>17.3</v>
      </c>
      <c r="C297" s="13" t="s">
        <v>583</v>
      </c>
      <c r="D297" s="11" t="s">
        <v>582</v>
      </c>
      <c r="E297">
        <v>295</v>
      </c>
      <c r="F297" s="13" t="s">
        <v>583</v>
      </c>
      <c r="G297" s="14">
        <v>17.3</v>
      </c>
    </row>
    <row r="298" spans="1:7" ht="13" customHeight="1">
      <c r="A298" s="15">
        <v>12</v>
      </c>
      <c r="B298" s="14">
        <v>18.7</v>
      </c>
      <c r="C298" s="13" t="s">
        <v>585</v>
      </c>
      <c r="D298" s="11" t="s">
        <v>584</v>
      </c>
      <c r="E298">
        <v>296</v>
      </c>
      <c r="F298" s="13" t="s">
        <v>585</v>
      </c>
      <c r="G298" s="14">
        <v>18.7</v>
      </c>
    </row>
    <row r="299" spans="1:7" ht="13" customHeight="1">
      <c r="A299" s="15">
        <v>13</v>
      </c>
      <c r="B299" s="14">
        <v>0.7</v>
      </c>
      <c r="C299" s="13" t="s">
        <v>3</v>
      </c>
      <c r="D299" s="11" t="s">
        <v>586</v>
      </c>
      <c r="E299">
        <v>297</v>
      </c>
      <c r="F299" s="13" t="s">
        <v>3</v>
      </c>
      <c r="G299" s="14">
        <v>0.7</v>
      </c>
    </row>
    <row r="300" spans="1:7" ht="13" customHeight="1">
      <c r="A300" s="15">
        <v>13</v>
      </c>
      <c r="B300" s="14">
        <v>5.2</v>
      </c>
      <c r="C300" s="13" t="s">
        <v>588</v>
      </c>
      <c r="D300" s="11" t="s">
        <v>587</v>
      </c>
      <c r="E300">
        <v>298</v>
      </c>
      <c r="F300" s="13" t="s">
        <v>588</v>
      </c>
      <c r="G300" s="14">
        <v>5.2</v>
      </c>
    </row>
    <row r="301" spans="1:7" ht="13" customHeight="1">
      <c r="A301" s="15">
        <v>13</v>
      </c>
      <c r="B301" s="14">
        <v>6.9</v>
      </c>
      <c r="C301" s="13" t="s">
        <v>590</v>
      </c>
      <c r="D301" s="11" t="s">
        <v>589</v>
      </c>
      <c r="E301">
        <v>299</v>
      </c>
      <c r="F301" s="13" t="s">
        <v>590</v>
      </c>
      <c r="G301" s="14">
        <v>6.9</v>
      </c>
    </row>
    <row r="302" spans="1:7" ht="13" customHeight="1">
      <c r="A302" s="15">
        <v>13</v>
      </c>
      <c r="B302" s="14">
        <v>8.1</v>
      </c>
      <c r="C302" s="13" t="s">
        <v>592</v>
      </c>
      <c r="D302" s="11" t="s">
        <v>591</v>
      </c>
      <c r="E302">
        <v>300</v>
      </c>
      <c r="F302" s="13" t="s">
        <v>592</v>
      </c>
      <c r="G302" s="14">
        <v>8.1</v>
      </c>
    </row>
    <row r="303" spans="1:7" ht="13" customHeight="1">
      <c r="A303" s="15">
        <v>13</v>
      </c>
      <c r="B303" s="14">
        <v>8.3000000000000007</v>
      </c>
      <c r="C303" s="13" t="s">
        <v>187</v>
      </c>
      <c r="D303" s="11" t="s">
        <v>593</v>
      </c>
      <c r="E303">
        <v>301</v>
      </c>
      <c r="F303" s="13" t="s">
        <v>187</v>
      </c>
      <c r="G303" s="14">
        <v>8.3000000000000007</v>
      </c>
    </row>
    <row r="304" spans="1:7" ht="13" customHeight="1">
      <c r="A304" s="15">
        <v>13</v>
      </c>
      <c r="B304" s="14">
        <v>8.9</v>
      </c>
      <c r="C304" s="13" t="s">
        <v>595</v>
      </c>
      <c r="D304" s="11" t="s">
        <v>594</v>
      </c>
      <c r="E304">
        <v>302</v>
      </c>
      <c r="F304" s="13" t="s">
        <v>595</v>
      </c>
      <c r="G304" s="14">
        <v>8.9</v>
      </c>
    </row>
    <row r="305" spans="1:7" ht="13" customHeight="1">
      <c r="A305" s="15">
        <v>13</v>
      </c>
      <c r="B305" s="14">
        <v>9.4</v>
      </c>
      <c r="C305" s="13" t="s">
        <v>597</v>
      </c>
      <c r="D305" s="11" t="s">
        <v>596</v>
      </c>
      <c r="E305">
        <v>303</v>
      </c>
      <c r="F305" s="13" t="s">
        <v>597</v>
      </c>
      <c r="G305" s="14">
        <v>9.4</v>
      </c>
    </row>
    <row r="306" spans="1:7" ht="13" customHeight="1">
      <c r="A306" s="15">
        <v>13</v>
      </c>
      <c r="B306" s="14">
        <v>10.4</v>
      </c>
      <c r="C306" s="13" t="s">
        <v>599</v>
      </c>
      <c r="D306" s="11" t="s">
        <v>598</v>
      </c>
      <c r="E306">
        <v>304</v>
      </c>
      <c r="F306" s="13" t="s">
        <v>599</v>
      </c>
      <c r="G306" s="14">
        <v>10.4</v>
      </c>
    </row>
    <row r="307" spans="1:7" ht="13" customHeight="1">
      <c r="A307" s="15">
        <v>13</v>
      </c>
      <c r="B307" s="14">
        <v>14.4</v>
      </c>
      <c r="C307" s="13" t="s">
        <v>513</v>
      </c>
      <c r="D307" s="11" t="s">
        <v>600</v>
      </c>
      <c r="E307">
        <v>305</v>
      </c>
      <c r="F307" s="13" t="s">
        <v>513</v>
      </c>
      <c r="G307" s="14">
        <v>14.4</v>
      </c>
    </row>
    <row r="308" spans="1:7" ht="13" customHeight="1">
      <c r="A308" s="15">
        <v>13</v>
      </c>
      <c r="B308" s="14">
        <v>14.9</v>
      </c>
      <c r="C308" s="13" t="s">
        <v>465</v>
      </c>
      <c r="D308" s="11" t="s">
        <v>601</v>
      </c>
      <c r="E308">
        <v>306</v>
      </c>
      <c r="F308" s="13" t="s">
        <v>465</v>
      </c>
      <c r="G308" s="14">
        <v>14.9</v>
      </c>
    </row>
    <row r="309" spans="1:7" ht="13" customHeight="1">
      <c r="A309" s="15">
        <v>13</v>
      </c>
      <c r="B309" s="14">
        <v>17</v>
      </c>
      <c r="C309" s="13" t="s">
        <v>603</v>
      </c>
      <c r="D309" s="11" t="s">
        <v>602</v>
      </c>
      <c r="E309">
        <v>307</v>
      </c>
      <c r="F309" s="13" t="s">
        <v>603</v>
      </c>
      <c r="G309" s="14">
        <v>17</v>
      </c>
    </row>
    <row r="310" spans="1:7" ht="13" customHeight="1">
      <c r="A310" s="15">
        <v>13</v>
      </c>
      <c r="B310" s="14">
        <v>17.2</v>
      </c>
      <c r="C310" s="13" t="s">
        <v>486</v>
      </c>
      <c r="D310" s="11" t="s">
        <v>604</v>
      </c>
      <c r="E310">
        <v>308</v>
      </c>
      <c r="F310" s="13" t="s">
        <v>486</v>
      </c>
      <c r="G310" s="14">
        <v>17.2</v>
      </c>
    </row>
    <row r="311" spans="1:7" ht="13" customHeight="1">
      <c r="A311" s="15">
        <v>13</v>
      </c>
      <c r="B311" s="14">
        <v>18.399999999999999</v>
      </c>
      <c r="C311" s="13" t="s">
        <v>606</v>
      </c>
      <c r="D311" s="11" t="s">
        <v>605</v>
      </c>
      <c r="E311">
        <v>309</v>
      </c>
      <c r="F311" s="13" t="s">
        <v>606</v>
      </c>
      <c r="G311" s="14">
        <v>18.399999999999999</v>
      </c>
    </row>
    <row r="312" spans="1:7" ht="13" customHeight="1">
      <c r="A312" s="15">
        <v>14</v>
      </c>
      <c r="B312" s="14">
        <v>0.1</v>
      </c>
      <c r="C312" s="13" t="s">
        <v>3</v>
      </c>
      <c r="D312" s="11" t="s">
        <v>607</v>
      </c>
      <c r="E312">
        <v>310</v>
      </c>
      <c r="F312" s="13" t="s">
        <v>3</v>
      </c>
      <c r="G312" s="14">
        <v>0.1</v>
      </c>
    </row>
    <row r="313" spans="1:7" ht="13" customHeight="1">
      <c r="A313" s="15">
        <v>14</v>
      </c>
      <c r="B313" s="14">
        <v>0.3</v>
      </c>
      <c r="C313" s="13" t="s">
        <v>608</v>
      </c>
      <c r="D313" s="11" t="s">
        <v>609</v>
      </c>
      <c r="E313">
        <v>311</v>
      </c>
      <c r="F313" s="13" t="s">
        <v>608</v>
      </c>
      <c r="G313" s="14">
        <v>0.3</v>
      </c>
    </row>
    <row r="314" spans="1:7" ht="13" customHeight="1">
      <c r="A314" s="15">
        <v>14</v>
      </c>
      <c r="B314" s="14">
        <v>1.5</v>
      </c>
      <c r="C314" s="13" t="s">
        <v>554</v>
      </c>
      <c r="D314" s="11" t="s">
        <v>610</v>
      </c>
      <c r="E314">
        <v>312</v>
      </c>
      <c r="F314" s="13" t="s">
        <v>554</v>
      </c>
      <c r="G314" s="14">
        <v>1.5</v>
      </c>
    </row>
    <row r="315" spans="1:7" ht="13" customHeight="1">
      <c r="A315" s="15">
        <v>14</v>
      </c>
      <c r="B315" s="14">
        <v>5.0999999999999996</v>
      </c>
      <c r="C315" s="13" t="s">
        <v>612</v>
      </c>
      <c r="D315" s="11" t="s">
        <v>611</v>
      </c>
      <c r="E315">
        <v>313</v>
      </c>
      <c r="F315" s="13" t="s">
        <v>612</v>
      </c>
      <c r="G315" s="14">
        <v>5.0999999999999996</v>
      </c>
    </row>
    <row r="316" spans="1:7" ht="13" customHeight="1">
      <c r="A316" s="15">
        <v>14</v>
      </c>
      <c r="B316" s="14">
        <v>6.8</v>
      </c>
      <c r="C316" s="13" t="s">
        <v>615</v>
      </c>
      <c r="D316" s="11" t="s">
        <v>614</v>
      </c>
      <c r="E316">
        <v>314</v>
      </c>
      <c r="F316" s="13" t="s">
        <v>615</v>
      </c>
      <c r="G316" s="14">
        <v>6.8</v>
      </c>
    </row>
    <row r="317" spans="1:7" ht="13" customHeight="1">
      <c r="A317" s="15">
        <v>14</v>
      </c>
      <c r="B317" s="14">
        <v>8.9</v>
      </c>
      <c r="C317" s="13" t="s">
        <v>617</v>
      </c>
      <c r="D317" s="11" t="s">
        <v>616</v>
      </c>
      <c r="E317">
        <v>315</v>
      </c>
      <c r="F317" s="13" t="s">
        <v>617</v>
      </c>
      <c r="G317" s="14">
        <v>8.9</v>
      </c>
    </row>
    <row r="318" spans="1:7" ht="13" customHeight="1">
      <c r="A318" s="15">
        <v>14</v>
      </c>
      <c r="B318" s="14">
        <v>14.7</v>
      </c>
      <c r="C318" s="13" t="s">
        <v>619</v>
      </c>
      <c r="D318" s="11" t="s">
        <v>618</v>
      </c>
      <c r="E318">
        <v>316</v>
      </c>
      <c r="F318" s="13" t="s">
        <v>619</v>
      </c>
      <c r="G318" s="14">
        <v>14.7</v>
      </c>
    </row>
    <row r="319" spans="1:7" ht="13" customHeight="1">
      <c r="A319" s="15">
        <v>15</v>
      </c>
      <c r="B319" s="14">
        <v>1.9</v>
      </c>
      <c r="C319" s="13" t="s">
        <v>3</v>
      </c>
      <c r="D319" s="11" t="s">
        <v>620</v>
      </c>
      <c r="E319">
        <v>317</v>
      </c>
      <c r="F319" s="13" t="s">
        <v>3</v>
      </c>
      <c r="G319" s="14">
        <v>1.9</v>
      </c>
    </row>
    <row r="320" spans="1:7" ht="13" customHeight="1">
      <c r="A320" s="15">
        <v>15</v>
      </c>
      <c r="B320" s="14">
        <v>2.8</v>
      </c>
      <c r="C320" s="13" t="s">
        <v>622</v>
      </c>
      <c r="D320" s="11" t="s">
        <v>621</v>
      </c>
      <c r="E320">
        <v>318</v>
      </c>
      <c r="F320" s="13" t="s">
        <v>622</v>
      </c>
      <c r="G320" s="14">
        <v>2.8</v>
      </c>
    </row>
    <row r="321" spans="1:7" ht="13" customHeight="1">
      <c r="A321" s="15">
        <v>15</v>
      </c>
      <c r="B321" s="14">
        <v>4</v>
      </c>
      <c r="C321" s="13" t="s">
        <v>561</v>
      </c>
      <c r="D321" s="11" t="s">
        <v>623</v>
      </c>
      <c r="E321">
        <v>319</v>
      </c>
      <c r="F321" s="13" t="s">
        <v>561</v>
      </c>
      <c r="G321" s="14">
        <v>4</v>
      </c>
    </row>
    <row r="322" spans="1:7" ht="13" customHeight="1">
      <c r="A322" s="15">
        <v>15</v>
      </c>
      <c r="B322" s="14">
        <v>5.7</v>
      </c>
      <c r="C322" s="13" t="s">
        <v>169</v>
      </c>
      <c r="D322" s="11" t="s">
        <v>624</v>
      </c>
      <c r="E322">
        <v>320</v>
      </c>
      <c r="F322" s="13" t="s">
        <v>169</v>
      </c>
      <c r="G322" s="14">
        <v>5.7</v>
      </c>
    </row>
    <row r="323" spans="1:7" ht="13" customHeight="1">
      <c r="A323" s="15">
        <v>15</v>
      </c>
      <c r="B323" s="14">
        <v>6.4</v>
      </c>
      <c r="C323" s="13" t="s">
        <v>292</v>
      </c>
      <c r="D323" s="11" t="s">
        <v>625</v>
      </c>
      <c r="E323">
        <v>321</v>
      </c>
      <c r="F323" s="13" t="s">
        <v>292</v>
      </c>
      <c r="G323" s="14">
        <v>6.4</v>
      </c>
    </row>
    <row r="324" spans="1:7" ht="13" customHeight="1">
      <c r="A324" s="15">
        <v>15</v>
      </c>
      <c r="B324" s="14">
        <v>8.1999999999999993</v>
      </c>
      <c r="C324" s="13" t="s">
        <v>459</v>
      </c>
      <c r="D324" s="11" t="s">
        <v>626</v>
      </c>
      <c r="E324">
        <v>322</v>
      </c>
      <c r="F324" s="13" t="s">
        <v>459</v>
      </c>
      <c r="G324" s="14">
        <v>8.1999999999999993</v>
      </c>
    </row>
    <row r="325" spans="1:7" ht="13" customHeight="1">
      <c r="A325" s="15">
        <v>15</v>
      </c>
      <c r="B325" s="14">
        <v>9.6999999999999993</v>
      </c>
      <c r="C325" s="13" t="s">
        <v>472</v>
      </c>
      <c r="D325" s="11" t="s">
        <v>627</v>
      </c>
      <c r="E325">
        <v>323</v>
      </c>
      <c r="F325" s="13" t="s">
        <v>472</v>
      </c>
      <c r="G325" s="14">
        <v>9.6999999999999993</v>
      </c>
    </row>
    <row r="326" spans="1:7" ht="13" customHeight="1">
      <c r="A326" s="15">
        <v>15</v>
      </c>
      <c r="B326" s="14">
        <v>10.8</v>
      </c>
      <c r="C326" s="13" t="s">
        <v>479</v>
      </c>
      <c r="D326" s="11" t="s">
        <v>628</v>
      </c>
      <c r="E326">
        <v>324</v>
      </c>
      <c r="F326" s="13" t="s">
        <v>479</v>
      </c>
      <c r="G326" s="14">
        <v>10.8</v>
      </c>
    </row>
    <row r="327" spans="1:7" ht="13" customHeight="1">
      <c r="A327" s="15">
        <v>15</v>
      </c>
      <c r="B327" s="14">
        <v>11.9</v>
      </c>
      <c r="C327" s="13" t="s">
        <v>630</v>
      </c>
      <c r="D327" s="11" t="s">
        <v>629</v>
      </c>
      <c r="E327">
        <v>325</v>
      </c>
      <c r="F327" s="13" t="s">
        <v>630</v>
      </c>
      <c r="G327" s="14">
        <v>11.9</v>
      </c>
    </row>
    <row r="328" spans="1:7" ht="13" customHeight="1">
      <c r="A328" s="15">
        <v>16</v>
      </c>
      <c r="B328" s="14">
        <v>0.1</v>
      </c>
      <c r="C328" s="13" t="s">
        <v>632</v>
      </c>
      <c r="D328" s="11" t="s">
        <v>631</v>
      </c>
      <c r="E328">
        <v>326</v>
      </c>
      <c r="F328" s="13" t="s">
        <v>632</v>
      </c>
      <c r="G328" s="14">
        <v>0.1</v>
      </c>
    </row>
    <row r="329" spans="1:7" ht="13" customHeight="1">
      <c r="A329" s="15">
        <v>16</v>
      </c>
      <c r="B329" s="14">
        <v>0.1</v>
      </c>
      <c r="C329" s="13" t="s">
        <v>3</v>
      </c>
      <c r="D329" s="11" t="s">
        <v>633</v>
      </c>
      <c r="E329">
        <v>327</v>
      </c>
      <c r="F329" s="13" t="s">
        <v>3</v>
      </c>
      <c r="G329" s="14">
        <v>0.1</v>
      </c>
    </row>
    <row r="330" spans="1:7" ht="13" customHeight="1">
      <c r="A330" s="15">
        <v>16</v>
      </c>
      <c r="B330" s="14">
        <v>0.1</v>
      </c>
      <c r="C330" s="13" t="s">
        <v>3</v>
      </c>
      <c r="D330" s="11" t="s">
        <v>634</v>
      </c>
      <c r="E330">
        <v>328</v>
      </c>
      <c r="F330" s="13" t="s">
        <v>3</v>
      </c>
      <c r="G330" s="14">
        <v>0.1</v>
      </c>
    </row>
    <row r="331" spans="1:7" ht="13" customHeight="1">
      <c r="A331" s="15">
        <v>17</v>
      </c>
      <c r="B331" s="14">
        <v>0.7</v>
      </c>
      <c r="C331" s="13" t="s">
        <v>3</v>
      </c>
      <c r="D331" s="11" t="s">
        <v>635</v>
      </c>
      <c r="E331">
        <v>329</v>
      </c>
      <c r="F331" s="13" t="s">
        <v>3</v>
      </c>
      <c r="G331" s="14">
        <v>0.7</v>
      </c>
    </row>
    <row r="332" spans="1:7" ht="13" customHeight="1">
      <c r="A332" s="15">
        <v>17</v>
      </c>
      <c r="B332" s="14">
        <v>1.7</v>
      </c>
      <c r="C332" s="13" t="s">
        <v>162</v>
      </c>
      <c r="D332" s="11" t="s">
        <v>636</v>
      </c>
      <c r="E332">
        <v>330</v>
      </c>
      <c r="F332" s="13" t="s">
        <v>162</v>
      </c>
      <c r="G332" s="14">
        <v>1.7</v>
      </c>
    </row>
    <row r="333" spans="1:7" ht="13" customHeight="1">
      <c r="A333" s="15">
        <v>17</v>
      </c>
      <c r="B333" s="14">
        <v>3.5</v>
      </c>
      <c r="C333" s="13" t="s">
        <v>638</v>
      </c>
      <c r="D333" s="11" t="s">
        <v>637</v>
      </c>
      <c r="E333">
        <v>331</v>
      </c>
      <c r="F333" s="13" t="s">
        <v>638</v>
      </c>
      <c r="G333" s="14">
        <v>3.5</v>
      </c>
    </row>
    <row r="334" spans="1:7" ht="13" customHeight="1">
      <c r="A334" s="15">
        <v>17</v>
      </c>
      <c r="B334" s="14">
        <v>5.7</v>
      </c>
      <c r="C334" s="13" t="s">
        <v>565</v>
      </c>
      <c r="D334" s="11" t="s">
        <v>639</v>
      </c>
      <c r="E334">
        <v>332</v>
      </c>
      <c r="F334" s="13" t="s">
        <v>565</v>
      </c>
      <c r="G334" s="14">
        <v>5.7</v>
      </c>
    </row>
    <row r="335" spans="1:7" ht="13" customHeight="1">
      <c r="A335" s="15">
        <v>17</v>
      </c>
      <c r="B335" s="14">
        <v>5.9</v>
      </c>
      <c r="C335" s="13" t="s">
        <v>641</v>
      </c>
      <c r="D335" s="11" t="s">
        <v>640</v>
      </c>
      <c r="E335">
        <v>333</v>
      </c>
      <c r="F335" s="13" t="s">
        <v>641</v>
      </c>
      <c r="G335" s="14">
        <v>5.9</v>
      </c>
    </row>
    <row r="336" spans="1:7" ht="13" customHeight="1">
      <c r="A336" s="15">
        <v>17</v>
      </c>
      <c r="B336" s="14">
        <v>8.1</v>
      </c>
      <c r="C336" s="13" t="s">
        <v>643</v>
      </c>
      <c r="D336" s="11" t="s">
        <v>642</v>
      </c>
      <c r="E336">
        <v>334</v>
      </c>
      <c r="F336" s="13" t="s">
        <v>643</v>
      </c>
      <c r="G336" s="14">
        <v>8.1</v>
      </c>
    </row>
    <row r="337" spans="1:7" ht="13" customHeight="1">
      <c r="A337" s="15">
        <v>17</v>
      </c>
      <c r="B337" s="14">
        <v>9.6</v>
      </c>
      <c r="C337" s="13" t="s">
        <v>645</v>
      </c>
      <c r="D337" s="11" t="s">
        <v>644</v>
      </c>
      <c r="E337">
        <v>335</v>
      </c>
      <c r="F337" s="13" t="s">
        <v>645</v>
      </c>
      <c r="G337" s="14">
        <v>9.6</v>
      </c>
    </row>
    <row r="338" spans="1:7" ht="17" customHeight="1">
      <c r="A338" s="15">
        <v>17</v>
      </c>
      <c r="B338" s="14">
        <v>10.1</v>
      </c>
      <c r="C338" s="13" t="s">
        <v>482</v>
      </c>
      <c r="D338" s="11" t="s">
        <v>646</v>
      </c>
      <c r="E338">
        <v>336</v>
      </c>
      <c r="F338" s="13" t="s">
        <v>482</v>
      </c>
      <c r="G338" s="14">
        <v>10.1</v>
      </c>
    </row>
    <row r="339" spans="1:7" ht="14" customHeight="1">
      <c r="A339" s="15">
        <v>18</v>
      </c>
      <c r="B339" s="14">
        <v>5</v>
      </c>
      <c r="C339" s="13" t="s">
        <v>648</v>
      </c>
      <c r="D339" s="11" t="s">
        <v>647</v>
      </c>
      <c r="E339">
        <v>337</v>
      </c>
      <c r="F339" s="13" t="s">
        <v>648</v>
      </c>
      <c r="G339" s="14">
        <v>5</v>
      </c>
    </row>
    <row r="340" spans="1:7" ht="13" customHeight="1">
      <c r="A340" s="15">
        <v>18</v>
      </c>
      <c r="B340" s="14">
        <v>8</v>
      </c>
      <c r="C340" s="13" t="s">
        <v>650</v>
      </c>
      <c r="D340" s="11" t="s">
        <v>649</v>
      </c>
      <c r="E340">
        <v>338</v>
      </c>
      <c r="F340" s="13" t="s">
        <v>650</v>
      </c>
      <c r="G340" s="14">
        <v>8</v>
      </c>
    </row>
    <row r="341" spans="1:7" ht="13" customHeight="1">
      <c r="A341" s="15">
        <v>18</v>
      </c>
      <c r="B341" s="14">
        <v>9</v>
      </c>
      <c r="C341" s="13" t="s">
        <v>30</v>
      </c>
      <c r="D341" s="11" t="s">
        <v>651</v>
      </c>
      <c r="E341">
        <v>339</v>
      </c>
      <c r="F341" s="13" t="s">
        <v>30</v>
      </c>
      <c r="G341" s="14">
        <v>9</v>
      </c>
    </row>
    <row r="342" spans="1:7" ht="13" customHeight="1">
      <c r="A342" s="15">
        <v>19</v>
      </c>
      <c r="B342" s="14">
        <v>0.9</v>
      </c>
      <c r="C342" s="13" t="s">
        <v>3</v>
      </c>
      <c r="D342" s="11" t="s">
        <v>652</v>
      </c>
      <c r="E342">
        <v>340</v>
      </c>
      <c r="F342" s="13" t="s">
        <v>3</v>
      </c>
      <c r="G342" s="14">
        <v>0.9</v>
      </c>
    </row>
    <row r="343" spans="1:7" ht="13" customHeight="1">
      <c r="A343" s="15">
        <v>19</v>
      </c>
      <c r="B343" s="14">
        <v>1.5</v>
      </c>
      <c r="C343" s="13" t="s">
        <v>654</v>
      </c>
      <c r="D343" s="11" t="s">
        <v>653</v>
      </c>
      <c r="E343">
        <v>341</v>
      </c>
      <c r="F343" s="13" t="s">
        <v>654</v>
      </c>
      <c r="G343" s="14">
        <v>1.5</v>
      </c>
    </row>
    <row r="344" spans="1:7" ht="13" customHeight="1">
      <c r="A344" s="15">
        <v>19</v>
      </c>
      <c r="B344" s="14">
        <v>3.3</v>
      </c>
      <c r="C344" s="13" t="s">
        <v>656</v>
      </c>
      <c r="D344" s="11" t="s">
        <v>655</v>
      </c>
      <c r="E344">
        <v>342</v>
      </c>
      <c r="F344" s="13" t="s">
        <v>656</v>
      </c>
      <c r="G344" s="14">
        <v>3.3</v>
      </c>
    </row>
    <row r="345" spans="1:7" ht="13" customHeight="1">
      <c r="A345" s="15">
        <v>19</v>
      </c>
      <c r="B345" s="14">
        <v>4.3</v>
      </c>
      <c r="C345" s="13" t="s">
        <v>659</v>
      </c>
      <c r="D345" s="11" t="s">
        <v>658</v>
      </c>
      <c r="E345">
        <v>343</v>
      </c>
      <c r="F345" s="13" t="s">
        <v>659</v>
      </c>
      <c r="G345" s="14">
        <v>4.3</v>
      </c>
    </row>
    <row r="346" spans="1:7" ht="13" customHeight="1">
      <c r="A346" s="15">
        <v>19</v>
      </c>
      <c r="B346" s="14">
        <v>5.6</v>
      </c>
      <c r="C346" s="13" t="s">
        <v>615</v>
      </c>
      <c r="D346" s="11" t="s">
        <v>660</v>
      </c>
      <c r="E346">
        <v>344</v>
      </c>
      <c r="F346" s="13" t="s">
        <v>615</v>
      </c>
      <c r="G346" s="14">
        <v>5.6</v>
      </c>
    </row>
    <row r="347" spans="1:7" ht="13" customHeight="1">
      <c r="A347" s="15">
        <v>19</v>
      </c>
      <c r="B347" s="14">
        <v>6.1</v>
      </c>
      <c r="C347" s="13" t="s">
        <v>289</v>
      </c>
      <c r="D347" s="11" t="s">
        <v>661</v>
      </c>
      <c r="E347">
        <v>345</v>
      </c>
      <c r="F347" s="13" t="s">
        <v>289</v>
      </c>
      <c r="G347" s="14">
        <v>6.1</v>
      </c>
    </row>
    <row r="348" spans="1:7" ht="13" customHeight="1">
      <c r="A348" s="15">
        <v>19</v>
      </c>
      <c r="B348" s="14">
        <v>7.2</v>
      </c>
      <c r="C348" s="13" t="s">
        <v>663</v>
      </c>
      <c r="D348" s="11" t="s">
        <v>662</v>
      </c>
      <c r="E348">
        <v>346</v>
      </c>
      <c r="F348" s="13" t="s">
        <v>663</v>
      </c>
      <c r="G348" s="14">
        <v>7.2</v>
      </c>
    </row>
    <row r="349" spans="1:7" ht="13" customHeight="1">
      <c r="A349" s="15">
        <v>19</v>
      </c>
      <c r="B349" s="14">
        <v>9.6</v>
      </c>
      <c r="C349" s="13" t="s">
        <v>665</v>
      </c>
      <c r="D349" s="11" t="s">
        <v>664</v>
      </c>
      <c r="E349">
        <v>347</v>
      </c>
      <c r="F349" s="13" t="s">
        <v>665</v>
      </c>
      <c r="G349" s="14">
        <v>9.6</v>
      </c>
    </row>
    <row r="350" spans="1:7" ht="13" customHeight="1">
      <c r="A350" s="15">
        <v>20</v>
      </c>
      <c r="B350" s="14">
        <v>0.4</v>
      </c>
      <c r="C350" s="13" t="s">
        <v>3</v>
      </c>
      <c r="D350" s="11" t="s">
        <v>666</v>
      </c>
      <c r="E350">
        <v>348</v>
      </c>
      <c r="F350" s="13" t="s">
        <v>3</v>
      </c>
      <c r="G350" s="14">
        <v>0.4</v>
      </c>
    </row>
    <row r="351" spans="1:7" ht="13" customHeight="1">
      <c r="A351" s="15">
        <v>20</v>
      </c>
      <c r="B351" s="14">
        <v>0.9</v>
      </c>
      <c r="C351" s="13" t="s">
        <v>654</v>
      </c>
      <c r="D351" s="11" t="s">
        <v>667</v>
      </c>
      <c r="E351">
        <v>349</v>
      </c>
      <c r="F351" s="13" t="s">
        <v>654</v>
      </c>
      <c r="G351" s="14">
        <v>0.9</v>
      </c>
    </row>
    <row r="352" spans="1:7" ht="13" customHeight="1">
      <c r="A352" s="15">
        <v>20</v>
      </c>
      <c r="B352" s="14">
        <v>3.1</v>
      </c>
      <c r="C352" s="13" t="s">
        <v>669</v>
      </c>
      <c r="D352" s="11" t="s">
        <v>668</v>
      </c>
      <c r="E352">
        <v>350</v>
      </c>
      <c r="F352" s="13" t="s">
        <v>669</v>
      </c>
      <c r="G352" s="14">
        <v>3.1</v>
      </c>
    </row>
    <row r="353" spans="1:7" ht="13" customHeight="1">
      <c r="A353" s="15">
        <v>20</v>
      </c>
      <c r="B353" s="14">
        <v>3.4</v>
      </c>
      <c r="C353" s="13" t="s">
        <v>184</v>
      </c>
      <c r="D353" s="11" t="s">
        <v>671</v>
      </c>
      <c r="E353">
        <v>351</v>
      </c>
      <c r="F353" s="13" t="s">
        <v>184</v>
      </c>
      <c r="G353" s="14">
        <v>3.4</v>
      </c>
    </row>
    <row r="354" spans="1:7" ht="13" customHeight="1">
      <c r="A354" s="15">
        <v>20</v>
      </c>
      <c r="B354" s="14">
        <v>4.7</v>
      </c>
      <c r="C354" s="13" t="s">
        <v>190</v>
      </c>
      <c r="D354" s="11" t="s">
        <v>672</v>
      </c>
      <c r="E354">
        <v>352</v>
      </c>
      <c r="F354" s="13" t="s">
        <v>190</v>
      </c>
      <c r="G354" s="14">
        <v>4.7</v>
      </c>
    </row>
    <row r="355" spans="1:7" ht="13" customHeight="1">
      <c r="A355" s="15">
        <v>20</v>
      </c>
      <c r="B355" s="14">
        <v>6.2</v>
      </c>
      <c r="C355" s="13" t="s">
        <v>416</v>
      </c>
      <c r="D355" s="11" t="s">
        <v>674</v>
      </c>
      <c r="E355">
        <v>353</v>
      </c>
      <c r="F355" s="13" t="s">
        <v>416</v>
      </c>
      <c r="G355" s="14">
        <v>6.2</v>
      </c>
    </row>
    <row r="356" spans="1:7" ht="13" customHeight="1">
      <c r="A356" s="15">
        <v>20</v>
      </c>
      <c r="B356" s="14">
        <v>7.1</v>
      </c>
      <c r="C356" s="13" t="s">
        <v>676</v>
      </c>
      <c r="D356" s="11" t="s">
        <v>675</v>
      </c>
      <c r="E356">
        <v>354</v>
      </c>
      <c r="F356" s="13" t="s">
        <v>676</v>
      </c>
      <c r="G356" s="14">
        <v>7.1</v>
      </c>
    </row>
    <row r="357" spans="1:7" ht="13" customHeight="1">
      <c r="A357" s="15">
        <v>20</v>
      </c>
      <c r="B357" s="14">
        <v>8.1</v>
      </c>
      <c r="C357" s="13" t="s">
        <v>678</v>
      </c>
      <c r="D357" s="11" t="s">
        <v>677</v>
      </c>
      <c r="E357">
        <v>355</v>
      </c>
      <c r="F357" s="13" t="s">
        <v>678</v>
      </c>
      <c r="G357" s="14">
        <v>8.1</v>
      </c>
    </row>
    <row r="358" spans="1:7" ht="13" customHeight="1">
      <c r="A358" s="15">
        <v>20</v>
      </c>
      <c r="B358" s="14">
        <v>10.8</v>
      </c>
      <c r="C358" s="13" t="s">
        <v>546</v>
      </c>
      <c r="D358" s="11" t="s">
        <v>679</v>
      </c>
      <c r="E358">
        <v>356</v>
      </c>
      <c r="F358" s="13" t="s">
        <v>546</v>
      </c>
      <c r="G358" s="14">
        <v>10.8</v>
      </c>
    </row>
    <row r="359" spans="1:7" ht="13" customHeight="1">
      <c r="A359" s="15">
        <v>20</v>
      </c>
      <c r="B359" s="14">
        <v>11.9</v>
      </c>
      <c r="C359" s="13" t="s">
        <v>17</v>
      </c>
      <c r="D359" s="11" t="s">
        <v>680</v>
      </c>
      <c r="E359">
        <v>357</v>
      </c>
      <c r="F359" s="13" t="s">
        <v>17</v>
      </c>
      <c r="G359" s="14">
        <v>11.9</v>
      </c>
    </row>
    <row r="360" spans="1:7" ht="13" customHeight="1">
      <c r="A360" s="15">
        <v>20</v>
      </c>
      <c r="B360" s="14">
        <v>12</v>
      </c>
      <c r="C360" s="13" t="s">
        <v>682</v>
      </c>
      <c r="D360" s="11" t="s">
        <v>681</v>
      </c>
      <c r="E360">
        <v>358</v>
      </c>
      <c r="F360" s="13" t="s">
        <v>682</v>
      </c>
      <c r="G360" s="14">
        <v>12</v>
      </c>
    </row>
    <row r="361" spans="1:7" ht="13" customHeight="1">
      <c r="A361" s="15">
        <v>20</v>
      </c>
      <c r="B361" s="14">
        <v>12</v>
      </c>
      <c r="C361" s="13" t="s">
        <v>682</v>
      </c>
      <c r="D361" s="11" t="s">
        <v>683</v>
      </c>
      <c r="E361">
        <v>359</v>
      </c>
      <c r="F361" s="13" t="s">
        <v>682</v>
      </c>
      <c r="G361" s="14">
        <v>12</v>
      </c>
    </row>
    <row r="362" spans="1:7" ht="13" customHeight="1">
      <c r="A362" s="15">
        <v>20</v>
      </c>
      <c r="B362" s="14">
        <v>13.9</v>
      </c>
      <c r="C362" s="13" t="s">
        <v>685</v>
      </c>
      <c r="D362" s="11" t="s">
        <v>684</v>
      </c>
      <c r="E362">
        <v>360</v>
      </c>
      <c r="F362" s="13" t="s">
        <v>685</v>
      </c>
      <c r="G362" s="14">
        <v>13.9</v>
      </c>
    </row>
    <row r="363" spans="1:7" ht="13" customHeight="1">
      <c r="A363" s="15">
        <v>21</v>
      </c>
      <c r="B363" s="14">
        <v>0.4</v>
      </c>
      <c r="C363" s="13" t="s">
        <v>3</v>
      </c>
      <c r="D363" s="11" t="s">
        <v>686</v>
      </c>
      <c r="E363">
        <v>361</v>
      </c>
      <c r="F363" s="13" t="s">
        <v>3</v>
      </c>
      <c r="G363" s="14">
        <v>0.4</v>
      </c>
    </row>
    <row r="364" spans="1:7" ht="13" customHeight="1">
      <c r="A364" s="15">
        <v>21</v>
      </c>
      <c r="B364" s="14">
        <v>1.5</v>
      </c>
      <c r="C364" s="13" t="s">
        <v>688</v>
      </c>
      <c r="D364" s="11" t="s">
        <v>687</v>
      </c>
      <c r="E364">
        <v>362</v>
      </c>
      <c r="F364" s="13" t="s">
        <v>688</v>
      </c>
      <c r="G364" s="14">
        <v>1.5</v>
      </c>
    </row>
    <row r="365" spans="1:7" ht="13" customHeight="1">
      <c r="A365" s="15">
        <v>21</v>
      </c>
      <c r="B365" s="14">
        <v>2.6</v>
      </c>
      <c r="C365" s="13" t="s">
        <v>690</v>
      </c>
      <c r="D365" s="11" t="s">
        <v>689</v>
      </c>
      <c r="E365">
        <v>363</v>
      </c>
      <c r="F365" s="13" t="s">
        <v>690</v>
      </c>
      <c r="G365" s="14">
        <v>2.6</v>
      </c>
    </row>
    <row r="366" spans="1:7" ht="13" customHeight="1">
      <c r="A366" s="15">
        <v>21</v>
      </c>
      <c r="B366" s="14">
        <v>3.4</v>
      </c>
      <c r="C366" s="13" t="s">
        <v>692</v>
      </c>
      <c r="D366" s="11" t="s">
        <v>691</v>
      </c>
      <c r="E366">
        <v>364</v>
      </c>
      <c r="F366" s="13" t="s">
        <v>692</v>
      </c>
      <c r="G366" s="14">
        <v>3.4</v>
      </c>
    </row>
    <row r="367" spans="1:7" ht="13" customHeight="1">
      <c r="A367" s="15">
        <v>21</v>
      </c>
      <c r="B367" s="14">
        <v>5.2</v>
      </c>
      <c r="C367" s="13" t="s">
        <v>694</v>
      </c>
      <c r="D367" s="11" t="s">
        <v>693</v>
      </c>
      <c r="E367">
        <v>365</v>
      </c>
      <c r="F367" s="13" t="s">
        <v>694</v>
      </c>
      <c r="G367" s="14">
        <v>5.2</v>
      </c>
    </row>
    <row r="368" spans="1:7" ht="13" customHeight="1">
      <c r="A368" s="15">
        <v>21</v>
      </c>
      <c r="B368" s="14">
        <v>6.6</v>
      </c>
      <c r="C368" s="13" t="s">
        <v>484</v>
      </c>
      <c r="D368" s="11" t="s">
        <v>695</v>
      </c>
      <c r="E368">
        <v>366</v>
      </c>
      <c r="F368" s="13" t="s">
        <v>484</v>
      </c>
      <c r="G368" s="14">
        <v>6.6</v>
      </c>
    </row>
    <row r="369" spans="1:7" ht="13" customHeight="1">
      <c r="A369" s="15">
        <v>22</v>
      </c>
      <c r="B369" s="14">
        <v>2.9</v>
      </c>
      <c r="C369" s="13" t="s">
        <v>3</v>
      </c>
      <c r="D369" s="11" t="s">
        <v>696</v>
      </c>
      <c r="E369">
        <v>367</v>
      </c>
      <c r="F369" s="13" t="s">
        <v>3</v>
      </c>
      <c r="G369" s="14">
        <v>2.9</v>
      </c>
    </row>
    <row r="370" spans="1:7" ht="13" customHeight="1">
      <c r="A370" s="15">
        <v>22</v>
      </c>
      <c r="B370" s="14">
        <v>3.4</v>
      </c>
      <c r="C370" s="13" t="s">
        <v>698</v>
      </c>
      <c r="D370" s="11" t="s">
        <v>697</v>
      </c>
      <c r="E370">
        <v>368</v>
      </c>
      <c r="F370" s="13" t="s">
        <v>698</v>
      </c>
      <c r="G370" s="14">
        <v>3.4</v>
      </c>
    </row>
    <row r="371" spans="1:7" ht="13" customHeight="1">
      <c r="A371" s="15">
        <v>23</v>
      </c>
      <c r="B371" s="14">
        <v>0.2</v>
      </c>
      <c r="C371" s="13" t="s">
        <v>3</v>
      </c>
      <c r="D371" s="11" t="s">
        <v>699</v>
      </c>
      <c r="E371">
        <v>369</v>
      </c>
      <c r="F371" s="13" t="s">
        <v>3</v>
      </c>
      <c r="G371" s="14">
        <v>0.2</v>
      </c>
    </row>
    <row r="372" spans="1:7" ht="13" customHeight="1">
      <c r="A372" s="15">
        <v>23</v>
      </c>
      <c r="B372" s="14">
        <v>1</v>
      </c>
      <c r="C372" s="13" t="s">
        <v>701</v>
      </c>
      <c r="D372" s="11" t="s">
        <v>700</v>
      </c>
      <c r="E372">
        <v>370</v>
      </c>
      <c r="F372" s="13" t="s">
        <v>701</v>
      </c>
      <c r="G372" s="14">
        <v>1</v>
      </c>
    </row>
    <row r="373" spans="1:7" ht="13" customHeight="1">
      <c r="A373" s="15">
        <v>23</v>
      </c>
      <c r="B373" s="14">
        <v>1.8</v>
      </c>
      <c r="C373" s="13" t="s">
        <v>703</v>
      </c>
      <c r="D373" s="11" t="s">
        <v>702</v>
      </c>
      <c r="E373">
        <v>371</v>
      </c>
      <c r="F373" s="13" t="s">
        <v>703</v>
      </c>
      <c r="G373" s="14">
        <v>1.8</v>
      </c>
    </row>
    <row r="374" spans="1:7" ht="13" customHeight="1">
      <c r="A374" s="15">
        <v>23</v>
      </c>
      <c r="B374" s="14">
        <v>5</v>
      </c>
      <c r="C374" s="13" t="s">
        <v>705</v>
      </c>
      <c r="D374" s="11" t="s">
        <v>704</v>
      </c>
      <c r="E374">
        <v>372</v>
      </c>
      <c r="F374" s="13" t="s">
        <v>705</v>
      </c>
      <c r="G374" s="14">
        <v>5</v>
      </c>
    </row>
    <row r="375" spans="1:7" ht="13" customHeight="1">
      <c r="A375" s="15">
        <v>23</v>
      </c>
      <c r="B375" s="14">
        <v>5.6</v>
      </c>
      <c r="C375" s="13" t="s">
        <v>707</v>
      </c>
      <c r="D375" s="11" t="s">
        <v>706</v>
      </c>
      <c r="E375">
        <v>373</v>
      </c>
      <c r="F375" s="13" t="s">
        <v>707</v>
      </c>
      <c r="G375" s="14">
        <v>5.6</v>
      </c>
    </row>
    <row r="376" spans="1:7" ht="13" customHeight="1">
      <c r="A376" s="15">
        <v>24</v>
      </c>
      <c r="B376" s="14">
        <v>0.5</v>
      </c>
      <c r="C376" s="13" t="s">
        <v>3</v>
      </c>
      <c r="D376" s="11" t="s">
        <v>708</v>
      </c>
      <c r="E376">
        <v>374</v>
      </c>
      <c r="F376" s="13" t="s">
        <v>3</v>
      </c>
      <c r="G376" s="14">
        <v>0.5</v>
      </c>
    </row>
    <row r="377" spans="1:7" ht="13" customHeight="1">
      <c r="A377" s="15">
        <v>24</v>
      </c>
      <c r="B377" s="14">
        <v>1.8</v>
      </c>
      <c r="C377" s="13" t="s">
        <v>670</v>
      </c>
      <c r="D377" s="11" t="s">
        <v>709</v>
      </c>
      <c r="E377">
        <v>375</v>
      </c>
      <c r="F377" s="13" t="s">
        <v>670</v>
      </c>
      <c r="G377" s="14">
        <v>1.8</v>
      </c>
    </row>
    <row r="378" spans="1:7" ht="13" customHeight="1">
      <c r="A378" s="15">
        <v>24</v>
      </c>
      <c r="B378" s="14">
        <v>2.2999999999999998</v>
      </c>
      <c r="C378" s="13" t="s">
        <v>536</v>
      </c>
      <c r="D378" s="11" t="s">
        <v>710</v>
      </c>
      <c r="E378">
        <v>376</v>
      </c>
      <c r="F378" s="13" t="s">
        <v>536</v>
      </c>
      <c r="G378" s="14">
        <v>2.2999999999999998</v>
      </c>
    </row>
    <row r="379" spans="1:7" ht="13" customHeight="1">
      <c r="A379" s="15">
        <v>24</v>
      </c>
      <c r="B379" s="14">
        <v>2.9</v>
      </c>
      <c r="C379" s="13" t="s">
        <v>350</v>
      </c>
      <c r="D379" s="11" t="s">
        <v>711</v>
      </c>
      <c r="E379">
        <v>377</v>
      </c>
      <c r="F379" s="13" t="s">
        <v>350</v>
      </c>
      <c r="G379" s="14">
        <v>2.9</v>
      </c>
    </row>
    <row r="380" spans="1:7" ht="13" customHeight="1">
      <c r="A380" s="15">
        <v>24</v>
      </c>
      <c r="B380" s="14" t="s">
        <v>87</v>
      </c>
      <c r="C380" s="13" t="s">
        <v>713</v>
      </c>
      <c r="D380" s="11" t="s">
        <v>712</v>
      </c>
      <c r="E380">
        <v>378</v>
      </c>
      <c r="F380" s="13" t="s">
        <v>713</v>
      </c>
      <c r="G380" s="14" t="s">
        <v>87</v>
      </c>
    </row>
    <row r="381" spans="1:7" ht="13" customHeight="1">
      <c r="A381" s="15">
        <v>24</v>
      </c>
      <c r="B381" s="14">
        <v>5.0999999999999996</v>
      </c>
      <c r="C381" s="13" t="s">
        <v>715</v>
      </c>
      <c r="D381" s="11" t="s">
        <v>714</v>
      </c>
      <c r="E381">
        <v>379</v>
      </c>
      <c r="F381" s="13" t="s">
        <v>715</v>
      </c>
      <c r="G381" s="14">
        <v>5.0999999999999996</v>
      </c>
    </row>
    <row r="382" spans="1:7" ht="13" customHeight="1">
      <c r="A382" s="15">
        <v>24</v>
      </c>
      <c r="B382" s="14">
        <v>6.1</v>
      </c>
      <c r="C382" s="13" t="s">
        <v>717</v>
      </c>
      <c r="D382" s="11" t="s">
        <v>716</v>
      </c>
      <c r="E382">
        <v>380</v>
      </c>
      <c r="F382" s="13" t="s">
        <v>717</v>
      </c>
      <c r="G382" s="14">
        <v>6.1</v>
      </c>
    </row>
    <row r="383" spans="1:7" ht="13" customHeight="1">
      <c r="A383" s="15">
        <v>25</v>
      </c>
      <c r="B383" s="14" t="s">
        <v>87</v>
      </c>
      <c r="C383" s="13" t="s">
        <v>3</v>
      </c>
      <c r="D383" s="11" t="s">
        <v>718</v>
      </c>
      <c r="E383">
        <v>381</v>
      </c>
      <c r="F383" s="13" t="s">
        <v>3</v>
      </c>
      <c r="G383" s="14" t="s">
        <v>87</v>
      </c>
    </row>
    <row r="384" spans="1:7" ht="17" customHeight="1">
      <c r="A384" s="15">
        <v>25</v>
      </c>
      <c r="B384" s="14">
        <v>0.8</v>
      </c>
      <c r="C384" s="13" t="s">
        <v>571</v>
      </c>
      <c r="D384" s="11" t="s">
        <v>719</v>
      </c>
      <c r="E384">
        <v>382</v>
      </c>
      <c r="F384" s="13" t="s">
        <v>571</v>
      </c>
      <c r="G384" s="14">
        <v>0.8</v>
      </c>
    </row>
    <row r="385" spans="1:7" ht="14" customHeight="1">
      <c r="A385" s="15">
        <v>25</v>
      </c>
      <c r="B385" s="14">
        <v>1.9</v>
      </c>
      <c r="C385" s="13" t="s">
        <v>721</v>
      </c>
      <c r="D385" s="11" t="s">
        <v>720</v>
      </c>
      <c r="E385">
        <v>383</v>
      </c>
      <c r="F385" s="13" t="s">
        <v>721</v>
      </c>
      <c r="G385" s="14">
        <v>1.9</v>
      </c>
    </row>
    <row r="386" spans="1:7" ht="13" customHeight="1">
      <c r="A386" s="15">
        <v>26</v>
      </c>
      <c r="B386" s="14">
        <v>0.4</v>
      </c>
      <c r="C386" s="13" t="s">
        <v>3</v>
      </c>
      <c r="D386" s="11" t="s">
        <v>722</v>
      </c>
      <c r="E386">
        <v>384</v>
      </c>
      <c r="F386" s="13" t="s">
        <v>3</v>
      </c>
      <c r="G386" s="14">
        <v>0.4</v>
      </c>
    </row>
    <row r="387" spans="1:7" ht="13" customHeight="1">
      <c r="A387" s="15">
        <v>26</v>
      </c>
      <c r="B387" s="14" t="s">
        <v>87</v>
      </c>
      <c r="C387" s="13" t="s">
        <v>159</v>
      </c>
      <c r="D387" s="11" t="s">
        <v>723</v>
      </c>
      <c r="E387">
        <v>385</v>
      </c>
      <c r="F387" s="13" t="s">
        <v>159</v>
      </c>
      <c r="G387" s="14" t="s">
        <v>87</v>
      </c>
    </row>
    <row r="388" spans="1:7" ht="13" customHeight="1">
      <c r="A388" s="15">
        <v>26</v>
      </c>
      <c r="B388" s="14">
        <v>1.4</v>
      </c>
      <c r="C388" s="13" t="s">
        <v>725</v>
      </c>
      <c r="D388" s="11" t="s">
        <v>724</v>
      </c>
      <c r="E388">
        <v>386</v>
      </c>
      <c r="F388" s="13" t="s">
        <v>725</v>
      </c>
      <c r="G388" s="14">
        <v>1.4</v>
      </c>
    </row>
    <row r="389" spans="1:7" ht="13" customHeight="1">
      <c r="A389" s="15">
        <v>26</v>
      </c>
      <c r="B389" s="14">
        <v>1.9</v>
      </c>
      <c r="C389" s="13" t="s">
        <v>727</v>
      </c>
      <c r="D389" s="11" t="s">
        <v>726</v>
      </c>
      <c r="E389">
        <v>387</v>
      </c>
      <c r="F389" s="13" t="s">
        <v>727</v>
      </c>
      <c r="G389" s="14">
        <v>1.9</v>
      </c>
    </row>
    <row r="390" spans="1:7" ht="13" customHeight="1">
      <c r="A390" s="15">
        <v>26</v>
      </c>
      <c r="B390" s="14">
        <v>2.1</v>
      </c>
      <c r="C390" s="13" t="s">
        <v>15</v>
      </c>
      <c r="D390" s="11" t="s">
        <v>728</v>
      </c>
      <c r="E390">
        <v>388</v>
      </c>
      <c r="F390" s="13" t="s">
        <v>15</v>
      </c>
      <c r="G390" s="14">
        <v>2.1</v>
      </c>
    </row>
    <row r="391" spans="1:7" ht="13" customHeight="1">
      <c r="A391" s="15">
        <v>26</v>
      </c>
      <c r="B391" s="14">
        <v>2.4</v>
      </c>
      <c r="C391" s="13" t="s">
        <v>548</v>
      </c>
      <c r="D391" s="11" t="s">
        <v>729</v>
      </c>
      <c r="E391">
        <v>389</v>
      </c>
      <c r="F391" s="13" t="s">
        <v>548</v>
      </c>
      <c r="G391" s="14">
        <v>2.4</v>
      </c>
    </row>
    <row r="392" spans="1:7" ht="13" customHeight="1">
      <c r="A392" s="15">
        <v>26</v>
      </c>
      <c r="B392" s="14">
        <v>3.3</v>
      </c>
      <c r="C392" s="13" t="s">
        <v>184</v>
      </c>
      <c r="D392" s="11" t="s">
        <v>730</v>
      </c>
      <c r="E392">
        <v>390</v>
      </c>
      <c r="F392" s="13" t="s">
        <v>184</v>
      </c>
      <c r="G392" s="14">
        <v>3.3</v>
      </c>
    </row>
    <row r="393" spans="1:7" ht="13" customHeight="1">
      <c r="A393" s="15">
        <v>26</v>
      </c>
      <c r="B393" s="14">
        <v>4.7</v>
      </c>
      <c r="C393" s="13" t="s">
        <v>573</v>
      </c>
      <c r="D393" s="11" t="s">
        <v>731</v>
      </c>
      <c r="E393">
        <v>391</v>
      </c>
      <c r="F393" s="13" t="s">
        <v>573</v>
      </c>
      <c r="G393" s="14">
        <v>4.7</v>
      </c>
    </row>
    <row r="394" spans="1:7" ht="13" customHeight="1">
      <c r="A394" s="15">
        <v>27</v>
      </c>
      <c r="B394" s="14">
        <v>0.4</v>
      </c>
      <c r="C394" s="13" t="s">
        <v>3</v>
      </c>
      <c r="D394" s="11" t="s">
        <v>732</v>
      </c>
      <c r="E394">
        <v>392</v>
      </c>
      <c r="F394" s="13" t="s">
        <v>3</v>
      </c>
      <c r="G394" s="14">
        <v>0.4</v>
      </c>
    </row>
    <row r="395" spans="1:7" ht="13" customHeight="1">
      <c r="A395" s="15">
        <v>27</v>
      </c>
      <c r="B395" s="14">
        <v>1.2</v>
      </c>
      <c r="C395" s="13" t="s">
        <v>554</v>
      </c>
      <c r="D395" s="11" t="s">
        <v>733</v>
      </c>
      <c r="E395">
        <v>393</v>
      </c>
      <c r="F395" s="13" t="s">
        <v>554</v>
      </c>
      <c r="G395" s="14">
        <v>1.2</v>
      </c>
    </row>
    <row r="396" spans="1:7" ht="13" customHeight="1">
      <c r="A396" s="15">
        <v>27</v>
      </c>
      <c r="B396" s="14">
        <v>1.5</v>
      </c>
      <c r="C396" s="13" t="s">
        <v>673</v>
      </c>
      <c r="D396" s="11" t="s">
        <v>734</v>
      </c>
      <c r="E396">
        <v>394</v>
      </c>
      <c r="F396" s="13" t="s">
        <v>673</v>
      </c>
      <c r="G396" s="14">
        <v>1.5</v>
      </c>
    </row>
    <row r="397" spans="1:7" ht="13" customHeight="1">
      <c r="A397" s="15">
        <v>27</v>
      </c>
      <c r="B397" s="14">
        <v>2.1</v>
      </c>
      <c r="C397" s="13" t="s">
        <v>475</v>
      </c>
      <c r="D397" s="11" t="s">
        <v>735</v>
      </c>
      <c r="E397">
        <v>395</v>
      </c>
      <c r="F397" s="13" t="s">
        <v>475</v>
      </c>
      <c r="G397" s="14">
        <v>2.1</v>
      </c>
    </row>
    <row r="398" spans="1:7" ht="13" customHeight="1">
      <c r="A398" s="15">
        <v>27</v>
      </c>
      <c r="B398" s="14" t="s">
        <v>87</v>
      </c>
      <c r="C398" s="13" t="s">
        <v>737</v>
      </c>
      <c r="D398" s="11" t="s">
        <v>736</v>
      </c>
      <c r="E398">
        <v>396</v>
      </c>
      <c r="F398" s="13" t="s">
        <v>737</v>
      </c>
      <c r="G398" s="14" t="s">
        <v>87</v>
      </c>
    </row>
    <row r="399" spans="1:7" ht="13" customHeight="1">
      <c r="A399" s="15">
        <v>27</v>
      </c>
      <c r="B399" s="14">
        <v>3.4</v>
      </c>
      <c r="C399" s="13" t="s">
        <v>739</v>
      </c>
      <c r="D399" s="11" t="s">
        <v>738</v>
      </c>
      <c r="E399">
        <v>397</v>
      </c>
      <c r="F399" s="13" t="s">
        <v>739</v>
      </c>
      <c r="G399" s="14">
        <v>3.4</v>
      </c>
    </row>
    <row r="400" spans="1:7" ht="13" customHeight="1">
      <c r="A400" s="15">
        <v>27</v>
      </c>
      <c r="B400" s="14">
        <v>3.9</v>
      </c>
      <c r="C400" s="13" t="s">
        <v>175</v>
      </c>
      <c r="D400" s="11" t="s">
        <v>740</v>
      </c>
      <c r="E400">
        <v>398</v>
      </c>
      <c r="F400" s="13" t="s">
        <v>175</v>
      </c>
      <c r="G400" s="14">
        <v>3.9</v>
      </c>
    </row>
    <row r="401" spans="1:7" ht="13" customHeight="1">
      <c r="A401" s="15">
        <v>27</v>
      </c>
      <c r="B401" s="14" t="s">
        <v>87</v>
      </c>
      <c r="C401" s="13" t="s">
        <v>742</v>
      </c>
      <c r="D401" s="11" t="s">
        <v>741</v>
      </c>
      <c r="E401">
        <v>399</v>
      </c>
      <c r="F401" s="13" t="s">
        <v>742</v>
      </c>
      <c r="G401" s="14" t="s">
        <v>87</v>
      </c>
    </row>
    <row r="402" spans="1:7" ht="13" customHeight="1">
      <c r="A402" s="15">
        <v>27</v>
      </c>
      <c r="B402" s="14">
        <v>4.2</v>
      </c>
      <c r="C402" s="13" t="s">
        <v>513</v>
      </c>
      <c r="D402" s="11" t="s">
        <v>743</v>
      </c>
      <c r="E402">
        <v>400</v>
      </c>
      <c r="F402" s="13" t="s">
        <v>513</v>
      </c>
      <c r="G402" s="14">
        <v>4.2</v>
      </c>
    </row>
    <row r="403" spans="1:7" ht="13" customHeight="1">
      <c r="A403" s="15">
        <v>28</v>
      </c>
      <c r="B403" s="14">
        <v>0.7</v>
      </c>
      <c r="C403" s="13" t="s">
        <v>3</v>
      </c>
      <c r="D403" s="11" t="s">
        <v>744</v>
      </c>
      <c r="E403">
        <v>401</v>
      </c>
      <c r="F403" s="13" t="s">
        <v>3</v>
      </c>
      <c r="G403" s="14">
        <v>0.7</v>
      </c>
    </row>
    <row r="404" spans="1:7" ht="13" customHeight="1">
      <c r="A404" s="15">
        <v>28</v>
      </c>
      <c r="B404" s="14">
        <v>2.1</v>
      </c>
      <c r="C404" s="13" t="s">
        <v>302</v>
      </c>
      <c r="D404" s="11" t="s">
        <v>745</v>
      </c>
      <c r="E404">
        <v>402</v>
      </c>
      <c r="F404" s="13" t="s">
        <v>302</v>
      </c>
      <c r="G404" s="14">
        <v>2.1</v>
      </c>
    </row>
    <row r="405" spans="1:7" ht="13" customHeight="1">
      <c r="A405" s="15">
        <v>28</v>
      </c>
      <c r="B405" s="14">
        <v>2.4</v>
      </c>
      <c r="C405" s="13" t="s">
        <v>747</v>
      </c>
      <c r="D405" s="11" t="s">
        <v>746</v>
      </c>
      <c r="E405">
        <v>403</v>
      </c>
      <c r="F405" s="13" t="s">
        <v>747</v>
      </c>
      <c r="G405" s="14">
        <v>2.4</v>
      </c>
    </row>
    <row r="406" spans="1:7" ht="13" customHeight="1">
      <c r="A406" s="15">
        <v>28</v>
      </c>
      <c r="B406" s="14">
        <v>2.5</v>
      </c>
      <c r="C406" s="13" t="s">
        <v>749</v>
      </c>
      <c r="D406" s="11" t="s">
        <v>748</v>
      </c>
      <c r="E406">
        <v>404</v>
      </c>
      <c r="F406" s="13" t="s">
        <v>749</v>
      </c>
      <c r="G406" s="14">
        <v>2.5</v>
      </c>
    </row>
    <row r="407" spans="1:7" ht="13" customHeight="1">
      <c r="A407" s="15">
        <v>28</v>
      </c>
      <c r="B407" s="14">
        <v>4.0999999999999996</v>
      </c>
      <c r="C407" s="13" t="s">
        <v>751</v>
      </c>
      <c r="D407" s="11" t="s">
        <v>750</v>
      </c>
      <c r="E407">
        <v>405</v>
      </c>
      <c r="F407" s="13" t="s">
        <v>751</v>
      </c>
      <c r="G407" s="14">
        <v>4.0999999999999996</v>
      </c>
    </row>
    <row r="408" spans="1:7" ht="13" customHeight="1">
      <c r="A408" s="12" t="s">
        <v>753</v>
      </c>
      <c r="B408" s="14" t="s">
        <v>87</v>
      </c>
      <c r="C408" s="13" t="s">
        <v>3</v>
      </c>
      <c r="D408" s="11" t="s">
        <v>752</v>
      </c>
      <c r="E408">
        <v>406</v>
      </c>
      <c r="F408" s="13" t="s">
        <v>3</v>
      </c>
      <c r="G408" s="14" t="s">
        <v>87</v>
      </c>
    </row>
    <row r="409" spans="1:7" ht="13" customHeight="1">
      <c r="A409" s="12" t="s">
        <v>753</v>
      </c>
      <c r="B409" s="14" t="s">
        <v>87</v>
      </c>
      <c r="C409" s="13" t="s">
        <v>557</v>
      </c>
      <c r="D409" s="11" t="s">
        <v>754</v>
      </c>
      <c r="E409">
        <v>407</v>
      </c>
      <c r="F409" s="13" t="s">
        <v>557</v>
      </c>
      <c r="G409" s="14" t="s">
        <v>87</v>
      </c>
    </row>
    <row r="410" spans="1:7" ht="13" customHeight="1">
      <c r="A410" s="12" t="s">
        <v>753</v>
      </c>
      <c r="B410" s="14">
        <v>31.4</v>
      </c>
      <c r="C410" s="13" t="s">
        <v>657</v>
      </c>
      <c r="D410" s="11" t="s">
        <v>755</v>
      </c>
      <c r="E410">
        <v>408</v>
      </c>
      <c r="F410" s="13" t="s">
        <v>657</v>
      </c>
      <c r="G410" s="14">
        <v>31.4</v>
      </c>
    </row>
    <row r="411" spans="1:7" ht="13" customHeight="1">
      <c r="A411" s="12" t="s">
        <v>753</v>
      </c>
      <c r="B411" s="14">
        <v>38.299999999999997</v>
      </c>
      <c r="C411" s="13" t="s">
        <v>613</v>
      </c>
      <c r="D411" s="11" t="s">
        <v>756</v>
      </c>
      <c r="E411">
        <v>409</v>
      </c>
      <c r="F411" s="13" t="s">
        <v>613</v>
      </c>
      <c r="G411" s="14">
        <v>38.299999999999997</v>
      </c>
    </row>
    <row r="412" spans="1:7" ht="13" customHeight="1">
      <c r="A412" s="12" t="s">
        <v>753</v>
      </c>
      <c r="B412" s="14">
        <v>42</v>
      </c>
      <c r="C412" s="13" t="s">
        <v>758</v>
      </c>
      <c r="D412" s="11" t="s">
        <v>757</v>
      </c>
      <c r="E412">
        <v>410</v>
      </c>
      <c r="F412" s="13" t="s">
        <v>758</v>
      </c>
      <c r="G412" s="14">
        <v>42</v>
      </c>
    </row>
    <row r="413" spans="1:7" ht="13" customHeight="1">
      <c r="A413" s="12" t="s">
        <v>753</v>
      </c>
      <c r="B413" s="14" t="s">
        <v>87</v>
      </c>
      <c r="C413" s="13" t="s">
        <v>760</v>
      </c>
      <c r="D413" s="11" t="s">
        <v>759</v>
      </c>
      <c r="E413">
        <v>411</v>
      </c>
      <c r="F413" s="13" t="s">
        <v>760</v>
      </c>
      <c r="G413" s="14" t="s">
        <v>87</v>
      </c>
    </row>
    <row r="414" spans="1:7" ht="13" customHeight="1">
      <c r="A414" s="12" t="s">
        <v>753</v>
      </c>
      <c r="B414" s="14">
        <v>0.9</v>
      </c>
      <c r="C414" s="13" t="s">
        <v>762</v>
      </c>
      <c r="D414" s="11" t="s">
        <v>761</v>
      </c>
      <c r="E414">
        <v>412</v>
      </c>
      <c r="F414" s="13" t="s">
        <v>762</v>
      </c>
      <c r="G414" s="14">
        <v>0.9</v>
      </c>
    </row>
    <row r="415" spans="1:7" ht="14" customHeight="1">
      <c r="A415" s="12" t="s">
        <v>764</v>
      </c>
      <c r="B415" s="14" t="s">
        <v>87</v>
      </c>
      <c r="C415" s="13" t="s">
        <v>632</v>
      </c>
      <c r="D415" s="11" t="s">
        <v>763</v>
      </c>
      <c r="E415">
        <v>413</v>
      </c>
      <c r="F415" s="13" t="s">
        <v>632</v>
      </c>
      <c r="G415" s="14" t="s">
        <v>87</v>
      </c>
    </row>
    <row r="416" spans="1:7" ht="17" customHeight="1">
      <c r="A416" s="12" t="s">
        <v>764</v>
      </c>
      <c r="B416" s="14" t="s">
        <v>87</v>
      </c>
      <c r="C416" s="13" t="s">
        <v>632</v>
      </c>
      <c r="D416" s="11" t="s">
        <v>769</v>
      </c>
      <c r="E416">
        <v>414</v>
      </c>
      <c r="F416" s="13" t="s">
        <v>632</v>
      </c>
      <c r="G416" s="14" t="s">
        <v>87</v>
      </c>
    </row>
    <row r="417" spans="1:4" ht="17" customHeight="1">
      <c r="A417" s="167" t="s">
        <v>778</v>
      </c>
      <c r="B417" s="16"/>
      <c r="C417" s="17"/>
      <c r="D417" s="18"/>
    </row>
    <row r="418" spans="1:4" ht="17" customHeight="1">
      <c r="A418" s="167" t="s">
        <v>765</v>
      </c>
      <c r="B418" s="16"/>
      <c r="C418" s="17"/>
      <c r="D418" s="18"/>
    </row>
    <row r="419" spans="1:4" ht="17" customHeight="1">
      <c r="A419" s="167" t="s">
        <v>766</v>
      </c>
      <c r="B419" s="16"/>
      <c r="C419" s="17"/>
      <c r="D419" s="18"/>
    </row>
    <row r="420" spans="1:4" ht="17" customHeight="1">
      <c r="A420" s="168" t="s">
        <v>779</v>
      </c>
      <c r="B420" s="19"/>
      <c r="C420" s="20"/>
      <c r="D420" s="21"/>
    </row>
  </sheetData>
  <mergeCells count="1">
    <mergeCell ref="A1:D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workbookViewId="0">
      <selection activeCell="A2" sqref="A2"/>
    </sheetView>
  </sheetViews>
  <sheetFormatPr baseColWidth="10" defaultColWidth="14" defaultRowHeight="15" x14ac:dyDescent="0"/>
  <cols>
    <col min="1" max="8" width="14" style="17"/>
    <col min="9" max="16384" width="14" style="22"/>
  </cols>
  <sheetData>
    <row r="1" spans="1:12" ht="21">
      <c r="A1" s="172" t="s">
        <v>1193</v>
      </c>
      <c r="B1" s="172"/>
      <c r="C1" s="172"/>
      <c r="D1" s="172"/>
    </row>
    <row r="2" spans="1:12">
      <c r="A2" s="13" t="s">
        <v>1050</v>
      </c>
      <c r="B2" s="13" t="s">
        <v>1051</v>
      </c>
      <c r="C2" s="13" t="s">
        <v>1052</v>
      </c>
      <c r="D2" s="13" t="s">
        <v>1053</v>
      </c>
      <c r="E2" s="13" t="s">
        <v>1054</v>
      </c>
      <c r="F2" s="13" t="s">
        <v>1055</v>
      </c>
      <c r="G2" s="13" t="s">
        <v>1057</v>
      </c>
      <c r="H2" s="13" t="s">
        <v>1056</v>
      </c>
    </row>
    <row r="3" spans="1:12">
      <c r="A3" s="23" t="s">
        <v>1046</v>
      </c>
      <c r="B3" s="23">
        <v>1</v>
      </c>
      <c r="C3" s="23">
        <v>0</v>
      </c>
      <c r="D3" s="23" t="s">
        <v>780</v>
      </c>
      <c r="E3" s="23" t="s">
        <v>781</v>
      </c>
      <c r="F3" s="23">
        <v>1</v>
      </c>
      <c r="G3" s="23"/>
      <c r="H3" s="23">
        <v>1</v>
      </c>
      <c r="I3" s="22" t="str">
        <f>"chr"&amp;F3&amp;":"&amp;H3*1000000&amp;"-"&amp;H3*1000000</f>
        <v>chr1:1000000-1000000</v>
      </c>
      <c r="K3" s="23" t="s">
        <v>1046</v>
      </c>
      <c r="L3" s="22" t="s">
        <v>1064</v>
      </c>
    </row>
    <row r="4" spans="1:12">
      <c r="A4" s="23" t="s">
        <v>1048</v>
      </c>
      <c r="B4" s="23">
        <v>1</v>
      </c>
      <c r="C4" s="23" t="s">
        <v>981</v>
      </c>
      <c r="D4" s="23" t="s">
        <v>782</v>
      </c>
      <c r="E4" s="23" t="s">
        <v>781</v>
      </c>
      <c r="F4" s="23">
        <v>1</v>
      </c>
      <c r="G4" s="23"/>
      <c r="H4" s="23">
        <v>0.6</v>
      </c>
      <c r="I4" s="22" t="str">
        <f t="shared" ref="I4:I67" si="0">"chr"&amp;F4&amp;":"&amp;H4*1000000&amp;"-"&amp;H4*1000000</f>
        <v>chr1:600000-600000</v>
      </c>
      <c r="K4" s="23" t="s">
        <v>1048</v>
      </c>
      <c r="L4" s="22" t="s">
        <v>1065</v>
      </c>
    </row>
    <row r="5" spans="1:12">
      <c r="A5" s="23" t="s">
        <v>783</v>
      </c>
      <c r="B5" s="23">
        <v>1</v>
      </c>
      <c r="C5" s="23">
        <v>29</v>
      </c>
      <c r="D5" s="23" t="s">
        <v>780</v>
      </c>
      <c r="E5" s="23" t="s">
        <v>784</v>
      </c>
      <c r="F5" s="23">
        <v>1</v>
      </c>
      <c r="G5" s="23"/>
      <c r="H5" s="23">
        <v>16.600000000000001</v>
      </c>
      <c r="I5" s="22" t="str">
        <f t="shared" si="0"/>
        <v>chr1:16600000-16600000</v>
      </c>
      <c r="K5" s="23" t="s">
        <v>783</v>
      </c>
      <c r="L5" s="22" t="s">
        <v>1066</v>
      </c>
    </row>
    <row r="6" spans="1:12">
      <c r="A6" s="23" t="s">
        <v>785</v>
      </c>
      <c r="B6" s="23">
        <v>1</v>
      </c>
      <c r="C6" s="23" t="s">
        <v>786</v>
      </c>
      <c r="D6" s="23" t="s">
        <v>787</v>
      </c>
      <c r="E6" s="23" t="s">
        <v>787</v>
      </c>
      <c r="F6" s="23">
        <v>1</v>
      </c>
      <c r="G6" s="23"/>
      <c r="H6" s="23">
        <v>26.5</v>
      </c>
      <c r="I6" s="22" t="str">
        <f t="shared" si="0"/>
        <v>chr1:26500000-26500000</v>
      </c>
      <c r="K6" s="23" t="s">
        <v>785</v>
      </c>
      <c r="L6" s="22" t="s">
        <v>1067</v>
      </c>
    </row>
    <row r="7" spans="1:12">
      <c r="A7" s="23" t="s">
        <v>789</v>
      </c>
      <c r="B7" s="23">
        <v>1</v>
      </c>
      <c r="C7" s="23" t="s">
        <v>790</v>
      </c>
      <c r="D7" s="23" t="s">
        <v>791</v>
      </c>
      <c r="E7" s="23" t="s">
        <v>784</v>
      </c>
      <c r="F7" s="23">
        <v>1</v>
      </c>
      <c r="G7" s="23"/>
      <c r="H7" s="23">
        <v>31.4</v>
      </c>
      <c r="I7" s="22" t="str">
        <f t="shared" si="0"/>
        <v>chr1:31400000-31400000</v>
      </c>
      <c r="K7" s="23" t="s">
        <v>789</v>
      </c>
      <c r="L7" s="22" t="s">
        <v>767</v>
      </c>
    </row>
    <row r="8" spans="1:12">
      <c r="A8" s="23" t="s">
        <v>792</v>
      </c>
      <c r="B8" s="23">
        <v>1</v>
      </c>
      <c r="C8" s="23" t="s">
        <v>793</v>
      </c>
      <c r="D8" s="23" t="s">
        <v>787</v>
      </c>
      <c r="E8" s="23" t="s">
        <v>787</v>
      </c>
      <c r="F8" s="23">
        <v>1</v>
      </c>
      <c r="G8" s="23"/>
      <c r="H8" s="23">
        <v>49.9</v>
      </c>
      <c r="I8" s="22" t="str">
        <f t="shared" si="0"/>
        <v>chr1:49900000-49900000</v>
      </c>
      <c r="K8" s="23" t="s">
        <v>792</v>
      </c>
      <c r="L8" s="22" t="s">
        <v>1068</v>
      </c>
    </row>
    <row r="9" spans="1:12">
      <c r="A9" s="23" t="s">
        <v>794</v>
      </c>
      <c r="B9" s="23">
        <v>1</v>
      </c>
      <c r="C9" s="23" t="s">
        <v>795</v>
      </c>
      <c r="D9" s="23" t="s">
        <v>796</v>
      </c>
      <c r="E9" s="23" t="s">
        <v>797</v>
      </c>
      <c r="F9" s="23">
        <v>1</v>
      </c>
      <c r="G9" s="23"/>
      <c r="H9" s="23">
        <v>60.2</v>
      </c>
      <c r="I9" s="22" t="str">
        <f t="shared" si="0"/>
        <v>chr1:60200000-60200000</v>
      </c>
      <c r="K9" s="23" t="s">
        <v>794</v>
      </c>
      <c r="L9" s="22" t="s">
        <v>1069</v>
      </c>
    </row>
    <row r="10" spans="1:12">
      <c r="A10" s="23" t="s">
        <v>798</v>
      </c>
      <c r="B10" s="23">
        <v>1</v>
      </c>
      <c r="C10" s="23" t="s">
        <v>799</v>
      </c>
      <c r="D10" s="23" t="s">
        <v>784</v>
      </c>
      <c r="E10" s="23" t="s">
        <v>796</v>
      </c>
      <c r="F10" s="23">
        <v>1</v>
      </c>
      <c r="G10" s="23"/>
      <c r="H10" s="23">
        <v>75.8</v>
      </c>
      <c r="I10" s="22" t="str">
        <f t="shared" si="0"/>
        <v>chr1:75800000-75800000</v>
      </c>
      <c r="K10" s="23" t="s">
        <v>798</v>
      </c>
      <c r="L10" s="22" t="s">
        <v>1070</v>
      </c>
    </row>
    <row r="11" spans="1:12">
      <c r="A11" s="23" t="s">
        <v>800</v>
      </c>
      <c r="B11" s="23">
        <v>1</v>
      </c>
      <c r="C11" s="23" t="s">
        <v>801</v>
      </c>
      <c r="D11" s="23" t="s">
        <v>782</v>
      </c>
      <c r="E11" s="23" t="s">
        <v>796</v>
      </c>
      <c r="F11" s="23">
        <v>1</v>
      </c>
      <c r="G11" s="23" t="s">
        <v>1058</v>
      </c>
      <c r="H11" s="23">
        <v>1.4</v>
      </c>
      <c r="I11" s="22" t="str">
        <f t="shared" si="0"/>
        <v>chr1:1400000-1400000</v>
      </c>
      <c r="K11" s="23" t="s">
        <v>800</v>
      </c>
      <c r="L11" s="22" t="s">
        <v>1071</v>
      </c>
    </row>
    <row r="12" spans="1:12">
      <c r="A12" s="23" t="s">
        <v>802</v>
      </c>
      <c r="B12" s="23">
        <v>1</v>
      </c>
      <c r="C12" s="23" t="s">
        <v>803</v>
      </c>
      <c r="D12" s="23" t="s">
        <v>787</v>
      </c>
      <c r="E12" s="23" t="s">
        <v>787</v>
      </c>
      <c r="F12" s="23">
        <v>1</v>
      </c>
      <c r="G12" s="23"/>
      <c r="H12" s="23">
        <v>82.3</v>
      </c>
      <c r="I12" s="22" t="str">
        <f t="shared" si="0"/>
        <v>chr1:82300000-82300000</v>
      </c>
      <c r="K12" s="23" t="s">
        <v>802</v>
      </c>
      <c r="L12" s="22" t="s">
        <v>768</v>
      </c>
    </row>
    <row r="13" spans="1:12">
      <c r="A13" s="24" t="s">
        <v>804</v>
      </c>
      <c r="B13" s="23">
        <v>1</v>
      </c>
      <c r="C13" s="23" t="s">
        <v>805</v>
      </c>
      <c r="D13" s="23" t="s">
        <v>806</v>
      </c>
      <c r="E13" s="23" t="s">
        <v>796</v>
      </c>
      <c r="F13" s="23">
        <v>1</v>
      </c>
      <c r="G13" s="23"/>
      <c r="H13" s="23">
        <v>85.4</v>
      </c>
      <c r="I13" s="22" t="str">
        <f t="shared" si="0"/>
        <v>chr1:85400000-85400000</v>
      </c>
      <c r="K13" s="24" t="s">
        <v>804</v>
      </c>
      <c r="L13" s="22" t="s">
        <v>1072</v>
      </c>
    </row>
    <row r="14" spans="1:12">
      <c r="A14" s="24" t="s">
        <v>807</v>
      </c>
      <c r="B14" s="23">
        <v>1</v>
      </c>
      <c r="C14" s="23" t="s">
        <v>808</v>
      </c>
      <c r="D14" s="23" t="s">
        <v>782</v>
      </c>
      <c r="E14" s="23" t="s">
        <v>796</v>
      </c>
      <c r="F14" s="23">
        <v>1</v>
      </c>
      <c r="G14" s="23"/>
      <c r="H14" s="23">
        <v>87.4</v>
      </c>
      <c r="I14" s="22" t="str">
        <f t="shared" si="0"/>
        <v>chr1:87400000-87400000</v>
      </c>
      <c r="K14" s="24" t="s">
        <v>807</v>
      </c>
      <c r="L14" s="22" t="s">
        <v>1073</v>
      </c>
    </row>
    <row r="15" spans="1:12">
      <c r="A15" s="23" t="s">
        <v>809</v>
      </c>
      <c r="B15" s="23">
        <v>1</v>
      </c>
      <c r="C15" s="23" t="s">
        <v>810</v>
      </c>
      <c r="D15" s="23" t="s">
        <v>806</v>
      </c>
      <c r="E15" s="23" t="s">
        <v>781</v>
      </c>
      <c r="F15" s="23">
        <v>1</v>
      </c>
      <c r="G15" s="23"/>
      <c r="H15" s="23">
        <v>87.7</v>
      </c>
      <c r="I15" s="22" t="str">
        <f t="shared" si="0"/>
        <v>chr1:87700000-87700000</v>
      </c>
      <c r="K15" s="23" t="s">
        <v>809</v>
      </c>
      <c r="L15" s="22" t="s">
        <v>1074</v>
      </c>
    </row>
    <row r="16" spans="1:12">
      <c r="A16" s="23" t="s">
        <v>811</v>
      </c>
      <c r="B16" s="23">
        <v>1</v>
      </c>
      <c r="C16" s="23" t="s">
        <v>812</v>
      </c>
      <c r="D16" s="23" t="s">
        <v>806</v>
      </c>
      <c r="E16" s="23" t="s">
        <v>782</v>
      </c>
      <c r="F16" s="23">
        <v>1</v>
      </c>
      <c r="G16" s="23"/>
      <c r="H16" s="23">
        <v>101.5</v>
      </c>
      <c r="I16" s="22" t="str">
        <f t="shared" si="0"/>
        <v>chr1:101500000-101500000</v>
      </c>
      <c r="K16" s="23" t="s">
        <v>811</v>
      </c>
      <c r="L16" s="22" t="s">
        <v>1075</v>
      </c>
    </row>
    <row r="17" spans="1:12">
      <c r="A17" s="23" t="s">
        <v>813</v>
      </c>
      <c r="B17" s="23">
        <v>1</v>
      </c>
      <c r="C17" s="23" t="s">
        <v>814</v>
      </c>
      <c r="D17" s="23" t="s">
        <v>781</v>
      </c>
      <c r="E17" s="23" t="s">
        <v>797</v>
      </c>
      <c r="F17" s="23">
        <v>1</v>
      </c>
      <c r="G17" s="23"/>
      <c r="H17" s="23">
        <v>114.1</v>
      </c>
      <c r="I17" s="22" t="str">
        <f t="shared" si="0"/>
        <v>chr1:114100000-114100000</v>
      </c>
      <c r="K17" s="23" t="s">
        <v>813</v>
      </c>
      <c r="L17" s="22" t="s">
        <v>1076</v>
      </c>
    </row>
    <row r="18" spans="1:12">
      <c r="A18" s="23" t="s">
        <v>815</v>
      </c>
      <c r="B18" s="23">
        <v>1</v>
      </c>
      <c r="C18" s="23" t="s">
        <v>814</v>
      </c>
      <c r="D18" s="23" t="s">
        <v>781</v>
      </c>
      <c r="E18" s="23" t="s">
        <v>797</v>
      </c>
      <c r="F18" s="23">
        <v>1</v>
      </c>
      <c r="G18" s="23"/>
      <c r="H18" s="23">
        <v>114.1</v>
      </c>
      <c r="I18" s="22" t="str">
        <f t="shared" si="0"/>
        <v>chr1:114100000-114100000</v>
      </c>
      <c r="K18" s="23" t="s">
        <v>815</v>
      </c>
      <c r="L18" s="22" t="s">
        <v>1076</v>
      </c>
    </row>
    <row r="19" spans="1:12">
      <c r="A19" s="23" t="s">
        <v>816</v>
      </c>
      <c r="B19" s="23">
        <v>1</v>
      </c>
      <c r="C19" s="23" t="s">
        <v>817</v>
      </c>
      <c r="D19" s="23" t="s">
        <v>787</v>
      </c>
      <c r="E19" s="23" t="s">
        <v>787</v>
      </c>
      <c r="F19" s="23">
        <v>1</v>
      </c>
      <c r="G19" s="23"/>
      <c r="H19" s="23">
        <v>118.3</v>
      </c>
      <c r="I19" s="22" t="str">
        <f t="shared" si="0"/>
        <v>chr1:118300000-118300000</v>
      </c>
      <c r="K19" s="23" t="s">
        <v>816</v>
      </c>
      <c r="L19" s="22" t="s">
        <v>1077</v>
      </c>
    </row>
    <row r="20" spans="1:12">
      <c r="A20" s="23" t="s">
        <v>818</v>
      </c>
      <c r="B20" s="23">
        <v>1</v>
      </c>
      <c r="C20" s="23" t="s">
        <v>819</v>
      </c>
      <c r="D20" s="23" t="s">
        <v>782</v>
      </c>
      <c r="E20" s="23" t="s">
        <v>796</v>
      </c>
      <c r="F20" s="23">
        <v>1</v>
      </c>
      <c r="G20" s="23"/>
      <c r="H20" s="23">
        <v>123.6</v>
      </c>
      <c r="I20" s="22" t="str">
        <f t="shared" si="0"/>
        <v>chr1:123600000-123600000</v>
      </c>
      <c r="K20" s="23" t="s">
        <v>818</v>
      </c>
      <c r="L20" s="22" t="s">
        <v>1078</v>
      </c>
    </row>
    <row r="21" spans="1:12">
      <c r="A21" s="23" t="s">
        <v>820</v>
      </c>
      <c r="B21" s="23">
        <v>1</v>
      </c>
      <c r="C21" s="23" t="s">
        <v>821</v>
      </c>
      <c r="D21" s="23" t="s">
        <v>797</v>
      </c>
      <c r="E21" s="23" t="s">
        <v>787</v>
      </c>
      <c r="F21" s="23">
        <v>1</v>
      </c>
      <c r="G21" s="23"/>
      <c r="H21" s="23">
        <v>132.4</v>
      </c>
      <c r="I21" s="22" t="str">
        <f t="shared" si="0"/>
        <v>chr1:132400000-132400000</v>
      </c>
      <c r="K21" s="23" t="s">
        <v>820</v>
      </c>
      <c r="L21" s="22" t="s">
        <v>1079</v>
      </c>
    </row>
    <row r="22" spans="1:12">
      <c r="A22" s="23" t="s">
        <v>822</v>
      </c>
      <c r="B22" s="23">
        <v>1</v>
      </c>
      <c r="C22" s="23" t="s">
        <v>823</v>
      </c>
      <c r="D22" s="23" t="s">
        <v>797</v>
      </c>
      <c r="E22" s="23" t="s">
        <v>787</v>
      </c>
      <c r="F22" s="23">
        <v>1</v>
      </c>
      <c r="G22" s="23"/>
      <c r="H22" s="23">
        <v>151</v>
      </c>
      <c r="I22" s="22" t="str">
        <f t="shared" si="0"/>
        <v>chr1:151000000-151000000</v>
      </c>
      <c r="K22" s="23" t="s">
        <v>822</v>
      </c>
      <c r="L22" s="22" t="s">
        <v>1080</v>
      </c>
    </row>
    <row r="23" spans="1:12">
      <c r="A23" s="24" t="s">
        <v>824</v>
      </c>
      <c r="B23" s="23">
        <v>1</v>
      </c>
      <c r="C23" s="23" t="s">
        <v>825</v>
      </c>
      <c r="D23" s="23" t="s">
        <v>780</v>
      </c>
      <c r="E23" s="23" t="s">
        <v>796</v>
      </c>
      <c r="F23" s="23">
        <v>1</v>
      </c>
      <c r="G23" s="23"/>
      <c r="H23" s="23">
        <v>157</v>
      </c>
      <c r="I23" s="22" t="str">
        <f t="shared" si="0"/>
        <v>chr1:157000000-157000000</v>
      </c>
      <c r="K23" s="24" t="s">
        <v>824</v>
      </c>
      <c r="L23" s="22" t="s">
        <v>1081</v>
      </c>
    </row>
    <row r="24" spans="1:12">
      <c r="A24" s="23" t="s">
        <v>826</v>
      </c>
      <c r="B24" s="23">
        <v>1</v>
      </c>
      <c r="C24" s="23" t="s">
        <v>827</v>
      </c>
      <c r="D24" s="23" t="s">
        <v>781</v>
      </c>
      <c r="E24" s="23" t="s">
        <v>796</v>
      </c>
      <c r="F24" s="23">
        <v>1</v>
      </c>
      <c r="G24" s="23"/>
      <c r="H24" s="23">
        <v>160</v>
      </c>
      <c r="I24" s="22" t="str">
        <f t="shared" si="0"/>
        <v>chr1:160000000-160000000</v>
      </c>
      <c r="K24" s="23" t="s">
        <v>826</v>
      </c>
      <c r="L24" s="22" t="s">
        <v>1082</v>
      </c>
    </row>
    <row r="25" spans="1:12">
      <c r="A25" s="23" t="s">
        <v>828</v>
      </c>
      <c r="B25" s="23">
        <v>1</v>
      </c>
      <c r="C25" s="23" t="s">
        <v>829</v>
      </c>
      <c r="D25" s="23" t="s">
        <v>797</v>
      </c>
      <c r="E25" s="23" t="s">
        <v>797</v>
      </c>
      <c r="F25" s="23">
        <v>1</v>
      </c>
      <c r="G25" s="23"/>
      <c r="H25" s="23">
        <v>179.2</v>
      </c>
      <c r="I25" s="22" t="str">
        <f t="shared" si="0"/>
        <v>chr1:179200000-179200000</v>
      </c>
      <c r="K25" s="23" t="s">
        <v>828</v>
      </c>
      <c r="L25" s="22" t="s">
        <v>1083</v>
      </c>
    </row>
    <row r="26" spans="1:12">
      <c r="A26" s="23" t="s">
        <v>830</v>
      </c>
      <c r="B26" s="23">
        <v>1</v>
      </c>
      <c r="C26" s="23" t="s">
        <v>831</v>
      </c>
      <c r="D26" s="23" t="s">
        <v>780</v>
      </c>
      <c r="E26" s="23" t="s">
        <v>796</v>
      </c>
      <c r="F26" s="23">
        <v>1</v>
      </c>
      <c r="G26" s="23"/>
      <c r="H26" s="23">
        <v>184.4</v>
      </c>
      <c r="I26" s="22" t="str">
        <f t="shared" si="0"/>
        <v>chr1:184400000-184400000</v>
      </c>
      <c r="K26" s="23" t="s">
        <v>830</v>
      </c>
      <c r="L26" s="22" t="s">
        <v>1084</v>
      </c>
    </row>
    <row r="27" spans="1:12">
      <c r="A27" s="23" t="s">
        <v>832</v>
      </c>
      <c r="B27" s="23">
        <v>2</v>
      </c>
      <c r="C27" s="23">
        <v>0</v>
      </c>
      <c r="D27" s="23" t="s">
        <v>806</v>
      </c>
      <c r="E27" s="23" t="s">
        <v>780</v>
      </c>
      <c r="F27" s="23">
        <v>2</v>
      </c>
      <c r="G27" s="23"/>
      <c r="H27" s="23">
        <v>14.7</v>
      </c>
      <c r="I27" s="22" t="str">
        <f t="shared" si="0"/>
        <v>chr2:14700000-14700000</v>
      </c>
      <c r="K27" s="23" t="s">
        <v>832</v>
      </c>
      <c r="L27" s="22" t="s">
        <v>1085</v>
      </c>
    </row>
    <row r="28" spans="1:12">
      <c r="A28" s="23" t="s">
        <v>833</v>
      </c>
      <c r="B28" s="23">
        <v>2</v>
      </c>
      <c r="C28" s="23" t="s">
        <v>834</v>
      </c>
      <c r="D28" s="23" t="s">
        <v>806</v>
      </c>
      <c r="E28" s="23" t="s">
        <v>780</v>
      </c>
      <c r="F28" s="23">
        <v>2</v>
      </c>
      <c r="G28" s="23"/>
      <c r="H28" s="23">
        <v>18.8</v>
      </c>
      <c r="I28" s="22" t="str">
        <f t="shared" si="0"/>
        <v>chr2:18800000-18800000</v>
      </c>
      <c r="K28" s="23" t="s">
        <v>833</v>
      </c>
      <c r="L28" s="22" t="s">
        <v>1086</v>
      </c>
    </row>
    <row r="29" spans="1:12">
      <c r="A29" s="23" t="s">
        <v>835</v>
      </c>
      <c r="B29" s="23">
        <v>2</v>
      </c>
      <c r="C29" s="23" t="s">
        <v>836</v>
      </c>
      <c r="D29" s="23" t="s">
        <v>784</v>
      </c>
      <c r="E29" s="23" t="s">
        <v>796</v>
      </c>
      <c r="F29" s="23">
        <v>2</v>
      </c>
      <c r="G29" s="23"/>
      <c r="H29" s="23">
        <v>36.200000000000003</v>
      </c>
      <c r="I29" s="22" t="str">
        <f t="shared" si="0"/>
        <v>chr2:36200000-36200000</v>
      </c>
      <c r="K29" s="23" t="s">
        <v>835</v>
      </c>
      <c r="L29" s="22" t="s">
        <v>1087</v>
      </c>
    </row>
    <row r="30" spans="1:12">
      <c r="A30" s="23" t="s">
        <v>837</v>
      </c>
      <c r="B30" s="23">
        <v>2</v>
      </c>
      <c r="C30" s="23" t="s">
        <v>838</v>
      </c>
      <c r="D30" s="23" t="s">
        <v>781</v>
      </c>
      <c r="E30" s="23" t="s">
        <v>797</v>
      </c>
      <c r="F30" s="23">
        <v>2</v>
      </c>
      <c r="G30" s="23"/>
      <c r="H30" s="23">
        <v>37.1</v>
      </c>
      <c r="I30" s="22" t="str">
        <f t="shared" si="0"/>
        <v>chr2:37100000-37100000</v>
      </c>
      <c r="K30" s="23" t="s">
        <v>837</v>
      </c>
      <c r="L30" s="22" t="s">
        <v>1088</v>
      </c>
    </row>
    <row r="31" spans="1:12">
      <c r="A31" s="23" t="s">
        <v>839</v>
      </c>
      <c r="B31" s="23">
        <v>2</v>
      </c>
      <c r="C31" s="23" t="s">
        <v>840</v>
      </c>
      <c r="D31" s="23" t="s">
        <v>797</v>
      </c>
      <c r="E31" s="23" t="s">
        <v>797</v>
      </c>
      <c r="F31" s="23">
        <v>2</v>
      </c>
      <c r="G31" s="23"/>
      <c r="H31" s="23">
        <v>54.9</v>
      </c>
      <c r="I31" s="22" t="str">
        <f t="shared" si="0"/>
        <v>chr2:54900000-54900000</v>
      </c>
      <c r="K31" s="23" t="s">
        <v>839</v>
      </c>
      <c r="L31" s="22" t="s">
        <v>1089</v>
      </c>
    </row>
    <row r="32" spans="1:12">
      <c r="A32" s="23" t="s">
        <v>841</v>
      </c>
      <c r="B32" s="23">
        <v>2</v>
      </c>
      <c r="C32" s="23" t="s">
        <v>842</v>
      </c>
      <c r="D32" s="23" t="s">
        <v>787</v>
      </c>
      <c r="E32" s="23" t="s">
        <v>787</v>
      </c>
      <c r="F32" s="23">
        <v>2</v>
      </c>
      <c r="G32" s="23"/>
      <c r="H32" s="23">
        <v>58.2</v>
      </c>
      <c r="I32" s="22" t="str">
        <f t="shared" si="0"/>
        <v>chr2:58200000-58200000</v>
      </c>
      <c r="K32" s="23" t="s">
        <v>841</v>
      </c>
      <c r="L32" s="22" t="s">
        <v>1090</v>
      </c>
    </row>
    <row r="33" spans="1:12">
      <c r="A33" s="24" t="s">
        <v>844</v>
      </c>
      <c r="B33" s="23">
        <v>2</v>
      </c>
      <c r="C33" s="23" t="s">
        <v>845</v>
      </c>
      <c r="D33" s="23" t="s">
        <v>787</v>
      </c>
      <c r="E33" s="23" t="s">
        <v>787</v>
      </c>
      <c r="F33" s="23">
        <v>2</v>
      </c>
      <c r="G33" s="23"/>
      <c r="H33" s="23">
        <v>59.4</v>
      </c>
      <c r="I33" s="22" t="str">
        <f t="shared" si="0"/>
        <v>chr2:59400000-59400000</v>
      </c>
      <c r="K33" s="24" t="s">
        <v>844</v>
      </c>
      <c r="L33" s="22" t="s">
        <v>1091</v>
      </c>
    </row>
    <row r="34" spans="1:12">
      <c r="A34" s="23" t="s">
        <v>846</v>
      </c>
      <c r="B34" s="23">
        <v>2</v>
      </c>
      <c r="C34" s="23" t="s">
        <v>847</v>
      </c>
      <c r="D34" s="23" t="s">
        <v>796</v>
      </c>
      <c r="E34" s="23" t="s">
        <v>797</v>
      </c>
      <c r="F34" s="23">
        <v>2</v>
      </c>
      <c r="G34" s="23"/>
      <c r="H34" s="23">
        <v>69.5</v>
      </c>
      <c r="I34" s="22" t="str">
        <f t="shared" si="0"/>
        <v>chr2:69500000-69500000</v>
      </c>
      <c r="K34" s="23" t="s">
        <v>846</v>
      </c>
      <c r="L34" s="22" t="s">
        <v>1092</v>
      </c>
    </row>
    <row r="35" spans="1:12">
      <c r="A35" s="23" t="s">
        <v>848</v>
      </c>
      <c r="B35" s="23">
        <v>2</v>
      </c>
      <c r="C35" s="23" t="s">
        <v>849</v>
      </c>
      <c r="D35" s="23" t="s">
        <v>780</v>
      </c>
      <c r="E35" s="23" t="s">
        <v>787</v>
      </c>
      <c r="F35" s="23">
        <v>2</v>
      </c>
      <c r="G35" s="23"/>
      <c r="H35" s="23">
        <v>71.7</v>
      </c>
      <c r="I35" s="22" t="str">
        <f t="shared" si="0"/>
        <v>chr2:71700000-71700000</v>
      </c>
      <c r="K35" s="23" t="s">
        <v>848</v>
      </c>
      <c r="L35" s="22" t="s">
        <v>1093</v>
      </c>
    </row>
    <row r="36" spans="1:12">
      <c r="A36" s="23" t="s">
        <v>850</v>
      </c>
      <c r="B36" s="23">
        <v>2</v>
      </c>
      <c r="C36" s="23" t="s">
        <v>851</v>
      </c>
      <c r="D36" s="23" t="s">
        <v>797</v>
      </c>
      <c r="E36" s="23" t="s">
        <v>787</v>
      </c>
      <c r="F36" s="23">
        <v>2</v>
      </c>
      <c r="G36" s="23"/>
      <c r="H36" s="23">
        <v>78.5</v>
      </c>
      <c r="I36" s="22" t="str">
        <f t="shared" si="0"/>
        <v>chr2:78500000-78500000</v>
      </c>
      <c r="K36" s="23" t="s">
        <v>850</v>
      </c>
      <c r="L36" s="22" t="s">
        <v>1094</v>
      </c>
    </row>
    <row r="37" spans="1:12">
      <c r="A37" s="24" t="s">
        <v>852</v>
      </c>
      <c r="B37" s="23">
        <v>2</v>
      </c>
      <c r="C37" s="23" t="s">
        <v>853</v>
      </c>
      <c r="D37" s="23" t="s">
        <v>784</v>
      </c>
      <c r="E37" s="23" t="s">
        <v>797</v>
      </c>
      <c r="F37" s="23">
        <v>2</v>
      </c>
      <c r="G37" s="23"/>
      <c r="H37" s="23">
        <v>84.2</v>
      </c>
      <c r="I37" s="22" t="str">
        <f t="shared" si="0"/>
        <v>chr2:84200000-84200000</v>
      </c>
      <c r="K37" s="24" t="s">
        <v>852</v>
      </c>
      <c r="L37" s="22" t="s">
        <v>1095</v>
      </c>
    </row>
    <row r="38" spans="1:12">
      <c r="A38" s="23" t="s">
        <v>854</v>
      </c>
      <c r="B38" s="23">
        <v>2</v>
      </c>
      <c r="C38" s="23" t="s">
        <v>855</v>
      </c>
      <c r="D38" s="23" t="s">
        <v>784</v>
      </c>
      <c r="E38" s="23" t="s">
        <v>797</v>
      </c>
      <c r="F38" s="23">
        <v>2</v>
      </c>
      <c r="G38" s="23"/>
      <c r="H38" s="23">
        <v>84.8</v>
      </c>
      <c r="I38" s="22" t="str">
        <f t="shared" si="0"/>
        <v>chr2:84800000-84800000</v>
      </c>
      <c r="K38" s="23" t="s">
        <v>854</v>
      </c>
      <c r="L38" s="22" t="s">
        <v>1096</v>
      </c>
    </row>
    <row r="39" spans="1:12">
      <c r="A39" s="24" t="s">
        <v>856</v>
      </c>
      <c r="B39" s="23">
        <v>2</v>
      </c>
      <c r="C39" s="23" t="s">
        <v>857</v>
      </c>
      <c r="D39" s="23" t="s">
        <v>796</v>
      </c>
      <c r="E39" s="23" t="s">
        <v>797</v>
      </c>
      <c r="F39" s="23">
        <v>2</v>
      </c>
      <c r="G39" s="23"/>
      <c r="H39" s="23">
        <v>93.6</v>
      </c>
      <c r="I39" s="22" t="str">
        <f t="shared" si="0"/>
        <v>chr2:93600000-93600000</v>
      </c>
      <c r="K39" s="24" t="s">
        <v>856</v>
      </c>
      <c r="L39" s="22" t="s">
        <v>1097</v>
      </c>
    </row>
    <row r="40" spans="1:12">
      <c r="A40" s="23" t="s">
        <v>858</v>
      </c>
      <c r="B40" s="23">
        <v>2</v>
      </c>
      <c r="C40" s="23" t="s">
        <v>859</v>
      </c>
      <c r="D40" s="23">
        <v>1</v>
      </c>
      <c r="E40" s="23" t="s">
        <v>787</v>
      </c>
      <c r="F40" s="23">
        <v>2</v>
      </c>
      <c r="G40" s="23"/>
      <c r="H40" s="23">
        <v>97.3</v>
      </c>
      <c r="I40" s="22" t="str">
        <f t="shared" si="0"/>
        <v>chr2:97300000-97300000</v>
      </c>
      <c r="K40" s="23" t="s">
        <v>858</v>
      </c>
      <c r="L40" s="22" t="s">
        <v>1098</v>
      </c>
    </row>
    <row r="41" spans="1:12">
      <c r="A41" s="23" t="s">
        <v>860</v>
      </c>
      <c r="B41" s="23">
        <v>2</v>
      </c>
      <c r="C41" s="23" t="s">
        <v>861</v>
      </c>
      <c r="D41" s="23" t="s">
        <v>787</v>
      </c>
      <c r="E41" s="23" t="s">
        <v>787</v>
      </c>
      <c r="F41" s="23">
        <v>2</v>
      </c>
      <c r="G41" s="23"/>
      <c r="H41" s="23">
        <v>110.4</v>
      </c>
      <c r="I41" s="22" t="str">
        <f t="shared" si="0"/>
        <v>chr2:110400000-110400000</v>
      </c>
      <c r="K41" s="23" t="s">
        <v>860</v>
      </c>
      <c r="L41" s="22" t="s">
        <v>1099</v>
      </c>
    </row>
    <row r="42" spans="1:12">
      <c r="A42" s="23" t="s">
        <v>862</v>
      </c>
      <c r="B42" s="23">
        <v>2</v>
      </c>
      <c r="C42" s="23" t="s">
        <v>863</v>
      </c>
      <c r="D42" s="23" t="s">
        <v>791</v>
      </c>
      <c r="E42" s="23" t="s">
        <v>782</v>
      </c>
      <c r="F42" s="23">
        <v>2</v>
      </c>
      <c r="G42" s="23"/>
      <c r="H42" s="23">
        <v>116.8</v>
      </c>
      <c r="I42" s="22" t="str">
        <f t="shared" si="0"/>
        <v>chr2:116800000-116800000</v>
      </c>
      <c r="K42" s="23" t="s">
        <v>862</v>
      </c>
      <c r="L42" s="22" t="s">
        <v>1100</v>
      </c>
    </row>
    <row r="43" spans="1:12">
      <c r="A43" s="23" t="s">
        <v>864</v>
      </c>
      <c r="B43" s="23">
        <v>2</v>
      </c>
      <c r="C43" s="23" t="s">
        <v>865</v>
      </c>
      <c r="D43" s="23" t="s">
        <v>787</v>
      </c>
      <c r="E43" s="23" t="s">
        <v>787</v>
      </c>
      <c r="F43" s="23">
        <v>2</v>
      </c>
      <c r="G43" s="23"/>
      <c r="H43" s="23">
        <v>126.5</v>
      </c>
      <c r="I43" s="22" t="str">
        <f t="shared" si="0"/>
        <v>chr2:126500000-126500000</v>
      </c>
      <c r="K43" s="23" t="s">
        <v>864</v>
      </c>
      <c r="L43" s="22" t="s">
        <v>1101</v>
      </c>
    </row>
    <row r="44" spans="1:12">
      <c r="A44" s="23" t="s">
        <v>866</v>
      </c>
      <c r="B44" s="23">
        <v>2</v>
      </c>
      <c r="C44" s="23" t="s">
        <v>867</v>
      </c>
      <c r="D44" s="23" t="s">
        <v>787</v>
      </c>
      <c r="E44" s="23" t="s">
        <v>787</v>
      </c>
      <c r="F44" s="23">
        <v>2</v>
      </c>
      <c r="G44" s="23"/>
      <c r="H44" s="23">
        <v>132.69999999999999</v>
      </c>
      <c r="I44" s="22" t="str">
        <f t="shared" si="0"/>
        <v>chr2:132700000-132700000</v>
      </c>
      <c r="K44" s="23" t="s">
        <v>866</v>
      </c>
      <c r="L44" s="22" t="s">
        <v>1102</v>
      </c>
    </row>
    <row r="45" spans="1:12">
      <c r="A45" s="23" t="s">
        <v>868</v>
      </c>
      <c r="B45" s="23">
        <v>2</v>
      </c>
      <c r="C45" s="23" t="s">
        <v>869</v>
      </c>
      <c r="D45" s="23" t="s">
        <v>787</v>
      </c>
      <c r="E45" s="23" t="s">
        <v>787</v>
      </c>
      <c r="F45" s="23">
        <v>2</v>
      </c>
      <c r="G45" s="23"/>
      <c r="H45" s="23">
        <v>143.69999999999999</v>
      </c>
      <c r="I45" s="22" t="str">
        <f t="shared" si="0"/>
        <v>chr2:143700000-143700000</v>
      </c>
      <c r="K45" s="23" t="s">
        <v>868</v>
      </c>
      <c r="L45" s="22" t="s">
        <v>1103</v>
      </c>
    </row>
    <row r="46" spans="1:12">
      <c r="A46" s="23" t="s">
        <v>870</v>
      </c>
      <c r="B46" s="23">
        <v>2</v>
      </c>
      <c r="C46" s="23" t="s">
        <v>871</v>
      </c>
      <c r="D46" s="23" t="s">
        <v>781</v>
      </c>
      <c r="E46" s="23" t="s">
        <v>797</v>
      </c>
      <c r="F46" s="23">
        <v>2</v>
      </c>
      <c r="G46" s="23"/>
      <c r="H46" s="23">
        <v>136.30000000000001</v>
      </c>
      <c r="I46" s="22" t="str">
        <f t="shared" si="0"/>
        <v>chr2:136300000-136300000</v>
      </c>
      <c r="K46" s="23" t="s">
        <v>870</v>
      </c>
      <c r="L46" s="22" t="s">
        <v>1104</v>
      </c>
    </row>
    <row r="47" spans="1:12">
      <c r="A47" s="24" t="s">
        <v>872</v>
      </c>
      <c r="B47" s="23">
        <v>2</v>
      </c>
      <c r="C47" s="23" t="s">
        <v>873</v>
      </c>
      <c r="D47" s="23" t="s">
        <v>796</v>
      </c>
      <c r="E47" s="23" t="s">
        <v>797</v>
      </c>
      <c r="F47" s="23">
        <v>2</v>
      </c>
      <c r="G47" s="23"/>
      <c r="H47" s="23">
        <v>135.9</v>
      </c>
      <c r="I47" s="22" t="str">
        <f t="shared" si="0"/>
        <v>chr2:135900000-135900000</v>
      </c>
      <c r="K47" s="24" t="s">
        <v>872</v>
      </c>
      <c r="L47" s="22" t="s">
        <v>1105</v>
      </c>
    </row>
    <row r="48" spans="1:12">
      <c r="A48" s="23" t="s">
        <v>874</v>
      </c>
      <c r="B48" s="23">
        <v>3</v>
      </c>
      <c r="C48" s="23">
        <v>0</v>
      </c>
      <c r="D48" s="23" t="s">
        <v>781</v>
      </c>
      <c r="E48" s="23" t="s">
        <v>781</v>
      </c>
      <c r="F48" s="23">
        <v>3</v>
      </c>
      <c r="G48" s="23"/>
      <c r="H48" s="23">
        <v>10.4</v>
      </c>
      <c r="I48" s="22" t="str">
        <f t="shared" si="0"/>
        <v>chr3:10400000-10400000</v>
      </c>
      <c r="K48" s="23" t="s">
        <v>874</v>
      </c>
      <c r="L48" s="22" t="s">
        <v>1106</v>
      </c>
    </row>
    <row r="49" spans="1:12">
      <c r="A49" s="23" t="s">
        <v>875</v>
      </c>
      <c r="B49" s="23">
        <v>3</v>
      </c>
      <c r="C49" s="23" t="s">
        <v>876</v>
      </c>
      <c r="D49" s="23" t="s">
        <v>780</v>
      </c>
      <c r="E49" s="23" t="s">
        <v>782</v>
      </c>
      <c r="F49" s="23">
        <v>3</v>
      </c>
      <c r="G49" s="23"/>
      <c r="H49" s="23">
        <v>19.399999999999999</v>
      </c>
      <c r="I49" s="22" t="str">
        <f t="shared" si="0"/>
        <v>chr3:19400000-19400000</v>
      </c>
      <c r="K49" s="23" t="s">
        <v>875</v>
      </c>
      <c r="L49" s="22" t="s">
        <v>1107</v>
      </c>
    </row>
    <row r="50" spans="1:12">
      <c r="A50" s="23" t="s">
        <v>877</v>
      </c>
      <c r="B50" s="23">
        <v>3</v>
      </c>
      <c r="C50" s="23" t="s">
        <v>878</v>
      </c>
      <c r="D50" s="23" t="s">
        <v>780</v>
      </c>
      <c r="E50" s="23" t="s">
        <v>784</v>
      </c>
      <c r="F50" s="23">
        <v>3</v>
      </c>
      <c r="G50" s="23"/>
      <c r="H50" s="23">
        <v>32.6</v>
      </c>
      <c r="I50" s="22" t="str">
        <f t="shared" si="0"/>
        <v>chr3:32600000-32600000</v>
      </c>
      <c r="K50" s="23" t="s">
        <v>877</v>
      </c>
      <c r="L50" s="22" t="s">
        <v>1108</v>
      </c>
    </row>
    <row r="51" spans="1:12">
      <c r="A51" s="23" t="s">
        <v>879</v>
      </c>
      <c r="B51" s="23">
        <v>3</v>
      </c>
      <c r="C51" s="23" t="s">
        <v>880</v>
      </c>
      <c r="D51" s="23" t="s">
        <v>784</v>
      </c>
      <c r="E51" s="23" t="s">
        <v>781</v>
      </c>
      <c r="F51" s="23">
        <v>3</v>
      </c>
      <c r="G51" s="23"/>
      <c r="H51" s="23">
        <v>39.5</v>
      </c>
      <c r="I51" s="22" t="str">
        <f t="shared" si="0"/>
        <v>chr3:39500000-39500000</v>
      </c>
      <c r="K51" s="23" t="s">
        <v>879</v>
      </c>
      <c r="L51" s="22" t="s">
        <v>1109</v>
      </c>
    </row>
    <row r="52" spans="1:12">
      <c r="A52" s="23" t="s">
        <v>881</v>
      </c>
      <c r="B52" s="23">
        <v>3</v>
      </c>
      <c r="C52" s="23" t="s">
        <v>882</v>
      </c>
      <c r="D52" s="23" t="s">
        <v>784</v>
      </c>
      <c r="E52" s="23" t="s">
        <v>781</v>
      </c>
      <c r="F52" s="23">
        <v>3</v>
      </c>
      <c r="G52" s="23"/>
      <c r="H52" s="23">
        <v>48.6</v>
      </c>
      <c r="I52" s="22" t="str">
        <f t="shared" si="0"/>
        <v>chr3:48600000-48600000</v>
      </c>
      <c r="K52" s="23" t="s">
        <v>881</v>
      </c>
      <c r="L52" s="22" t="s">
        <v>1110</v>
      </c>
    </row>
    <row r="53" spans="1:12">
      <c r="A53" s="23" t="s">
        <v>883</v>
      </c>
      <c r="B53" s="23">
        <v>3</v>
      </c>
      <c r="C53" s="23" t="s">
        <v>884</v>
      </c>
      <c r="D53" s="23" t="s">
        <v>787</v>
      </c>
      <c r="E53" s="23" t="s">
        <v>787</v>
      </c>
      <c r="F53" s="23">
        <v>3</v>
      </c>
      <c r="G53" s="23"/>
      <c r="H53" s="23">
        <v>75.400000000000006</v>
      </c>
      <c r="I53" s="22" t="str">
        <f t="shared" si="0"/>
        <v>chr3:75400000-75400000</v>
      </c>
      <c r="K53" s="23" t="s">
        <v>883</v>
      </c>
      <c r="L53" s="22" t="s">
        <v>1111</v>
      </c>
    </row>
    <row r="54" spans="1:12">
      <c r="A54" s="23" t="s">
        <v>885</v>
      </c>
      <c r="B54" s="23">
        <v>3</v>
      </c>
      <c r="C54" s="23" t="s">
        <v>886</v>
      </c>
      <c r="D54" s="23" t="s">
        <v>781</v>
      </c>
      <c r="E54" s="23" t="s">
        <v>797</v>
      </c>
      <c r="F54" s="23">
        <v>3</v>
      </c>
      <c r="G54" s="23"/>
      <c r="H54" s="23">
        <v>79</v>
      </c>
      <c r="I54" s="22" t="str">
        <f t="shared" si="0"/>
        <v>chr3:79000000-79000000</v>
      </c>
      <c r="K54" s="23" t="s">
        <v>885</v>
      </c>
      <c r="L54" s="22" t="s">
        <v>1112</v>
      </c>
    </row>
    <row r="55" spans="1:12">
      <c r="A55" s="23" t="s">
        <v>887</v>
      </c>
      <c r="B55" s="23">
        <v>3</v>
      </c>
      <c r="C55" s="23" t="s">
        <v>888</v>
      </c>
      <c r="D55" s="23" t="s">
        <v>781</v>
      </c>
      <c r="E55" s="23" t="s">
        <v>796</v>
      </c>
      <c r="F55" s="23">
        <v>3</v>
      </c>
      <c r="G55" s="23"/>
      <c r="H55" s="23">
        <v>88.3</v>
      </c>
      <c r="I55" s="22" t="str">
        <f t="shared" si="0"/>
        <v>chr3:88300000-88300000</v>
      </c>
      <c r="K55" s="23" t="s">
        <v>887</v>
      </c>
      <c r="L55" s="22" t="s">
        <v>1113</v>
      </c>
    </row>
    <row r="56" spans="1:12">
      <c r="A56" s="23" t="s">
        <v>889</v>
      </c>
      <c r="B56" s="23">
        <v>3</v>
      </c>
      <c r="C56" s="23" t="s">
        <v>890</v>
      </c>
      <c r="D56" s="23" t="s">
        <v>782</v>
      </c>
      <c r="E56" s="23" t="s">
        <v>784</v>
      </c>
      <c r="F56" s="23">
        <v>3</v>
      </c>
      <c r="G56" s="23"/>
      <c r="H56" s="23">
        <v>99.1</v>
      </c>
      <c r="I56" s="22" t="str">
        <f t="shared" si="0"/>
        <v>chr3:99100000-99100000</v>
      </c>
      <c r="K56" s="23" t="s">
        <v>889</v>
      </c>
      <c r="L56" s="22" t="s">
        <v>1114</v>
      </c>
    </row>
    <row r="57" spans="1:12">
      <c r="A57" s="23" t="s">
        <v>891</v>
      </c>
      <c r="B57" s="23">
        <v>4</v>
      </c>
      <c r="C57" s="23">
        <v>0</v>
      </c>
      <c r="D57" s="23" t="s">
        <v>782</v>
      </c>
      <c r="E57" s="23" t="s">
        <v>796</v>
      </c>
      <c r="F57" s="23">
        <v>4</v>
      </c>
      <c r="G57" s="23"/>
      <c r="H57" s="23">
        <v>3.6</v>
      </c>
      <c r="I57" s="22" t="str">
        <f t="shared" si="0"/>
        <v>chr4:3600000-3600000</v>
      </c>
      <c r="K57" s="23" t="s">
        <v>891</v>
      </c>
      <c r="L57" s="22" t="s">
        <v>1115</v>
      </c>
    </row>
    <row r="58" spans="1:12">
      <c r="A58" s="23" t="s">
        <v>892</v>
      </c>
      <c r="B58" s="23">
        <v>4</v>
      </c>
      <c r="C58" s="23" t="s">
        <v>893</v>
      </c>
      <c r="D58" s="23" t="s">
        <v>796</v>
      </c>
      <c r="E58" s="23" t="s">
        <v>797</v>
      </c>
      <c r="F58" s="23">
        <v>4</v>
      </c>
      <c r="G58" s="23"/>
      <c r="H58" s="23">
        <v>3.3</v>
      </c>
      <c r="I58" s="22" t="str">
        <f t="shared" si="0"/>
        <v>chr4:3300000-3300000</v>
      </c>
      <c r="K58" s="23" t="s">
        <v>892</v>
      </c>
      <c r="L58" s="22" t="s">
        <v>1116</v>
      </c>
    </row>
    <row r="59" spans="1:12">
      <c r="A59" s="23" t="s">
        <v>894</v>
      </c>
      <c r="B59" s="23">
        <v>4</v>
      </c>
      <c r="C59" s="23" t="s">
        <v>895</v>
      </c>
      <c r="D59" s="23" t="s">
        <v>781</v>
      </c>
      <c r="E59" s="23" t="s">
        <v>787</v>
      </c>
      <c r="F59" s="23">
        <v>4</v>
      </c>
      <c r="G59" s="23"/>
      <c r="H59" s="23">
        <v>17.5</v>
      </c>
      <c r="I59" s="22" t="str">
        <f t="shared" si="0"/>
        <v>chr4:17500000-17500000</v>
      </c>
      <c r="K59" s="23" t="s">
        <v>894</v>
      </c>
      <c r="L59" s="22" t="s">
        <v>1117</v>
      </c>
    </row>
    <row r="60" spans="1:12">
      <c r="A60" s="23" t="s">
        <v>896</v>
      </c>
      <c r="B60" s="23">
        <v>4</v>
      </c>
      <c r="C60" s="23" t="s">
        <v>897</v>
      </c>
      <c r="D60" s="23" t="s">
        <v>787</v>
      </c>
      <c r="E60" s="23" t="s">
        <v>787</v>
      </c>
      <c r="F60" s="23">
        <v>4</v>
      </c>
      <c r="G60" s="23"/>
      <c r="H60" s="23">
        <v>20.3</v>
      </c>
      <c r="I60" s="22" t="str">
        <f t="shared" si="0"/>
        <v>chr4:20300000-20300000</v>
      </c>
      <c r="K60" s="23" t="s">
        <v>896</v>
      </c>
      <c r="L60" s="22" t="s">
        <v>1118</v>
      </c>
    </row>
    <row r="61" spans="1:12">
      <c r="A61" s="23" t="s">
        <v>898</v>
      </c>
      <c r="B61" s="23">
        <v>4</v>
      </c>
      <c r="C61" s="23" t="s">
        <v>899</v>
      </c>
      <c r="D61" s="23" t="s">
        <v>797</v>
      </c>
      <c r="E61" s="23" t="s">
        <v>787</v>
      </c>
      <c r="F61" s="23">
        <v>4</v>
      </c>
      <c r="G61" s="23"/>
      <c r="H61" s="23">
        <v>36.6</v>
      </c>
      <c r="I61" s="22" t="str">
        <f t="shared" si="0"/>
        <v>chr4:36600000-36600000</v>
      </c>
      <c r="K61" s="23" t="s">
        <v>898</v>
      </c>
      <c r="L61" s="22" t="s">
        <v>1119</v>
      </c>
    </row>
    <row r="62" spans="1:12">
      <c r="A62" s="24" t="s">
        <v>900</v>
      </c>
      <c r="B62" s="23">
        <v>4</v>
      </c>
      <c r="C62" s="23" t="s">
        <v>901</v>
      </c>
      <c r="D62" s="23" t="s">
        <v>784</v>
      </c>
      <c r="E62" s="23" t="s">
        <v>797</v>
      </c>
      <c r="F62" s="23">
        <v>4</v>
      </c>
      <c r="G62" s="23"/>
      <c r="H62" s="23">
        <v>38.9</v>
      </c>
      <c r="I62" s="22" t="str">
        <f t="shared" si="0"/>
        <v>chr4:38900000-38900000</v>
      </c>
      <c r="K62" s="24" t="s">
        <v>900</v>
      </c>
      <c r="L62" s="22" t="s">
        <v>1120</v>
      </c>
    </row>
    <row r="63" spans="1:12">
      <c r="A63" s="23" t="s">
        <v>1047</v>
      </c>
      <c r="B63" s="23">
        <v>4</v>
      </c>
      <c r="C63" s="23" t="s">
        <v>902</v>
      </c>
      <c r="D63" s="23" t="s">
        <v>780</v>
      </c>
      <c r="E63" s="23" t="s">
        <v>797</v>
      </c>
      <c r="F63" s="23">
        <v>4</v>
      </c>
      <c r="G63" s="23"/>
      <c r="H63" s="23">
        <v>39.799999999999997</v>
      </c>
      <c r="I63" s="22" t="str">
        <f t="shared" si="0"/>
        <v>chr4:39800000-39800000</v>
      </c>
      <c r="K63" s="23" t="s">
        <v>1047</v>
      </c>
      <c r="L63" s="22" t="s">
        <v>1121</v>
      </c>
    </row>
    <row r="64" spans="1:12">
      <c r="A64" s="24" t="s">
        <v>903</v>
      </c>
      <c r="B64" s="23">
        <v>4</v>
      </c>
      <c r="C64" s="23" t="s">
        <v>904</v>
      </c>
      <c r="D64" s="23" t="s">
        <v>797</v>
      </c>
      <c r="E64" s="23" t="s">
        <v>797</v>
      </c>
      <c r="F64" s="23">
        <v>4</v>
      </c>
      <c r="G64" s="23"/>
      <c r="H64" s="23">
        <v>43.8</v>
      </c>
      <c r="I64" s="22" t="str">
        <f t="shared" si="0"/>
        <v>chr4:43800000-43800000</v>
      </c>
      <c r="K64" s="24" t="s">
        <v>903</v>
      </c>
      <c r="L64" s="22" t="s">
        <v>1122</v>
      </c>
    </row>
    <row r="65" spans="1:12">
      <c r="A65" s="23" t="s">
        <v>906</v>
      </c>
      <c r="B65" s="23">
        <v>4</v>
      </c>
      <c r="C65" s="23" t="s">
        <v>907</v>
      </c>
      <c r="D65" s="23" t="s">
        <v>806</v>
      </c>
      <c r="E65" s="23" t="s">
        <v>797</v>
      </c>
      <c r="F65" s="23">
        <v>4</v>
      </c>
      <c r="G65" s="23"/>
      <c r="H65" s="23">
        <v>41.2</v>
      </c>
      <c r="I65" s="22" t="str">
        <f t="shared" si="0"/>
        <v>chr4:41200000-41200000</v>
      </c>
      <c r="K65" s="23" t="s">
        <v>906</v>
      </c>
      <c r="L65" s="22" t="s">
        <v>1123</v>
      </c>
    </row>
    <row r="66" spans="1:12">
      <c r="A66" s="23" t="s">
        <v>908</v>
      </c>
      <c r="B66" s="23">
        <v>4</v>
      </c>
      <c r="C66" s="23" t="s">
        <v>909</v>
      </c>
      <c r="D66" s="23" t="s">
        <v>784</v>
      </c>
      <c r="E66" s="23" t="s">
        <v>796</v>
      </c>
      <c r="F66" s="23">
        <v>4</v>
      </c>
      <c r="G66" s="23"/>
      <c r="H66" s="23">
        <v>60.9</v>
      </c>
      <c r="I66" s="22" t="str">
        <f t="shared" si="0"/>
        <v>chr4:60900000-60900000</v>
      </c>
      <c r="K66" s="23" t="s">
        <v>908</v>
      </c>
      <c r="L66" s="22" t="s">
        <v>1124</v>
      </c>
    </row>
    <row r="67" spans="1:12">
      <c r="A67" s="24" t="s">
        <v>1049</v>
      </c>
      <c r="B67" s="24">
        <v>4</v>
      </c>
      <c r="C67" s="24">
        <v>206</v>
      </c>
      <c r="D67" s="24" t="s">
        <v>787</v>
      </c>
      <c r="E67" s="24" t="s">
        <v>787</v>
      </c>
      <c r="G67" s="24" t="s">
        <v>1016</v>
      </c>
      <c r="H67" s="24"/>
      <c r="I67" s="22" t="str">
        <f t="shared" si="0"/>
        <v>chr:0-0</v>
      </c>
      <c r="K67" s="24" t="s">
        <v>1049</v>
      </c>
      <c r="L67" s="22" t="s">
        <v>1125</v>
      </c>
    </row>
    <row r="68" spans="1:12">
      <c r="A68" s="23" t="s">
        <v>910</v>
      </c>
      <c r="B68" s="23">
        <v>4</v>
      </c>
      <c r="C68" s="23" t="s">
        <v>911</v>
      </c>
      <c r="D68" s="23" t="s">
        <v>781</v>
      </c>
      <c r="E68" s="23" t="s">
        <v>797</v>
      </c>
      <c r="F68" s="23">
        <v>4</v>
      </c>
      <c r="G68" s="23"/>
      <c r="H68" s="23">
        <v>78.900000000000006</v>
      </c>
      <c r="I68" s="22" t="str">
        <f t="shared" ref="I68:I131" si="1">"chr"&amp;F68&amp;":"&amp;H68*1000000&amp;"-"&amp;H68*1000000</f>
        <v>chr4:78900000-78900000</v>
      </c>
      <c r="K68" s="23" t="s">
        <v>910</v>
      </c>
      <c r="L68" s="22" t="s">
        <v>1126</v>
      </c>
    </row>
    <row r="69" spans="1:12">
      <c r="A69" s="23" t="s">
        <v>912</v>
      </c>
      <c r="B69" s="23">
        <v>4</v>
      </c>
      <c r="C69" s="23" t="s">
        <v>913</v>
      </c>
      <c r="D69" s="23" t="s">
        <v>797</v>
      </c>
      <c r="E69" s="23" t="s">
        <v>787</v>
      </c>
      <c r="F69" s="23">
        <v>4</v>
      </c>
      <c r="G69" s="23"/>
      <c r="H69" s="23">
        <v>83.2</v>
      </c>
      <c r="I69" s="22" t="str">
        <f t="shared" si="1"/>
        <v>chr4:83200000-83200000</v>
      </c>
      <c r="K69" s="23" t="s">
        <v>912</v>
      </c>
      <c r="L69" s="22" t="s">
        <v>1127</v>
      </c>
    </row>
    <row r="70" spans="1:12">
      <c r="A70" s="23" t="s">
        <v>914</v>
      </c>
      <c r="B70" s="23">
        <v>4</v>
      </c>
      <c r="C70" s="23" t="s">
        <v>915</v>
      </c>
      <c r="D70" s="23" t="s">
        <v>780</v>
      </c>
      <c r="E70" s="23" t="s">
        <v>796</v>
      </c>
      <c r="F70" s="23">
        <v>4</v>
      </c>
      <c r="G70" s="23" t="s">
        <v>1058</v>
      </c>
      <c r="H70" s="23">
        <v>1.1000000000000001</v>
      </c>
      <c r="I70" s="22" t="str">
        <f t="shared" si="1"/>
        <v>chr4:1100000-1100000</v>
      </c>
      <c r="K70" s="23" t="s">
        <v>914</v>
      </c>
      <c r="L70" s="22" t="s">
        <v>1128</v>
      </c>
    </row>
    <row r="71" spans="1:12">
      <c r="A71" s="23" t="s">
        <v>916</v>
      </c>
      <c r="B71" s="23">
        <v>5</v>
      </c>
      <c r="C71" s="23">
        <v>0</v>
      </c>
      <c r="D71" s="23" t="s">
        <v>782</v>
      </c>
      <c r="E71" s="23" t="s">
        <v>782</v>
      </c>
      <c r="G71" s="23" t="s">
        <v>917</v>
      </c>
      <c r="H71" s="13"/>
      <c r="I71" s="22" t="str">
        <f t="shared" si="1"/>
        <v>chr:0-0</v>
      </c>
      <c r="K71" s="23" t="s">
        <v>916</v>
      </c>
      <c r="L71" s="22" t="s">
        <v>1125</v>
      </c>
    </row>
    <row r="72" spans="1:12">
      <c r="A72" s="23" t="s">
        <v>918</v>
      </c>
      <c r="B72" s="23">
        <v>5</v>
      </c>
      <c r="C72" s="23" t="s">
        <v>919</v>
      </c>
      <c r="D72" s="23" t="s">
        <v>781</v>
      </c>
      <c r="E72" s="23" t="s">
        <v>796</v>
      </c>
      <c r="F72" s="23">
        <v>5</v>
      </c>
      <c r="G72" s="23"/>
      <c r="H72" s="23">
        <v>12.4</v>
      </c>
      <c r="I72" s="22" t="str">
        <f t="shared" si="1"/>
        <v>chr5:12400000-12400000</v>
      </c>
      <c r="K72" s="23" t="s">
        <v>918</v>
      </c>
      <c r="L72" s="22" t="s">
        <v>1129</v>
      </c>
    </row>
    <row r="73" spans="1:12">
      <c r="A73" s="23" t="s">
        <v>920</v>
      </c>
      <c r="B73" s="23">
        <v>5</v>
      </c>
      <c r="C73" s="23" t="s">
        <v>921</v>
      </c>
      <c r="D73" s="23" t="s">
        <v>784</v>
      </c>
      <c r="E73" s="23" t="s">
        <v>796</v>
      </c>
      <c r="F73" s="23">
        <v>5</v>
      </c>
      <c r="G73" s="23"/>
      <c r="H73" s="23">
        <v>16.899999999999999</v>
      </c>
      <c r="I73" s="22" t="str">
        <f t="shared" si="1"/>
        <v>chr5:16900000-16900000</v>
      </c>
      <c r="K73" s="23" t="s">
        <v>920</v>
      </c>
      <c r="L73" s="22" t="s">
        <v>1130</v>
      </c>
    </row>
    <row r="74" spans="1:12">
      <c r="A74" s="23" t="s">
        <v>922</v>
      </c>
      <c r="B74" s="23">
        <v>5</v>
      </c>
      <c r="C74" s="23" t="s">
        <v>923</v>
      </c>
      <c r="D74" s="23" t="s">
        <v>797</v>
      </c>
      <c r="E74" s="23" t="s">
        <v>797</v>
      </c>
      <c r="F74" s="23">
        <v>5</v>
      </c>
      <c r="G74" s="23"/>
      <c r="H74" s="23">
        <v>26.4</v>
      </c>
      <c r="I74" s="22" t="str">
        <f t="shared" si="1"/>
        <v>chr5:26400000-26400000</v>
      </c>
      <c r="K74" s="23" t="s">
        <v>922</v>
      </c>
      <c r="L74" s="22" t="s">
        <v>1131</v>
      </c>
    </row>
    <row r="75" spans="1:12">
      <c r="A75" s="23" t="s">
        <v>924</v>
      </c>
      <c r="B75" s="23">
        <v>5</v>
      </c>
      <c r="C75" s="23" t="s">
        <v>925</v>
      </c>
      <c r="D75" s="23" t="s">
        <v>787</v>
      </c>
      <c r="E75" s="23">
        <v>1</v>
      </c>
      <c r="F75" s="23">
        <v>5</v>
      </c>
      <c r="G75" s="23"/>
      <c r="H75" s="23">
        <v>38.6</v>
      </c>
      <c r="I75" s="22" t="str">
        <f t="shared" si="1"/>
        <v>chr5:38600000-38600000</v>
      </c>
      <c r="K75" s="23" t="s">
        <v>924</v>
      </c>
      <c r="L75" s="22" t="s">
        <v>1132</v>
      </c>
    </row>
    <row r="76" spans="1:12">
      <c r="A76" s="23" t="s">
        <v>926</v>
      </c>
      <c r="B76" s="23">
        <v>5</v>
      </c>
      <c r="C76" s="23" t="s">
        <v>927</v>
      </c>
      <c r="D76" s="23" t="s">
        <v>780</v>
      </c>
      <c r="E76" s="23" t="s">
        <v>787</v>
      </c>
      <c r="F76" s="23">
        <v>5</v>
      </c>
      <c r="G76" s="23"/>
      <c r="H76" s="23">
        <v>40.9</v>
      </c>
      <c r="I76" s="22" t="str">
        <f t="shared" si="1"/>
        <v>chr5:40900000-40900000</v>
      </c>
      <c r="K76" s="23" t="s">
        <v>926</v>
      </c>
      <c r="L76" s="22" t="s">
        <v>1133</v>
      </c>
    </row>
    <row r="77" spans="1:12">
      <c r="A77" s="23" t="s">
        <v>928</v>
      </c>
      <c r="B77" s="23">
        <v>5</v>
      </c>
      <c r="C77" s="23" t="s">
        <v>929</v>
      </c>
      <c r="D77" s="23" t="s">
        <v>796</v>
      </c>
      <c r="E77" s="23" t="s">
        <v>797</v>
      </c>
      <c r="F77" s="23">
        <v>5</v>
      </c>
      <c r="G77" s="23"/>
      <c r="H77" s="23">
        <v>45.7</v>
      </c>
      <c r="I77" s="22" t="str">
        <f t="shared" si="1"/>
        <v>chr5:45700000-45700000</v>
      </c>
      <c r="K77" s="23" t="s">
        <v>928</v>
      </c>
      <c r="L77" s="22" t="s">
        <v>1134</v>
      </c>
    </row>
    <row r="78" spans="1:12">
      <c r="A78" s="23" t="s">
        <v>930</v>
      </c>
      <c r="B78" s="23">
        <v>6</v>
      </c>
      <c r="C78" s="23">
        <v>0</v>
      </c>
      <c r="D78" s="23" t="s">
        <v>784</v>
      </c>
      <c r="E78" s="23" t="s">
        <v>797</v>
      </c>
      <c r="F78" s="23">
        <v>6</v>
      </c>
      <c r="G78" s="23"/>
      <c r="H78" s="23">
        <v>2.4</v>
      </c>
      <c r="I78" s="22" t="str">
        <f t="shared" si="1"/>
        <v>chr6:2400000-2400000</v>
      </c>
      <c r="K78" s="23" t="s">
        <v>930</v>
      </c>
      <c r="L78" s="22" t="s">
        <v>1135</v>
      </c>
    </row>
    <row r="79" spans="1:12">
      <c r="A79" s="23" t="s">
        <v>931</v>
      </c>
      <c r="B79" s="23">
        <v>6</v>
      </c>
      <c r="C79" s="23" t="s">
        <v>784</v>
      </c>
      <c r="D79" s="23" t="s">
        <v>781</v>
      </c>
      <c r="E79" s="23" t="s">
        <v>797</v>
      </c>
      <c r="F79" s="23">
        <v>6</v>
      </c>
      <c r="G79" s="23"/>
      <c r="H79" s="23">
        <v>2.5</v>
      </c>
      <c r="I79" s="22" t="str">
        <f t="shared" si="1"/>
        <v>chr6:2500000-2500000</v>
      </c>
      <c r="K79" s="23" t="s">
        <v>931</v>
      </c>
      <c r="L79" s="22" t="s">
        <v>1136</v>
      </c>
    </row>
    <row r="80" spans="1:12">
      <c r="A80" s="23" t="s">
        <v>932</v>
      </c>
      <c r="B80" s="23">
        <v>6</v>
      </c>
      <c r="C80" s="23" t="s">
        <v>788</v>
      </c>
      <c r="D80" s="23">
        <v>1</v>
      </c>
      <c r="E80" s="23" t="s">
        <v>787</v>
      </c>
      <c r="F80" s="23">
        <v>6</v>
      </c>
      <c r="G80" s="23"/>
      <c r="H80" s="23">
        <v>14.7</v>
      </c>
      <c r="I80" s="22" t="str">
        <f t="shared" si="1"/>
        <v>chr6:14700000-14700000</v>
      </c>
      <c r="K80" s="23" t="s">
        <v>932</v>
      </c>
      <c r="L80" s="22" t="s">
        <v>1137</v>
      </c>
    </row>
    <row r="81" spans="1:12">
      <c r="A81" s="23" t="s">
        <v>933</v>
      </c>
      <c r="B81" s="23">
        <v>6</v>
      </c>
      <c r="C81" s="23" t="s">
        <v>934</v>
      </c>
      <c r="D81" s="23" t="s">
        <v>781</v>
      </c>
      <c r="E81" s="23" t="s">
        <v>797</v>
      </c>
      <c r="F81" s="23">
        <v>6</v>
      </c>
      <c r="G81" s="23"/>
      <c r="H81" s="23">
        <v>27.3</v>
      </c>
      <c r="I81" s="22" t="str">
        <f t="shared" si="1"/>
        <v>chr6:27300000-27300000</v>
      </c>
      <c r="K81" s="23" t="s">
        <v>933</v>
      </c>
      <c r="L81" s="22" t="s">
        <v>1138</v>
      </c>
    </row>
    <row r="82" spans="1:12">
      <c r="A82" s="23" t="s">
        <v>935</v>
      </c>
      <c r="B82" s="23">
        <v>6</v>
      </c>
      <c r="C82" s="23" t="s">
        <v>936</v>
      </c>
      <c r="D82" s="23" t="s">
        <v>787</v>
      </c>
      <c r="E82" s="23" t="s">
        <v>787</v>
      </c>
      <c r="F82" s="23">
        <v>6</v>
      </c>
      <c r="G82" s="23"/>
      <c r="H82" s="23">
        <v>28.9</v>
      </c>
      <c r="I82" s="22" t="str">
        <f t="shared" si="1"/>
        <v>chr6:28900000-28900000</v>
      </c>
      <c r="K82" s="23" t="s">
        <v>935</v>
      </c>
      <c r="L82" s="22" t="s">
        <v>1139</v>
      </c>
    </row>
    <row r="83" spans="1:12">
      <c r="A83" s="23" t="s">
        <v>937</v>
      </c>
      <c r="B83" s="23">
        <v>7</v>
      </c>
      <c r="C83" s="23">
        <v>0</v>
      </c>
      <c r="D83" s="23" t="s">
        <v>781</v>
      </c>
      <c r="E83" s="23" t="s">
        <v>781</v>
      </c>
      <c r="F83" s="23">
        <v>7</v>
      </c>
      <c r="G83" s="23"/>
      <c r="H83" s="23">
        <v>37</v>
      </c>
      <c r="I83" s="22" t="str">
        <f t="shared" si="1"/>
        <v>chr7:37000000-37000000</v>
      </c>
      <c r="K83" s="23" t="s">
        <v>937</v>
      </c>
      <c r="L83" s="22" t="s">
        <v>1140</v>
      </c>
    </row>
    <row r="84" spans="1:12">
      <c r="A84" s="23" t="s">
        <v>938</v>
      </c>
      <c r="B84" s="23">
        <v>7</v>
      </c>
      <c r="C84" s="23" t="s">
        <v>939</v>
      </c>
      <c r="D84" s="23" t="s">
        <v>787</v>
      </c>
      <c r="E84" s="23" t="s">
        <v>787</v>
      </c>
      <c r="F84" s="23">
        <v>7</v>
      </c>
      <c r="G84" s="23"/>
      <c r="H84" s="23">
        <v>28.8</v>
      </c>
      <c r="I84" s="22" t="str">
        <f t="shared" si="1"/>
        <v>chr7:28800000-28800000</v>
      </c>
      <c r="K84" s="23" t="s">
        <v>938</v>
      </c>
      <c r="L84" s="22" t="s">
        <v>1141</v>
      </c>
    </row>
    <row r="85" spans="1:12">
      <c r="A85" s="23" t="s">
        <v>940</v>
      </c>
      <c r="B85" s="23">
        <v>7</v>
      </c>
      <c r="C85" s="23" t="s">
        <v>941</v>
      </c>
      <c r="D85" s="23" t="s">
        <v>787</v>
      </c>
      <c r="E85" s="23" t="s">
        <v>787</v>
      </c>
      <c r="F85" s="23">
        <v>7</v>
      </c>
      <c r="G85" s="23"/>
      <c r="H85" s="23">
        <v>24.5</v>
      </c>
      <c r="I85" s="22" t="str">
        <f t="shared" si="1"/>
        <v>chr7:24500000-24500000</v>
      </c>
      <c r="K85" s="23" t="s">
        <v>940</v>
      </c>
      <c r="L85" s="22" t="s">
        <v>1142</v>
      </c>
    </row>
    <row r="86" spans="1:12">
      <c r="A86" s="23" t="s">
        <v>942</v>
      </c>
      <c r="B86" s="23">
        <v>7</v>
      </c>
      <c r="C86" s="23" t="s">
        <v>943</v>
      </c>
      <c r="D86" s="23" t="s">
        <v>791</v>
      </c>
      <c r="E86" s="23" t="s">
        <v>780</v>
      </c>
      <c r="F86" s="23">
        <v>7</v>
      </c>
      <c r="G86" s="23"/>
      <c r="H86" s="23">
        <v>11.7</v>
      </c>
      <c r="I86" s="22" t="str">
        <f t="shared" si="1"/>
        <v>chr7:11700000-11700000</v>
      </c>
      <c r="K86" s="23" t="s">
        <v>942</v>
      </c>
      <c r="L86" s="22" t="s">
        <v>1143</v>
      </c>
    </row>
    <row r="87" spans="1:12">
      <c r="A87" s="23" t="s">
        <v>944</v>
      </c>
      <c r="B87" s="23">
        <v>8</v>
      </c>
      <c r="C87" s="23">
        <v>0</v>
      </c>
      <c r="D87" s="23">
        <v>1</v>
      </c>
      <c r="E87" s="23">
        <v>1</v>
      </c>
      <c r="F87" s="23">
        <v>8</v>
      </c>
      <c r="G87" s="23"/>
      <c r="H87" s="23">
        <v>6.7</v>
      </c>
      <c r="I87" s="22" t="str">
        <f t="shared" si="1"/>
        <v>chr8:6700000-6700000</v>
      </c>
      <c r="K87" s="23" t="s">
        <v>944</v>
      </c>
      <c r="L87" s="22" t="s">
        <v>1144</v>
      </c>
    </row>
    <row r="88" spans="1:12">
      <c r="A88" s="23" t="s">
        <v>945</v>
      </c>
      <c r="B88" s="23">
        <v>8</v>
      </c>
      <c r="C88" s="23" t="s">
        <v>946</v>
      </c>
      <c r="D88" s="23" t="s">
        <v>784</v>
      </c>
      <c r="E88" s="23" t="s">
        <v>782</v>
      </c>
      <c r="F88" s="23">
        <v>8</v>
      </c>
      <c r="G88" s="23"/>
      <c r="H88" s="23">
        <v>28.2</v>
      </c>
      <c r="I88" s="22" t="str">
        <f t="shared" si="1"/>
        <v>chr8:28200000-28200000</v>
      </c>
      <c r="K88" s="23" t="s">
        <v>945</v>
      </c>
      <c r="L88" s="22" t="s">
        <v>1145</v>
      </c>
    </row>
    <row r="89" spans="1:12">
      <c r="A89" s="23" t="s">
        <v>947</v>
      </c>
      <c r="B89" s="23">
        <v>8</v>
      </c>
      <c r="C89" s="23" t="s">
        <v>948</v>
      </c>
      <c r="D89" s="23" t="s">
        <v>806</v>
      </c>
      <c r="E89" s="23" t="s">
        <v>784</v>
      </c>
      <c r="F89" s="23">
        <v>8</v>
      </c>
      <c r="G89" s="23"/>
      <c r="H89" s="23">
        <v>29.2</v>
      </c>
      <c r="I89" s="22" t="str">
        <f t="shared" si="1"/>
        <v>chr8:29200000-29200000</v>
      </c>
      <c r="K89" s="23" t="s">
        <v>947</v>
      </c>
      <c r="L89" s="22" t="s">
        <v>771</v>
      </c>
    </row>
    <row r="90" spans="1:12">
      <c r="A90" s="24" t="s">
        <v>949</v>
      </c>
      <c r="B90" s="23">
        <v>9</v>
      </c>
      <c r="C90" s="23">
        <v>0</v>
      </c>
      <c r="D90" s="23" t="s">
        <v>784</v>
      </c>
      <c r="E90" s="23" t="s">
        <v>784</v>
      </c>
      <c r="F90" s="23">
        <v>9</v>
      </c>
      <c r="G90" s="23"/>
      <c r="H90" s="23">
        <v>9.6999999999999993</v>
      </c>
      <c r="I90" s="22" t="str">
        <f t="shared" si="1"/>
        <v>chr9:9700000-9700000</v>
      </c>
      <c r="K90" s="24" t="s">
        <v>949</v>
      </c>
      <c r="L90" s="22" t="s">
        <v>1146</v>
      </c>
    </row>
    <row r="91" spans="1:12">
      <c r="A91" s="23" t="s">
        <v>950</v>
      </c>
      <c r="B91" s="23">
        <v>9</v>
      </c>
      <c r="C91" s="23" t="s">
        <v>951</v>
      </c>
      <c r="D91" s="23" t="s">
        <v>806</v>
      </c>
      <c r="E91" s="23" t="s">
        <v>782</v>
      </c>
      <c r="F91" s="23">
        <v>9</v>
      </c>
      <c r="G91" s="23"/>
      <c r="H91" s="23">
        <v>12</v>
      </c>
      <c r="I91" s="22" t="str">
        <f t="shared" si="1"/>
        <v>chr9:12000000-12000000</v>
      </c>
      <c r="K91" s="23" t="s">
        <v>950</v>
      </c>
      <c r="L91" s="22" t="s">
        <v>1147</v>
      </c>
    </row>
    <row r="92" spans="1:12">
      <c r="A92" s="23" t="s">
        <v>952</v>
      </c>
      <c r="B92" s="23">
        <v>9</v>
      </c>
      <c r="C92" s="23" t="s">
        <v>953</v>
      </c>
      <c r="D92" s="23" t="s">
        <v>796</v>
      </c>
      <c r="E92" s="23" t="s">
        <v>797</v>
      </c>
      <c r="F92" s="23">
        <v>9</v>
      </c>
      <c r="G92" s="23"/>
      <c r="H92" s="23">
        <v>20.5</v>
      </c>
      <c r="I92" s="22" t="str">
        <f t="shared" si="1"/>
        <v>chr9:20500000-20500000</v>
      </c>
      <c r="K92" s="23" t="s">
        <v>952</v>
      </c>
      <c r="L92" s="22" t="s">
        <v>1148</v>
      </c>
    </row>
    <row r="93" spans="1:12">
      <c r="A93" s="23" t="s">
        <v>954</v>
      </c>
      <c r="B93" s="23">
        <v>9</v>
      </c>
      <c r="C93" s="23" t="s">
        <v>955</v>
      </c>
      <c r="D93" s="23" t="s">
        <v>787</v>
      </c>
      <c r="E93" s="23" t="s">
        <v>787</v>
      </c>
      <c r="F93" s="23">
        <v>9</v>
      </c>
      <c r="G93" s="23"/>
      <c r="H93" s="23">
        <v>22.6</v>
      </c>
      <c r="I93" s="22" t="str">
        <f t="shared" si="1"/>
        <v>chr9:22600000-22600000</v>
      </c>
      <c r="K93" s="23" t="s">
        <v>954</v>
      </c>
      <c r="L93" s="22" t="s">
        <v>772</v>
      </c>
    </row>
    <row r="94" spans="1:12">
      <c r="A94" s="23" t="s">
        <v>956</v>
      </c>
      <c r="B94" s="23">
        <v>10</v>
      </c>
      <c r="C94" s="23">
        <v>0</v>
      </c>
      <c r="D94" s="23" t="s">
        <v>781</v>
      </c>
      <c r="E94" s="23" t="s">
        <v>796</v>
      </c>
      <c r="F94" s="23">
        <v>10</v>
      </c>
      <c r="G94" s="23"/>
      <c r="H94" s="23">
        <v>1.3</v>
      </c>
      <c r="I94" s="22" t="str">
        <f t="shared" si="1"/>
        <v>chr10:1300000-1300000</v>
      </c>
      <c r="K94" s="23" t="s">
        <v>956</v>
      </c>
      <c r="L94" s="22" t="s">
        <v>1149</v>
      </c>
    </row>
    <row r="95" spans="1:12">
      <c r="A95" s="23" t="s">
        <v>957</v>
      </c>
      <c r="B95" s="23">
        <v>10</v>
      </c>
      <c r="C95" s="23" t="s">
        <v>958</v>
      </c>
      <c r="D95" s="23" t="s">
        <v>797</v>
      </c>
      <c r="E95" s="23" t="s">
        <v>787</v>
      </c>
      <c r="F95" s="23">
        <v>10</v>
      </c>
      <c r="G95" s="23"/>
      <c r="H95" s="23">
        <v>4</v>
      </c>
      <c r="I95" s="22" t="str">
        <f t="shared" si="1"/>
        <v>chr10:4000000-4000000</v>
      </c>
      <c r="K95" s="23" t="s">
        <v>957</v>
      </c>
      <c r="L95" s="22" t="s">
        <v>1150</v>
      </c>
    </row>
    <row r="96" spans="1:12">
      <c r="A96" s="23" t="s">
        <v>959</v>
      </c>
      <c r="B96" s="23">
        <v>10</v>
      </c>
      <c r="C96" s="23" t="s">
        <v>960</v>
      </c>
      <c r="D96" s="23" t="s">
        <v>806</v>
      </c>
      <c r="E96" s="23" t="s">
        <v>797</v>
      </c>
      <c r="F96" s="23">
        <v>10</v>
      </c>
      <c r="G96" s="23"/>
      <c r="H96" s="23">
        <v>6.5</v>
      </c>
      <c r="I96" s="22" t="str">
        <f t="shared" si="1"/>
        <v>chr10:6500000-6500000</v>
      </c>
      <c r="K96" s="23" t="s">
        <v>959</v>
      </c>
      <c r="L96" s="22" t="s">
        <v>1151</v>
      </c>
    </row>
    <row r="97" spans="1:12">
      <c r="A97" s="23" t="s">
        <v>961</v>
      </c>
      <c r="B97" s="23">
        <v>10</v>
      </c>
      <c r="C97" s="23" t="s">
        <v>905</v>
      </c>
      <c r="D97" s="23" t="s">
        <v>784</v>
      </c>
      <c r="E97" s="23" t="s">
        <v>797</v>
      </c>
      <c r="G97" s="23" t="s">
        <v>917</v>
      </c>
      <c r="H97" s="13"/>
      <c r="I97" s="22" t="str">
        <f t="shared" si="1"/>
        <v>chr:0-0</v>
      </c>
      <c r="K97" s="23" t="s">
        <v>961</v>
      </c>
      <c r="L97" s="22" t="s">
        <v>1125</v>
      </c>
    </row>
    <row r="98" spans="1:12">
      <c r="A98" s="23" t="s">
        <v>962</v>
      </c>
      <c r="B98" s="23">
        <v>10</v>
      </c>
      <c r="C98" s="23" t="s">
        <v>963</v>
      </c>
      <c r="D98" s="23" t="s">
        <v>782</v>
      </c>
      <c r="E98" s="23" t="s">
        <v>796</v>
      </c>
      <c r="F98" s="23">
        <v>10</v>
      </c>
      <c r="G98" s="23"/>
      <c r="H98" s="23">
        <v>11.6</v>
      </c>
      <c r="I98" s="22" t="str">
        <f t="shared" si="1"/>
        <v>chr10:11600000-11600000</v>
      </c>
      <c r="K98" s="23" t="s">
        <v>962</v>
      </c>
      <c r="L98" s="22" t="s">
        <v>1152</v>
      </c>
    </row>
    <row r="99" spans="1:12">
      <c r="A99" s="23" t="s">
        <v>964</v>
      </c>
      <c r="B99" s="23">
        <v>10</v>
      </c>
      <c r="C99" s="23" t="s">
        <v>965</v>
      </c>
      <c r="D99" s="23" t="s">
        <v>791</v>
      </c>
      <c r="E99" s="23" t="s">
        <v>782</v>
      </c>
      <c r="F99" s="23">
        <v>10</v>
      </c>
      <c r="G99" s="23"/>
      <c r="H99" s="23">
        <v>15.3</v>
      </c>
      <c r="I99" s="22" t="str">
        <f t="shared" si="1"/>
        <v>chr10:15300000-15300000</v>
      </c>
      <c r="K99" s="23" t="s">
        <v>964</v>
      </c>
      <c r="L99" s="22" t="s">
        <v>1153</v>
      </c>
    </row>
    <row r="100" spans="1:12">
      <c r="A100" s="23" t="s">
        <v>967</v>
      </c>
      <c r="B100" s="23">
        <v>10</v>
      </c>
      <c r="C100" s="23" t="s">
        <v>968</v>
      </c>
      <c r="D100" s="23" t="s">
        <v>780</v>
      </c>
      <c r="E100" s="23" t="s">
        <v>782</v>
      </c>
      <c r="F100" s="23">
        <v>10</v>
      </c>
      <c r="G100" s="23"/>
      <c r="H100" s="23">
        <v>17.7</v>
      </c>
      <c r="I100" s="22" t="str">
        <f t="shared" si="1"/>
        <v>chr10:17700000-17700000</v>
      </c>
      <c r="K100" s="23" t="s">
        <v>967</v>
      </c>
      <c r="L100" s="22" t="s">
        <v>1154</v>
      </c>
    </row>
    <row r="101" spans="1:12">
      <c r="A101" s="23" t="s">
        <v>969</v>
      </c>
      <c r="B101" s="23">
        <v>11</v>
      </c>
      <c r="C101" s="23">
        <v>0</v>
      </c>
      <c r="D101" s="23" t="s">
        <v>780</v>
      </c>
      <c r="E101" s="23" t="s">
        <v>780</v>
      </c>
      <c r="F101" s="23">
        <v>11</v>
      </c>
      <c r="G101" s="23"/>
      <c r="H101" s="23">
        <v>5.4</v>
      </c>
      <c r="I101" s="22" t="str">
        <f t="shared" si="1"/>
        <v>chr11:5400000-5400000</v>
      </c>
      <c r="K101" s="23" t="s">
        <v>969</v>
      </c>
      <c r="L101" s="22" t="s">
        <v>1155</v>
      </c>
    </row>
    <row r="102" spans="1:12">
      <c r="A102" s="23" t="s">
        <v>970</v>
      </c>
      <c r="B102" s="23">
        <v>11</v>
      </c>
      <c r="C102" s="23" t="s">
        <v>971</v>
      </c>
      <c r="D102" s="23" t="s">
        <v>791</v>
      </c>
      <c r="E102" s="23" t="s">
        <v>780</v>
      </c>
      <c r="F102" s="23">
        <v>11</v>
      </c>
      <c r="G102" s="23"/>
      <c r="H102" s="23">
        <v>15.9</v>
      </c>
      <c r="I102" s="22" t="str">
        <f t="shared" si="1"/>
        <v>chr11:15900000-15900000</v>
      </c>
      <c r="K102" s="23" t="s">
        <v>970</v>
      </c>
      <c r="L102" s="22" t="s">
        <v>1156</v>
      </c>
    </row>
    <row r="103" spans="1:12">
      <c r="A103" s="23" t="s">
        <v>972</v>
      </c>
      <c r="B103" s="23">
        <v>11</v>
      </c>
      <c r="C103" s="23" t="s">
        <v>973</v>
      </c>
      <c r="D103" s="23" t="s">
        <v>784</v>
      </c>
      <c r="E103" s="23" t="s">
        <v>781</v>
      </c>
      <c r="F103" s="23">
        <v>11</v>
      </c>
      <c r="G103" s="23"/>
      <c r="H103" s="23">
        <v>18.899999999999999</v>
      </c>
      <c r="I103" s="22" t="str">
        <f t="shared" si="1"/>
        <v>chr11:18900000-18900000</v>
      </c>
      <c r="K103" s="23" t="s">
        <v>972</v>
      </c>
      <c r="L103" s="22" t="s">
        <v>1157</v>
      </c>
    </row>
    <row r="104" spans="1:12">
      <c r="A104" s="23" t="s">
        <v>974</v>
      </c>
      <c r="B104" s="23">
        <v>12</v>
      </c>
      <c r="C104" s="23">
        <v>0</v>
      </c>
      <c r="D104" s="23" t="s">
        <v>797</v>
      </c>
      <c r="E104" s="23" t="s">
        <v>797</v>
      </c>
      <c r="F104" s="23">
        <v>12</v>
      </c>
      <c r="G104" s="23"/>
      <c r="H104" s="23">
        <v>12.1</v>
      </c>
      <c r="I104" s="22" t="str">
        <f t="shared" si="1"/>
        <v>chr12:12100000-12100000</v>
      </c>
      <c r="K104" s="23" t="s">
        <v>974</v>
      </c>
      <c r="L104" s="22" t="s">
        <v>1158</v>
      </c>
    </row>
    <row r="105" spans="1:12">
      <c r="A105" s="23" t="s">
        <v>975</v>
      </c>
      <c r="B105" s="23">
        <v>12</v>
      </c>
      <c r="C105" s="23" t="s">
        <v>782</v>
      </c>
      <c r="D105" s="23" t="s">
        <v>796</v>
      </c>
      <c r="E105" s="23" t="s">
        <v>797</v>
      </c>
      <c r="F105" s="23">
        <v>12</v>
      </c>
      <c r="G105" s="23"/>
      <c r="H105" s="23">
        <v>12</v>
      </c>
      <c r="I105" s="22" t="str">
        <f t="shared" si="1"/>
        <v>chr12:12000000-12000000</v>
      </c>
      <c r="K105" s="23" t="s">
        <v>975</v>
      </c>
      <c r="L105" s="22" t="s">
        <v>1159</v>
      </c>
    </row>
    <row r="106" spans="1:12">
      <c r="A106" s="24" t="s">
        <v>976</v>
      </c>
      <c r="B106" s="23">
        <v>12</v>
      </c>
      <c r="C106" s="23" t="s">
        <v>977</v>
      </c>
      <c r="D106" s="23" t="s">
        <v>787</v>
      </c>
      <c r="E106" s="23" t="s">
        <v>787</v>
      </c>
      <c r="G106" s="23" t="s">
        <v>917</v>
      </c>
      <c r="H106" s="13"/>
      <c r="I106" s="22" t="str">
        <f t="shared" si="1"/>
        <v>chr:0-0</v>
      </c>
      <c r="K106" s="24" t="s">
        <v>976</v>
      </c>
      <c r="L106" s="22" t="s">
        <v>1125</v>
      </c>
    </row>
    <row r="107" spans="1:12">
      <c r="A107" s="23" t="s">
        <v>978</v>
      </c>
      <c r="B107" s="23">
        <v>12</v>
      </c>
      <c r="C107" s="23" t="s">
        <v>843</v>
      </c>
      <c r="D107" s="23" t="s">
        <v>806</v>
      </c>
      <c r="E107" s="23" t="s">
        <v>780</v>
      </c>
      <c r="F107" s="23">
        <v>12</v>
      </c>
      <c r="G107" s="23"/>
      <c r="H107" s="23">
        <v>0.7</v>
      </c>
      <c r="I107" s="22" t="str">
        <f t="shared" si="1"/>
        <v>chr12:700000-700000</v>
      </c>
      <c r="K107" s="23" t="s">
        <v>978</v>
      </c>
      <c r="L107" s="22" t="s">
        <v>773</v>
      </c>
    </row>
    <row r="108" spans="1:12">
      <c r="A108" s="24" t="s">
        <v>979</v>
      </c>
      <c r="B108" s="23">
        <v>13</v>
      </c>
      <c r="C108" s="23">
        <v>0</v>
      </c>
      <c r="D108" s="23" t="s">
        <v>796</v>
      </c>
      <c r="E108" s="23" t="s">
        <v>797</v>
      </c>
      <c r="F108" s="23">
        <v>13</v>
      </c>
      <c r="G108" s="23"/>
      <c r="H108" s="23">
        <v>8.5</v>
      </c>
      <c r="I108" s="22" t="str">
        <f t="shared" si="1"/>
        <v>chr13:8500000-8500000</v>
      </c>
      <c r="K108" s="24" t="s">
        <v>979</v>
      </c>
      <c r="L108" s="22" t="s">
        <v>1160</v>
      </c>
    </row>
    <row r="109" spans="1:12">
      <c r="A109" s="23" t="s">
        <v>980</v>
      </c>
      <c r="B109" s="23">
        <v>13</v>
      </c>
      <c r="C109" s="23" t="s">
        <v>981</v>
      </c>
      <c r="D109" s="23" t="s">
        <v>784</v>
      </c>
      <c r="E109" s="23" t="s">
        <v>797</v>
      </c>
      <c r="F109" s="23">
        <v>13</v>
      </c>
      <c r="G109" s="23"/>
      <c r="H109" s="23">
        <v>1</v>
      </c>
      <c r="I109" s="22" t="str">
        <f t="shared" si="1"/>
        <v>chr13:1000000-1000000</v>
      </c>
      <c r="K109" s="23" t="s">
        <v>980</v>
      </c>
      <c r="L109" s="22" t="s">
        <v>1161</v>
      </c>
    </row>
    <row r="110" spans="1:12">
      <c r="A110" s="23" t="s">
        <v>982</v>
      </c>
      <c r="B110" s="23">
        <v>13</v>
      </c>
      <c r="C110" s="23" t="s">
        <v>983</v>
      </c>
      <c r="D110" s="23" t="s">
        <v>787</v>
      </c>
      <c r="E110" s="23" t="s">
        <v>787</v>
      </c>
      <c r="F110" s="23">
        <v>13</v>
      </c>
      <c r="G110" s="23" t="s">
        <v>1058</v>
      </c>
      <c r="H110" s="23">
        <v>1.1000000000000001</v>
      </c>
      <c r="I110" s="22" t="str">
        <f t="shared" si="1"/>
        <v>chr13:1100000-1100000</v>
      </c>
      <c r="K110" s="23" t="s">
        <v>982</v>
      </c>
      <c r="L110" s="22" t="s">
        <v>1162</v>
      </c>
    </row>
    <row r="111" spans="1:12">
      <c r="A111" s="23" t="s">
        <v>984</v>
      </c>
      <c r="B111" s="23">
        <v>13</v>
      </c>
      <c r="C111" s="23" t="s">
        <v>985</v>
      </c>
      <c r="D111" s="23" t="s">
        <v>796</v>
      </c>
      <c r="E111" s="23" t="s">
        <v>797</v>
      </c>
      <c r="F111" s="23">
        <v>13</v>
      </c>
      <c r="G111" s="23"/>
      <c r="H111" s="23">
        <v>15.7</v>
      </c>
      <c r="I111" s="22" t="str">
        <f t="shared" si="1"/>
        <v>chr13:15700000-15700000</v>
      </c>
      <c r="K111" s="23" t="s">
        <v>984</v>
      </c>
      <c r="L111" s="22" t="s">
        <v>1163</v>
      </c>
    </row>
    <row r="112" spans="1:12">
      <c r="A112" s="23" t="s">
        <v>986</v>
      </c>
      <c r="B112" s="23">
        <v>14</v>
      </c>
      <c r="C112" s="23">
        <v>0</v>
      </c>
      <c r="D112" s="23" t="s">
        <v>781</v>
      </c>
      <c r="E112" s="23" t="s">
        <v>781</v>
      </c>
      <c r="F112" s="23">
        <v>14</v>
      </c>
      <c r="G112" s="23"/>
      <c r="H112" s="23">
        <v>20.3</v>
      </c>
      <c r="I112" s="22" t="str">
        <f t="shared" si="1"/>
        <v>chr14:20300000-20300000</v>
      </c>
      <c r="K112" s="23" t="s">
        <v>986</v>
      </c>
      <c r="L112" s="22" t="s">
        <v>1164</v>
      </c>
    </row>
    <row r="113" spans="1:12">
      <c r="A113" s="23" t="s">
        <v>987</v>
      </c>
      <c r="B113" s="23">
        <v>14</v>
      </c>
      <c r="C113" s="23" t="s">
        <v>988</v>
      </c>
      <c r="D113" s="23" t="s">
        <v>806</v>
      </c>
      <c r="E113" s="23" t="s">
        <v>787</v>
      </c>
      <c r="F113" s="23">
        <v>14</v>
      </c>
      <c r="G113" s="23"/>
      <c r="H113" s="23">
        <v>3.7</v>
      </c>
      <c r="I113" s="22" t="str">
        <f t="shared" si="1"/>
        <v>chr14:3700000-3700000</v>
      </c>
      <c r="K113" s="23" t="s">
        <v>987</v>
      </c>
      <c r="L113" s="22" t="s">
        <v>1165</v>
      </c>
    </row>
    <row r="114" spans="1:12">
      <c r="A114" s="23" t="s">
        <v>989</v>
      </c>
      <c r="B114" s="23">
        <v>14</v>
      </c>
      <c r="C114" s="23" t="s">
        <v>990</v>
      </c>
      <c r="D114" s="23" t="s">
        <v>787</v>
      </c>
      <c r="E114" s="23" t="s">
        <v>787</v>
      </c>
      <c r="F114" s="23">
        <v>14</v>
      </c>
      <c r="G114" s="23"/>
      <c r="H114" s="23">
        <v>2.2999999999999998</v>
      </c>
      <c r="I114" s="22" t="str">
        <f t="shared" si="1"/>
        <v>chr14:2300000-2300000</v>
      </c>
      <c r="K114" s="23" t="s">
        <v>989</v>
      </c>
      <c r="L114" s="22" t="s">
        <v>1166</v>
      </c>
    </row>
    <row r="115" spans="1:12">
      <c r="A115" s="23" t="s">
        <v>991</v>
      </c>
      <c r="B115" s="23">
        <v>15</v>
      </c>
      <c r="C115" s="23">
        <v>0</v>
      </c>
      <c r="D115" s="23" t="s">
        <v>787</v>
      </c>
      <c r="E115" s="23" t="s">
        <v>787</v>
      </c>
      <c r="F115" s="23">
        <v>15</v>
      </c>
      <c r="G115" s="23"/>
      <c r="H115" s="23">
        <v>2.7</v>
      </c>
      <c r="I115" s="22" t="str">
        <f t="shared" si="1"/>
        <v>chr15:2700000-2700000</v>
      </c>
      <c r="K115" s="23" t="s">
        <v>991</v>
      </c>
      <c r="L115" s="22" t="s">
        <v>1167</v>
      </c>
    </row>
    <row r="116" spans="1:12">
      <c r="A116" s="23" t="s">
        <v>992</v>
      </c>
      <c r="B116" s="23">
        <v>15</v>
      </c>
      <c r="C116" s="23" t="s">
        <v>993</v>
      </c>
      <c r="D116" s="23" t="s">
        <v>784</v>
      </c>
      <c r="E116" s="23" t="s">
        <v>797</v>
      </c>
      <c r="F116" s="23">
        <v>15</v>
      </c>
      <c r="G116" s="23"/>
      <c r="H116" s="23">
        <v>5.6</v>
      </c>
      <c r="I116" s="22" t="str">
        <f t="shared" si="1"/>
        <v>chr15:5600000-5600000</v>
      </c>
      <c r="K116" s="23" t="s">
        <v>992</v>
      </c>
      <c r="L116" s="22" t="s">
        <v>1168</v>
      </c>
    </row>
    <row r="117" spans="1:12">
      <c r="A117" s="23" t="s">
        <v>994</v>
      </c>
      <c r="B117" s="23">
        <v>15</v>
      </c>
      <c r="C117" s="23" t="s">
        <v>995</v>
      </c>
      <c r="D117" s="23" t="s">
        <v>806</v>
      </c>
      <c r="E117" s="23" t="s">
        <v>782</v>
      </c>
      <c r="F117" s="23">
        <v>15</v>
      </c>
      <c r="G117" s="23"/>
      <c r="H117" s="23">
        <v>10.4</v>
      </c>
      <c r="I117" s="22" t="str">
        <f t="shared" si="1"/>
        <v>chr15:10400000-10400000</v>
      </c>
      <c r="K117" s="23" t="s">
        <v>994</v>
      </c>
      <c r="L117" s="22" t="s">
        <v>1169</v>
      </c>
    </row>
    <row r="118" spans="1:12">
      <c r="A118" s="23" t="s">
        <v>996</v>
      </c>
      <c r="B118" s="23">
        <v>17</v>
      </c>
      <c r="C118" s="23">
        <v>0</v>
      </c>
      <c r="D118" s="23" t="s">
        <v>787</v>
      </c>
      <c r="E118" s="23" t="s">
        <v>787</v>
      </c>
      <c r="F118" s="23">
        <v>17</v>
      </c>
      <c r="G118" s="23"/>
      <c r="H118" s="23">
        <v>10.5</v>
      </c>
      <c r="I118" s="22" t="str">
        <f t="shared" si="1"/>
        <v>chr17:10500000-10500000</v>
      </c>
      <c r="K118" s="23" t="s">
        <v>996</v>
      </c>
      <c r="L118" s="22" t="s">
        <v>1170</v>
      </c>
    </row>
    <row r="119" spans="1:12">
      <c r="A119" s="23" t="s">
        <v>997</v>
      </c>
      <c r="B119" s="23">
        <v>17</v>
      </c>
      <c r="C119" s="23" t="s">
        <v>998</v>
      </c>
      <c r="D119" s="23" t="s">
        <v>782</v>
      </c>
      <c r="E119" s="23" t="s">
        <v>784</v>
      </c>
      <c r="F119" s="23">
        <v>17</v>
      </c>
      <c r="G119" s="23"/>
      <c r="H119" s="23">
        <v>5.7</v>
      </c>
      <c r="I119" s="22" t="str">
        <f t="shared" si="1"/>
        <v>chr17:5700000-5700000</v>
      </c>
      <c r="K119" s="23" t="s">
        <v>997</v>
      </c>
      <c r="L119" s="22" t="s">
        <v>774</v>
      </c>
    </row>
    <row r="120" spans="1:12">
      <c r="A120" s="23" t="s">
        <v>999</v>
      </c>
      <c r="B120" s="23">
        <v>18</v>
      </c>
      <c r="C120" s="23">
        <v>0</v>
      </c>
      <c r="D120" s="23" t="s">
        <v>782</v>
      </c>
      <c r="E120" s="23" t="s">
        <v>781</v>
      </c>
      <c r="F120" s="23">
        <v>18</v>
      </c>
      <c r="G120" s="23"/>
      <c r="H120" s="23">
        <v>3</v>
      </c>
      <c r="I120" s="22" t="str">
        <f t="shared" si="1"/>
        <v>chr18:3000000-3000000</v>
      </c>
      <c r="K120" s="23" t="s">
        <v>999</v>
      </c>
      <c r="L120" s="22" t="s">
        <v>1171</v>
      </c>
    </row>
    <row r="121" spans="1:12">
      <c r="A121" s="23" t="s">
        <v>1000</v>
      </c>
      <c r="B121" s="23">
        <v>18</v>
      </c>
      <c r="C121" s="23" t="s">
        <v>1001</v>
      </c>
      <c r="D121" s="23" t="s">
        <v>791</v>
      </c>
      <c r="E121" s="23" t="s">
        <v>796</v>
      </c>
      <c r="F121" s="23">
        <v>18</v>
      </c>
      <c r="G121" s="23"/>
      <c r="H121" s="23">
        <v>4.8</v>
      </c>
      <c r="I121" s="22" t="str">
        <f t="shared" si="1"/>
        <v>chr18:4800000-4800000</v>
      </c>
      <c r="K121" s="23" t="s">
        <v>1000</v>
      </c>
      <c r="L121" s="22" t="s">
        <v>1172</v>
      </c>
    </row>
    <row r="122" spans="1:12">
      <c r="A122" s="23" t="s">
        <v>1002</v>
      </c>
      <c r="B122" s="23" t="s">
        <v>1003</v>
      </c>
      <c r="C122" s="23">
        <v>0</v>
      </c>
      <c r="D122" s="23" t="s">
        <v>780</v>
      </c>
      <c r="E122" s="23" t="s">
        <v>782</v>
      </c>
      <c r="F122" s="23">
        <v>20</v>
      </c>
      <c r="G122" s="23"/>
      <c r="H122" s="23">
        <v>0.4</v>
      </c>
      <c r="I122" s="22" t="str">
        <f t="shared" si="1"/>
        <v>chr20:400000-400000</v>
      </c>
      <c r="K122" s="23" t="s">
        <v>1002</v>
      </c>
      <c r="L122" s="22" t="s">
        <v>775</v>
      </c>
    </row>
    <row r="123" spans="1:12">
      <c r="A123" s="23" t="s">
        <v>1004</v>
      </c>
      <c r="B123" s="23" t="s">
        <v>1003</v>
      </c>
      <c r="C123" s="23" t="s">
        <v>1005</v>
      </c>
      <c r="D123" s="23" t="s">
        <v>784</v>
      </c>
      <c r="E123" s="23" t="s">
        <v>781</v>
      </c>
      <c r="F123" s="23">
        <v>20</v>
      </c>
      <c r="G123" s="23"/>
      <c r="H123" s="23">
        <v>3</v>
      </c>
      <c r="I123" s="22" t="str">
        <f t="shared" si="1"/>
        <v>chr20:3000000-3000000</v>
      </c>
      <c r="K123" s="23" t="s">
        <v>1004</v>
      </c>
      <c r="L123" s="22" t="s">
        <v>1173</v>
      </c>
    </row>
    <row r="124" spans="1:12">
      <c r="A124" s="23" t="s">
        <v>1006</v>
      </c>
      <c r="B124" s="23" t="s">
        <v>1007</v>
      </c>
      <c r="C124" s="23" t="s">
        <v>1008</v>
      </c>
      <c r="D124" s="23" t="s">
        <v>791</v>
      </c>
      <c r="E124" s="23" t="s">
        <v>784</v>
      </c>
      <c r="F124" s="23">
        <v>20</v>
      </c>
      <c r="G124" s="23"/>
      <c r="H124" s="23">
        <v>9.6999999999999993</v>
      </c>
      <c r="I124" s="22" t="str">
        <f t="shared" si="1"/>
        <v>chr20:9700000-9700000</v>
      </c>
      <c r="K124" s="23" t="s">
        <v>1006</v>
      </c>
      <c r="L124" s="22" t="s">
        <v>1174</v>
      </c>
    </row>
    <row r="125" spans="1:12">
      <c r="A125" s="23" t="s">
        <v>1009</v>
      </c>
      <c r="B125" s="23" t="s">
        <v>1007</v>
      </c>
      <c r="C125" s="23" t="s">
        <v>897</v>
      </c>
      <c r="D125" s="23" t="s">
        <v>787</v>
      </c>
      <c r="E125" s="23" t="s">
        <v>787</v>
      </c>
      <c r="F125" s="23">
        <v>20</v>
      </c>
      <c r="G125" s="23"/>
      <c r="H125" s="23">
        <v>11.6</v>
      </c>
      <c r="I125" s="22" t="str">
        <f t="shared" si="1"/>
        <v>chr20:11600000-11600000</v>
      </c>
      <c r="K125" s="23" t="s">
        <v>1009</v>
      </c>
      <c r="L125" s="22" t="s">
        <v>1175</v>
      </c>
    </row>
    <row r="126" spans="1:12">
      <c r="A126" s="23" t="s">
        <v>1010</v>
      </c>
      <c r="B126" s="23" t="s">
        <v>1007</v>
      </c>
      <c r="C126" s="23" t="s">
        <v>1011</v>
      </c>
      <c r="D126" s="23" t="s">
        <v>791</v>
      </c>
      <c r="E126" s="23" t="s">
        <v>796</v>
      </c>
      <c r="F126" s="23">
        <v>20</v>
      </c>
      <c r="G126" s="23"/>
      <c r="H126" s="23">
        <v>11.2</v>
      </c>
      <c r="I126" s="22" t="str">
        <f t="shared" si="1"/>
        <v>chr20:11200000-11200000</v>
      </c>
      <c r="K126" s="23" t="s">
        <v>1010</v>
      </c>
      <c r="L126" s="22" t="s">
        <v>1176</v>
      </c>
    </row>
    <row r="127" spans="1:12">
      <c r="A127" s="23" t="s">
        <v>1012</v>
      </c>
      <c r="B127" s="23">
        <v>23</v>
      </c>
      <c r="C127" s="23">
        <v>0</v>
      </c>
      <c r="D127" s="23" t="s">
        <v>780</v>
      </c>
      <c r="E127" s="23" t="s">
        <v>780</v>
      </c>
      <c r="F127" s="23">
        <v>23</v>
      </c>
      <c r="G127" s="23"/>
      <c r="H127" s="23">
        <v>4.2</v>
      </c>
      <c r="I127" s="22" t="str">
        <f t="shared" si="1"/>
        <v>chr23:4200000-4200000</v>
      </c>
      <c r="K127" s="23" t="s">
        <v>1012</v>
      </c>
      <c r="L127" s="22" t="s">
        <v>1177</v>
      </c>
    </row>
    <row r="128" spans="1:12">
      <c r="A128" s="23" t="s">
        <v>1013</v>
      </c>
      <c r="B128" s="23">
        <v>24</v>
      </c>
      <c r="C128" s="23">
        <v>0</v>
      </c>
      <c r="D128" s="23" t="s">
        <v>787</v>
      </c>
      <c r="E128" s="23" t="s">
        <v>787</v>
      </c>
      <c r="F128" s="23">
        <v>24</v>
      </c>
      <c r="G128" s="23"/>
      <c r="H128" s="23">
        <v>4.7</v>
      </c>
      <c r="I128" s="22" t="str">
        <f t="shared" si="1"/>
        <v>chr24:4700000-4700000</v>
      </c>
      <c r="K128" s="23" t="s">
        <v>1013</v>
      </c>
      <c r="L128" s="22" t="s">
        <v>1178</v>
      </c>
    </row>
    <row r="129" spans="1:12">
      <c r="A129" s="23" t="s">
        <v>1014</v>
      </c>
      <c r="B129" s="23">
        <v>24</v>
      </c>
      <c r="C129" s="23" t="s">
        <v>1015</v>
      </c>
      <c r="D129" s="23" t="s">
        <v>782</v>
      </c>
      <c r="E129" s="23" t="s">
        <v>781</v>
      </c>
      <c r="G129" s="23" t="s">
        <v>1016</v>
      </c>
      <c r="H129" s="13"/>
      <c r="I129" s="22" t="str">
        <f t="shared" si="1"/>
        <v>chr:0-0</v>
      </c>
      <c r="K129" s="23" t="s">
        <v>1014</v>
      </c>
      <c r="L129" s="22" t="s">
        <v>1125</v>
      </c>
    </row>
    <row r="130" spans="1:12">
      <c r="A130" s="23" t="s">
        <v>1017</v>
      </c>
      <c r="B130" s="23">
        <v>26</v>
      </c>
      <c r="C130" s="23">
        <v>0</v>
      </c>
      <c r="D130" s="23" t="s">
        <v>787</v>
      </c>
      <c r="E130" s="23" t="s">
        <v>787</v>
      </c>
      <c r="F130" s="23">
        <v>26</v>
      </c>
      <c r="G130" s="23"/>
      <c r="H130" s="23">
        <v>4.2</v>
      </c>
      <c r="I130" s="22" t="str">
        <f t="shared" si="1"/>
        <v>chr26:4200000-4200000</v>
      </c>
      <c r="K130" s="23" t="s">
        <v>1017</v>
      </c>
      <c r="L130" s="22" t="s">
        <v>1179</v>
      </c>
    </row>
    <row r="131" spans="1:12">
      <c r="A131" s="23" t="s">
        <v>1018</v>
      </c>
      <c r="B131" s="23">
        <v>26</v>
      </c>
      <c r="C131" s="23" t="s">
        <v>1019</v>
      </c>
      <c r="D131" s="23" t="s">
        <v>784</v>
      </c>
      <c r="E131" s="23" t="s">
        <v>787</v>
      </c>
      <c r="F131" s="23">
        <v>26</v>
      </c>
      <c r="G131" s="23"/>
      <c r="H131" s="23">
        <v>1.2</v>
      </c>
      <c r="I131" s="22" t="str">
        <f t="shared" si="1"/>
        <v>chr26:1200000-1200000</v>
      </c>
      <c r="K131" s="23" t="s">
        <v>1018</v>
      </c>
      <c r="L131" s="22" t="s">
        <v>1180</v>
      </c>
    </row>
    <row r="132" spans="1:12">
      <c r="A132" s="23" t="s">
        <v>1020</v>
      </c>
      <c r="B132" s="23">
        <v>26</v>
      </c>
      <c r="C132" s="23" t="s">
        <v>1021</v>
      </c>
      <c r="D132" s="23" t="s">
        <v>787</v>
      </c>
      <c r="E132" s="23" t="s">
        <v>787</v>
      </c>
      <c r="F132" s="23">
        <v>26</v>
      </c>
      <c r="G132" s="23"/>
      <c r="H132" s="23">
        <v>0.9</v>
      </c>
      <c r="I132" s="22" t="str">
        <f t="shared" ref="I132:I147" si="2">"chr"&amp;F132&amp;":"&amp;H132*1000000&amp;"-"&amp;H132*1000000</f>
        <v>chr26:900000-900000</v>
      </c>
      <c r="K132" s="23" t="s">
        <v>1020</v>
      </c>
      <c r="L132" s="22" t="s">
        <v>1181</v>
      </c>
    </row>
    <row r="133" spans="1:12">
      <c r="A133" s="23" t="s">
        <v>1022</v>
      </c>
      <c r="B133" s="23">
        <v>26</v>
      </c>
      <c r="C133" s="23" t="s">
        <v>960</v>
      </c>
      <c r="D133" s="23" t="s">
        <v>781</v>
      </c>
      <c r="E133" s="23" t="s">
        <v>787</v>
      </c>
      <c r="F133" s="23">
        <v>26</v>
      </c>
      <c r="G133" s="23"/>
      <c r="H133" s="23">
        <v>0.7</v>
      </c>
      <c r="I133" s="22" t="str">
        <f t="shared" si="2"/>
        <v>chr26:700000-700000</v>
      </c>
      <c r="K133" s="23" t="s">
        <v>1022</v>
      </c>
      <c r="L133" s="22" t="s">
        <v>1182</v>
      </c>
    </row>
    <row r="134" spans="1:12">
      <c r="A134" s="23" t="s">
        <v>1023</v>
      </c>
      <c r="B134" s="23">
        <v>27</v>
      </c>
      <c r="C134" s="23">
        <v>0</v>
      </c>
      <c r="D134" s="23" t="s">
        <v>806</v>
      </c>
      <c r="E134" s="23" t="s">
        <v>784</v>
      </c>
      <c r="G134" s="23" t="s">
        <v>917</v>
      </c>
      <c r="H134" s="13"/>
      <c r="I134" s="22" t="str">
        <f t="shared" si="2"/>
        <v>chr:0-0</v>
      </c>
      <c r="K134" s="23" t="s">
        <v>1023</v>
      </c>
      <c r="L134" s="22" t="s">
        <v>1125</v>
      </c>
    </row>
    <row r="135" spans="1:12">
      <c r="A135" s="23" t="s">
        <v>1024</v>
      </c>
      <c r="B135" s="23">
        <v>27</v>
      </c>
      <c r="C135" s="23" t="s">
        <v>1025</v>
      </c>
      <c r="D135" s="23" t="s">
        <v>796</v>
      </c>
      <c r="E135" s="23" t="s">
        <v>797</v>
      </c>
      <c r="F135" s="23">
        <v>27</v>
      </c>
      <c r="G135" s="23"/>
      <c r="H135" s="23">
        <v>2.5</v>
      </c>
      <c r="I135" s="22" t="str">
        <f t="shared" si="2"/>
        <v>chr27:2500000-2500000</v>
      </c>
      <c r="K135" s="23" t="s">
        <v>1024</v>
      </c>
      <c r="L135" s="22" t="s">
        <v>1183</v>
      </c>
    </row>
    <row r="136" spans="1:12">
      <c r="A136" s="23" t="s">
        <v>1026</v>
      </c>
      <c r="B136" s="23">
        <v>27</v>
      </c>
      <c r="C136" s="23" t="s">
        <v>1027</v>
      </c>
      <c r="D136" s="23" t="s">
        <v>781</v>
      </c>
      <c r="E136" s="23" t="s">
        <v>797</v>
      </c>
      <c r="G136" s="23" t="s">
        <v>917</v>
      </c>
      <c r="H136" s="13"/>
      <c r="I136" s="22" t="str">
        <f t="shared" si="2"/>
        <v>chr:0-0</v>
      </c>
      <c r="L136" s="22" t="s">
        <v>1125</v>
      </c>
    </row>
    <row r="137" spans="1:12">
      <c r="A137" s="23" t="s">
        <v>1028</v>
      </c>
      <c r="B137" s="23">
        <v>28</v>
      </c>
      <c r="C137" s="23">
        <v>0</v>
      </c>
      <c r="D137" s="23" t="s">
        <v>784</v>
      </c>
      <c r="E137" s="23" t="s">
        <v>784</v>
      </c>
      <c r="F137" s="23" t="s">
        <v>1029</v>
      </c>
      <c r="G137" s="23"/>
      <c r="H137" s="23">
        <v>19</v>
      </c>
      <c r="I137" s="22" t="str">
        <f t="shared" si="2"/>
        <v>chrZ:19000000-19000000</v>
      </c>
      <c r="L137" s="22" t="s">
        <v>1184</v>
      </c>
    </row>
    <row r="138" spans="1:12">
      <c r="A138" s="23" t="s">
        <v>1030</v>
      </c>
      <c r="B138" s="23" t="s">
        <v>1031</v>
      </c>
      <c r="C138" s="23">
        <v>0</v>
      </c>
      <c r="D138" s="23" t="s">
        <v>796</v>
      </c>
      <c r="E138" s="23" t="s">
        <v>787</v>
      </c>
      <c r="G138" s="23" t="s">
        <v>917</v>
      </c>
      <c r="H138" s="13"/>
      <c r="I138" s="22" t="str">
        <f t="shared" si="2"/>
        <v>chr:0-0</v>
      </c>
      <c r="L138" s="22" t="s">
        <v>1125</v>
      </c>
    </row>
    <row r="139" spans="1:12">
      <c r="A139" s="24" t="s">
        <v>1032</v>
      </c>
      <c r="B139" s="23" t="s">
        <v>1031</v>
      </c>
      <c r="C139" s="23" t="s">
        <v>1033</v>
      </c>
      <c r="D139" s="23" t="s">
        <v>797</v>
      </c>
      <c r="E139" s="23" t="s">
        <v>787</v>
      </c>
      <c r="G139" s="23" t="s">
        <v>1016</v>
      </c>
      <c r="H139" s="13"/>
      <c r="I139" s="22" t="str">
        <f t="shared" si="2"/>
        <v>chr:0-0</v>
      </c>
      <c r="L139" s="22" t="s">
        <v>1125</v>
      </c>
    </row>
    <row r="140" spans="1:12">
      <c r="A140" s="23" t="s">
        <v>1034</v>
      </c>
      <c r="B140" s="23" t="s">
        <v>1035</v>
      </c>
      <c r="C140" s="23">
        <v>0</v>
      </c>
      <c r="D140" s="23" t="s">
        <v>780</v>
      </c>
      <c r="E140" s="23" t="s">
        <v>780</v>
      </c>
      <c r="F140" s="23" t="s">
        <v>1035</v>
      </c>
      <c r="H140" s="23">
        <v>0</v>
      </c>
      <c r="I140" s="22" t="str">
        <f t="shared" si="2"/>
        <v>chrE50C23:0-0</v>
      </c>
      <c r="L140" s="22" t="s">
        <v>1185</v>
      </c>
    </row>
    <row r="141" spans="1:12">
      <c r="A141" s="17" t="s">
        <v>1036</v>
      </c>
      <c r="B141" s="17" t="s">
        <v>1029</v>
      </c>
      <c r="C141" s="17">
        <v>0</v>
      </c>
      <c r="D141" s="17" t="s">
        <v>796</v>
      </c>
      <c r="E141" s="17" t="s">
        <v>787</v>
      </c>
      <c r="F141" s="17" t="s">
        <v>1029</v>
      </c>
      <c r="H141" s="17">
        <v>0.1</v>
      </c>
      <c r="I141" s="22" t="str">
        <f t="shared" si="2"/>
        <v>chrZ:100000-100000</v>
      </c>
      <c r="L141" s="22" t="s">
        <v>1186</v>
      </c>
    </row>
    <row r="142" spans="1:12">
      <c r="A142" s="17" t="s">
        <v>1037</v>
      </c>
      <c r="B142" s="17" t="s">
        <v>1029</v>
      </c>
      <c r="C142" s="17" t="s">
        <v>1038</v>
      </c>
      <c r="D142" s="17" t="s">
        <v>782</v>
      </c>
      <c r="E142" s="17" t="s">
        <v>797</v>
      </c>
      <c r="F142" s="17" t="s">
        <v>1029</v>
      </c>
      <c r="H142" s="17">
        <v>5.8</v>
      </c>
      <c r="I142" s="22" t="str">
        <f t="shared" si="2"/>
        <v>chrZ:5800000-5800000</v>
      </c>
      <c r="L142" s="22" t="s">
        <v>1187</v>
      </c>
    </row>
    <row r="143" spans="1:12">
      <c r="A143" s="17" t="s">
        <v>1039</v>
      </c>
      <c r="B143" s="17" t="s">
        <v>1029</v>
      </c>
      <c r="C143" s="17" t="s">
        <v>966</v>
      </c>
      <c r="D143" s="17" t="s">
        <v>797</v>
      </c>
      <c r="E143" s="17" t="s">
        <v>787</v>
      </c>
      <c r="F143" s="17" t="s">
        <v>1029</v>
      </c>
      <c r="H143" s="17">
        <v>13.4</v>
      </c>
      <c r="I143" s="22" t="str">
        <f t="shared" si="2"/>
        <v>chrZ:13400000-13400000</v>
      </c>
      <c r="L143" s="22" t="s">
        <v>1188</v>
      </c>
    </row>
    <row r="144" spans="1:12">
      <c r="A144" s="17" t="s">
        <v>1040</v>
      </c>
      <c r="B144" s="17" t="s">
        <v>1029</v>
      </c>
      <c r="C144" s="17" t="s">
        <v>951</v>
      </c>
      <c r="D144" s="17" t="s">
        <v>782</v>
      </c>
      <c r="E144" s="17" t="s">
        <v>797</v>
      </c>
      <c r="F144" s="17" t="s">
        <v>1029</v>
      </c>
      <c r="H144" s="17">
        <v>5.2</v>
      </c>
      <c r="I144" s="22" t="str">
        <f t="shared" si="2"/>
        <v>chrZ:5200000-5200000</v>
      </c>
      <c r="L144" s="22" t="s">
        <v>1189</v>
      </c>
    </row>
    <row r="145" spans="1:12">
      <c r="A145" s="17" t="s">
        <v>1041</v>
      </c>
      <c r="B145" s="17" t="s">
        <v>1029</v>
      </c>
      <c r="C145" s="17" t="s">
        <v>1042</v>
      </c>
      <c r="D145" s="17" t="s">
        <v>796</v>
      </c>
      <c r="E145" s="17" t="s">
        <v>797</v>
      </c>
      <c r="F145" s="17" t="s">
        <v>1029</v>
      </c>
      <c r="H145" s="17">
        <v>11.1</v>
      </c>
      <c r="I145" s="22" t="str">
        <f t="shared" si="2"/>
        <v>chrZ:11100000-11100000</v>
      </c>
      <c r="L145" s="22" t="s">
        <v>1190</v>
      </c>
    </row>
    <row r="146" spans="1:12">
      <c r="A146" s="17" t="s">
        <v>1043</v>
      </c>
      <c r="B146" s="17" t="s">
        <v>1029</v>
      </c>
      <c r="C146" s="17" t="s">
        <v>1044</v>
      </c>
      <c r="D146" s="17" t="s">
        <v>781</v>
      </c>
      <c r="E146" s="17" t="s">
        <v>787</v>
      </c>
      <c r="F146" s="17" t="s">
        <v>1029</v>
      </c>
      <c r="H146" s="17">
        <v>16.5</v>
      </c>
      <c r="I146" s="22" t="str">
        <f t="shared" si="2"/>
        <v>chrZ:16500000-16500000</v>
      </c>
      <c r="L146" s="22" t="s">
        <v>1191</v>
      </c>
    </row>
    <row r="147" spans="1:12">
      <c r="A147" s="17" t="s">
        <v>1045</v>
      </c>
      <c r="B147" s="17" t="s">
        <v>1029</v>
      </c>
      <c r="C147" s="17" t="s">
        <v>971</v>
      </c>
      <c r="D147" s="17" t="s">
        <v>787</v>
      </c>
      <c r="E147" s="17" t="s">
        <v>787</v>
      </c>
      <c r="F147" s="17" t="s">
        <v>1029</v>
      </c>
      <c r="H147" s="17">
        <v>17.600000000000001</v>
      </c>
      <c r="I147" s="22" t="str">
        <f t="shared" si="2"/>
        <v>chrZ:17600000-17600000</v>
      </c>
      <c r="L147" s="22" t="s">
        <v>1192</v>
      </c>
    </row>
    <row r="148" spans="1:12" ht="46" customHeight="1">
      <c r="A148" s="173" t="s">
        <v>1063</v>
      </c>
      <c r="B148" s="173"/>
      <c r="C148" s="173"/>
      <c r="D148" s="173"/>
      <c r="E148" s="173"/>
      <c r="F148" s="173"/>
      <c r="G148" s="173"/>
      <c r="H148" s="173"/>
    </row>
    <row r="149" spans="1:12">
      <c r="A149" s="171" t="s">
        <v>1059</v>
      </c>
      <c r="B149" s="171"/>
      <c r="C149" s="171"/>
      <c r="D149" s="171"/>
      <c r="E149" s="171"/>
      <c r="F149" s="171"/>
      <c r="G149" s="171"/>
      <c r="H149" s="171"/>
    </row>
    <row r="150" spans="1:12">
      <c r="A150" s="171" t="s">
        <v>1060</v>
      </c>
      <c r="B150" s="171"/>
      <c r="C150" s="171"/>
      <c r="D150" s="171"/>
      <c r="E150" s="171"/>
      <c r="F150" s="171"/>
      <c r="G150" s="171"/>
      <c r="H150" s="171"/>
    </row>
    <row r="151" spans="1:12">
      <c r="A151" s="171" t="s">
        <v>1061</v>
      </c>
      <c r="B151" s="171"/>
      <c r="C151" s="171"/>
      <c r="D151" s="171"/>
      <c r="E151" s="171"/>
      <c r="F151" s="171"/>
      <c r="G151" s="171"/>
      <c r="H151" s="171"/>
    </row>
    <row r="152" spans="1:12">
      <c r="A152" s="171" t="s">
        <v>1062</v>
      </c>
      <c r="B152" s="171"/>
      <c r="C152" s="171"/>
      <c r="D152" s="171"/>
      <c r="E152" s="171"/>
      <c r="F152" s="171"/>
      <c r="G152" s="171"/>
      <c r="H152" s="171"/>
    </row>
  </sheetData>
  <mergeCells count="6">
    <mergeCell ref="A152:H152"/>
    <mergeCell ref="A1:D1"/>
    <mergeCell ref="A148:H148"/>
    <mergeCell ref="A149:H149"/>
    <mergeCell ref="A150:H150"/>
    <mergeCell ref="A151:H15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E28" sqref="E28"/>
    </sheetView>
  </sheetViews>
  <sheetFormatPr baseColWidth="10" defaultRowHeight="12" x14ac:dyDescent="0"/>
  <cols>
    <col min="1" max="1" width="8.33203125" bestFit="1" customWidth="1"/>
    <col min="2" max="2" width="3.83203125" bestFit="1" customWidth="1"/>
    <col min="3" max="3" width="13" bestFit="1" customWidth="1"/>
    <col min="4" max="4" width="9.1640625" bestFit="1" customWidth="1"/>
    <col min="5" max="5" width="13.83203125" bestFit="1" customWidth="1"/>
    <col min="6" max="6" width="13" bestFit="1" customWidth="1"/>
    <col min="7" max="7" width="13.1640625" bestFit="1" customWidth="1"/>
    <col min="8" max="8" width="13.83203125" bestFit="1" customWidth="1"/>
    <col min="9" max="9" width="13" bestFit="1" customWidth="1"/>
    <col min="10" max="10" width="13.1640625" bestFit="1" customWidth="1"/>
    <col min="11" max="11" width="30.83203125" bestFit="1" customWidth="1"/>
  </cols>
  <sheetData>
    <row r="1" spans="1:11" ht="15">
      <c r="A1" s="25" t="s">
        <v>1194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5">
      <c r="A2" s="25"/>
      <c r="B2" s="25"/>
      <c r="C2" s="25"/>
      <c r="D2" s="25"/>
      <c r="E2" s="174" t="s">
        <v>1250</v>
      </c>
      <c r="F2" s="174"/>
      <c r="G2" s="174"/>
      <c r="H2" s="174"/>
      <c r="I2" s="174"/>
      <c r="J2" s="174"/>
      <c r="K2" s="25"/>
    </row>
    <row r="3" spans="1:11" ht="15">
      <c r="A3" s="25" t="s">
        <v>1195</v>
      </c>
      <c r="B3" s="25" t="s">
        <v>1196</v>
      </c>
      <c r="C3" s="25" t="s">
        <v>1197</v>
      </c>
      <c r="D3" s="25" t="s">
        <v>1198</v>
      </c>
      <c r="E3" s="25" t="s">
        <v>1199</v>
      </c>
      <c r="F3" s="25" t="s">
        <v>1197</v>
      </c>
      <c r="G3" s="25" t="s">
        <v>1200</v>
      </c>
      <c r="H3" s="25" t="s">
        <v>1201</v>
      </c>
      <c r="I3" s="25" t="s">
        <v>1197</v>
      </c>
      <c r="J3" s="25" t="s">
        <v>1200</v>
      </c>
      <c r="K3" s="25"/>
    </row>
    <row r="4" spans="1:11" ht="15">
      <c r="A4" s="25" t="s">
        <v>1202</v>
      </c>
      <c r="B4" s="25">
        <v>1</v>
      </c>
      <c r="C4" s="25">
        <v>437</v>
      </c>
      <c r="D4" s="25" t="s">
        <v>1203</v>
      </c>
      <c r="E4" s="25" t="s">
        <v>1204</v>
      </c>
      <c r="F4" s="25" t="s">
        <v>823</v>
      </c>
      <c r="G4" s="25">
        <v>153468489</v>
      </c>
      <c r="H4" s="25" t="s">
        <v>1205</v>
      </c>
      <c r="I4" s="25" t="s">
        <v>829</v>
      </c>
      <c r="J4" s="25">
        <v>186723783</v>
      </c>
      <c r="K4" s="25"/>
    </row>
    <row r="5" spans="1:11" ht="15">
      <c r="A5" s="26" t="s">
        <v>1206</v>
      </c>
      <c r="B5" s="25">
        <v>2</v>
      </c>
      <c r="C5" s="25">
        <v>115</v>
      </c>
      <c r="D5" s="26" t="s">
        <v>1207</v>
      </c>
      <c r="E5" s="25" t="s">
        <v>1208</v>
      </c>
      <c r="F5" s="25" t="s">
        <v>838</v>
      </c>
      <c r="G5" s="25">
        <v>38526609</v>
      </c>
      <c r="H5" s="25" t="s">
        <v>1209</v>
      </c>
      <c r="I5" s="25" t="s">
        <v>845</v>
      </c>
      <c r="J5" s="25">
        <v>59681800</v>
      </c>
      <c r="K5" s="25"/>
    </row>
    <row r="6" spans="1:11" ht="15">
      <c r="A6" s="25" t="s">
        <v>1210</v>
      </c>
      <c r="B6" s="25">
        <v>2</v>
      </c>
      <c r="C6" s="25">
        <v>253</v>
      </c>
      <c r="D6" s="25" t="s">
        <v>1211</v>
      </c>
      <c r="E6" s="25" t="s">
        <v>1212</v>
      </c>
      <c r="F6" s="25" t="s">
        <v>859</v>
      </c>
      <c r="G6" s="25">
        <v>98749381</v>
      </c>
      <c r="H6" s="25" t="s">
        <v>1213</v>
      </c>
      <c r="I6" s="25" t="s">
        <v>865</v>
      </c>
      <c r="J6" s="27">
        <v>126860365</v>
      </c>
      <c r="K6" s="25" t="s">
        <v>1214</v>
      </c>
    </row>
    <row r="7" spans="1:11" ht="15">
      <c r="A7" s="25" t="s">
        <v>1215</v>
      </c>
      <c r="B7" s="25">
        <v>3</v>
      </c>
      <c r="C7" s="25">
        <v>123</v>
      </c>
      <c r="D7" s="25" t="s">
        <v>1216</v>
      </c>
      <c r="E7" s="25" t="s">
        <v>1217</v>
      </c>
      <c r="F7" s="25" t="s">
        <v>876</v>
      </c>
      <c r="G7" s="25">
        <v>22346511</v>
      </c>
      <c r="H7" s="25" t="s">
        <v>1218</v>
      </c>
      <c r="I7" s="25" t="s">
        <v>884</v>
      </c>
      <c r="J7" s="25">
        <v>76487586</v>
      </c>
      <c r="K7" s="25"/>
    </row>
    <row r="8" spans="1:11" ht="15">
      <c r="A8" s="26" t="s">
        <v>1219</v>
      </c>
      <c r="B8" s="25">
        <v>3</v>
      </c>
      <c r="C8" s="25">
        <v>243</v>
      </c>
      <c r="D8" s="25" t="s">
        <v>1220</v>
      </c>
      <c r="E8" s="25" t="s">
        <v>1218</v>
      </c>
      <c r="F8" s="25" t="s">
        <v>884</v>
      </c>
      <c r="G8" s="25">
        <v>76487586</v>
      </c>
      <c r="H8" s="25" t="s">
        <v>1221</v>
      </c>
      <c r="I8" s="25" t="s">
        <v>890</v>
      </c>
      <c r="J8" s="25">
        <v>100573998</v>
      </c>
      <c r="K8" s="25"/>
    </row>
    <row r="9" spans="1:11" ht="15">
      <c r="A9" s="25"/>
      <c r="B9" s="25"/>
      <c r="C9" s="25">
        <v>252</v>
      </c>
      <c r="D9" s="26" t="s">
        <v>1207</v>
      </c>
      <c r="E9" s="25"/>
      <c r="F9" s="25"/>
      <c r="G9" s="25"/>
      <c r="H9" s="25"/>
      <c r="I9" s="25"/>
      <c r="J9" s="25"/>
      <c r="K9" s="25"/>
    </row>
    <row r="10" spans="1:11" ht="15">
      <c r="A10" s="26" t="s">
        <v>1222</v>
      </c>
      <c r="B10" s="25">
        <v>4</v>
      </c>
      <c r="C10" s="25">
        <v>50</v>
      </c>
      <c r="D10" s="25" t="s">
        <v>1223</v>
      </c>
      <c r="E10" s="25" t="s">
        <v>1224</v>
      </c>
      <c r="F10" s="25" t="s">
        <v>893</v>
      </c>
      <c r="G10" s="25">
        <v>3443446</v>
      </c>
      <c r="H10" s="25" t="s">
        <v>1225</v>
      </c>
      <c r="I10" s="25" t="s">
        <v>897</v>
      </c>
      <c r="J10" s="25">
        <v>19141800</v>
      </c>
      <c r="K10" s="25"/>
    </row>
    <row r="11" spans="1:11" ht="15">
      <c r="A11" s="25"/>
      <c r="B11" s="25"/>
      <c r="C11" s="25">
        <v>51</v>
      </c>
      <c r="D11" s="26" t="s">
        <v>1207</v>
      </c>
      <c r="E11" s="25"/>
      <c r="F11" s="25"/>
      <c r="G11" s="25"/>
      <c r="H11" s="25"/>
      <c r="I11" s="25"/>
      <c r="J11" s="25"/>
      <c r="K11" s="25"/>
    </row>
    <row r="12" spans="1:11" ht="15">
      <c r="A12" s="25"/>
      <c r="B12" s="25"/>
      <c r="C12" s="25">
        <v>52</v>
      </c>
      <c r="D12" s="25" t="s">
        <v>1203</v>
      </c>
      <c r="E12" s="25"/>
      <c r="F12" s="25"/>
      <c r="G12" s="25"/>
      <c r="H12" s="25"/>
      <c r="I12" s="25"/>
      <c r="J12" s="25"/>
      <c r="K12" s="25"/>
    </row>
    <row r="13" spans="1:11" ht="15">
      <c r="A13" s="25"/>
      <c r="B13" s="25"/>
      <c r="C13" s="25">
        <v>54</v>
      </c>
      <c r="D13" s="25" t="s">
        <v>1211</v>
      </c>
      <c r="E13" s="25"/>
      <c r="F13" s="25"/>
      <c r="G13" s="25"/>
      <c r="H13" s="25"/>
      <c r="I13" s="25"/>
      <c r="J13" s="25"/>
      <c r="K13" s="25"/>
    </row>
    <row r="14" spans="1:11" ht="15">
      <c r="A14" s="25"/>
      <c r="B14" s="25"/>
      <c r="C14" s="25">
        <v>62</v>
      </c>
      <c r="D14" s="25" t="s">
        <v>1226</v>
      </c>
      <c r="E14" s="25"/>
      <c r="F14" s="25"/>
      <c r="G14" s="25"/>
      <c r="H14" s="25"/>
      <c r="I14" s="25"/>
      <c r="J14" s="25"/>
      <c r="K14" s="25"/>
    </row>
    <row r="15" spans="1:11" ht="15">
      <c r="A15" s="25"/>
      <c r="B15" s="25"/>
      <c r="C15" s="25">
        <v>62</v>
      </c>
      <c r="D15" s="25" t="s">
        <v>1220</v>
      </c>
      <c r="E15" s="25"/>
      <c r="F15" s="25"/>
      <c r="G15" s="25"/>
      <c r="H15" s="25"/>
      <c r="I15" s="25"/>
      <c r="J15" s="25"/>
      <c r="K15" s="25"/>
    </row>
    <row r="16" spans="1:11" ht="15">
      <c r="A16" s="26" t="s">
        <v>1227</v>
      </c>
      <c r="B16" s="25">
        <v>4</v>
      </c>
      <c r="C16" s="25">
        <v>148</v>
      </c>
      <c r="D16" s="25" t="s">
        <v>1226</v>
      </c>
      <c r="E16" s="25" t="s">
        <v>1228</v>
      </c>
      <c r="F16" s="25" t="s">
        <v>904</v>
      </c>
      <c r="G16" s="25">
        <v>42666300</v>
      </c>
      <c r="H16" s="25" t="s">
        <v>1229</v>
      </c>
      <c r="I16" s="25" t="s">
        <v>909</v>
      </c>
      <c r="J16" s="27">
        <v>60019063</v>
      </c>
      <c r="K16" s="25" t="s">
        <v>1214</v>
      </c>
    </row>
    <row r="17" spans="1:11" ht="15">
      <c r="A17" s="25"/>
      <c r="B17" s="25"/>
      <c r="C17" s="25">
        <v>149</v>
      </c>
      <c r="D17" s="25" t="s">
        <v>1220</v>
      </c>
      <c r="E17" s="25"/>
      <c r="F17" s="25"/>
      <c r="G17" s="25"/>
      <c r="H17" s="25"/>
      <c r="I17" s="25"/>
      <c r="J17" s="25"/>
      <c r="K17" s="25"/>
    </row>
    <row r="18" spans="1:11" ht="15">
      <c r="A18" s="25"/>
      <c r="B18" s="25"/>
      <c r="C18" s="25">
        <v>151</v>
      </c>
      <c r="D18" s="25" t="s">
        <v>1211</v>
      </c>
      <c r="E18" s="25"/>
      <c r="F18" s="25"/>
      <c r="G18" s="25"/>
      <c r="H18" s="25"/>
      <c r="I18" s="25"/>
      <c r="J18" s="25"/>
      <c r="K18" s="25"/>
    </row>
    <row r="19" spans="1:11" ht="15">
      <c r="A19" s="25"/>
      <c r="B19" s="25"/>
      <c r="C19" s="25">
        <v>151</v>
      </c>
      <c r="D19" s="26" t="s">
        <v>1207</v>
      </c>
      <c r="E19" s="25"/>
      <c r="F19" s="25"/>
      <c r="G19" s="25"/>
      <c r="H19" s="25"/>
      <c r="I19" s="25"/>
      <c r="J19" s="25"/>
      <c r="K19" s="25"/>
    </row>
    <row r="20" spans="1:11" ht="15">
      <c r="A20" s="25"/>
      <c r="B20" s="25"/>
      <c r="C20" s="25">
        <v>151</v>
      </c>
      <c r="D20" s="25" t="s">
        <v>1216</v>
      </c>
      <c r="E20" s="25"/>
      <c r="F20" s="25"/>
      <c r="G20" s="25"/>
      <c r="H20" s="25"/>
      <c r="I20" s="25"/>
      <c r="J20" s="25"/>
      <c r="K20" s="25"/>
    </row>
    <row r="21" spans="1:11" ht="15">
      <c r="A21" s="25" t="s">
        <v>1230</v>
      </c>
      <c r="B21" s="25">
        <v>5</v>
      </c>
      <c r="C21" s="25">
        <v>107</v>
      </c>
      <c r="D21" s="25" t="s">
        <v>1211</v>
      </c>
      <c r="E21" s="25" t="s">
        <v>1231</v>
      </c>
      <c r="F21" s="25" t="s">
        <v>921</v>
      </c>
      <c r="G21" s="27">
        <v>19145972</v>
      </c>
      <c r="H21" s="25" t="s">
        <v>1232</v>
      </c>
      <c r="I21" s="25" t="s">
        <v>925</v>
      </c>
      <c r="J21" s="25">
        <v>41000569</v>
      </c>
      <c r="K21" s="25" t="s">
        <v>1214</v>
      </c>
    </row>
    <row r="22" spans="1:11" ht="15">
      <c r="A22" s="26" t="s">
        <v>1233</v>
      </c>
      <c r="B22" s="25">
        <v>7</v>
      </c>
      <c r="C22" s="25">
        <v>42</v>
      </c>
      <c r="D22" s="25" t="s">
        <v>1223</v>
      </c>
      <c r="E22" s="25" t="s">
        <v>1234</v>
      </c>
      <c r="F22" s="25">
        <v>0</v>
      </c>
      <c r="G22" s="25">
        <v>35875612</v>
      </c>
      <c r="H22" s="25" t="s">
        <v>1235</v>
      </c>
      <c r="I22" s="25" t="s">
        <v>943</v>
      </c>
      <c r="J22" s="124">
        <v>10345129</v>
      </c>
      <c r="K22" s="25"/>
    </row>
    <row r="23" spans="1:11" ht="15">
      <c r="A23" s="25"/>
      <c r="B23" s="25"/>
      <c r="C23" s="25">
        <v>43</v>
      </c>
      <c r="D23" s="26" t="s">
        <v>1207</v>
      </c>
      <c r="E23" s="25"/>
      <c r="F23" s="25"/>
      <c r="G23" s="25"/>
      <c r="H23" s="25"/>
      <c r="I23" s="25"/>
      <c r="J23" s="25"/>
      <c r="K23" s="25"/>
    </row>
    <row r="24" spans="1:11" ht="15">
      <c r="A24" s="25"/>
      <c r="B24" s="25"/>
      <c r="C24" s="25">
        <v>44</v>
      </c>
      <c r="D24" s="25" t="s">
        <v>1220</v>
      </c>
      <c r="E24" s="25"/>
      <c r="F24" s="25"/>
      <c r="G24" s="25"/>
      <c r="H24" s="25"/>
      <c r="I24" s="25"/>
      <c r="J24" s="25"/>
      <c r="K24" s="25"/>
    </row>
    <row r="25" spans="1:11" ht="15">
      <c r="A25" s="25"/>
      <c r="B25" s="25"/>
      <c r="C25" s="25">
        <v>44</v>
      </c>
      <c r="D25" s="25" t="s">
        <v>1226</v>
      </c>
      <c r="E25" s="25"/>
      <c r="F25" s="25"/>
      <c r="G25" s="25"/>
      <c r="H25" s="25"/>
      <c r="I25" s="25"/>
      <c r="J25" s="25"/>
      <c r="K25" s="25"/>
    </row>
    <row r="26" spans="1:11" ht="15">
      <c r="A26" s="25"/>
      <c r="B26" s="25"/>
      <c r="C26" s="25">
        <v>63</v>
      </c>
      <c r="D26" s="25" t="s">
        <v>1203</v>
      </c>
      <c r="E26" s="25"/>
      <c r="F26" s="25"/>
      <c r="G26" s="25"/>
      <c r="H26" s="25"/>
      <c r="I26" s="25"/>
      <c r="J26" s="25"/>
      <c r="K26" s="25"/>
    </row>
    <row r="27" spans="1:11" ht="15">
      <c r="A27" s="25"/>
      <c r="B27" s="25"/>
      <c r="C27" s="25">
        <v>66</v>
      </c>
      <c r="D27" s="25" t="s">
        <v>1211</v>
      </c>
      <c r="E27" s="25"/>
      <c r="F27" s="25"/>
      <c r="G27" s="25"/>
      <c r="H27" s="25"/>
      <c r="I27" s="25"/>
      <c r="J27" s="25"/>
      <c r="K27" s="25"/>
    </row>
    <row r="28" spans="1:11" ht="15">
      <c r="A28" s="25" t="s">
        <v>1236</v>
      </c>
      <c r="B28" s="25">
        <v>13</v>
      </c>
      <c r="C28" s="25">
        <v>0</v>
      </c>
      <c r="D28" s="25" t="s">
        <v>1220</v>
      </c>
      <c r="E28" s="25" t="s">
        <v>979</v>
      </c>
      <c r="F28" s="25">
        <v>0</v>
      </c>
      <c r="G28" s="25">
        <v>8764390</v>
      </c>
      <c r="H28" s="25" t="s">
        <v>1237</v>
      </c>
      <c r="I28" s="25" t="s">
        <v>985</v>
      </c>
      <c r="J28" s="25">
        <v>15978614</v>
      </c>
      <c r="K28" s="25"/>
    </row>
    <row r="29" spans="1:11" ht="15">
      <c r="A29" s="25"/>
      <c r="B29" s="25"/>
      <c r="C29" s="25">
        <v>4</v>
      </c>
      <c r="D29" s="25" t="s">
        <v>1211</v>
      </c>
      <c r="E29" s="25"/>
      <c r="F29" s="25"/>
      <c r="G29" s="25"/>
      <c r="H29" s="25"/>
      <c r="I29" s="25"/>
      <c r="J29" s="25"/>
      <c r="K29" s="25"/>
    </row>
    <row r="30" spans="1:11" ht="15">
      <c r="A30" s="25"/>
      <c r="B30" s="25"/>
      <c r="C30" s="25">
        <v>4</v>
      </c>
      <c r="D30" s="25" t="s">
        <v>1238</v>
      </c>
      <c r="E30" s="25"/>
      <c r="F30" s="25"/>
      <c r="G30" s="25"/>
      <c r="H30" s="25"/>
      <c r="I30" s="25"/>
      <c r="J30" s="25"/>
      <c r="K30" s="25"/>
    </row>
    <row r="31" spans="1:11" ht="15">
      <c r="A31" s="25" t="s">
        <v>1239</v>
      </c>
      <c r="B31" s="25">
        <v>20</v>
      </c>
      <c r="C31" s="25">
        <v>9</v>
      </c>
      <c r="D31" s="25" t="s">
        <v>1211</v>
      </c>
      <c r="E31" s="25" t="s">
        <v>1240</v>
      </c>
      <c r="F31" s="25">
        <v>0</v>
      </c>
      <c r="G31" s="25">
        <v>434107</v>
      </c>
      <c r="H31" s="25" t="s">
        <v>1241</v>
      </c>
      <c r="I31" s="25" t="s">
        <v>1005</v>
      </c>
      <c r="J31" s="25">
        <v>3523029</v>
      </c>
      <c r="K31" s="25"/>
    </row>
    <row r="32" spans="1:11" ht="15">
      <c r="A32" s="25" t="s">
        <v>1242</v>
      </c>
      <c r="B32" s="25">
        <v>20</v>
      </c>
      <c r="C32" s="25">
        <v>61</v>
      </c>
      <c r="D32" s="25" t="s">
        <v>1243</v>
      </c>
      <c r="E32" s="25" t="s">
        <v>1241</v>
      </c>
      <c r="F32" s="25" t="s">
        <v>1005</v>
      </c>
      <c r="G32" s="25">
        <v>3523029</v>
      </c>
      <c r="H32" s="28" t="s">
        <v>1010</v>
      </c>
      <c r="I32" s="25">
        <v>954</v>
      </c>
      <c r="J32" s="27">
        <v>12026478</v>
      </c>
      <c r="K32" s="25" t="s">
        <v>1244</v>
      </c>
    </row>
    <row r="33" spans="1:11" ht="15">
      <c r="A33" s="25"/>
      <c r="B33" s="25"/>
      <c r="C33" s="25">
        <v>62</v>
      </c>
      <c r="D33" s="25" t="s">
        <v>1245</v>
      </c>
      <c r="E33" s="25"/>
      <c r="F33" s="25"/>
      <c r="G33" s="25"/>
      <c r="H33" s="25"/>
      <c r="I33" s="25"/>
      <c r="J33" s="25"/>
      <c r="K33" s="25"/>
    </row>
    <row r="34" spans="1:11" ht="15">
      <c r="A34" s="25" t="s">
        <v>1246</v>
      </c>
      <c r="B34" s="25">
        <v>28</v>
      </c>
      <c r="C34" s="25">
        <v>0</v>
      </c>
      <c r="D34" s="25" t="s">
        <v>1245</v>
      </c>
      <c r="E34" s="25" t="s">
        <v>1247</v>
      </c>
      <c r="F34" s="25">
        <v>0</v>
      </c>
      <c r="G34" s="25">
        <v>3054109</v>
      </c>
      <c r="H34" s="25" t="s">
        <v>1247</v>
      </c>
      <c r="I34" s="25"/>
      <c r="J34" s="25"/>
      <c r="K34" s="25"/>
    </row>
    <row r="35" spans="1:11" ht="18">
      <c r="A35" s="175" t="s">
        <v>1370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</row>
  </sheetData>
  <mergeCells count="2">
    <mergeCell ref="E2:J2"/>
    <mergeCell ref="A35:K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OC_Manual_Summary</vt:lpstr>
      <vt:lpstr>F15_SweepMrkLocations</vt:lpstr>
      <vt:lpstr>ZS_2011_F8_regions</vt:lpstr>
      <vt:lpstr>150202_OCG_hlF2markermapWahlber</vt:lpstr>
      <vt:lpstr>Wahlberg_QTL</vt:lpstr>
      <vt:lpstr>Estimates_BW8_Wahlberg2009</vt:lpstr>
      <vt:lpstr>Jacobsson_QTL</vt:lpstr>
      <vt:lpstr>ZS_Summary_sig_sweeps</vt:lpstr>
      <vt:lpstr>ZS_2009_results</vt:lpstr>
      <vt:lpstr>ZS_2009_mrks</vt:lpstr>
      <vt:lpstr>ZS_2004_mrks</vt:lpstr>
      <vt:lpstr>2004_results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tableS1.pdf</dc:title>
  <dc:creator>per wahlberg</dc:creator>
  <cp:lastModifiedBy>Örjan Carlborg</cp:lastModifiedBy>
  <dcterms:created xsi:type="dcterms:W3CDTF">2015-01-29T09:40:35Z</dcterms:created>
  <dcterms:modified xsi:type="dcterms:W3CDTF">2015-02-03T07:47:19Z</dcterms:modified>
</cp:coreProperties>
</file>