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rekening oversterfte" sheetId="1" state="visible" r:id="rId2"/>
  </sheets>
  <externalReferences>
    <externalReference r:id="rId3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<sst xmlns="http://schemas.openxmlformats.org/spreadsheetml/2006/main" count="8" uniqueCount="8">
  <si>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Gem. temperatuur</t>
  </si>
  <si>
    <t xml:space="preserve">Weeksterfte</t>
  </si>
  <si>
    <t xml:space="preserve">Correctiefactor</t>
  </si>
  <si>
    <t xml:space="preserve">Waargenomen</t>
  </si>
  <si>
    <t xml:space="preserve">Verwacht</t>
  </si>
  <si>
    <t xml:space="preserve">Oversterfte</t>
  </si>
  <si>
    <t xml:space="preserve">3-10</t>
  </si>
  <si>
    <t xml:space="preserve">Som week 11 tot en met 19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</si>
</sst>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@"/>
    <numFmt numFmtId="167" formatCode="0"/>
    <numFmt numFmtId="168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primair/DEMBEV/Werk/Analyse/Bevolking/Projecten/4_Sterfte&amp;doodsoorzaken/2020_corona/Nieuwsbericht%20Week%2022/Data%20en%20grafieken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rafiek 1"/>
      <sheetName val="Grafiek Wlz"/>
      <sheetName val="Grafiek 2"/>
      <sheetName val="Grafiek leeftijd"/>
      <sheetName val="Grafiek 3"/>
      <sheetName val="Grafiek geslacht"/>
      <sheetName val="Grafiek 4"/>
      <sheetName val="Grafiek 5"/>
      <sheetName val="Berekening oversterfte"/>
      <sheetName val="Data"/>
      <sheetName val="Brondata"/>
      <sheetName val="Pasen"/>
    </sheetNames>
    <sheetDataSet>
      <sheetData sheetId="0">
        <row r="4">
          <cell r="E4">
            <v>3102</v>
          </cell>
        </row>
        <row r="5">
          <cell r="E5">
            <v>3364</v>
          </cell>
        </row>
        <row r="6">
          <cell r="E6">
            <v>3153</v>
          </cell>
        </row>
        <row r="7">
          <cell r="E7">
            <v>3042</v>
          </cell>
        </row>
        <row r="8">
          <cell r="E8">
            <v>3160</v>
          </cell>
        </row>
        <row r="9">
          <cell r="E9">
            <v>3191</v>
          </cell>
        </row>
        <row r="10">
          <cell r="E10">
            <v>3197</v>
          </cell>
        </row>
        <row r="11">
          <cell r="E11">
            <v>2957</v>
          </cell>
        </row>
        <row r="12">
          <cell r="E12">
            <v>3092</v>
          </cell>
        </row>
        <row r="13">
          <cell r="E13">
            <v>3098</v>
          </cell>
        </row>
        <row r="14">
          <cell r="E14">
            <v>3215</v>
          </cell>
        </row>
        <row r="15">
          <cell r="E15">
            <v>3609</v>
          </cell>
        </row>
        <row r="16">
          <cell r="E16">
            <v>4450</v>
          </cell>
        </row>
        <row r="17">
          <cell r="E17">
            <v>5080</v>
          </cell>
        </row>
        <row r="18">
          <cell r="E18">
            <v>4972</v>
          </cell>
        </row>
        <row r="19">
          <cell r="E19">
            <v>4292</v>
          </cell>
        </row>
        <row r="20">
          <cell r="E20">
            <v>3893</v>
          </cell>
        </row>
        <row r="21">
          <cell r="E21">
            <v>3368</v>
          </cell>
        </row>
        <row r="22">
          <cell r="E22">
            <v>2964</v>
          </cell>
        </row>
        <row r="23">
          <cell r="E23">
            <v>2735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:I1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.71"/>
    <col collapsed="false" customWidth="true" hidden="false" outlineLevel="0" max="3" min="3" style="0" width="12.14"/>
    <col collapsed="false" customWidth="true" hidden="false" outlineLevel="0" max="4" min="4" style="0" width="14.43"/>
    <col collapsed="false" customWidth="true" hidden="false" outlineLevel="0" max="5" min="5" style="0" width="8.67"/>
    <col collapsed="false" customWidth="true" hidden="false" outlineLevel="0" max="6" min="6" style="0" width="25.14"/>
    <col collapsed="false" customWidth="true" hidden="false" outlineLevel="0" max="7" min="7" style="0" width="14.15"/>
    <col collapsed="false" customWidth="true" hidden="false" outlineLevel="0" max="8" min="8" style="0" width="9.42"/>
    <col collapsed="false" customWidth="true" hidden="false" outlineLevel="0" max="9" min="9" style="0" width="11.29"/>
    <col collapsed="false" customWidth="true" hidden="false" outlineLevel="0" max="1025" min="10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G1" s="0" t="s">
        <v>3</v>
      </c>
      <c r="H1" s="0" t="s">
        <v>4</v>
      </c>
      <c r="I1" s="0" t="s">
        <v>5</v>
      </c>
    </row>
    <row r="2" customFormat="false" ht="15" hidden="false" customHeight="false" outlineLevel="0" collapsed="false">
      <c r="A2" s="0" t="n">
        <v>1</v>
      </c>
      <c r="B2" s="1" t="n">
        <v>4.95714285714286</v>
      </c>
      <c r="C2" s="0" t="n">
        <f aca="false">'[1]Grafiek 1'!E4</f>
        <v>3102</v>
      </c>
      <c r="F2" s="2" t="s">
        <v>6</v>
      </c>
      <c r="G2" s="3" t="n">
        <f aca="false">AVERAGE(C4:C11)</f>
        <v>3111.25</v>
      </c>
    </row>
    <row r="3" customFormat="false" ht="15" hidden="false" customHeight="false" outlineLevel="0" collapsed="false">
      <c r="A3" s="0" t="n">
        <v>2</v>
      </c>
      <c r="B3" s="1" t="n">
        <v>7.82857142857143</v>
      </c>
      <c r="C3" s="0" t="n">
        <f aca="false">'[1]Grafiek 1'!E5</f>
        <v>3364</v>
      </c>
      <c r="F3" s="0" t="n">
        <v>11</v>
      </c>
      <c r="G3" s="0" t="n">
        <f aca="false">C12</f>
        <v>3215</v>
      </c>
      <c r="H3" s="3" t="n">
        <f aca="false">IF('Berekening oversterfte'!$D12&lt;=1,'Berekening oversterfte'!$D12*G$2,G$2)</f>
        <v>3049.63613839286</v>
      </c>
      <c r="I3" s="3" t="n">
        <f aca="false">G3-H3</f>
        <v>165.363861607143</v>
      </c>
    </row>
    <row r="4" customFormat="false" ht="15" hidden="false" customHeight="false" outlineLevel="0" collapsed="false">
      <c r="A4" s="0" t="n">
        <v>3</v>
      </c>
      <c r="B4" s="1" t="n">
        <v>7.32857142857143</v>
      </c>
      <c r="C4" s="0" t="n">
        <f aca="false">'[1]Grafiek 1'!E6</f>
        <v>3153</v>
      </c>
      <c r="F4" s="0" t="n">
        <v>12</v>
      </c>
      <c r="G4" s="0" t="n">
        <f aca="false">C13</f>
        <v>3609</v>
      </c>
      <c r="H4" s="3" t="n">
        <f aca="false">IF('Berekening oversterfte'!$D13&lt;=1,'Berekening oversterfte'!$D13*G$2,G$2)</f>
        <v>3090.52685267857</v>
      </c>
      <c r="I4" s="3" t="n">
        <f aca="false">G4-H4</f>
        <v>518.473147321428</v>
      </c>
    </row>
    <row r="5" customFormat="false" ht="15" hidden="false" customHeight="false" outlineLevel="0" collapsed="false">
      <c r="A5" s="0" t="n">
        <v>4</v>
      </c>
      <c r="B5" s="1" t="n">
        <v>3.07142857142857</v>
      </c>
      <c r="C5" s="0" t="n">
        <f aca="false">'[1]Grafiek 1'!E7</f>
        <v>3042</v>
      </c>
      <c r="F5" s="0" t="n">
        <v>13</v>
      </c>
      <c r="G5" s="0" t="n">
        <f aca="false">C14</f>
        <v>4450</v>
      </c>
      <c r="H5" s="3" t="n">
        <f aca="false">IF('Berekening oversterfte'!$D14&lt;=1,'Berekening oversterfte'!$D14*G$2,G$2)</f>
        <v>3111.25</v>
      </c>
      <c r="I5" s="3" t="n">
        <f aca="false">G5-H5</f>
        <v>1338.75</v>
      </c>
    </row>
    <row r="6" customFormat="false" ht="15" hidden="false" customHeight="false" outlineLevel="0" collapsed="false">
      <c r="A6" s="0" t="n">
        <v>5</v>
      </c>
      <c r="B6" s="1" t="n">
        <v>8.35714285714286</v>
      </c>
      <c r="C6" s="0" t="n">
        <f aca="false">'[1]Grafiek 1'!E8</f>
        <v>3160</v>
      </c>
      <c r="F6" s="0" t="n">
        <v>14</v>
      </c>
      <c r="G6" s="0" t="n">
        <f aca="false">C15</f>
        <v>5080</v>
      </c>
      <c r="H6" s="3" t="n">
        <f aca="false">IF('Berekening oversterfte'!$D15&lt;=1,'Berekening oversterfte'!$D15*G$2,G$2)</f>
        <v>3111.25</v>
      </c>
      <c r="I6" s="3" t="n">
        <f aca="false">G6-H6</f>
        <v>1968.75</v>
      </c>
    </row>
    <row r="7" customFormat="false" ht="15" hidden="false" customHeight="false" outlineLevel="0" collapsed="false">
      <c r="A7" s="0" t="n">
        <v>6</v>
      </c>
      <c r="B7" s="1" t="n">
        <v>6.42857142857143</v>
      </c>
      <c r="C7" s="0" t="n">
        <f aca="false">'[1]Grafiek 1'!E9</f>
        <v>3191</v>
      </c>
      <c r="F7" s="0" t="n">
        <v>15</v>
      </c>
      <c r="G7" s="0" t="n">
        <f aca="false">C16</f>
        <v>4972</v>
      </c>
      <c r="H7" s="3" t="n">
        <f aca="false">IF('Berekening oversterfte'!$D16&lt;=1,'Berekening oversterfte'!$D16*G$2,G$2)</f>
        <v>2906.07417410714</v>
      </c>
      <c r="I7" s="3" t="n">
        <f aca="false">G7-H7</f>
        <v>2065.92582589286</v>
      </c>
    </row>
    <row r="8" customFormat="false" ht="15" hidden="false" customHeight="false" outlineLevel="0" collapsed="false">
      <c r="A8" s="0" t="n">
        <v>7</v>
      </c>
      <c r="B8" s="1" t="n">
        <v>7.92857142857143</v>
      </c>
      <c r="C8" s="0" t="n">
        <f aca="false">'[1]Grafiek 1'!E10</f>
        <v>3197</v>
      </c>
      <c r="F8" s="0" t="n">
        <v>16</v>
      </c>
      <c r="G8" s="0" t="n">
        <f aca="false">C17</f>
        <v>4292</v>
      </c>
      <c r="H8" s="3" t="n">
        <f aca="false">IF('Berekening oversterfte'!$D17&lt;=1,'Berekening oversterfte'!$D17*G$2,G$2)</f>
        <v>3006.96756696429</v>
      </c>
      <c r="I8" s="3" t="n">
        <f aca="false">G8-H8</f>
        <v>1285.03243303571</v>
      </c>
    </row>
    <row r="9" customFormat="false" ht="15" hidden="false" customHeight="false" outlineLevel="0" collapsed="false">
      <c r="A9" s="0" t="n">
        <v>8</v>
      </c>
      <c r="B9" s="1" t="n">
        <v>7.9</v>
      </c>
      <c r="C9" s="0" t="n">
        <f aca="false">'[1]Grafiek 1'!E11</f>
        <v>2957</v>
      </c>
      <c r="F9" s="0" t="n">
        <v>17</v>
      </c>
      <c r="G9" s="0" t="n">
        <f aca="false">C18</f>
        <v>3893</v>
      </c>
      <c r="H9" s="3" t="n">
        <f aca="false">IF('Berekening oversterfte'!$D18&lt;=1,'Berekening oversterfte'!$D18*G$2,G$2)</f>
        <v>2922.51935267857</v>
      </c>
      <c r="I9" s="3" t="n">
        <f aca="false">G9-H9</f>
        <v>970.480647321429</v>
      </c>
    </row>
    <row r="10" customFormat="false" ht="15" hidden="false" customHeight="false" outlineLevel="0" collapsed="false">
      <c r="A10" s="0" t="n">
        <v>9</v>
      </c>
      <c r="B10" s="1" t="n">
        <v>5.74285714285714</v>
      </c>
      <c r="C10" s="0" t="n">
        <f aca="false">'[1]Grafiek 1'!E12</f>
        <v>3092</v>
      </c>
      <c r="F10" s="0" t="n">
        <v>18</v>
      </c>
      <c r="G10" s="0" t="n">
        <f aca="false">C19</f>
        <v>3368</v>
      </c>
      <c r="H10" s="3" t="n">
        <f aca="false">IF('Berekening oversterfte'!$D19&lt;=1,'Berekening oversterfte'!$D19*G$2,G$2)</f>
        <v>2975.85506696429</v>
      </c>
      <c r="I10" s="3" t="n">
        <f aca="false">G10-H10</f>
        <v>392.144933035715</v>
      </c>
    </row>
    <row r="11" customFormat="false" ht="15" hidden="false" customHeight="false" outlineLevel="0" collapsed="false">
      <c r="A11" s="0" t="n">
        <v>10</v>
      </c>
      <c r="B11" s="1" t="n">
        <v>6.2</v>
      </c>
      <c r="C11" s="0" t="n">
        <f aca="false">'[1]Grafiek 1'!E13</f>
        <v>3098</v>
      </c>
      <c r="F11" s="0" t="n">
        <v>19</v>
      </c>
      <c r="G11" s="0" t="n">
        <f aca="false">C20</f>
        <v>2964</v>
      </c>
      <c r="H11" s="3" t="n">
        <f aca="false">IF('Berekening oversterfte'!$D20&lt;=1,'Berekening oversterfte'!$D20*G$2,G$2)</f>
        <v>2930.07524553571</v>
      </c>
      <c r="I11" s="3" t="n">
        <f aca="false">G11-H11</f>
        <v>33.9247544642858</v>
      </c>
    </row>
    <row r="12" customFormat="false" ht="15" hidden="false" customHeight="false" outlineLevel="0" collapsed="false">
      <c r="A12" s="0" t="n">
        <v>11</v>
      </c>
      <c r="B12" s="1" t="n">
        <v>8.6</v>
      </c>
      <c r="C12" s="0" t="n">
        <f aca="false">'[1]Grafiek 1'!E14</f>
        <v>3215</v>
      </c>
      <c r="D12" s="4" t="n">
        <f aca="false">(100-(B12-AVERAGE(B$4:B$11)))/100</f>
        <v>0.980196428571428</v>
      </c>
      <c r="E12" s="3"/>
      <c r="F12" s="0" t="n">
        <v>20</v>
      </c>
      <c r="G12" s="0" t="n">
        <f aca="false">C21</f>
        <v>2735</v>
      </c>
      <c r="H12" s="3" t="n">
        <f aca="false">IF('Berekening oversterfte'!$D21&lt;=1,'Berekening oversterfte'!$D21*G$2,G$2)</f>
        <v>3046.96935267857</v>
      </c>
      <c r="I12" s="3" t="n">
        <f aca="false">G12-H12</f>
        <v>-311.969352678571</v>
      </c>
    </row>
    <row r="13" customFormat="false" ht="15" hidden="false" customHeight="false" outlineLevel="0" collapsed="false">
      <c r="A13" s="0" t="n">
        <v>12</v>
      </c>
      <c r="B13" s="1" t="n">
        <v>7.28571428571429</v>
      </c>
      <c r="C13" s="0" t="n">
        <f aca="false">'[1]Grafiek 1'!E15</f>
        <v>3609</v>
      </c>
      <c r="D13" s="4" t="n">
        <f aca="false">(100-(B13-AVERAGE(B$4:B$11)))/100</f>
        <v>0.993339285714286</v>
      </c>
      <c r="E13" s="3"/>
      <c r="F13" s="0" t="n">
        <v>21</v>
      </c>
      <c r="G13" s="0" t="n">
        <f aca="false">C22</f>
        <v>2759</v>
      </c>
      <c r="H13" s="3" t="n">
        <f aca="false">IF('Berekening oversterfte'!$D22&lt;=1,'Berekening oversterfte'!$D22*G$2,G$2)</f>
        <v>2807.40310267857</v>
      </c>
      <c r="I13" s="3" t="n">
        <f aca="false">G13-H13</f>
        <v>-48.4031026785715</v>
      </c>
    </row>
    <row r="14" customFormat="false" ht="15" hidden="false" customHeight="false" outlineLevel="0" collapsed="false">
      <c r="A14" s="0" t="n">
        <v>13</v>
      </c>
      <c r="B14" s="1" t="n">
        <v>6.04285714285714</v>
      </c>
      <c r="C14" s="0" t="n">
        <f aca="false">'[1]Grafiek 1'!E16</f>
        <v>4450</v>
      </c>
      <c r="D14" s="4" t="n">
        <f aca="false">(100-(B14-AVERAGE(B$4:B$11)))/100</f>
        <v>1.00576785714286</v>
      </c>
      <c r="E14" s="3"/>
    </row>
    <row r="15" customFormat="false" ht="15" hidden="false" customHeight="false" outlineLevel="0" collapsed="false">
      <c r="A15" s="0" t="n">
        <v>14</v>
      </c>
      <c r="B15" s="1" t="n">
        <v>6.47142857142857</v>
      </c>
      <c r="C15" s="0" t="n">
        <f aca="false">'[1]Grafiek 1'!E17</f>
        <v>5080</v>
      </c>
      <c r="D15" s="4" t="n">
        <f aca="false">(100-(B15-AVERAGE(B$4:B$11)))/100</f>
        <v>1.00148214285714</v>
      </c>
      <c r="E15" s="3"/>
      <c r="F15" s="0" t="s">
        <v>7</v>
      </c>
      <c r="G15" s="3" t="n">
        <f aca="false">SUM(G3:G11)</f>
        <v>35843</v>
      </c>
      <c r="H15" s="3" t="n">
        <f aca="false">SUM(H3:H11)</f>
        <v>27104.1543973214</v>
      </c>
      <c r="I15" s="3" t="n">
        <f aca="false">SUM(I3:I11)</f>
        <v>8738.84560267857</v>
      </c>
    </row>
    <row r="16" customFormat="false" ht="15" hidden="false" customHeight="false" outlineLevel="0" collapsed="false">
      <c r="A16" s="0" t="n">
        <v>15</v>
      </c>
      <c r="B16" s="1" t="n">
        <v>13.2142857142857</v>
      </c>
      <c r="C16" s="0" t="n">
        <f aca="false">'[1]Grafiek 1'!E18</f>
        <v>4972</v>
      </c>
      <c r="D16" s="4" t="n">
        <f aca="false">(100-(B16-AVERAGE(B$4:B$11)))/100</f>
        <v>0.934053571428571</v>
      </c>
      <c r="E16" s="3"/>
    </row>
    <row r="17" customFormat="false" ht="15" hidden="false" customHeight="false" outlineLevel="0" collapsed="false">
      <c r="A17" s="0" t="n">
        <v>16</v>
      </c>
      <c r="B17" s="1" t="n">
        <v>9.97142857142857</v>
      </c>
      <c r="C17" s="0" t="n">
        <f aca="false">'[1]Grafiek 1'!E19</f>
        <v>4292</v>
      </c>
      <c r="D17" s="4" t="n">
        <f aca="false">(100-(B17-AVERAGE(B$4:B$11)))/100</f>
        <v>0.966482142857143</v>
      </c>
      <c r="E17" s="3"/>
    </row>
    <row r="18" customFormat="false" ht="15" hidden="false" customHeight="false" outlineLevel="0" collapsed="false">
      <c r="A18" s="0" t="n">
        <v>17</v>
      </c>
      <c r="B18" s="1" t="n">
        <v>12.6857142857143</v>
      </c>
      <c r="C18" s="0" t="n">
        <f aca="false">'[1]Grafiek 1'!E20</f>
        <v>3893</v>
      </c>
      <c r="D18" s="4" t="n">
        <f aca="false">(100-(B18-AVERAGE(B$4:B$11)))/100</f>
        <v>0.939339285714286</v>
      </c>
      <c r="E18" s="3"/>
    </row>
    <row r="19" customFormat="false" ht="15" hidden="false" customHeight="false" outlineLevel="0" collapsed="false">
      <c r="A19" s="0" t="n">
        <v>18</v>
      </c>
      <c r="B19" s="1" t="n">
        <v>10.9714285714286</v>
      </c>
      <c r="C19" s="0" t="n">
        <f aca="false">'[1]Grafiek 1'!E21</f>
        <v>3368</v>
      </c>
      <c r="D19" s="4" t="n">
        <f aca="false">(100-(B19-AVERAGE(B$4:B$11)))/100</f>
        <v>0.956482142857143</v>
      </c>
      <c r="E19" s="3"/>
    </row>
    <row r="20" customFormat="false" ht="15" hidden="false" customHeight="false" outlineLevel="0" collapsed="false">
      <c r="A20" s="0" t="n">
        <v>19</v>
      </c>
      <c r="B20" s="1" t="n">
        <v>12.4428571428571</v>
      </c>
      <c r="C20" s="3" t="n">
        <f aca="false">'[1]Grafiek 1'!E22</f>
        <v>2964</v>
      </c>
      <c r="D20" s="4" t="n">
        <f aca="false">(100-(B20-AVERAGE(B$4:B$11)))/100</f>
        <v>0.941767857142857</v>
      </c>
      <c r="E20" s="3"/>
    </row>
    <row r="21" customFormat="false" ht="15" hidden="false" customHeight="false" outlineLevel="0" collapsed="false">
      <c r="A21" s="0" t="n">
        <v>20</v>
      </c>
      <c r="B21" s="1" t="n">
        <v>8.68571428571429</v>
      </c>
      <c r="C21" s="3" t="n">
        <f aca="false">'[1]Grafiek 1'!E23</f>
        <v>2735</v>
      </c>
      <c r="D21" s="4" t="n">
        <f aca="false">(100-(B21-AVERAGE(B$4:B$11)))/100</f>
        <v>0.979339285714286</v>
      </c>
    </row>
    <row r="22" customFormat="false" ht="15" hidden="false" customHeight="false" outlineLevel="0" collapsed="false">
      <c r="A22" s="0" t="n">
        <v>21</v>
      </c>
      <c r="B22" s="1" t="n">
        <v>16.3857142857143</v>
      </c>
      <c r="C22" s="3" t="n">
        <v>2759</v>
      </c>
      <c r="D22" s="4" t="n">
        <f aca="false">(100-(B22-AVERAGE(B$4:B$11)))/100</f>
        <v>0.902339285714286</v>
      </c>
      <c r="E2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CBS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2020-06-02T08:02:34Z</dcterms:created>
  <dc:creator>Stoeldraijer, L. (Lenny)</dc:creator>
  <dc:description/>
  <dc:language>en-US</dc:language>
  <cp:lastModifiedBy>Stoeldraijer, L. (Lenny)</cp:lastModifiedBy>
  <dcterms:modified xsi:type="dcterms:W3CDTF">2020-06-02T08:07:55Z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CBS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