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2.HR\10. Payroll\Preparation for 2018\SI contribution full base\"/>
    </mc:Choice>
  </mc:AlternateContent>
  <bookViews>
    <workbookView xWindow="0" yWindow="0" windowWidth="28800" windowHeight="12300"/>
  </bookViews>
  <sheets>
    <sheet name="Payroll calculation" sheetId="3" r:id="rId1"/>
  </sheets>
  <definedNames>
    <definedName name="_1" localSheetId="0">#REF!</definedName>
    <definedName name="_1">#REF!</definedName>
    <definedName name="_1000A01">#N/A</definedName>
    <definedName name="_2" localSheetId="0">#REF!</definedName>
    <definedName name="_2">#REF!</definedName>
    <definedName name="_boi1" localSheetId="0">#REF!</definedName>
    <definedName name="_boi1">#REF!</definedName>
    <definedName name="_boi2" localSheetId="0">#REF!</definedName>
    <definedName name="_boi2">#REF!</definedName>
    <definedName name="_CON1" localSheetId="0">#REF!</definedName>
    <definedName name="_CON1">#REF!</definedName>
    <definedName name="_CON2" localSheetId="0">#REF!</definedName>
    <definedName name="_CON2">#REF!</definedName>
    <definedName name="_Fill" localSheetId="0" hidden="1">#REF!</definedName>
    <definedName name="_Fill" hidden="1">#REF!</definedName>
    <definedName name="_xlnm._FilterDatabase" localSheetId="0" hidden="1">'Payroll calculation'!$A$5:$X$17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lap1" localSheetId="0">#REF!</definedName>
    <definedName name="_lap1">#REF!</definedName>
    <definedName name="_lap2" localSheetId="0">#REF!</definedName>
    <definedName name="_lap2">#REF!</definedName>
    <definedName name="_NET2" localSheetId="0">#REF!</definedName>
    <definedName name="_NET2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tuc3" localSheetId="0">#REF!,#REF!,#REF!,#REF!</definedName>
    <definedName name="_tuc3">#REF!,#REF!,#REF!,#REF!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77Print_Titles" localSheetId="0">#REF!</definedName>
    <definedName name="a277Print_Titles">#REF!</definedName>
    <definedName name="AA" localSheetId="0">#REF!</definedName>
    <definedName name="AA">#REF!</definedName>
    <definedName name="ab" hidden="1">{"'Sheet1'!$L$16"}</definedName>
    <definedName name="abc" hidden="1">{"'Sheet1'!$L$16"}</definedName>
    <definedName name="All_Item" localSheetId="0">#REF!</definedName>
    <definedName name="All_Item">#REF!</definedName>
    <definedName name="ALPIN">#N/A</definedName>
    <definedName name="ALPJYOU">#N/A</definedName>
    <definedName name="ALPTOI">#N/A</definedName>
    <definedName name="B.MinBacLieu" localSheetId="0">#REF!</definedName>
    <definedName name="B.MinBacLieu">#REF!</definedName>
    <definedName name="Bang_cly" localSheetId="0">#REF!</definedName>
    <definedName name="Bang_cly">#REF!</definedName>
    <definedName name="Bang_CVC" localSheetId="0">#REF!</definedName>
    <definedName name="Bang_CVC">#REF!</definedName>
    <definedName name="bang_gia" localSheetId="0">#REF!</definedName>
    <definedName name="bang_gia">#REF!</definedName>
    <definedName name="Bang_travl" localSheetId="0">#REF!</definedName>
    <definedName name="Bang_travl">#REF!</definedName>
    <definedName name="BB" localSheetId="0">#REF!</definedName>
    <definedName name="BB">#REF!</definedName>
    <definedName name="BMCauDuongSat" localSheetId="0">#REF!</definedName>
    <definedName name="BMCauDuongSat">#REF!</definedName>
    <definedName name="BOQ" localSheetId="0">#REF!</definedName>
    <definedName name="BOQ">#REF!</definedName>
    <definedName name="BVCISUMMARY" localSheetId="0">#REF!</definedName>
    <definedName name="BVCISUMMARY">#REF!</definedName>
    <definedName name="C.nhanhP.Nam" localSheetId="0">#REF!</definedName>
    <definedName name="C.nhanhP.Nam">#REF!</definedName>
    <definedName name="C.TBomMin" localSheetId="0">#REF!</definedName>
    <definedName name="C.TBomMin">#REF!</definedName>
    <definedName name="cap" localSheetId="0">#REF!</definedName>
    <definedName name="cap">#REF!</definedName>
    <definedName name="Category_All" localSheetId="0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" localSheetId="0">#REF!</definedName>
    <definedName name="Co">#REF!</definedName>
    <definedName name="COMMON" localSheetId="0">#REF!</definedName>
    <definedName name="COMMON">#REF!</definedName>
    <definedName name="CON_EQP_COS" localSheetId="0">#REF!</definedName>
    <definedName name="CON_EQP_COS">#REF!</definedName>
    <definedName name="CON_EQP_COST" localSheetId="0">#REF!</definedName>
    <definedName name="CON_EQP_COST">#REF!</definedName>
    <definedName name="Cong_HM_DTCT" localSheetId="0">#REF!</definedName>
    <definedName name="Cong_HM_DTCT">#REF!</definedName>
    <definedName name="Cong_M_DTCT" localSheetId="0">#REF!</definedName>
    <definedName name="Cong_M_DTCT">#REF!</definedName>
    <definedName name="Cong_NC_DTCT" localSheetId="0">#REF!</definedName>
    <definedName name="Cong_NC_DTCT">#REF!</definedName>
    <definedName name="Cong_VL_DTCT" localSheetId="0">#REF!</definedName>
    <definedName name="Cong_VL_DTCT">#REF!</definedName>
    <definedName name="CONST_EQ" localSheetId="0">#REF!</definedName>
    <definedName name="CONST_EQ">#REF!</definedName>
    <definedName name="COVER" localSheetId="0">#REF!</definedName>
    <definedName name="COVER">#REF!</definedName>
    <definedName name="CRITINST" localSheetId="0">#REF!</definedName>
    <definedName name="CRITINST">#REF!</definedName>
    <definedName name="CRITPURC" localSheetId="0">#REF!</definedName>
    <definedName name="CRITPURC">#REF!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ctiep" localSheetId="0">#REF!</definedName>
    <definedName name="ctiep">#REF!</definedName>
    <definedName name="CURRENCY" localSheetId="0">#REF!</definedName>
    <definedName name="CURRENCY">#REF!</definedName>
    <definedName name="D_7101A_B" localSheetId="0">#REF!</definedName>
    <definedName name="D_7101A_B">#REF!</definedName>
    <definedName name="_xlnm.Database" localSheetId="0">#REF!</definedName>
    <definedName name="_xlnm.Database">#REF!</definedName>
    <definedName name="den_bu" localSheetId="0">#REF!</definedName>
    <definedName name="den_bu">#REF!</definedName>
    <definedName name="DGCTI592" localSheetId="0">#REF!</definedName>
    <definedName name="DGCTI592">#REF!</definedName>
    <definedName name="dobt" localSheetId="0">#REF!</definedName>
    <definedName name="dobt">#REF!</definedName>
    <definedName name="Document_array">{"Thuxm2.xls","Sheet1"}</definedName>
    <definedName name="DSUMDATA" localSheetId="0">#REF!</definedName>
    <definedName name="DSUMDATA">#REF!</definedName>
    <definedName name="EmployeeName" localSheetId="0">#REF!</definedName>
    <definedName name="EmployeeName">#REF!</definedName>
    <definedName name="end" localSheetId="0">#REF!</definedName>
    <definedName name="end">#REF!</definedName>
    <definedName name="End_1" localSheetId="0">#REF!</definedName>
    <definedName name="End_1">#REF!</definedName>
    <definedName name="End_10" localSheetId="0">#REF!</definedName>
    <definedName name="End_10">#REF!</definedName>
    <definedName name="End_11" localSheetId="0">#REF!</definedName>
    <definedName name="End_11">#REF!</definedName>
    <definedName name="End_12" localSheetId="0">#REF!</definedName>
    <definedName name="End_12">#REF!</definedName>
    <definedName name="End_13" localSheetId="0">#REF!</definedName>
    <definedName name="End_13">#REF!</definedName>
    <definedName name="End_2" localSheetId="0">#REF!</definedName>
    <definedName name="End_2">#REF!</definedName>
    <definedName name="End_3" localSheetId="0">#REF!</definedName>
    <definedName name="End_3">#REF!</definedName>
    <definedName name="End_4" localSheetId="0">#REF!</definedName>
    <definedName name="End_4">#REF!</definedName>
    <definedName name="End_5" localSheetId="0">#REF!</definedName>
    <definedName name="End_5">#REF!</definedName>
    <definedName name="End_6" localSheetId="0">#REF!</definedName>
    <definedName name="End_6">#REF!</definedName>
    <definedName name="End_7" localSheetId="0">#REF!</definedName>
    <definedName name="End_7">#REF!</definedName>
    <definedName name="End_8" localSheetId="0">#REF!</definedName>
    <definedName name="End_8">#REF!</definedName>
    <definedName name="End_9" localSheetId="0">#REF!</definedName>
    <definedName name="End_9">#REF!</definedName>
    <definedName name="_xlnm.Extract" localSheetId="0">#REF!</definedName>
    <definedName name="_xlnm.Extract">#REF!</definedName>
    <definedName name="FACTOR" localSheetId="0">#REF!</definedName>
    <definedName name="FACTOR">#REF!</definedName>
    <definedName name="fuji" localSheetId="0">#REF!</definedName>
    <definedName name="fuji">#REF!</definedName>
    <definedName name="gfd" hidden="1">{"'Sheet1'!$L$16"}</definedName>
    <definedName name="gia_tien" localSheetId="0">#REF!</definedName>
    <definedName name="gia_tien">#REF!</definedName>
    <definedName name="gia_tien_BTN" localSheetId="0">#REF!</definedName>
    <definedName name="gia_tien_BTN">#REF!</definedName>
    <definedName name="GTXL" localSheetId="0">#REF!</definedName>
    <definedName name="GTXL">#REF!</definedName>
    <definedName name="h" hidden="1">{"'Sheet1'!$L$16"}</definedName>
    <definedName name="hauvnt" hidden="1">{"'Sheet1'!$L$16"}</definedName>
    <definedName name="hien" localSheetId="0">#REF!</definedName>
    <definedName name="hien">#REF!</definedName>
    <definedName name="HOME_MANP" localSheetId="0">#REF!</definedName>
    <definedName name="HOME_MANP">#REF!</definedName>
    <definedName name="HOMEOFFICE_COST" localSheetId="0">#REF!</definedName>
    <definedName name="HOMEOFFICE_COS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I" localSheetId="0">#REF!</definedName>
    <definedName name="I">#REF!</definedName>
    <definedName name="IDLAB_COST" localSheetId="0">#REF!</definedName>
    <definedName name="IDLAB_COST">#REF!</definedName>
    <definedName name="IND_LAB" localSheetId="0">#REF!</definedName>
    <definedName name="IND_LAB">#REF!</definedName>
    <definedName name="INDMANP" localSheetId="0">#REF!</definedName>
    <definedName name="INDMANP">#REF!</definedName>
    <definedName name="j356C8" localSheetId="0">#REF!</definedName>
    <definedName name="j356C8">#REF!</definedName>
    <definedName name="kcong" localSheetId="0">#REF!</definedName>
    <definedName name="kcong">#REF!</definedName>
    <definedName name="LiendanhVUTRAC" localSheetId="0">#REF!</definedName>
    <definedName name="LiendanhVUTRAC">#REF!</definedName>
    <definedName name="LRDaysTaken" localSheetId="0">#REF!</definedName>
    <definedName name="LRDaysTaken">#REF!</definedName>
    <definedName name="LREmployeeName" localSheetId="0">#REF!</definedName>
    <definedName name="LREmployeeName">#REF!</definedName>
    <definedName name="LRNoOfDays" localSheetId="0">#REF!</definedName>
    <definedName name="LRNoOfDays">#REF!</definedName>
    <definedName name="m" localSheetId="0">#REF!</definedName>
    <definedName name="m">#REF!</definedName>
    <definedName name="MAJ_CON_EQP" localSheetId="0">#REF!</definedName>
    <definedName name="MAJ_CON_EQP">#REF!</definedName>
    <definedName name="MG_A" localSheetId="0">#REF!</definedName>
    <definedName name="MG_A">#REF!</definedName>
    <definedName name="NET" localSheetId="0">#REF!</definedName>
    <definedName name="NET">#REF!</definedName>
    <definedName name="NET_1" localSheetId="0">#REF!</definedName>
    <definedName name="NET_1">#REF!</definedName>
    <definedName name="NET_ANA" localSheetId="0">#REF!</definedName>
    <definedName name="NET_ANA">#REF!</definedName>
    <definedName name="NET_ANA_1" localSheetId="0">#REF!</definedName>
    <definedName name="NET_ANA_1">#REF!</definedName>
    <definedName name="NET_ANA_2" localSheetId="0">#REF!</definedName>
    <definedName name="NET_ANA_2">#REF!</definedName>
    <definedName name="NH" localSheetId="0">#REF!</definedName>
    <definedName name="NH">#REF!</definedName>
    <definedName name="NHot" localSheetId="0">#REF!</definedName>
    <definedName name="NHot">#REF!</definedName>
    <definedName name="No" localSheetId="0">#REF!</definedName>
    <definedName name="No">#REF!</definedName>
    <definedName name="phu_luc_vua" localSheetId="0">#REF!</definedName>
    <definedName name="phu_luc_vua">#REF!</definedName>
    <definedName name="PRICE" localSheetId="0">#REF!</definedName>
    <definedName name="PRICE">#REF!</definedName>
    <definedName name="PRICE1" localSheetId="0">#REF!</definedName>
    <definedName name="PRICE1">#REF!</definedName>
    <definedName name="_xlnm.Print_Area" localSheetId="0">#REF!</definedName>
    <definedName name="_xlnm.Print_Area">#REF!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INTA" localSheetId="0">#REF!</definedName>
    <definedName name="PRINTA">#REF!</definedName>
    <definedName name="PRINTB" localSheetId="0">#REF!</definedName>
    <definedName name="PRINTB">#REF!</definedName>
    <definedName name="PRINTC" localSheetId="0">#REF!</definedName>
    <definedName name="PRINTC">#REF!</definedName>
    <definedName name="PROPOSAL" localSheetId="0">#REF!</definedName>
    <definedName name="PROPOSAL">#REF!</definedName>
    <definedName name="PT_Duong" localSheetId="0">#REF!</definedName>
    <definedName name="PT_Duong">#REF!</definedName>
    <definedName name="ptdg" localSheetId="0">#REF!</definedName>
    <definedName name="ptdg">#REF!</definedName>
    <definedName name="PTDG_cau" localSheetId="0">#REF!</definedName>
    <definedName name="PTDG_cau">#REF!</definedName>
    <definedName name="RECOUT">#N/A</definedName>
    <definedName name="RFP003A" localSheetId="0">#REF!</definedName>
    <definedName name="RFP003A">#REF!</definedName>
    <definedName name="RFP003B" localSheetId="0">#REF!</definedName>
    <definedName name="RFP003B">#REF!</definedName>
    <definedName name="RFP003C" localSheetId="0">#REF!</definedName>
    <definedName name="RFP003C">#REF!</definedName>
    <definedName name="RFP003D" localSheetId="0">#REF!</definedName>
    <definedName name="RFP003D">#REF!</definedName>
    <definedName name="RFP003E" localSheetId="0">#REF!</definedName>
    <definedName name="RFP003E">#REF!</definedName>
    <definedName name="RFP003F" localSheetId="0">#REF!</definedName>
    <definedName name="RFP003F">#REF!</definedName>
    <definedName name="SalaryDev" localSheetId="0">#REF!</definedName>
    <definedName name="SalaryDev">#REF!</definedName>
    <definedName name="SalaryIT" localSheetId="0">#REF!</definedName>
    <definedName name="SalaryIT">#REF!</definedName>
    <definedName name="SalaryMagnus" localSheetId="0">#REF!</definedName>
    <definedName name="SalaryMagnus">#REF!</definedName>
    <definedName name="SalarySupport" localSheetId="0">#REF!</definedName>
    <definedName name="SalarySupport">#REF!</definedName>
    <definedName name="SalaryTest" localSheetId="0">#REF!</definedName>
    <definedName name="SalaryTest">#REF!</definedName>
    <definedName name="SCH" localSheetId="0">#REF!</definedName>
    <definedName name="SCH">#REF!</definedName>
    <definedName name="SIZE" localSheetId="0">#REF!</definedName>
    <definedName name="SIZE">#REF!</definedName>
    <definedName name="SORT" localSheetId="0">#REF!</definedName>
    <definedName name="SORT">#REF!</definedName>
    <definedName name="SPEC" localSheetId="0">#REF!</definedName>
    <definedName name="SPEC">#REF!</definedName>
    <definedName name="SPECSUMMARY" localSheetId="0">#REF!</definedName>
    <definedName name="SPECSUMMARY">#REF!</definedName>
    <definedName name="sss" localSheetId="0">#REF!</definedName>
    <definedName name="sss">#REF!</definedName>
    <definedName name="start" localSheetId="0">#REF!</definedName>
    <definedName name="start">#REF!</definedName>
    <definedName name="Start_1" localSheetId="0">#REF!</definedName>
    <definedName name="Start_1">#REF!</definedName>
    <definedName name="Start_10" localSheetId="0">#REF!</definedName>
    <definedName name="Start_10">#REF!</definedName>
    <definedName name="Start_11" localSheetId="0">#REF!</definedName>
    <definedName name="Start_11">#REF!</definedName>
    <definedName name="Start_12" localSheetId="0">#REF!</definedName>
    <definedName name="Start_12">#REF!</definedName>
    <definedName name="Start_13" localSheetId="0">#REF!</definedName>
    <definedName name="Start_13">#REF!</definedName>
    <definedName name="Start_2" localSheetId="0">#REF!</definedName>
    <definedName name="Start_2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Start_8" localSheetId="0">#REF!</definedName>
    <definedName name="Start_8">#REF!</definedName>
    <definedName name="Start_9" localSheetId="0">#REF!</definedName>
    <definedName name="Start_9">#REF!</definedName>
    <definedName name="SUMMARY" localSheetId="0">#REF!</definedName>
    <definedName name="SUMMARY">#REF!</definedName>
    <definedName name="T" localSheetId="0">#REF!</definedName>
    <definedName name="T">#REF!</definedName>
    <definedName name="TaxTV">10%</definedName>
    <definedName name="TaxXL">5%</definedName>
    <definedName name="THI" localSheetId="0">#REF!</definedName>
    <definedName name="THI">#REF!</definedName>
    <definedName name="Tien" localSheetId="0">#REF!</definedName>
    <definedName name="Tien">#REF!</definedName>
    <definedName name="TITAN" localSheetId="0">#REF!</definedName>
    <definedName name="TITAN">#REF!</definedName>
    <definedName name="Tle" localSheetId="0">#REF!</definedName>
    <definedName name="Tle">#REF!</definedName>
    <definedName name="TPLRP" localSheetId="0">#REF!</definedName>
    <definedName name="TPLRP">#REF!</definedName>
    <definedName name="Tra_DM_su_dung" localSheetId="0">#REF!</definedName>
    <definedName name="Tra_DM_su_dung">#REF!</definedName>
    <definedName name="Tra_don_gia_KS" localSheetId="0">#REF!</definedName>
    <definedName name="Tra_don_gia_KS">#REF!</definedName>
    <definedName name="Tra_DTCT" localSheetId="0">#REF!</definedName>
    <definedName name="Tra_DTCT">#REF!</definedName>
    <definedName name="Tra_tim_hang_mucPT_trung" localSheetId="0">#REF!</definedName>
    <definedName name="Tra_tim_hang_mucPT_trung">#REF!</definedName>
    <definedName name="Tra_TL" localSheetId="0">#REF!</definedName>
    <definedName name="Tra_TL">#REF!</definedName>
    <definedName name="Tra_ty_le2" localSheetId="0">#REF!</definedName>
    <definedName name="Tra_ty_le2">#REF!</definedName>
    <definedName name="Tra_ty_le3" localSheetId="0">#REF!</definedName>
    <definedName name="Tra_ty_le3">#REF!</definedName>
    <definedName name="Tra_ty_le4" localSheetId="0">#REF!</definedName>
    <definedName name="Tra_ty_le4">#REF!</definedName>
    <definedName name="Tra_ty_le5" localSheetId="0">#REF!</definedName>
    <definedName name="Tra_ty_le5">#REF!</definedName>
    <definedName name="TRADE2" localSheetId="0">#REF!</definedName>
    <definedName name="TRADE2">#REF!</definedName>
    <definedName name="ttbt" localSheetId="0">#REF!</definedName>
    <definedName name="ttbt">#REF!</definedName>
    <definedName name="tthi" localSheetId="0">#REF!</definedName>
    <definedName name="tthi">#REF!</definedName>
    <definedName name="ty_le" localSheetId="0">#REF!</definedName>
    <definedName name="ty_le">#REF!</definedName>
    <definedName name="ty_le_BTN" localSheetId="0">#REF!</definedName>
    <definedName name="ty_le_BTN">#REF!</definedName>
    <definedName name="Ty_le1" localSheetId="0">#REF!</definedName>
    <definedName name="Ty_le1">#REF!</definedName>
    <definedName name="v" localSheetId="0">#REF!</definedName>
    <definedName name="v">#REF!</definedName>
    <definedName name="VARIINST" localSheetId="0">#REF!</definedName>
    <definedName name="VARIINST">#REF!</definedName>
    <definedName name="VARIPURC" localSheetId="0">#REF!</definedName>
    <definedName name="VARIPURC">#REF!</definedName>
    <definedName name="vccot" localSheetId="0">#REF!</definedName>
    <definedName name="vccot">#REF!</definedName>
    <definedName name="vctb" localSheetId="0">#REF!</definedName>
    <definedName name="vctb">#REF!</definedName>
    <definedName name="W" localSheetId="0">#REF!</definedName>
    <definedName name="W">#REF!</definedName>
    <definedName name="X" localSheetId="0">#REF!</definedName>
    <definedName name="X">#REF!</definedName>
    <definedName name="xh" localSheetId="0">#REF!</definedName>
    <definedName name="xh">#REF!</definedName>
    <definedName name="xn" localSheetId="0">#REF!</definedName>
    <definedName name="xn">#REF!</definedName>
    <definedName name="XÝnghiÖp25_3" localSheetId="0">#REF!</definedName>
    <definedName name="XÝnghiÖp25_3">#REF!</definedName>
    <definedName name="ZYX" localSheetId="0">#REF!</definedName>
    <definedName name="ZYX">#REF!</definedName>
    <definedName name="ZZZ" localSheetId="0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3" l="1"/>
  <c r="T16" i="3"/>
  <c r="T12" i="3"/>
  <c r="E15" i="3"/>
  <c r="E11" i="3"/>
  <c r="E7" i="3"/>
  <c r="V6" i="3" l="1"/>
  <c r="T8" i="3"/>
  <c r="P10" i="3" l="1"/>
  <c r="O7" i="3" l="1"/>
  <c r="L7" i="3"/>
  <c r="F7" i="3"/>
  <c r="K7" i="3" l="1"/>
  <c r="W7" i="3"/>
  <c r="P7" i="3"/>
  <c r="Q7" i="3" s="1"/>
  <c r="M7" i="3"/>
  <c r="V7" i="3"/>
  <c r="V8" i="3" s="1"/>
  <c r="R7" i="3" l="1"/>
  <c r="L15" i="3"/>
  <c r="L11" i="3"/>
  <c r="O15" i="3" l="1"/>
  <c r="F15" i="3"/>
  <c r="W14" i="3"/>
  <c r="V14" i="3"/>
  <c r="P14" i="3"/>
  <c r="O14" i="3"/>
  <c r="E14" i="3"/>
  <c r="F14" i="3" s="1"/>
  <c r="K14" i="3" s="1"/>
  <c r="O11" i="3"/>
  <c r="F11" i="3"/>
  <c r="W10" i="3"/>
  <c r="V10" i="3"/>
  <c r="O10" i="3"/>
  <c r="Q10" i="3" s="1"/>
  <c r="E10" i="3"/>
  <c r="F10" i="3" s="1"/>
  <c r="K10" i="3" s="1"/>
  <c r="W8" i="3"/>
  <c r="P6" i="3"/>
  <c r="P8" i="3" s="1"/>
  <c r="O6" i="3"/>
  <c r="F6" i="3"/>
  <c r="K6" i="3" s="1"/>
  <c r="K15" i="3" l="1"/>
  <c r="W15" i="3"/>
  <c r="K11" i="3"/>
  <c r="W11" i="3"/>
  <c r="Q6" i="3"/>
  <c r="P11" i="3"/>
  <c r="P12" i="3" s="1"/>
  <c r="P15" i="3"/>
  <c r="P16" i="3" s="1"/>
  <c r="Q14" i="3"/>
  <c r="V15" i="3"/>
  <c r="V16" i="3" s="1"/>
  <c r="Q8" i="3"/>
  <c r="V11" i="3"/>
  <c r="V12" i="3" s="1"/>
  <c r="W12" i="3"/>
  <c r="W16" i="3"/>
  <c r="Q11" i="3" l="1"/>
  <c r="Q15" i="3"/>
  <c r="Q16" i="3" s="1"/>
  <c r="M11" i="3"/>
  <c r="M15" i="3"/>
  <c r="X7" i="3"/>
  <c r="X11" i="3"/>
  <c r="X15" i="3"/>
  <c r="L10" i="3"/>
  <c r="L14" i="3"/>
  <c r="L6" i="3"/>
  <c r="M6" i="3" s="1"/>
  <c r="R6" i="3" s="1"/>
  <c r="X14" i="3" l="1"/>
  <c r="M14" i="3"/>
  <c r="R14" i="3" s="1"/>
  <c r="S14" i="3" s="1"/>
  <c r="U14" i="3" s="1"/>
  <c r="M10" i="3"/>
  <c r="R10" i="3" s="1"/>
  <c r="X6" i="3"/>
  <c r="X8" i="3" s="1"/>
  <c r="X10" i="3"/>
  <c r="S7" i="3"/>
  <c r="U7" i="3" s="1"/>
  <c r="R11" i="3"/>
  <c r="S11" i="3" s="1"/>
  <c r="U11" i="3" s="1"/>
  <c r="R15" i="3"/>
  <c r="S10" i="3" l="1"/>
  <c r="U10" i="3" s="1"/>
  <c r="S6" i="3"/>
  <c r="U6" i="3" s="1"/>
  <c r="X16" i="3"/>
  <c r="X12" i="3"/>
  <c r="R16" i="3"/>
  <c r="S15" i="3"/>
  <c r="U15" i="3" s="1"/>
  <c r="R8" i="3" l="1"/>
  <c r="S12" i="3"/>
  <c r="S16" i="3"/>
  <c r="U12" i="3"/>
  <c r="U8" i="3" l="1"/>
  <c r="S8" i="3"/>
  <c r="U16" i="3"/>
</calcChain>
</file>

<file path=xl/sharedStrings.xml><?xml version="1.0" encoding="utf-8"?>
<sst xmlns="http://schemas.openxmlformats.org/spreadsheetml/2006/main" count="64" uniqueCount="35">
  <si>
    <t>Other Taxable income</t>
  </si>
  <si>
    <t>Other Non-Taxable income</t>
  </si>
  <si>
    <t>Total Gross Income</t>
  </si>
  <si>
    <t>Taxable income</t>
  </si>
  <si>
    <t>Assessable Income</t>
  </si>
  <si>
    <t>PIT Payable</t>
  </si>
  <si>
    <t>Union fee contributed by staff</t>
  </si>
  <si>
    <t>Final Net Pay</t>
  </si>
  <si>
    <t>Trade union 2% ER</t>
  </si>
  <si>
    <t>Total Employment Cost</t>
  </si>
  <si>
    <t>Contribute social insurance</t>
  </si>
  <si>
    <t>Supplementary amount</t>
  </si>
  <si>
    <t>Baby allowance</t>
  </si>
  <si>
    <t>Gas (non taxable)</t>
  </si>
  <si>
    <t>Tel (non taxable)</t>
  </si>
  <si>
    <t>No. of dependants</t>
  </si>
  <si>
    <t>Dependants deduction</t>
  </si>
  <si>
    <t>Total Relief</t>
  </si>
  <si>
    <t>VND</t>
  </si>
  <si>
    <t>Persons</t>
  </si>
  <si>
    <t>Yes</t>
  </si>
  <si>
    <t>Current</t>
  </si>
  <si>
    <t>New</t>
  </si>
  <si>
    <t>A</t>
  </si>
  <si>
    <t>B</t>
  </si>
  <si>
    <t>C</t>
  </si>
  <si>
    <t>SI ER 21.5% (17.5%SI, 3% HI, 1%UI)</t>
  </si>
  <si>
    <t>Total SI EE 10.5% (8%SI, 1.5% HI, 1% UI)</t>
  </si>
  <si>
    <t xml:space="preserve">Difference </t>
  </si>
  <si>
    <t>Name</t>
  </si>
  <si>
    <t>Employees info.</t>
  </si>
  <si>
    <t>Position salary</t>
  </si>
  <si>
    <t>Lunch (non taxable)</t>
  </si>
  <si>
    <t>Total Position salary &amp; Supplementary amount</t>
  </si>
  <si>
    <t>Non-taxable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</si>
</sst>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 * #,##0_)_$_ ;_ * \(#,##0\)_$_ ;_ * &quot;-&quot;??_)_$_ ;_ @_ "/>
    <numFmt numFmtId="169" formatCode="[$-409]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Segoe U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name val="Calibri"/>
      <family val="2"/>
      <scheme val="minor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3" fillId="0" borderId="0"/>
  </cellStyleXfs>
  <cellXfs count="114">
    <xf numFmtId="0" fontId="0" fillId="0" borderId="0" xfId="0"/>
    <xf numFmtId="165" fontId="4" fillId="0" borderId="0" xfId="2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5" fontId="4" fillId="0" borderId="0" xfId="2" applyNumberFormat="1" applyFont="1" applyFill="1" applyBorder="1" applyAlignment="1">
      <alignment horizontal="left" vertical="center"/>
    </xf>
    <xf numFmtId="164" fontId="5" fillId="0" borderId="0" xfId="1" applyNumberFormat="1" applyFont="1" applyFill="1" applyBorder="1" applyAlignment="1">
      <alignment horizontal="center" vertical="center"/>
    </xf>
    <xf numFmtId="43" fontId="4" fillId="0" borderId="0" xfId="3" applyFont="1" applyFill="1" applyBorder="1" applyAlignment="1">
      <alignment vertical="center"/>
    </xf>
    <xf numFmtId="43" fontId="5" fillId="0" borderId="0" xfId="3" applyFont="1" applyFill="1" applyBorder="1" applyAlignment="1">
      <alignment vertical="center"/>
    </xf>
    <xf numFmtId="43" fontId="4" fillId="0" borderId="0" xfId="3" applyFont="1" applyFill="1" applyBorder="1" applyAlignment="1">
      <alignment horizontal="right" vertical="center"/>
    </xf>
    <xf numFmtId="164" fontId="4" fillId="0" borderId="0" xfId="1" applyNumberFormat="1" applyFont="1" applyFill="1" applyBorder="1" applyAlignment="1">
      <alignment horizontal="right" vertical="center"/>
    </xf>
    <xf numFmtId="49" fontId="4" fillId="0" borderId="0" xfId="2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164" fontId="5" fillId="2" borderId="7" xfId="1" applyNumberFormat="1" applyFont="1" applyFill="1" applyBorder="1" applyAlignment="1" applyProtection="1">
      <alignment horizontal="center" vertical="center" wrapText="1"/>
      <protection locked="0" hidden="1"/>
    </xf>
    <xf numFmtId="0" fontId="5" fillId="0" borderId="0" xfId="0" applyFont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15" fontId="7" fillId="0" borderId="1" xfId="2" applyNumberFormat="1" applyFont="1" applyFill="1" applyBorder="1" applyAlignment="1" applyProtection="1">
      <alignment horizontal="center" vertical="center"/>
      <protection locked="0" hidden="1"/>
    </xf>
    <xf numFmtId="164" fontId="4" fillId="0" borderId="0" xfId="1" applyNumberFormat="1" applyFont="1" applyFill="1" applyBorder="1"/>
    <xf numFmtId="164" fontId="4" fillId="0" borderId="0" xfId="0" applyNumberFormat="1" applyFont="1" applyFill="1" applyBorder="1"/>
    <xf numFmtId="0" fontId="4" fillId="0" borderId="0" xfId="0" applyFont="1" applyFill="1" applyBorder="1"/>
    <xf numFmtId="165" fontId="7" fillId="4" borderId="1" xfId="2" applyNumberFormat="1" applyFont="1" applyFill="1" applyBorder="1" applyAlignment="1" applyProtection="1">
      <alignment horizontal="left" vertical="center" wrapText="1"/>
      <protection locked="0" hidden="1"/>
    </xf>
    <xf numFmtId="15" fontId="7" fillId="4" borderId="1" xfId="2" applyNumberFormat="1" applyFont="1" applyFill="1" applyBorder="1" applyAlignment="1" applyProtection="1">
      <alignment horizontal="center" vertical="center"/>
      <protection locked="0" hidden="1"/>
    </xf>
    <xf numFmtId="0" fontId="4" fillId="4" borderId="0" xfId="0" applyFont="1" applyFill="1" applyBorder="1"/>
    <xf numFmtId="164" fontId="4" fillId="4" borderId="1" xfId="3" applyNumberFormat="1" applyFont="1" applyFill="1" applyBorder="1" applyAlignment="1" applyProtection="1">
      <alignment horizontal="right" vertical="center"/>
      <protection locked="0" hidden="1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/>
    <xf numFmtId="164" fontId="5" fillId="0" borderId="0" xfId="1" applyNumberFormat="1" applyFont="1" applyFill="1" applyBorder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wrapText="1"/>
    </xf>
    <xf numFmtId="0" fontId="5" fillId="2" borderId="5" xfId="1" applyNumberFormat="1" applyFont="1" applyFill="1" applyBorder="1" applyAlignment="1">
      <alignment horizontal="center" vertical="center"/>
    </xf>
    <xf numFmtId="0" fontId="5" fillId="2" borderId="5" xfId="1" applyNumberFormat="1" applyFont="1" applyFill="1" applyBorder="1" applyAlignment="1">
      <alignment horizontal="center" vertical="center" wrapText="1"/>
    </xf>
    <xf numFmtId="165" fontId="7" fillId="0" borderId="9" xfId="2" applyNumberFormat="1" applyFont="1" applyFill="1" applyBorder="1" applyAlignment="1" applyProtection="1">
      <alignment vertical="center"/>
      <protection locked="0" hidden="1"/>
    </xf>
    <xf numFmtId="15" fontId="7" fillId="0" borderId="10" xfId="2" applyNumberFormat="1" applyFont="1" applyFill="1" applyBorder="1" applyAlignment="1" applyProtection="1">
      <alignment horizontal="center" vertical="center"/>
      <protection locked="0" hidden="1"/>
    </xf>
    <xf numFmtId="165" fontId="7" fillId="0" borderId="12" xfId="2" applyNumberFormat="1" applyFont="1" applyFill="1" applyBorder="1" applyAlignment="1" applyProtection="1">
      <alignment vertical="center"/>
      <protection locked="0" hidden="1"/>
    </xf>
    <xf numFmtId="165" fontId="7" fillId="4" borderId="10" xfId="2" applyNumberFormat="1" applyFont="1" applyFill="1" applyBorder="1" applyAlignment="1" applyProtection="1">
      <alignment horizontal="left" vertical="center" wrapText="1"/>
      <protection locked="0" hidden="1"/>
    </xf>
    <xf numFmtId="15" fontId="7" fillId="4" borderId="10" xfId="2" applyNumberFormat="1" applyFont="1" applyFill="1" applyBorder="1" applyAlignment="1" applyProtection="1">
      <alignment horizontal="center" vertical="center"/>
      <protection locked="0" hidden="1"/>
    </xf>
    <xf numFmtId="165" fontId="7" fillId="0" borderId="0" xfId="2" applyNumberFormat="1" applyFont="1" applyFill="1" applyBorder="1" applyAlignment="1" applyProtection="1">
      <alignment vertical="center"/>
      <protection locked="0" hidden="1"/>
    </xf>
    <xf numFmtId="165" fontId="7" fillId="0" borderId="0" xfId="2" applyNumberFormat="1" applyFont="1" applyFill="1" applyBorder="1" applyAlignment="1" applyProtection="1">
      <alignment horizontal="left" vertical="center" wrapText="1"/>
      <protection locked="0" hidden="1"/>
    </xf>
    <xf numFmtId="15" fontId="7" fillId="0" borderId="0" xfId="2" applyNumberFormat="1" applyFont="1" applyFill="1" applyBorder="1" applyAlignment="1" applyProtection="1">
      <alignment horizontal="center" vertical="center"/>
      <protection locked="0" hidden="1"/>
    </xf>
    <xf numFmtId="164" fontId="7" fillId="0" borderId="0" xfId="1" applyNumberFormat="1" applyFont="1" applyFill="1" applyBorder="1" applyAlignment="1" applyProtection="1">
      <alignment horizontal="center" vertical="center"/>
      <protection locked="0" hidden="1"/>
    </xf>
    <xf numFmtId="164" fontId="4" fillId="0" borderId="0" xfId="3" applyNumberFormat="1" applyFont="1" applyFill="1" applyBorder="1" applyAlignment="1" applyProtection="1">
      <alignment vertical="center"/>
      <protection locked="0" hidden="1"/>
    </xf>
    <xf numFmtId="164" fontId="5" fillId="0" borderId="0" xfId="3" applyNumberFormat="1" applyFont="1" applyFill="1" applyBorder="1" applyAlignment="1" applyProtection="1">
      <alignment vertical="center"/>
      <protection locked="0" hidden="1"/>
    </xf>
    <xf numFmtId="164" fontId="4" fillId="0" borderId="0" xfId="1" applyNumberFormat="1" applyFont="1" applyFill="1" applyBorder="1" applyAlignment="1" applyProtection="1">
      <alignment vertical="center"/>
      <protection locked="0" hidden="1"/>
    </xf>
    <xf numFmtId="164" fontId="4" fillId="0" borderId="0" xfId="3" applyNumberFormat="1" applyFont="1" applyFill="1" applyBorder="1" applyAlignment="1">
      <alignment vertical="center"/>
    </xf>
    <xf numFmtId="164" fontId="5" fillId="0" borderId="0" xfId="3" applyNumberFormat="1" applyFont="1" applyFill="1" applyBorder="1" applyAlignment="1">
      <alignment horizontal="center" vertical="center"/>
    </xf>
    <xf numFmtId="164" fontId="4" fillId="4" borderId="10" xfId="3" applyNumberFormat="1" applyFont="1" applyFill="1" applyBorder="1" applyAlignment="1" applyProtection="1">
      <alignment horizontal="right" vertical="center"/>
      <protection locked="0" hidden="1"/>
    </xf>
    <xf numFmtId="165" fontId="5" fillId="2" borderId="1" xfId="2" applyNumberFormat="1" applyFont="1" applyFill="1" applyBorder="1" applyAlignment="1" applyProtection="1">
      <alignment vertical="center" wrapText="1"/>
      <protection locked="0" hidden="1"/>
    </xf>
    <xf numFmtId="164" fontId="7" fillId="4" borderId="10" xfId="1" applyNumberFormat="1" applyFont="1" applyFill="1" applyBorder="1" applyAlignment="1" applyProtection="1">
      <alignment horizontal="right" vertical="center"/>
      <protection locked="0" hidden="1"/>
    </xf>
    <xf numFmtId="164" fontId="7" fillId="0" borderId="10" xfId="1" applyNumberFormat="1" applyFont="1" applyFill="1" applyBorder="1" applyAlignment="1" applyProtection="1">
      <alignment horizontal="right" vertical="center"/>
      <protection locked="0" hidden="1"/>
    </xf>
    <xf numFmtId="164" fontId="5" fillId="4" borderId="10" xfId="3" applyNumberFormat="1" applyFont="1" applyFill="1" applyBorder="1" applyAlignment="1" applyProtection="1">
      <alignment horizontal="right" vertical="center"/>
      <protection locked="0" hidden="1"/>
    </xf>
    <xf numFmtId="164" fontId="4" fillId="4" borderId="10" xfId="1" applyNumberFormat="1" applyFont="1" applyFill="1" applyBorder="1" applyAlignment="1" applyProtection="1">
      <alignment horizontal="right" vertical="center"/>
      <protection locked="0" hidden="1"/>
    </xf>
    <xf numFmtId="164" fontId="4" fillId="4" borderId="10" xfId="3" applyNumberFormat="1" applyFont="1" applyFill="1" applyBorder="1" applyAlignment="1">
      <alignment horizontal="right" vertical="center"/>
    </xf>
    <xf numFmtId="164" fontId="4" fillId="0" borderId="10" xfId="3" applyNumberFormat="1" applyFont="1" applyFill="1" applyBorder="1" applyAlignment="1">
      <alignment horizontal="right" vertical="center"/>
    </xf>
    <xf numFmtId="164" fontId="4" fillId="0" borderId="10" xfId="3" applyNumberFormat="1" applyFont="1" applyFill="1" applyBorder="1" applyAlignment="1">
      <alignment horizontal="right" vertical="center" wrapText="1"/>
    </xf>
    <xf numFmtId="164" fontId="4" fillId="0" borderId="10" xfId="1" applyNumberFormat="1" applyFont="1" applyFill="1" applyBorder="1" applyAlignment="1">
      <alignment horizontal="right" vertical="center"/>
    </xf>
    <xf numFmtId="3" fontId="5" fillId="5" borderId="11" xfId="4" applyNumberFormat="1" applyFont="1" applyFill="1" applyBorder="1" applyAlignment="1">
      <alignment horizontal="right" vertical="center" wrapText="1"/>
    </xf>
    <xf numFmtId="164" fontId="7" fillId="4" borderId="1" xfId="1" applyNumberFormat="1" applyFont="1" applyFill="1" applyBorder="1" applyAlignment="1" applyProtection="1">
      <alignment horizontal="right" vertical="center"/>
      <protection locked="0" hidden="1"/>
    </xf>
    <xf numFmtId="164" fontId="7" fillId="0" borderId="1" xfId="1" applyNumberFormat="1" applyFont="1" applyFill="1" applyBorder="1" applyAlignment="1" applyProtection="1">
      <alignment horizontal="right" vertical="center"/>
      <protection locked="0" hidden="1"/>
    </xf>
    <xf numFmtId="164" fontId="4" fillId="4" borderId="1" xfId="1" applyNumberFormat="1" applyFont="1" applyFill="1" applyBorder="1" applyAlignment="1" applyProtection="1">
      <alignment horizontal="right" vertical="center"/>
      <protection locked="0" hidden="1"/>
    </xf>
    <xf numFmtId="164" fontId="4" fillId="4" borderId="1" xfId="3" applyNumberFormat="1" applyFont="1" applyFill="1" applyBorder="1" applyAlignment="1">
      <alignment horizontal="right" vertical="center"/>
    </xf>
    <xf numFmtId="164" fontId="4" fillId="0" borderId="1" xfId="3" applyNumberFormat="1" applyFont="1" applyFill="1" applyBorder="1" applyAlignment="1">
      <alignment horizontal="right" vertical="center"/>
    </xf>
    <xf numFmtId="164" fontId="4" fillId="0" borderId="1" xfId="1" applyNumberFormat="1" applyFont="1" applyFill="1" applyBorder="1" applyAlignment="1">
      <alignment horizontal="right" vertical="center"/>
    </xf>
    <xf numFmtId="3" fontId="5" fillId="5" borderId="13" xfId="4" applyNumberFormat="1" applyFont="1" applyFill="1" applyBorder="1" applyAlignment="1">
      <alignment horizontal="right" vertical="center" wrapText="1"/>
    </xf>
    <xf numFmtId="164" fontId="4" fillId="4" borderId="14" xfId="1" applyNumberFormat="1" applyFont="1" applyFill="1" applyBorder="1" applyAlignment="1" applyProtection="1">
      <alignment horizontal="right" vertical="center"/>
      <protection locked="0" hidden="1"/>
    </xf>
    <xf numFmtId="164" fontId="4" fillId="4" borderId="14" xfId="3" applyNumberFormat="1" applyFont="1" applyFill="1" applyBorder="1" applyAlignment="1">
      <alignment horizontal="right" vertical="center"/>
    </xf>
    <xf numFmtId="164" fontId="4" fillId="0" borderId="14" xfId="3" applyNumberFormat="1" applyFont="1" applyFill="1" applyBorder="1" applyAlignment="1">
      <alignment horizontal="right" vertical="center"/>
    </xf>
    <xf numFmtId="164" fontId="5" fillId="3" borderId="14" xfId="3" applyNumberFormat="1" applyFont="1" applyFill="1" applyBorder="1" applyAlignment="1">
      <alignment horizontal="right" vertical="center"/>
    </xf>
    <xf numFmtId="164" fontId="5" fillId="3" borderId="15" xfId="3" applyNumberFormat="1" applyFont="1" applyFill="1" applyBorder="1" applyAlignment="1">
      <alignment horizontal="right" vertical="center"/>
    </xf>
    <xf numFmtId="164" fontId="4" fillId="0" borderId="10" xfId="3" applyNumberFormat="1" applyFont="1" applyFill="1" applyBorder="1" applyAlignment="1" applyProtection="1">
      <alignment horizontal="right" vertical="center"/>
      <protection locked="0" hidden="1"/>
    </xf>
    <xf numFmtId="164" fontId="5" fillId="0" borderId="10" xfId="3" applyNumberFormat="1" applyFont="1" applyFill="1" applyBorder="1" applyAlignment="1" applyProtection="1">
      <alignment horizontal="right" vertical="center"/>
      <protection locked="0" hidden="1"/>
    </xf>
    <xf numFmtId="164" fontId="4" fillId="0" borderId="10" xfId="1" applyNumberFormat="1" applyFont="1" applyFill="1" applyBorder="1" applyAlignment="1" applyProtection="1">
      <alignment horizontal="right" vertical="center"/>
      <protection locked="0" hidden="1"/>
    </xf>
    <xf numFmtId="164" fontId="5" fillId="0" borderId="10" xfId="3" applyNumberFormat="1" applyFont="1" applyFill="1" applyBorder="1" applyAlignment="1">
      <alignment horizontal="right" vertical="center"/>
    </xf>
    <xf numFmtId="164" fontId="4" fillId="0" borderId="1" xfId="3" applyNumberFormat="1" applyFont="1" applyFill="1" applyBorder="1" applyAlignment="1" applyProtection="1">
      <alignment horizontal="right" vertical="center"/>
      <protection locked="0" hidden="1"/>
    </xf>
    <xf numFmtId="164" fontId="4" fillId="0" borderId="1" xfId="1" applyNumberFormat="1" applyFont="1" applyFill="1" applyBorder="1" applyAlignment="1" applyProtection="1">
      <alignment horizontal="right" vertical="center"/>
      <protection locked="0" hidden="1"/>
    </xf>
    <xf numFmtId="164" fontId="4" fillId="0" borderId="14" xfId="1" applyNumberFormat="1" applyFont="1" applyFill="1" applyBorder="1" applyAlignment="1" applyProtection="1">
      <alignment horizontal="right" vertical="center"/>
      <protection locked="0" hidden="1"/>
    </xf>
    <xf numFmtId="164" fontId="4" fillId="3" borderId="14" xfId="3" applyNumberFormat="1" applyFont="1" applyFill="1" applyBorder="1" applyAlignment="1">
      <alignment horizontal="right" vertical="center"/>
    </xf>
    <xf numFmtId="164" fontId="4" fillId="0" borderId="0" xfId="3" applyNumberFormat="1" applyFont="1" applyFill="1" applyBorder="1" applyAlignment="1" applyProtection="1">
      <alignment horizontal="right" vertical="center"/>
      <protection locked="0" hidden="1"/>
    </xf>
    <xf numFmtId="164" fontId="7" fillId="0" borderId="0" xfId="1" applyNumberFormat="1" applyFont="1" applyFill="1" applyBorder="1" applyAlignment="1" applyProtection="1">
      <alignment horizontal="right" vertical="center"/>
      <protection locked="0" hidden="1"/>
    </xf>
    <xf numFmtId="164" fontId="5" fillId="0" borderId="0" xfId="3" applyNumberFormat="1" applyFont="1" applyFill="1" applyBorder="1" applyAlignment="1" applyProtection="1">
      <alignment horizontal="right" vertical="center"/>
      <protection locked="0" hidden="1"/>
    </xf>
    <xf numFmtId="164" fontId="4" fillId="0" borderId="0" xfId="1" applyNumberFormat="1" applyFont="1" applyFill="1" applyBorder="1" applyAlignment="1" applyProtection="1">
      <alignment horizontal="right" vertical="center"/>
      <protection locked="0" hidden="1"/>
    </xf>
    <xf numFmtId="164" fontId="4" fillId="0" borderId="0" xfId="3" applyNumberFormat="1" applyFont="1" applyFill="1" applyBorder="1" applyAlignment="1">
      <alignment horizontal="right" vertical="center"/>
    </xf>
    <xf numFmtId="164" fontId="5" fillId="0" borderId="0" xfId="3" applyNumberFormat="1" applyFont="1" applyFill="1" applyBorder="1" applyAlignment="1">
      <alignment horizontal="right" vertical="center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2" borderId="7" xfId="1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/>
    </xf>
    <xf numFmtId="165" fontId="5" fillId="2" borderId="1" xfId="2" applyNumberFormat="1" applyFont="1" applyFill="1" applyBorder="1" applyAlignment="1" applyProtection="1">
      <alignment horizontal="center" vertical="center" wrapText="1"/>
      <protection locked="0" hidden="1"/>
    </xf>
    <xf numFmtId="165" fontId="5" fillId="2" borderId="2" xfId="2" applyNumberFormat="1" applyFont="1" applyFill="1" applyBorder="1" applyAlignment="1">
      <alignment horizontal="center" vertical="center"/>
    </xf>
    <xf numFmtId="165" fontId="5" fillId="2" borderId="1" xfId="2" applyNumberFormat="1" applyFont="1" applyFill="1" applyBorder="1" applyAlignment="1" applyProtection="1">
      <alignment horizontal="center" vertical="center" wrapText="1"/>
      <protection locked="0" hidden="1"/>
    </xf>
    <xf numFmtId="4" fontId="5" fillId="2" borderId="4" xfId="2" applyNumberFormat="1" applyFont="1" applyFill="1" applyBorder="1" applyAlignment="1" applyProtection="1">
      <alignment horizontal="center" vertical="center" wrapText="1"/>
      <protection locked="0" hidden="1"/>
    </xf>
    <xf numFmtId="0" fontId="5" fillId="2" borderId="2" xfId="0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right" vertical="center"/>
    </xf>
    <xf numFmtId="164" fontId="4" fillId="0" borderId="1" xfId="3" applyNumberFormat="1" applyFont="1" applyFill="1" applyBorder="1" applyAlignment="1">
      <alignment horizontal="right" vertical="center" wrapText="1"/>
    </xf>
    <xf numFmtId="164" fontId="5" fillId="4" borderId="10" xfId="1" applyNumberFormat="1" applyFont="1" applyFill="1" applyBorder="1" applyAlignment="1" applyProtection="1">
      <alignment horizontal="right" vertical="center"/>
      <protection locked="0" hidden="1"/>
    </xf>
    <xf numFmtId="164" fontId="5" fillId="4" borderId="1" xfId="1" applyNumberFormat="1" applyFont="1" applyFill="1" applyBorder="1" applyAlignment="1" applyProtection="1">
      <alignment horizontal="right" vertical="center"/>
      <protection locked="0" hidden="1"/>
    </xf>
    <xf numFmtId="164" fontId="5" fillId="0" borderId="10" xfId="1" applyNumberFormat="1" applyFont="1" applyFill="1" applyBorder="1" applyAlignment="1" applyProtection="1">
      <alignment horizontal="right" vertical="center"/>
      <protection locked="0" hidden="1"/>
    </xf>
    <xf numFmtId="164" fontId="5" fillId="0" borderId="1" xfId="1" applyNumberFormat="1" applyFont="1" applyFill="1" applyBorder="1" applyAlignment="1" applyProtection="1">
      <alignment horizontal="right" vertical="center"/>
      <protection locked="0" hidden="1"/>
    </xf>
    <xf numFmtId="164" fontId="4" fillId="5" borderId="10" xfId="3" applyNumberFormat="1" applyFont="1" applyFill="1" applyBorder="1" applyAlignment="1" applyProtection="1">
      <alignment horizontal="right" vertical="center"/>
      <protection locked="0" hidden="1"/>
    </xf>
    <xf numFmtId="164" fontId="5" fillId="5" borderId="1" xfId="3" applyNumberFormat="1" applyFont="1" applyFill="1" applyBorder="1" applyAlignment="1" applyProtection="1">
      <alignment horizontal="right" vertical="center"/>
      <protection locked="0" hidden="1"/>
    </xf>
    <xf numFmtId="165" fontId="5" fillId="2" borderId="5" xfId="2" applyNumberFormat="1" applyFont="1" applyFill="1" applyBorder="1" applyAlignment="1" applyProtection="1">
      <alignment horizontal="center" vertical="center" wrapText="1"/>
      <protection locked="0" hidden="1"/>
    </xf>
    <xf numFmtId="165" fontId="5" fillId="2" borderId="7" xfId="2" applyNumberFormat="1" applyFont="1" applyFill="1" applyBorder="1" applyAlignment="1" applyProtection="1">
      <alignment horizontal="center" vertical="center" wrapText="1"/>
      <protection locked="0" hidden="1"/>
    </xf>
    <xf numFmtId="0" fontId="2" fillId="0" borderId="0" xfId="0" applyFont="1" applyFill="1" applyBorder="1" applyAlignment="1">
      <alignment horizontal="left" vertical="center"/>
    </xf>
    <xf numFmtId="165" fontId="5" fillId="2" borderId="1" xfId="2" applyNumberFormat="1" applyFont="1" applyFill="1" applyBorder="1" applyAlignment="1">
      <alignment horizontal="center" vertical="center"/>
    </xf>
    <xf numFmtId="165" fontId="5" fillId="2" borderId="3" xfId="2" applyNumberFormat="1" applyFont="1" applyFill="1" applyBorder="1" applyAlignment="1">
      <alignment horizontal="center" vertical="center"/>
    </xf>
    <xf numFmtId="165" fontId="5" fillId="2" borderId="4" xfId="2" applyNumberFormat="1" applyFont="1" applyFill="1" applyBorder="1" applyAlignment="1">
      <alignment horizontal="center" vertical="center"/>
    </xf>
    <xf numFmtId="4" fontId="5" fillId="2" borderId="5" xfId="2" applyNumberFormat="1" applyFont="1" applyFill="1" applyBorder="1" applyAlignment="1" applyProtection="1">
      <alignment horizontal="center" vertical="center" wrapText="1"/>
      <protection locked="0" hidden="1"/>
    </xf>
    <xf numFmtId="4" fontId="5" fillId="2" borderId="7" xfId="2" applyNumberFormat="1" applyFont="1" applyFill="1" applyBorder="1" applyAlignment="1" applyProtection="1">
      <alignment horizontal="center" vertical="center" wrapText="1"/>
      <protection locked="0" hidden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65" fontId="5" fillId="2" borderId="6" xfId="2" applyNumberFormat="1" applyFont="1" applyFill="1" applyBorder="1" applyAlignment="1" applyProtection="1">
      <alignment horizontal="center" vertical="center" wrapText="1"/>
      <protection locked="0" hidden="1"/>
    </xf>
    <xf numFmtId="165" fontId="5" fillId="2" borderId="8" xfId="2" applyNumberFormat="1" applyFont="1" applyFill="1" applyBorder="1" applyAlignment="1" applyProtection="1">
      <alignment horizontal="center" vertical="center" wrapText="1"/>
      <protection locked="0" hidden="1"/>
    </xf>
    <xf numFmtId="165" fontId="7" fillId="0" borderId="16" xfId="2" applyNumberFormat="1" applyFont="1" applyFill="1" applyBorder="1" applyAlignment="1" applyProtection="1">
      <alignment vertical="center"/>
      <protection locked="0" hidden="1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</cellXfs>
  <cellStyles count="5">
    <cellStyle name="Comma" xfId="1" builtinId="3"/>
    <cellStyle name="Comma 18" xfId="3"/>
    <cellStyle name="Comma_Payroll-0107 &amp; bonus 2006" xfId="2"/>
    <cellStyle name="Normal" xfId="0" builtinId="0"/>
    <cellStyle name="Normal 7 2" xfId="4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26"/>
  <sheetViews>
    <sheetView tabSelected="1" zoomScale="84" zoomScaleNormal="84" workbookViewId="0">
      <pane xSplit="2" ySplit="5" topLeftCell="C6" activePane="bottomRight" state="frozen"/>
      <selection pane="topRight" activeCell="D1" sqref="D1"/>
      <selection pane="bottomLeft" activeCell="A12" sqref="A12"/>
      <selection pane="bottomRight" activeCell="A16" sqref="A16:K16"/>
    </sheetView>
  </sheetViews>
  <sheetFormatPr defaultColWidth="9.140625" defaultRowHeight="15" x14ac:dyDescent="0.25"/>
  <cols>
    <col min="1" max="1" width="8" style="27" customWidth="1"/>
    <col min="2" max="2" width="5.42578125" style="28" customWidth="1"/>
    <col min="3" max="3" width="11.140625" style="24" customWidth="1"/>
    <col min="4" max="4" width="11.42578125" style="19" customWidth="1"/>
    <col min="5" max="5" width="11.85546875" style="19" customWidth="1"/>
    <col min="6" max="6" width="12" style="26" customWidth="1"/>
    <col min="7" max="7" width="9" style="26" customWidth="1"/>
    <col min="8" max="8" width="9.28515625" style="26" customWidth="1"/>
    <col min="9" max="10" width="8.85546875" style="26" customWidth="1"/>
    <col min="11" max="11" width="11.7109375" style="17" customWidth="1"/>
    <col min="12" max="12" width="11" style="17" customWidth="1"/>
    <col min="13" max="13" width="11.5703125" style="19" customWidth="1"/>
    <col min="14" max="14" width="7.85546875" style="19" customWidth="1"/>
    <col min="15" max="15" width="12" style="19" customWidth="1"/>
    <col min="16" max="16" width="11.140625" style="19" customWidth="1"/>
    <col min="17" max="17" width="12.5703125" style="25" customWidth="1"/>
    <col min="18" max="18" width="13.140625" style="19" customWidth="1"/>
    <col min="19" max="19" width="10.85546875" style="19" customWidth="1"/>
    <col min="20" max="20" width="10.140625" style="19" customWidth="1"/>
    <col min="21" max="21" width="11.85546875" style="25" customWidth="1"/>
    <col min="22" max="22" width="11.140625" style="19" customWidth="1"/>
    <col min="23" max="23" width="10.85546875" style="17" customWidth="1"/>
    <col min="24" max="24" width="12.28515625" style="19" customWidth="1"/>
    <col min="25" max="16384" width="9.140625" style="19"/>
  </cols>
  <sheetData>
    <row r="1" spans="1:24" s="10" customFormat="1" ht="21" customHeight="1" x14ac:dyDescent="0.25">
      <c r="A1" s="100"/>
      <c r="B1" s="100"/>
      <c r="C1" s="1"/>
      <c r="D1" s="3"/>
      <c r="E1" s="1"/>
      <c r="F1" s="4"/>
      <c r="G1" s="4"/>
      <c r="H1" s="4"/>
      <c r="I1" s="4"/>
      <c r="J1" s="4"/>
      <c r="K1" s="2"/>
      <c r="L1" s="2"/>
      <c r="M1" s="5"/>
      <c r="N1" s="5"/>
      <c r="O1" s="5"/>
      <c r="P1" s="5"/>
      <c r="Q1" s="6"/>
      <c r="R1" s="5"/>
      <c r="S1" s="5"/>
      <c r="T1" s="5"/>
      <c r="U1" s="6"/>
      <c r="V1" s="7"/>
      <c r="W1" s="8"/>
      <c r="X1" s="9"/>
    </row>
    <row r="2" spans="1:24" s="12" customFormat="1" ht="42" customHeight="1" x14ac:dyDescent="0.3">
      <c r="A2" s="101" t="s">
        <v>30</v>
      </c>
      <c r="B2" s="101"/>
      <c r="C2" s="86"/>
      <c r="D2" s="102"/>
      <c r="E2" s="102"/>
      <c r="F2" s="103"/>
      <c r="G2" s="89" t="s">
        <v>0</v>
      </c>
      <c r="H2" s="106" t="s">
        <v>1</v>
      </c>
      <c r="I2" s="107"/>
      <c r="J2" s="107"/>
      <c r="K2" s="98" t="s">
        <v>2</v>
      </c>
      <c r="L2" s="87"/>
      <c r="M2" s="98" t="s">
        <v>3</v>
      </c>
      <c r="N2" s="46"/>
      <c r="O2" s="46"/>
      <c r="P2" s="98" t="s">
        <v>27</v>
      </c>
      <c r="Q2" s="46"/>
      <c r="R2" s="98" t="s">
        <v>4</v>
      </c>
      <c r="S2" s="98" t="s">
        <v>5</v>
      </c>
      <c r="T2" s="98" t="s">
        <v>6</v>
      </c>
      <c r="U2" s="109" t="s">
        <v>7</v>
      </c>
      <c r="V2" s="108" t="s">
        <v>26</v>
      </c>
      <c r="W2" s="108" t="s">
        <v>8</v>
      </c>
      <c r="X2" s="108" t="s">
        <v>9</v>
      </c>
    </row>
    <row r="3" spans="1:24" s="14" customFormat="1" ht="76.5" customHeight="1" x14ac:dyDescent="0.25">
      <c r="A3" s="104"/>
      <c r="B3" s="104" t="s">
        <v>29</v>
      </c>
      <c r="C3" s="104" t="s">
        <v>10</v>
      </c>
      <c r="D3" s="88" t="s">
        <v>31</v>
      </c>
      <c r="E3" s="88" t="s">
        <v>11</v>
      </c>
      <c r="F3" s="88" t="s">
        <v>33</v>
      </c>
      <c r="G3" s="82" t="s">
        <v>12</v>
      </c>
      <c r="H3" s="83" t="s">
        <v>13</v>
      </c>
      <c r="I3" s="83" t="s">
        <v>14</v>
      </c>
      <c r="J3" s="83" t="s">
        <v>32</v>
      </c>
      <c r="K3" s="99"/>
      <c r="L3" s="13" t="s">
        <v>34</v>
      </c>
      <c r="M3" s="99"/>
      <c r="N3" s="85" t="s">
        <v>15</v>
      </c>
      <c r="O3" s="85" t="s">
        <v>16</v>
      </c>
      <c r="P3" s="99"/>
      <c r="Q3" s="85" t="s">
        <v>17</v>
      </c>
      <c r="R3" s="99"/>
      <c r="S3" s="99"/>
      <c r="T3" s="99"/>
      <c r="U3" s="110"/>
      <c r="V3" s="108"/>
      <c r="W3" s="108"/>
      <c r="X3" s="108"/>
    </row>
    <row r="4" spans="1:24" s="11" customFormat="1" ht="20.25" customHeight="1" x14ac:dyDescent="0.25">
      <c r="A4" s="105"/>
      <c r="B4" s="105"/>
      <c r="C4" s="105"/>
      <c r="D4" s="84" t="s">
        <v>18</v>
      </c>
      <c r="E4" s="84" t="s">
        <v>18</v>
      </c>
      <c r="F4" s="84" t="s">
        <v>18</v>
      </c>
      <c r="G4" s="84" t="s">
        <v>18</v>
      </c>
      <c r="H4" s="84">
        <v>230000</v>
      </c>
      <c r="I4" s="84">
        <v>230000</v>
      </c>
      <c r="J4" s="84">
        <v>730000</v>
      </c>
      <c r="K4" s="84" t="s">
        <v>18</v>
      </c>
      <c r="L4" s="84" t="s">
        <v>18</v>
      </c>
      <c r="M4" s="84" t="s">
        <v>18</v>
      </c>
      <c r="N4" s="84" t="s">
        <v>19</v>
      </c>
      <c r="O4" s="84" t="s">
        <v>18</v>
      </c>
      <c r="P4" s="84" t="s">
        <v>18</v>
      </c>
      <c r="Q4" s="84" t="s">
        <v>18</v>
      </c>
      <c r="R4" s="84" t="s">
        <v>18</v>
      </c>
      <c r="S4" s="84" t="s">
        <v>18</v>
      </c>
      <c r="T4" s="84" t="s">
        <v>18</v>
      </c>
      <c r="U4" s="84" t="s">
        <v>18</v>
      </c>
      <c r="V4" s="84"/>
      <c r="W4" s="84" t="s">
        <v>18</v>
      </c>
      <c r="X4" s="84" t="s">
        <v>18</v>
      </c>
    </row>
    <row r="5" spans="1:24" s="15" customFormat="1" ht="20.25" customHeight="1" thickBot="1" x14ac:dyDescent="0.3">
      <c r="A5" s="29">
        <v>1</v>
      </c>
      <c r="B5" s="30">
        <v>2</v>
      </c>
      <c r="C5" s="29">
        <v>2</v>
      </c>
      <c r="D5" s="29">
        <v>3</v>
      </c>
      <c r="E5" s="29">
        <v>4</v>
      </c>
      <c r="F5" s="29">
        <v>5</v>
      </c>
      <c r="G5" s="30">
        <v>6</v>
      </c>
      <c r="H5" s="30">
        <v>7</v>
      </c>
      <c r="I5" s="29">
        <v>8</v>
      </c>
      <c r="J5" s="29">
        <v>9</v>
      </c>
      <c r="K5" s="29">
        <v>10</v>
      </c>
      <c r="L5" s="29">
        <v>11</v>
      </c>
      <c r="M5" s="29">
        <v>12</v>
      </c>
      <c r="N5" s="29">
        <v>13</v>
      </c>
      <c r="O5" s="29">
        <v>14</v>
      </c>
      <c r="P5" s="29">
        <v>14</v>
      </c>
      <c r="Q5" s="29">
        <v>16</v>
      </c>
      <c r="R5" s="29">
        <v>17</v>
      </c>
      <c r="S5" s="29">
        <v>15</v>
      </c>
      <c r="T5" s="29">
        <v>16</v>
      </c>
      <c r="U5" s="29">
        <v>17</v>
      </c>
      <c r="V5" s="29">
        <v>18</v>
      </c>
      <c r="W5" s="29">
        <v>19</v>
      </c>
      <c r="X5" s="29">
        <v>20</v>
      </c>
    </row>
    <row r="6" spans="1:24" s="22" customFormat="1" ht="26.1" customHeight="1" x14ac:dyDescent="0.25">
      <c r="A6" s="31" t="s">
        <v>21</v>
      </c>
      <c r="B6" s="34" t="s">
        <v>23</v>
      </c>
      <c r="C6" s="35" t="s">
        <v>20</v>
      </c>
      <c r="D6" s="96">
        <v>4258600</v>
      </c>
      <c r="E6" s="45">
        <v>10741400</v>
      </c>
      <c r="F6" s="49">
        <f>D6+E6</f>
        <v>15000000</v>
      </c>
      <c r="G6" s="47">
        <v>230000</v>
      </c>
      <c r="H6" s="47">
        <v>230000</v>
      </c>
      <c r="I6" s="47">
        <v>230000</v>
      </c>
      <c r="J6" s="47"/>
      <c r="K6" s="92">
        <f>ROUND(SUM(F6:J6),0)</f>
        <v>15690000</v>
      </c>
      <c r="L6" s="50">
        <f>SUM(H6:I6)</f>
        <v>460000</v>
      </c>
      <c r="M6" s="51">
        <f>ROUND(K6-L6,0)</f>
        <v>15230000</v>
      </c>
      <c r="N6" s="52">
        <v>1</v>
      </c>
      <c r="O6" s="51">
        <f t="shared" ref="O6" si="0">3600000*N6+9000000</f>
        <v>12600000</v>
      </c>
      <c r="P6" s="52">
        <f>ROUND(IF(C6="yes",MIN(D6,26000000)*8%,0),0)+ROUND(IF(C6="yes",MIN(D6,26000000)*1.5%,0),0)+ROUND(IF(C6="yes",MIN(D6,79600000)*1%,0),0)</f>
        <v>447153</v>
      </c>
      <c r="Q6" s="51">
        <f>O6+P6</f>
        <v>13047153</v>
      </c>
      <c r="R6" s="51">
        <f>ROUND(IF(M6-Q6&lt;0,0,M6-Q6),0)</f>
        <v>2182847</v>
      </c>
      <c r="S6" s="52">
        <f>ROUND(IF(R6&lt;=5000000,R6*5%,IF(R6&lt;=10000000,(R6*10%)-250000,IF(R6&lt;=18000000,(R6*15%)-750000,IF(R6&lt;=32000000,(R6*20%)-1650000,IF(R6&lt;=52000000,(R6*25%)-3250000,IF(R6&lt;=80000000,(R6*30%)-5850000,IF(R6&gt;80000000,(R6*35%)-9850000))))))),0)</f>
        <v>109142</v>
      </c>
      <c r="T6" s="51">
        <v>30000</v>
      </c>
      <c r="U6" s="53">
        <f>ROUND(K6-P6-S6-T6,0)</f>
        <v>15103705</v>
      </c>
      <c r="V6" s="53">
        <f>ROUND(IF(C6="yes",MIN(D6,26000000)*17.5%,0),0)+ROUND(IF(C6="yes",MIN(D6,26000000)*3%,0),0)+ROUND(IF(C6="yes",MIN(D6,79600000)*1%,0),0)</f>
        <v>915599</v>
      </c>
      <c r="W6" s="54">
        <f>ROUND(IF(C6="yes",MIN(D6,26000000)*2%,0),0)</f>
        <v>85172</v>
      </c>
      <c r="X6" s="55">
        <f>ROUND(K6+V6+W6,0)</f>
        <v>16690771</v>
      </c>
    </row>
    <row r="7" spans="1:24" s="22" customFormat="1" ht="26.1" customHeight="1" x14ac:dyDescent="0.25">
      <c r="A7" s="33" t="s">
        <v>22</v>
      </c>
      <c r="B7" s="20" t="s">
        <v>23</v>
      </c>
      <c r="C7" s="21" t="s">
        <v>20</v>
      </c>
      <c r="D7" s="23">
        <v>5000000</v>
      </c>
      <c r="E7" s="23">
        <f>15460000-D7-H7-I7-J7</f>
        <v>8730000</v>
      </c>
      <c r="F7" s="97">
        <f>D7+E7</f>
        <v>13730000</v>
      </c>
      <c r="G7" s="56">
        <v>230000</v>
      </c>
      <c r="H7" s="56">
        <v>500000</v>
      </c>
      <c r="I7" s="56">
        <v>500000</v>
      </c>
      <c r="J7" s="57">
        <v>730000</v>
      </c>
      <c r="K7" s="93">
        <f>ROUND(SUM(F7:J7),0)</f>
        <v>15690000</v>
      </c>
      <c r="L7" s="58">
        <f>SUM(H7:J7)</f>
        <v>1730000</v>
      </c>
      <c r="M7" s="59">
        <f>ROUND(K7-L7,0)</f>
        <v>13960000</v>
      </c>
      <c r="N7" s="60">
        <v>1</v>
      </c>
      <c r="O7" s="59">
        <f t="shared" ref="O7" si="1">3600000*N7+9000000</f>
        <v>12600000</v>
      </c>
      <c r="P7" s="60">
        <f>ROUND(IF(C7="yes",MIN(F7,26000000)*8%,0),0)+ROUND(IF(C7="yes",MIN(F7,26000000)*1.5%,0),0)+ROUND(IF(C7="yes",MIN(F7,79600000)*1%,0),0)</f>
        <v>1441650</v>
      </c>
      <c r="Q7" s="59">
        <f>O7+P7</f>
        <v>14041650</v>
      </c>
      <c r="R7" s="59">
        <f>ROUND(IF(M7-Q7&lt;0,0,M7-Q7),0)</f>
        <v>0</v>
      </c>
      <c r="S7" s="60">
        <f t="shared" ref="S7" si="2">ROUND(IF(R7&lt;=5000000,R7*5%,IF(R7&lt;=10000000,(R7*10%)-250000,IF(R7&lt;=18000000,(R7*15%)-750000,IF(R7&lt;=32000000,(R7*20%)-1650000,IF(R7&lt;=52000000,(R7*25%)-3250000,IF(R7&lt;=80000000,(R7*30%)-5850000,IF(R7&gt;80000000,(R7*35%)-9850000))))))),0)</f>
        <v>0</v>
      </c>
      <c r="T7" s="59">
        <v>30000</v>
      </c>
      <c r="U7" s="91">
        <f>ROUND(K7-P7-S7-T7,0)</f>
        <v>14218350</v>
      </c>
      <c r="V7" s="91">
        <f>ROUND(IF(C7="yes",MIN(F7,26000000)*17.5%,0),0)+ROUND(IF(C7="yes",MIN(F7,26000000)*3%,0),0)+ROUND(IF(C7="yes",MIN(F7,79600000)*1%,0),0)</f>
        <v>2951950</v>
      </c>
      <c r="W7" s="61">
        <f>ROUND(IF(C7="yes",MIN(F7,26000000)*2%,0),0)</f>
        <v>274600</v>
      </c>
      <c r="X7" s="62">
        <f>ROUND(K7+V7+W7,0)</f>
        <v>18916550</v>
      </c>
    </row>
    <row r="8" spans="1:24" s="22" customFormat="1" ht="26.1" customHeight="1" thickBot="1" x14ac:dyDescent="0.3">
      <c r="A8" s="111" t="s">
        <v>28</v>
      </c>
      <c r="B8" s="112"/>
      <c r="C8" s="112"/>
      <c r="D8" s="112"/>
      <c r="E8" s="112"/>
      <c r="F8" s="112"/>
      <c r="G8" s="112"/>
      <c r="H8" s="112"/>
      <c r="I8" s="112"/>
      <c r="J8" s="112"/>
      <c r="K8" s="113"/>
      <c r="L8" s="63"/>
      <c r="M8" s="64"/>
      <c r="N8" s="65"/>
      <c r="O8" s="64"/>
      <c r="P8" s="66">
        <f>P7-P6</f>
        <v>994497</v>
      </c>
      <c r="Q8" s="66">
        <f t="shared" ref="Q8:W8" si="3">Q7-Q6</f>
        <v>994497</v>
      </c>
      <c r="R8" s="66">
        <f t="shared" si="3"/>
        <v>-2182847</v>
      </c>
      <c r="S8" s="66">
        <f t="shared" si="3"/>
        <v>-109142</v>
      </c>
      <c r="T8" s="66">
        <f t="shared" si="3"/>
        <v>0</v>
      </c>
      <c r="U8" s="66">
        <f t="shared" si="3"/>
        <v>-885355</v>
      </c>
      <c r="V8" s="66">
        <f t="shared" si="3"/>
        <v>2036351</v>
      </c>
      <c r="W8" s="66">
        <f t="shared" si="3"/>
        <v>189428</v>
      </c>
      <c r="X8" s="67">
        <f>X7-X6</f>
        <v>2225779</v>
      </c>
    </row>
    <row r="9" spans="1:24" ht="26.1" customHeight="1" thickBot="1" x14ac:dyDescent="0.3">
      <c r="A9" s="36"/>
      <c r="B9" s="37"/>
      <c r="C9" s="38"/>
      <c r="D9" s="76"/>
      <c r="E9" s="76"/>
      <c r="F9" s="78"/>
      <c r="G9" s="77"/>
      <c r="H9" s="77"/>
      <c r="I9" s="77"/>
      <c r="J9" s="77"/>
      <c r="K9" s="79"/>
      <c r="L9" s="79"/>
      <c r="M9" s="80"/>
      <c r="N9" s="80"/>
      <c r="O9" s="80"/>
      <c r="P9" s="81"/>
      <c r="Q9" s="81"/>
      <c r="R9" s="81"/>
      <c r="S9" s="81"/>
      <c r="T9" s="80"/>
      <c r="U9" s="81"/>
      <c r="V9" s="81"/>
      <c r="W9" s="81"/>
      <c r="X9" s="81"/>
    </row>
    <row r="10" spans="1:24" ht="26.1" customHeight="1" x14ac:dyDescent="0.25">
      <c r="A10" s="31" t="s">
        <v>21</v>
      </c>
      <c r="B10" s="34" t="s">
        <v>24</v>
      </c>
      <c r="C10" s="32" t="s">
        <v>20</v>
      </c>
      <c r="D10" s="96">
        <v>4258600</v>
      </c>
      <c r="E10" s="68">
        <f>26000000-D10</f>
        <v>21741400</v>
      </c>
      <c r="F10" s="69">
        <f>D10+E10</f>
        <v>26000000</v>
      </c>
      <c r="G10" s="48">
        <v>230000</v>
      </c>
      <c r="H10" s="47">
        <v>230000</v>
      </c>
      <c r="I10" s="47">
        <v>230000</v>
      </c>
      <c r="J10" s="48"/>
      <c r="K10" s="94">
        <f>ROUND(SUM(F10:J10),0)</f>
        <v>26690000</v>
      </c>
      <c r="L10" s="70">
        <f>SUM(H10:I10)</f>
        <v>460000</v>
      </c>
      <c r="M10" s="52">
        <f>ROUND(K10-L10,0)</f>
        <v>26230000</v>
      </c>
      <c r="N10" s="52">
        <v>1</v>
      </c>
      <c r="O10" s="52">
        <f t="shared" ref="O10:O15" si="4">3600000*N10+9000000</f>
        <v>12600000</v>
      </c>
      <c r="P10" s="52">
        <f>ROUND(IF(C10="yes",MIN(D10,26000000)*8%,0),0)+ROUND(IF(C10="yes",MIN(D10,26000000)*1.5%,0),0)+ROUND(IF(C10="yes",MIN(D10,79600000)*1%,0),0)</f>
        <v>447153</v>
      </c>
      <c r="Q10" s="52">
        <f>O10+P10</f>
        <v>13047153</v>
      </c>
      <c r="R10" s="52">
        <f>ROUND(IF(M10-Q10&lt;0,0,M10-Q10),0)</f>
        <v>13182847</v>
      </c>
      <c r="S10" s="52">
        <f>ROUND(IF(R10&lt;=5000000,R10*5%,IF(R10&lt;=10000000,(R10*10%)-250000,IF(R10&lt;=18000000,(R10*15%)-750000,IF(R10&lt;=32000000,(R10*20%)-1650000,IF(R10&lt;=52000000,(R10*25%)-3250000,IF(R10&lt;=80000000,(R10*30%)-5850000,IF(R10&gt;80000000,(R10*35%)-9850000))))))),0)</f>
        <v>1227427</v>
      </c>
      <c r="T10" s="52">
        <v>30000</v>
      </c>
      <c r="U10" s="71">
        <f>ROUND(K10-P10-S10-T10,0)</f>
        <v>24985420</v>
      </c>
      <c r="V10" s="53">
        <f>ROUND(IF(C10="yes",MIN(D10,26000000)*17.5%,0),0)+ROUND(IF(C10="yes",MIN(D10,26000000)*3%,0),0)+ROUND(IF(C10="yes",MIN(D10,79600000)*1%,0),0)</f>
        <v>915599</v>
      </c>
      <c r="W10" s="54">
        <f>ROUND(IF(C10="yes",MIN(D10,26000000)*2%,0),0)</f>
        <v>85172</v>
      </c>
      <c r="X10" s="55">
        <f>ROUND(K10+V10+W10,0)</f>
        <v>27690771</v>
      </c>
    </row>
    <row r="11" spans="1:24" ht="26.1" customHeight="1" x14ac:dyDescent="0.25">
      <c r="A11" s="33" t="s">
        <v>22</v>
      </c>
      <c r="B11" s="20" t="s">
        <v>24</v>
      </c>
      <c r="C11" s="16" t="s">
        <v>20</v>
      </c>
      <c r="D11" s="72">
        <v>5000000</v>
      </c>
      <c r="E11" s="72">
        <f>26460000-D11-H11-I11-J11</f>
        <v>19730000</v>
      </c>
      <c r="F11" s="97">
        <f>D11+E11</f>
        <v>24730000</v>
      </c>
      <c r="G11" s="57">
        <v>230000</v>
      </c>
      <c r="H11" s="57">
        <v>500000</v>
      </c>
      <c r="I11" s="57">
        <v>500000</v>
      </c>
      <c r="J11" s="57">
        <v>730000</v>
      </c>
      <c r="K11" s="95">
        <f>ROUND(SUM(F11:J11),0)</f>
        <v>26690000</v>
      </c>
      <c r="L11" s="73">
        <f>SUM(H11:J11)</f>
        <v>1730000</v>
      </c>
      <c r="M11" s="60">
        <f t="shared" ref="M11" si="5">ROUND(K11-L11,0)</f>
        <v>24960000</v>
      </c>
      <c r="N11" s="60">
        <v>1</v>
      </c>
      <c r="O11" s="60">
        <f t="shared" si="4"/>
        <v>12600000</v>
      </c>
      <c r="P11" s="60">
        <f>ROUND(IF(C11="yes",MIN(F11,26000000)*8%,0),0)+ROUND(IF(C11="yes",MIN(F11,26000000)*1.5%,0),0)+ROUND(IF(C11="yes",MIN(F11,79600000)*1%,0),0)</f>
        <v>2596650</v>
      </c>
      <c r="Q11" s="59">
        <f>O11+P11</f>
        <v>15196650</v>
      </c>
      <c r="R11" s="60">
        <f>ROUND(IF(M11-Q11&lt;0,0,M11-Q11),0)</f>
        <v>9763350</v>
      </c>
      <c r="S11" s="60">
        <f t="shared" ref="S11:S15" si="6">ROUND(IF(R11&lt;=5000000,R11*5%,IF(R11&lt;=10000000,(R11*10%)-250000,IF(R11&lt;=18000000,(R11*15%)-750000,IF(R11&lt;=32000000,(R11*20%)-1650000,IF(R11&lt;=52000000,(R11*25%)-3250000,IF(R11&lt;=80000000,(R11*30%)-5850000,IF(R11&gt;80000000,(R11*35%)-9850000))))))),0)</f>
        <v>726335</v>
      </c>
      <c r="T11" s="60">
        <v>30000</v>
      </c>
      <c r="U11" s="90">
        <f>ROUND(K11-P11-S11-T11,0)</f>
        <v>23337015</v>
      </c>
      <c r="V11" s="91">
        <f>ROUND(IF(C11="yes",MIN(F11,26000000)*17.5%,0),0)+ROUND(IF(C11="yes",MIN(F11,26000000)*3%,0),0)+ROUND(IF(C11="yes",MIN(F11,79600000)*1%,0),0)</f>
        <v>5316950</v>
      </c>
      <c r="W11" s="61">
        <f>ROUND(IF(C11="yes",MIN(F11,26000000)*2%,0),0)</f>
        <v>494600</v>
      </c>
      <c r="X11" s="62">
        <f>ROUND(K11+V11+W11,0)</f>
        <v>32501550</v>
      </c>
    </row>
    <row r="12" spans="1:24" ht="26.1" customHeight="1" thickBot="1" x14ac:dyDescent="0.3">
      <c r="A12" s="111" t="s">
        <v>28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3"/>
      <c r="L12" s="74"/>
      <c r="M12" s="65"/>
      <c r="N12" s="65"/>
      <c r="O12" s="65"/>
      <c r="P12" s="66">
        <f>P11-P10</f>
        <v>2149497</v>
      </c>
      <c r="Q12" s="66"/>
      <c r="R12" s="66"/>
      <c r="S12" s="66">
        <f t="shared" ref="S12:X12" si="7">S11-S10</f>
        <v>-501092</v>
      </c>
      <c r="T12" s="75">
        <f t="shared" si="7"/>
        <v>0</v>
      </c>
      <c r="U12" s="66">
        <f t="shared" si="7"/>
        <v>-1648405</v>
      </c>
      <c r="V12" s="66">
        <f t="shared" si="7"/>
        <v>4401351</v>
      </c>
      <c r="W12" s="66">
        <f t="shared" si="7"/>
        <v>409428</v>
      </c>
      <c r="X12" s="67">
        <f t="shared" si="7"/>
        <v>4810779</v>
      </c>
    </row>
    <row r="13" spans="1:24" ht="26.1" customHeight="1" thickBot="1" x14ac:dyDescent="0.3">
      <c r="A13" s="36"/>
      <c r="B13" s="37"/>
      <c r="C13" s="38"/>
      <c r="D13" s="76"/>
      <c r="E13" s="76"/>
      <c r="F13" s="78"/>
      <c r="G13" s="77"/>
      <c r="H13" s="77"/>
      <c r="I13" s="77"/>
      <c r="J13" s="77"/>
      <c r="K13" s="79"/>
      <c r="L13" s="79"/>
      <c r="M13" s="80"/>
      <c r="N13" s="80"/>
      <c r="O13" s="80"/>
      <c r="P13" s="81"/>
      <c r="Q13" s="81"/>
      <c r="R13" s="81"/>
      <c r="S13" s="81"/>
      <c r="T13" s="80"/>
      <c r="U13" s="81"/>
      <c r="V13" s="81"/>
      <c r="W13" s="81"/>
      <c r="X13" s="81"/>
    </row>
    <row r="14" spans="1:24" s="22" customFormat="1" ht="26.1" customHeight="1" x14ac:dyDescent="0.25">
      <c r="A14" s="31" t="s">
        <v>21</v>
      </c>
      <c r="B14" s="34" t="s">
        <v>25</v>
      </c>
      <c r="C14" s="35" t="s">
        <v>20</v>
      </c>
      <c r="D14" s="96">
        <v>4258600</v>
      </c>
      <c r="E14" s="45">
        <f>30000000-D14</f>
        <v>25741400</v>
      </c>
      <c r="F14" s="49">
        <f>D14+E14</f>
        <v>30000000</v>
      </c>
      <c r="G14" s="47">
        <v>230000</v>
      </c>
      <c r="H14" s="47">
        <v>230000</v>
      </c>
      <c r="I14" s="47">
        <v>230000</v>
      </c>
      <c r="J14" s="47"/>
      <c r="K14" s="92">
        <f>ROUND(SUM(F14:J14),0)</f>
        <v>30690000</v>
      </c>
      <c r="L14" s="50">
        <f>SUM(H14:I14)</f>
        <v>460000</v>
      </c>
      <c r="M14" s="51">
        <f>ROUND(K14-L14,0)</f>
        <v>30230000</v>
      </c>
      <c r="N14" s="52">
        <v>1</v>
      </c>
      <c r="O14" s="51">
        <f t="shared" si="4"/>
        <v>12600000</v>
      </c>
      <c r="P14" s="52">
        <f>ROUND(IF(C14="yes",MIN(D14,26000000)*8%,0),0)+ROUND(IF(C14="yes",MIN(D14,26000000)*1.5%,0),0)+ROUND(IF(C14="yes",MIN(D14,79600000)*1%,0),0)</f>
        <v>447153</v>
      </c>
      <c r="Q14" s="52">
        <f>O14+P14</f>
        <v>13047153</v>
      </c>
      <c r="R14" s="51">
        <f>ROUND(IF(M14-Q14&lt;0,0,M14-Q14),0)</f>
        <v>17182847</v>
      </c>
      <c r="S14" s="52">
        <f t="shared" si="6"/>
        <v>1827427</v>
      </c>
      <c r="T14" s="51">
        <v>30000</v>
      </c>
      <c r="U14" s="71">
        <f>ROUND(K14-P14-S14-T14,0)</f>
        <v>28385420</v>
      </c>
      <c r="V14" s="53">
        <f>ROUND(IF(C14="yes",MIN(D14,26000000)*17.5%,0),0)+ROUND(IF(C14="yes",MIN(D14,26000000)*3%,0),0)+ROUND(IF(C14="yes",MIN(D14,79600000)*1%,0),0)</f>
        <v>915599</v>
      </c>
      <c r="W14" s="54">
        <f>ROUND(IF(C14="yes",MIN(D14,26000000)*2%,0),0)</f>
        <v>85172</v>
      </c>
      <c r="X14" s="55">
        <f>ROUND(K14+V14+W14,0)</f>
        <v>31690771</v>
      </c>
    </row>
    <row r="15" spans="1:24" s="22" customFormat="1" ht="26.1" customHeight="1" x14ac:dyDescent="0.25">
      <c r="A15" s="33" t="s">
        <v>22</v>
      </c>
      <c r="B15" s="20" t="s">
        <v>25</v>
      </c>
      <c r="C15" s="21" t="s">
        <v>20</v>
      </c>
      <c r="D15" s="23">
        <v>5000000</v>
      </c>
      <c r="E15" s="23">
        <f>30460000-D15-H15-I15-J15</f>
        <v>23730000</v>
      </c>
      <c r="F15" s="97">
        <f>D15+E15</f>
        <v>28730000</v>
      </c>
      <c r="G15" s="56">
        <v>230000</v>
      </c>
      <c r="H15" s="56">
        <v>500000</v>
      </c>
      <c r="I15" s="56">
        <v>500000</v>
      </c>
      <c r="J15" s="57">
        <v>730000</v>
      </c>
      <c r="K15" s="93">
        <f>ROUND(SUM(F15:J15),0)</f>
        <v>30690000</v>
      </c>
      <c r="L15" s="58">
        <f>SUM(H15:J15)</f>
        <v>1730000</v>
      </c>
      <c r="M15" s="59">
        <f t="shared" ref="M15" si="8">ROUND(K15-L15,0)</f>
        <v>28960000</v>
      </c>
      <c r="N15" s="60">
        <v>1</v>
      </c>
      <c r="O15" s="59">
        <f t="shared" si="4"/>
        <v>12600000</v>
      </c>
      <c r="P15" s="60">
        <f>ROUND(IF(C15="yes",MIN(F15,26000000)*8%,0),0)+ROUND(IF(C15="yes",MIN(F15,26000000)*1.5%,0),0)+ROUND(IF(C15="yes",MIN(F15,79600000)*1%,0),0)</f>
        <v>2757300</v>
      </c>
      <c r="Q15" s="59">
        <f>O15+P15</f>
        <v>15357300</v>
      </c>
      <c r="R15" s="59">
        <f>ROUND(IF(M15-Q15&lt;0,0,M15-Q15),0)</f>
        <v>13602700</v>
      </c>
      <c r="S15" s="60">
        <f t="shared" si="6"/>
        <v>1290405</v>
      </c>
      <c r="T15" s="59">
        <v>30000</v>
      </c>
      <c r="U15" s="90">
        <f>ROUND(K15-P15-S15-T15,0)</f>
        <v>26612295</v>
      </c>
      <c r="V15" s="91">
        <f>ROUND(IF(C15="yes",MIN(F15,26000000)*17.5%,0),0)+ROUND(IF(C15="yes",MIN(F15,26000000)*3%,0),0)+ROUND(IF(C15="yes",MIN(F15,79600000)*1%,0),0)</f>
        <v>5617300</v>
      </c>
      <c r="W15" s="61">
        <f>ROUND(IF(C15="yes",MIN(F15,26000000)*2%,0),0)</f>
        <v>520000</v>
      </c>
      <c r="X15" s="62">
        <f>ROUND(K15+V15+W15,0)</f>
        <v>36827300</v>
      </c>
    </row>
    <row r="16" spans="1:24" s="22" customFormat="1" ht="26.1" customHeight="1" thickBot="1" x14ac:dyDescent="0.3">
      <c r="A16" s="111" t="s">
        <v>28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3"/>
      <c r="L16" s="63"/>
      <c r="M16" s="64"/>
      <c r="N16" s="65"/>
      <c r="O16" s="64"/>
      <c r="P16" s="66">
        <f t="shared" ref="P16:X16" si="9">P15-P14</f>
        <v>2310147</v>
      </c>
      <c r="Q16" s="66">
        <f t="shared" si="9"/>
        <v>2310147</v>
      </c>
      <c r="R16" s="66">
        <f t="shared" si="9"/>
        <v>-3580147</v>
      </c>
      <c r="S16" s="66">
        <f t="shared" si="9"/>
        <v>-537022</v>
      </c>
      <c r="T16" s="66">
        <f t="shared" si="9"/>
        <v>0</v>
      </c>
      <c r="U16" s="66">
        <f t="shared" si="9"/>
        <v>-1773125</v>
      </c>
      <c r="V16" s="66">
        <f t="shared" si="9"/>
        <v>4701701</v>
      </c>
      <c r="W16" s="66">
        <f t="shared" si="9"/>
        <v>434828</v>
      </c>
      <c r="X16" s="67">
        <f t="shared" si="9"/>
        <v>5136529</v>
      </c>
    </row>
    <row r="17" spans="1:24" s="22" customFormat="1" ht="26.1" customHeight="1" x14ac:dyDescent="0.25">
      <c r="A17" s="36"/>
      <c r="B17" s="37"/>
      <c r="C17" s="38"/>
      <c r="D17" s="40"/>
      <c r="E17" s="40"/>
      <c r="F17" s="41"/>
      <c r="G17" s="39"/>
      <c r="H17" s="39"/>
      <c r="I17" s="39"/>
      <c r="J17" s="39"/>
      <c r="K17" s="42"/>
      <c r="L17" s="42"/>
      <c r="M17" s="43"/>
      <c r="N17" s="43"/>
      <c r="O17" s="43"/>
      <c r="P17" s="44"/>
      <c r="Q17" s="44"/>
      <c r="R17" s="44"/>
      <c r="S17" s="44"/>
      <c r="T17" s="44"/>
      <c r="U17" s="44"/>
      <c r="V17" s="44"/>
      <c r="W17" s="44"/>
      <c r="X17" s="44"/>
    </row>
    <row r="18" spans="1:24" x14ac:dyDescent="0.25">
      <c r="D18" s="26"/>
      <c r="U18" s="26"/>
    </row>
    <row r="19" spans="1:24" x14ac:dyDescent="0.25">
      <c r="D19" s="26"/>
      <c r="E19" s="18"/>
      <c r="U19" s="26"/>
    </row>
    <row r="20" spans="1:24" x14ac:dyDescent="0.25">
      <c r="D20" s="26"/>
      <c r="U20" s="26"/>
    </row>
    <row r="21" spans="1:24" x14ac:dyDescent="0.25">
      <c r="D21" s="26"/>
      <c r="E21" s="18"/>
      <c r="U21" s="26"/>
    </row>
    <row r="22" spans="1:24" x14ac:dyDescent="0.25">
      <c r="D22" s="26"/>
      <c r="E22" s="18"/>
      <c r="U22" s="26"/>
    </row>
    <row r="23" spans="1:24" x14ac:dyDescent="0.25">
      <c r="D23" s="26"/>
      <c r="U23" s="26"/>
    </row>
    <row r="24" spans="1:24" x14ac:dyDescent="0.25">
      <c r="D24" s="26"/>
      <c r="U24" s="26"/>
    </row>
    <row r="25" spans="1:24" x14ac:dyDescent="0.25">
      <c r="U25" s="26"/>
    </row>
    <row r="26" spans="1:24" x14ac:dyDescent="0.25">
      <c r="D26" s="18"/>
    </row>
  </sheetData>
  <autoFilter ref="A5:X17"/>
  <mergeCells count="20">
    <mergeCell ref="A16:K16"/>
    <mergeCell ref="C3:C4"/>
    <mergeCell ref="H2:J2"/>
    <mergeCell ref="A8:K8"/>
    <mergeCell ref="A12:K12"/>
    <mergeCell ref="X2:X3"/>
    <mergeCell ref="U2:U3"/>
    <mergeCell ref="R2:R3"/>
    <mergeCell ref="S2:S3"/>
    <mergeCell ref="T2:T3"/>
    <mergeCell ref="A1:B1"/>
    <mergeCell ref="A2:B2"/>
    <mergeCell ref="D2:F2"/>
    <mergeCell ref="V2:V3"/>
    <mergeCell ref="W2:W3"/>
    <mergeCell ref="M2:M3"/>
    <mergeCell ref="P2:P3"/>
    <mergeCell ref="A3:A4"/>
    <mergeCell ref="B3:B4"/>
    <mergeCell ref="K2:K3"/>
  </mergeCells>
  <conditionalFormatting sqref="C10 C13:C14 C17 C1:C4">
    <cfRule type="containsText" dxfId="16" priority="35" operator="containsText" text="No">
      <formula>NOT(ISERROR(SEARCH("No",C1)))</formula>
    </cfRule>
  </conditionalFormatting>
  <conditionalFormatting sqref="J10 H13:J13 H17:J17 J14">
    <cfRule type="cellIs" dxfId="15" priority="34" operator="greaterThan">
      <formula>230000</formula>
    </cfRule>
  </conditionalFormatting>
  <conditionalFormatting sqref="C11">
    <cfRule type="containsText" dxfId="14" priority="31" operator="containsText" text="No">
      <formula>NOT(ISERROR(SEARCH("No",C11)))</formula>
    </cfRule>
  </conditionalFormatting>
  <conditionalFormatting sqref="H11:J11">
    <cfRule type="cellIs" dxfId="13" priority="30" operator="greaterThan">
      <formula>230000</formula>
    </cfRule>
  </conditionalFormatting>
  <conditionalFormatting sqref="C15">
    <cfRule type="containsText" dxfId="12" priority="28" operator="containsText" text="No">
      <formula>NOT(ISERROR(SEARCH("No",C15)))</formula>
    </cfRule>
  </conditionalFormatting>
  <conditionalFormatting sqref="H15:I15">
    <cfRule type="cellIs" dxfId="11" priority="27" operator="greaterThan">
      <formula>230000</formula>
    </cfRule>
  </conditionalFormatting>
  <conditionalFormatting sqref="H6:J6">
    <cfRule type="cellIs" dxfId="10" priority="25" operator="greaterThan">
      <formula>230000</formula>
    </cfRule>
  </conditionalFormatting>
  <conditionalFormatting sqref="C6">
    <cfRule type="containsText" dxfId="9" priority="22" operator="containsText" text="No">
      <formula>NOT(ISERROR(SEARCH("No",C6)))</formula>
    </cfRule>
  </conditionalFormatting>
  <conditionalFormatting sqref="C9">
    <cfRule type="containsText" dxfId="8" priority="17" operator="containsText" text="No">
      <formula>NOT(ISERROR(SEARCH("No",C9)))</formula>
    </cfRule>
  </conditionalFormatting>
  <conditionalFormatting sqref="H9:J9">
    <cfRule type="cellIs" dxfId="7" priority="16" operator="greaterThan">
      <formula>230000</formula>
    </cfRule>
  </conditionalFormatting>
  <conditionalFormatting sqref="J15">
    <cfRule type="cellIs" dxfId="6" priority="12" operator="greaterThan">
      <formula>230000</formula>
    </cfRule>
  </conditionalFormatting>
  <conditionalFormatting sqref="H7:J7">
    <cfRule type="cellIs" dxfId="5" priority="11" operator="greaterThan">
      <formula>230000</formula>
    </cfRule>
  </conditionalFormatting>
  <conditionalFormatting sqref="C7">
    <cfRule type="containsText" dxfId="4" priority="10" operator="containsText" text="No">
      <formula>NOT(ISERROR(SEARCH("No",C7)))</formula>
    </cfRule>
  </conditionalFormatting>
  <conditionalFormatting sqref="H10">
    <cfRule type="cellIs" dxfId="3" priority="4" operator="greaterThan">
      <formula>230000</formula>
    </cfRule>
  </conditionalFormatting>
  <conditionalFormatting sqref="I10">
    <cfRule type="cellIs" dxfId="2" priority="3" operator="greaterThan">
      <formula>230000</formula>
    </cfRule>
  </conditionalFormatting>
  <conditionalFormatting sqref="H14">
    <cfRule type="cellIs" dxfId="1" priority="2" operator="greaterThan">
      <formula>230000</formula>
    </cfRule>
  </conditionalFormatting>
  <conditionalFormatting sqref="I14">
    <cfRule type="cellIs" dxfId="0" priority="1" operator="greaterThan">
      <formula>230000</formula>
    </cfRule>
  </conditionalFormatting>
  <pageMargins left="0.25" right="0.25" top="0.75" bottom="0.75" header="0.3" footer="0.3"/>
  <pageSetup scale="6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Thu Nguyen</dc:creator>
  <cp:lastModifiedBy>Mai Thuy Nguyen</cp:lastModifiedBy>
  <cp:lastPrinted>2017-11-21T10:56:57Z</cp:lastPrinted>
  <dcterms:created xsi:type="dcterms:W3CDTF">2017-11-20T07:16:34Z</dcterms:created>
  <dcterms:modified xsi:type="dcterms:W3CDTF">2018-01-31T03:49:29Z</dcterms:modified>
</cp:coreProperties>
</file>