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kelley/Desktop/Caves CATPERCCOL/Optomotor/Optomotor ms/"/>
    </mc:Choice>
  </mc:AlternateContent>
  <xr:revisionPtr revIDLastSave="0" documentId="13_ncr:1_{E0529B83-C135-594F-9D72-D99F4D05D4E7}" xr6:coauthVersionLast="45" xr6:coauthVersionMax="45" xr10:uidLastSave="{00000000-0000-0000-0000-000000000000}"/>
  <bookViews>
    <workbookView xWindow="40" yWindow="460" windowWidth="28680" windowHeight="16700" xr2:uid="{03C5B9D8-FD4A-C84D-AEED-305061367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22" i="1" s="1"/>
  <c r="I22" i="1" s="1"/>
  <c r="I78" i="1"/>
  <c r="I79" i="1"/>
  <c r="I80" i="1"/>
  <c r="H14" i="1" l="1"/>
  <c r="H18" i="1" s="1"/>
  <c r="I18" i="1" s="1"/>
  <c r="C25" i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30" i="1"/>
  <c r="C30" i="1" s="1"/>
  <c r="H62" i="1" l="1"/>
  <c r="I62" i="1" s="1"/>
  <c r="H50" i="1"/>
  <c r="I50" i="1" s="1"/>
  <c r="H38" i="1"/>
  <c r="I38" i="1" s="1"/>
  <c r="H30" i="1"/>
  <c r="I30" i="1" s="1"/>
  <c r="H21" i="1"/>
  <c r="I21" i="1" s="1"/>
  <c r="H74" i="1"/>
  <c r="I74" i="1" s="1"/>
  <c r="H70" i="1"/>
  <c r="I70" i="1" s="1"/>
  <c r="H58" i="1"/>
  <c r="I58" i="1" s="1"/>
  <c r="H42" i="1"/>
  <c r="I42" i="1" s="1"/>
  <c r="H34" i="1"/>
  <c r="I34" i="1" s="1"/>
  <c r="H77" i="1"/>
  <c r="I77" i="1" s="1"/>
  <c r="H73" i="1"/>
  <c r="I73" i="1" s="1"/>
  <c r="H65" i="1"/>
  <c r="I65" i="1" s="1"/>
  <c r="H57" i="1"/>
  <c r="I57" i="1" s="1"/>
  <c r="H49" i="1"/>
  <c r="I49" i="1" s="1"/>
  <c r="H37" i="1"/>
  <c r="I37" i="1" s="1"/>
  <c r="H29" i="1"/>
  <c r="I29" i="1" s="1"/>
  <c r="H25" i="1"/>
  <c r="I25" i="1" s="1"/>
  <c r="H76" i="1"/>
  <c r="I76" i="1" s="1"/>
  <c r="H72" i="1"/>
  <c r="I72" i="1" s="1"/>
  <c r="H68" i="1"/>
  <c r="I68" i="1" s="1"/>
  <c r="H64" i="1"/>
  <c r="I64" i="1" s="1"/>
  <c r="H60" i="1"/>
  <c r="I60" i="1" s="1"/>
  <c r="H56" i="1"/>
  <c r="I56" i="1" s="1"/>
  <c r="H52" i="1"/>
  <c r="I52" i="1" s="1"/>
  <c r="H48" i="1"/>
  <c r="I48" i="1" s="1"/>
  <c r="H44" i="1"/>
  <c r="I44" i="1" s="1"/>
  <c r="H40" i="1"/>
  <c r="I40" i="1" s="1"/>
  <c r="H36" i="1"/>
  <c r="I36" i="1" s="1"/>
  <c r="H32" i="1"/>
  <c r="I32" i="1" s="1"/>
  <c r="H28" i="1"/>
  <c r="I28" i="1" s="1"/>
  <c r="H24" i="1"/>
  <c r="I24" i="1" s="1"/>
  <c r="H19" i="1"/>
  <c r="I19" i="1" s="1"/>
  <c r="H66" i="1"/>
  <c r="I66" i="1" s="1"/>
  <c r="H54" i="1"/>
  <c r="I54" i="1" s="1"/>
  <c r="H46" i="1"/>
  <c r="I46" i="1" s="1"/>
  <c r="H26" i="1"/>
  <c r="I26" i="1" s="1"/>
  <c r="H69" i="1"/>
  <c r="I69" i="1" s="1"/>
  <c r="H61" i="1"/>
  <c r="I61" i="1" s="1"/>
  <c r="H53" i="1"/>
  <c r="I53" i="1" s="1"/>
  <c r="H45" i="1"/>
  <c r="I45" i="1" s="1"/>
  <c r="H41" i="1"/>
  <c r="I41" i="1" s="1"/>
  <c r="H33" i="1"/>
  <c r="I33" i="1" s="1"/>
  <c r="H20" i="1"/>
  <c r="I20" i="1" s="1"/>
  <c r="H75" i="1"/>
  <c r="I75" i="1" s="1"/>
  <c r="H71" i="1"/>
  <c r="I71" i="1" s="1"/>
  <c r="H67" i="1"/>
  <c r="I67" i="1" s="1"/>
  <c r="H63" i="1"/>
  <c r="I63" i="1" s="1"/>
  <c r="H59" i="1"/>
  <c r="I59" i="1" s="1"/>
  <c r="H55" i="1"/>
  <c r="I55" i="1" s="1"/>
  <c r="H51" i="1"/>
  <c r="I51" i="1" s="1"/>
  <c r="H47" i="1"/>
  <c r="I47" i="1" s="1"/>
  <c r="H43" i="1"/>
  <c r="I43" i="1" s="1"/>
  <c r="H39" i="1"/>
  <c r="I39" i="1" s="1"/>
  <c r="H35" i="1"/>
  <c r="I35" i="1" s="1"/>
  <c r="H31" i="1"/>
  <c r="I31" i="1" s="1"/>
  <c r="H27" i="1"/>
  <c r="I27" i="1" s="1"/>
  <c r="H23" i="1"/>
  <c r="I23" i="1" s="1"/>
  <c r="B8" i="1" l="1"/>
  <c r="B9" i="1" s="1"/>
  <c r="C21" i="1" s="1"/>
  <c r="D21" i="1" s="1"/>
  <c r="D30" i="1" l="1"/>
  <c r="E30" i="1" s="1"/>
  <c r="B10" i="1"/>
  <c r="D25" i="1" s="1"/>
  <c r="D118" i="1"/>
  <c r="E118" i="1" s="1"/>
  <c r="D120" i="1"/>
  <c r="E120" i="1" s="1"/>
  <c r="D65" i="1"/>
  <c r="E65" i="1" s="1"/>
  <c r="D41" i="1"/>
  <c r="E41" i="1" s="1"/>
  <c r="D92" i="1"/>
  <c r="E92" i="1" s="1"/>
  <c r="D119" i="1"/>
  <c r="E119" i="1" s="1"/>
  <c r="D76" i="1"/>
  <c r="E76" i="1" s="1"/>
  <c r="D121" i="1"/>
  <c r="E121" i="1" s="1"/>
  <c r="D94" i="1"/>
  <c r="E94" i="1" s="1"/>
  <c r="D62" i="1"/>
  <c r="E62" i="1" s="1"/>
  <c r="D112" i="1"/>
  <c r="E112" i="1" s="1"/>
  <c r="D96" i="1"/>
  <c r="E96" i="1" s="1"/>
  <c r="D80" i="1"/>
  <c r="E80" i="1" s="1"/>
  <c r="D64" i="1"/>
  <c r="E64" i="1" s="1"/>
  <c r="D48" i="1"/>
  <c r="E48" i="1" s="1"/>
  <c r="D32" i="1"/>
  <c r="E32" i="1" s="1"/>
  <c r="D73" i="1"/>
  <c r="E73" i="1" s="1"/>
  <c r="D110" i="1"/>
  <c r="E110" i="1" s="1"/>
  <c r="D70" i="1"/>
  <c r="E70" i="1" s="1"/>
  <c r="D35" i="1"/>
  <c r="E35" i="1" s="1"/>
  <c r="D103" i="1"/>
  <c r="E103" i="1" s="1"/>
  <c r="D87" i="1"/>
  <c r="E87" i="1" s="1"/>
  <c r="D71" i="1"/>
  <c r="E71" i="1" s="1"/>
  <c r="D55" i="1"/>
  <c r="E55" i="1" s="1"/>
  <c r="D39" i="1"/>
  <c r="E39" i="1" s="1"/>
  <c r="D34" i="1"/>
  <c r="E34" i="1" s="1"/>
  <c r="D116" i="1"/>
  <c r="E116" i="1" s="1"/>
  <c r="D33" i="1"/>
  <c r="E33" i="1" s="1"/>
  <c r="D100" i="1"/>
  <c r="E100" i="1" s="1"/>
  <c r="D107" i="1"/>
  <c r="E107" i="1" s="1"/>
  <c r="D104" i="1"/>
  <c r="E104" i="1" s="1"/>
  <c r="D72" i="1"/>
  <c r="E72" i="1" s="1"/>
  <c r="D40" i="1"/>
  <c r="E40" i="1" s="1"/>
  <c r="D123" i="1"/>
  <c r="E123" i="1" s="1"/>
  <c r="D51" i="1"/>
  <c r="E51" i="1" s="1"/>
  <c r="D95" i="1"/>
  <c r="E95" i="1" s="1"/>
  <c r="D63" i="1"/>
  <c r="E63" i="1" s="1"/>
  <c r="D31" i="1"/>
  <c r="E31" i="1" s="1"/>
  <c r="D44" i="1"/>
  <c r="E44" i="1" s="1"/>
  <c r="D57" i="1"/>
  <c r="E57" i="1" s="1"/>
  <c r="D125" i="1"/>
  <c r="E125" i="1" s="1"/>
  <c r="D67" i="1"/>
  <c r="E67" i="1" s="1"/>
  <c r="D85" i="1"/>
  <c r="E85" i="1" s="1"/>
  <c r="D53" i="1"/>
  <c r="E53" i="1" s="1"/>
  <c r="D37" i="1"/>
  <c r="E37" i="1" s="1"/>
  <c r="D75" i="1"/>
  <c r="E75" i="1" s="1"/>
  <c r="D106" i="1"/>
  <c r="E106" i="1" s="1"/>
  <c r="D58" i="1"/>
  <c r="E58" i="1" s="1"/>
  <c r="D128" i="1"/>
  <c r="E128" i="1" s="1"/>
  <c r="D124" i="1"/>
  <c r="E124" i="1" s="1"/>
  <c r="D60" i="1"/>
  <c r="E60" i="1" s="1"/>
  <c r="D36" i="1"/>
  <c r="E36" i="1" s="1"/>
  <c r="D81" i="1"/>
  <c r="E81" i="1" s="1"/>
  <c r="D91" i="1"/>
  <c r="E91" i="1" s="1"/>
  <c r="D52" i="1"/>
  <c r="E52" i="1" s="1"/>
  <c r="D117" i="1"/>
  <c r="E117" i="1" s="1"/>
  <c r="D83" i="1"/>
  <c r="E83" i="1" s="1"/>
  <c r="D54" i="1"/>
  <c r="E54" i="1" s="1"/>
  <c r="D109" i="1"/>
  <c r="E109" i="1" s="1"/>
  <c r="D93" i="1"/>
  <c r="E93" i="1" s="1"/>
  <c r="D77" i="1"/>
  <c r="E77" i="1" s="1"/>
  <c r="D61" i="1"/>
  <c r="E61" i="1" s="1"/>
  <c r="D45" i="1"/>
  <c r="E45" i="1" s="1"/>
  <c r="D108" i="1"/>
  <c r="E108" i="1" s="1"/>
  <c r="D127" i="1"/>
  <c r="E127" i="1" s="1"/>
  <c r="D99" i="1"/>
  <c r="E99" i="1" s="1"/>
  <c r="D59" i="1"/>
  <c r="E59" i="1" s="1"/>
  <c r="D114" i="1"/>
  <c r="E114" i="1" s="1"/>
  <c r="D98" i="1"/>
  <c r="E98" i="1" s="1"/>
  <c r="D82" i="1"/>
  <c r="E82" i="1" s="1"/>
  <c r="D66" i="1"/>
  <c r="E66" i="1" s="1"/>
  <c r="D50" i="1"/>
  <c r="E50" i="1" s="1"/>
  <c r="D122" i="1"/>
  <c r="E122" i="1" s="1"/>
  <c r="D49" i="1"/>
  <c r="E49" i="1" s="1"/>
  <c r="D68" i="1"/>
  <c r="E68" i="1" s="1"/>
  <c r="D129" i="1"/>
  <c r="E129" i="1" s="1"/>
  <c r="D43" i="1"/>
  <c r="E43" i="1" s="1"/>
  <c r="D88" i="1"/>
  <c r="E88" i="1" s="1"/>
  <c r="D56" i="1"/>
  <c r="E56" i="1" s="1"/>
  <c r="D97" i="1"/>
  <c r="E97" i="1" s="1"/>
  <c r="D86" i="1"/>
  <c r="E86" i="1" s="1"/>
  <c r="D111" i="1"/>
  <c r="E111" i="1" s="1"/>
  <c r="D79" i="1"/>
  <c r="E79" i="1" s="1"/>
  <c r="D47" i="1"/>
  <c r="E47" i="1" s="1"/>
  <c r="D113" i="1"/>
  <c r="E113" i="1" s="1"/>
  <c r="D105" i="1"/>
  <c r="E105" i="1" s="1"/>
  <c r="D89" i="1"/>
  <c r="E89" i="1" s="1"/>
  <c r="D102" i="1"/>
  <c r="E102" i="1" s="1"/>
  <c r="D101" i="1"/>
  <c r="E101" i="1" s="1"/>
  <c r="D69" i="1"/>
  <c r="E69" i="1" s="1"/>
  <c r="D84" i="1"/>
  <c r="E84" i="1" s="1"/>
  <c r="D46" i="1"/>
  <c r="E46" i="1" s="1"/>
  <c r="D90" i="1"/>
  <c r="E90" i="1" s="1"/>
  <c r="D42" i="1"/>
  <c r="E42" i="1" s="1"/>
  <c r="D78" i="1"/>
  <c r="E78" i="1" s="1"/>
  <c r="D126" i="1"/>
  <c r="E126" i="1" s="1"/>
  <c r="D38" i="1"/>
  <c r="E38" i="1" s="1"/>
  <c r="D115" i="1"/>
  <c r="E115" i="1" s="1"/>
  <c r="D74" i="1"/>
  <c r="E74" i="1" s="1"/>
</calcChain>
</file>

<file path=xl/sharedStrings.xml><?xml version="1.0" encoding="utf-8"?>
<sst xmlns="http://schemas.openxmlformats.org/spreadsheetml/2006/main" count="52" uniqueCount="45">
  <si>
    <t>Diameter of circular striped stimuli (mm)</t>
  </si>
  <si>
    <t>Radius of striped stimuli (mm)</t>
  </si>
  <si>
    <t>Circumference (mm)</t>
  </si>
  <si>
    <t>Width of one degree (mm)</t>
  </si>
  <si>
    <t>Width of single stripe (mm)</t>
  </si>
  <si>
    <t>Stripe Pair Width (degrees)</t>
  </si>
  <si>
    <t>Stripe width (degrees)</t>
  </si>
  <si>
    <t>Width of black and white stripe pair (mm)</t>
  </si>
  <si>
    <t>Cycles/degree of stimulus</t>
  </si>
  <si>
    <t>(2) Calculate width, given desired CPD</t>
  </si>
  <si>
    <t>OR</t>
  </si>
  <si>
    <t>(3) Calculate CPD, given stripe width</t>
  </si>
  <si>
    <t>(4) Calculate table of many stripe widths</t>
  </si>
  <si>
    <t>(2) Given desired CPD, calculate stripe width</t>
  </si>
  <si>
    <t>Enter CPD:</t>
  </si>
  <si>
    <t>CPD</t>
  </si>
  <si>
    <t>THEN, See Below to either:</t>
  </si>
  <si>
    <t>Cells to be filled in by user</t>
  </si>
  <si>
    <t>At certain high spatial frequencies, the native resolution of the printer</t>
  </si>
  <si>
    <t xml:space="preserve">can present challenges to printing stimuli. In those cases, stimuli </t>
  </si>
  <si>
    <t>dots per mm</t>
  </si>
  <si>
    <t>Printer native resolution (dots per inch, dpi)</t>
  </si>
  <si>
    <t>size of a single dot in mm</t>
  </si>
  <si>
    <t>Multiple</t>
  </si>
  <si>
    <t>should be printed that represent whole number multiples of the number of</t>
  </si>
  <si>
    <t>mm/dot the printer can produce. Use the table below to calculate stripe widths</t>
  </si>
  <si>
    <t>… and so on</t>
  </si>
  <si>
    <t>Continue to fill in this column with</t>
  </si>
  <si>
    <t>higher numbers as desired</t>
  </si>
  <si>
    <t xml:space="preserve">…and so on. Continue to fill in this column with </t>
  </si>
  <si>
    <t>(1) Fill in stimulus parameters</t>
  </si>
  <si>
    <t>KEY TO SPREADSHEET COLORS</t>
  </si>
  <si>
    <t>Accounting for printer resolution</t>
  </si>
  <si>
    <t>table at left to pick stripe widths close to the desired cycles per degree.</t>
  </si>
  <si>
    <t xml:space="preserve">that are whole number multiples of dot size in mm, and compare them to the </t>
  </si>
  <si>
    <t>ONE STRIPE PAIR = ONE CYCLE</t>
  </si>
  <si>
    <t xml:space="preserve">IMPORTANT: </t>
  </si>
  <si>
    <t>To do so, you MUST have the diameter of the drum on which the striped stimuli will be displayed</t>
  </si>
  <si>
    <t>Use this spreadsheet to calculate the widths of cycles (one stripe pair = one cycle) for use on optomotor stimuli.</t>
  </si>
  <si>
    <t>Cells that are automatically filled</t>
  </si>
  <si>
    <t>CPD=cycles/degree</t>
  </si>
  <si>
    <t>AND</t>
  </si>
  <si>
    <t>Width of stripe pair (mm)</t>
  </si>
  <si>
    <t>Enter width of single stripe (mm)</t>
  </si>
  <si>
    <r>
      <t>Width of</t>
    </r>
    <r>
      <rPr>
        <b/>
        <sz val="12"/>
        <color theme="1"/>
        <rFont val="Calibri"/>
        <family val="2"/>
        <scheme val="minor"/>
      </rPr>
      <t xml:space="preserve"> single</t>
    </r>
    <r>
      <rPr>
        <sz val="12"/>
        <color theme="1"/>
        <rFont val="Calibri"/>
        <family val="2"/>
        <scheme val="minor"/>
      </rPr>
      <t xml:space="preserve"> stripe (mm)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</si>
</sst>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BE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wrapText="1"/>
    </xf>
    <xf numFmtId="0" fontId="0" fillId="4" borderId="0" xfId="0" applyFill="1"/>
    <xf numFmtId="2" fontId="0" fillId="4" borderId="0" xfId="0" applyNumberFormat="1" applyFill="1"/>
    <xf numFmtId="0" fontId="1" fillId="4" borderId="0" xfId="0" applyFont="1" applyFill="1"/>
    <xf numFmtId="0" fontId="0" fillId="5" borderId="0" xfId="0" applyFill="1"/>
    <xf numFmtId="2" fontId="0" fillId="5" borderId="0" xfId="0" applyNumberForma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5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EDA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63E3-904B-BF42-87BF-6BBE63F1E492}">
  <dimension ref="A1:O132"/>
  <sheetViews>
    <sheetView tabSelected="1" topLeftCell="A19" workbookViewId="0">
      <selection activeCell="I17" sqref="I17"/>
    </sheetView>
  </sheetViews>
  <sheetFormatPr baseColWidth="10" defaultRowHeight="16" x14ac:dyDescent="0.2"/>
  <cols>
    <col min="1" max="1" width="42.83203125" customWidth="1"/>
    <col min="2" max="2" width="29.1640625" customWidth="1"/>
    <col min="3" max="3" width="26.83203125" bestFit="1" customWidth="1"/>
    <col min="4" max="4" width="29.1640625" customWidth="1"/>
    <col min="5" max="5" width="36.33203125" bestFit="1" customWidth="1"/>
    <col min="6" max="6" width="8.5" customWidth="1"/>
    <col min="7" max="7" width="36.6640625" style="7" customWidth="1"/>
    <col min="8" max="8" width="23.83203125" style="7" bestFit="1" customWidth="1"/>
    <col min="9" max="9" width="12.6640625" style="7" customWidth="1"/>
    <col min="10" max="15" width="10.83203125" style="10"/>
    <col min="16" max="16384" width="10.83203125" style="7"/>
  </cols>
  <sheetData>
    <row r="1" spans="1:15" x14ac:dyDescent="0.2">
      <c r="A1" s="6" t="s">
        <v>38</v>
      </c>
      <c r="D1" s="23" t="s">
        <v>36</v>
      </c>
      <c r="E1" s="17" t="s">
        <v>31</v>
      </c>
    </row>
    <row r="2" spans="1:15" x14ac:dyDescent="0.2">
      <c r="A2" s="6" t="s">
        <v>37</v>
      </c>
      <c r="D2" s="23" t="s">
        <v>35</v>
      </c>
      <c r="E2" s="15" t="s">
        <v>17</v>
      </c>
    </row>
    <row r="3" spans="1:15" x14ac:dyDescent="0.2">
      <c r="A3" s="6"/>
      <c r="D3" s="23" t="s">
        <v>41</v>
      </c>
      <c r="E3" s="16" t="s">
        <v>39</v>
      </c>
    </row>
    <row r="4" spans="1:15" ht="17" x14ac:dyDescent="0.2">
      <c r="A4" s="6"/>
      <c r="D4" s="23" t="s">
        <v>40</v>
      </c>
      <c r="E4" s="18" t="s">
        <v>32</v>
      </c>
    </row>
    <row r="5" spans="1:15" x14ac:dyDescent="0.2">
      <c r="A5" s="12"/>
      <c r="B5" s="10"/>
      <c r="C5" s="10"/>
      <c r="D5" s="25"/>
      <c r="E5" s="10"/>
      <c r="F5" s="10"/>
      <c r="G5" s="10"/>
      <c r="H5" s="10"/>
      <c r="I5" s="10"/>
    </row>
    <row r="6" spans="1:15" customFormat="1" x14ac:dyDescent="0.2">
      <c r="A6" s="32" t="s">
        <v>30</v>
      </c>
      <c r="C6" s="24"/>
      <c r="F6" s="7"/>
      <c r="G6" s="13" t="s">
        <v>18</v>
      </c>
      <c r="H6" s="13"/>
      <c r="I6" s="13"/>
      <c r="J6" s="10"/>
      <c r="K6" s="10"/>
      <c r="L6" s="10"/>
      <c r="M6" s="10"/>
      <c r="N6" s="10"/>
      <c r="O6" s="10"/>
    </row>
    <row r="7" spans="1:15" customFormat="1" x14ac:dyDescent="0.2">
      <c r="A7" s="1" t="s">
        <v>0</v>
      </c>
      <c r="B7" s="4">
        <v>342</v>
      </c>
      <c r="C7" s="24"/>
      <c r="D7" s="8"/>
      <c r="F7" s="7"/>
      <c r="G7" s="13" t="s">
        <v>19</v>
      </c>
      <c r="H7" s="13"/>
      <c r="I7" s="13"/>
      <c r="J7" s="10"/>
      <c r="K7" s="10"/>
      <c r="L7" s="10"/>
      <c r="M7" s="10"/>
      <c r="N7" s="10"/>
      <c r="O7" s="10"/>
    </row>
    <row r="8" spans="1:15" customFormat="1" x14ac:dyDescent="0.2">
      <c r="A8" s="2" t="s">
        <v>1</v>
      </c>
      <c r="B8" s="5">
        <f>B7/2</f>
        <v>171</v>
      </c>
      <c r="D8" s="8"/>
      <c r="G8" s="13" t="s">
        <v>24</v>
      </c>
      <c r="H8" s="13"/>
      <c r="I8" s="13"/>
      <c r="J8" s="10"/>
      <c r="K8" s="10"/>
      <c r="L8" s="10"/>
      <c r="M8" s="10"/>
      <c r="N8" s="10"/>
      <c r="O8" s="10"/>
    </row>
    <row r="9" spans="1:15" customFormat="1" x14ac:dyDescent="0.2">
      <c r="A9" s="2" t="s">
        <v>2</v>
      </c>
      <c r="B9" s="5">
        <f>2*PI()*B8</f>
        <v>1074.4246875277092</v>
      </c>
      <c r="D9" s="30"/>
      <c r="G9" s="13" t="s">
        <v>25</v>
      </c>
      <c r="H9" s="13"/>
      <c r="I9" s="13"/>
      <c r="J9" s="10"/>
      <c r="K9" s="10"/>
      <c r="L9" s="10"/>
      <c r="M9" s="10"/>
      <c r="N9" s="10"/>
      <c r="O9" s="10"/>
    </row>
    <row r="10" spans="1:15" customFormat="1" x14ac:dyDescent="0.2">
      <c r="A10" s="2" t="s">
        <v>3</v>
      </c>
      <c r="B10" s="5">
        <f>B9/360</f>
        <v>2.9845130209103035</v>
      </c>
      <c r="D10" s="8"/>
      <c r="E10" s="3"/>
      <c r="F10" s="3"/>
      <c r="G10" s="14" t="s">
        <v>34</v>
      </c>
      <c r="H10" s="13"/>
      <c r="I10" s="13"/>
      <c r="J10" s="10"/>
      <c r="K10" s="10"/>
      <c r="L10" s="10"/>
      <c r="M10" s="10"/>
      <c r="N10" s="10"/>
      <c r="O10" s="10"/>
    </row>
    <row r="11" spans="1:15" customFormat="1" x14ac:dyDescent="0.2">
      <c r="A11" s="10"/>
      <c r="B11" s="11"/>
      <c r="C11" s="10"/>
      <c r="D11" s="10"/>
      <c r="E11" s="10"/>
      <c r="F11" s="10"/>
      <c r="G11" s="14" t="s">
        <v>33</v>
      </c>
      <c r="H11" s="13"/>
      <c r="I11" s="13"/>
      <c r="J11" s="10"/>
      <c r="K11" s="10"/>
      <c r="L11" s="10"/>
      <c r="M11" s="10"/>
      <c r="N11" s="10"/>
      <c r="O11" s="10"/>
    </row>
    <row r="12" spans="1:15" customFormat="1" x14ac:dyDescent="0.2">
      <c r="A12" s="24" t="s">
        <v>16</v>
      </c>
      <c r="B12" s="3"/>
      <c r="D12" s="24"/>
      <c r="G12" s="14"/>
      <c r="H12" s="13"/>
      <c r="I12" s="13"/>
      <c r="J12" s="10"/>
      <c r="K12" s="10"/>
      <c r="L12" s="10"/>
      <c r="M12" s="10"/>
      <c r="N12" s="10"/>
      <c r="O12" s="10"/>
    </row>
    <row r="13" spans="1:15" customFormat="1" x14ac:dyDescent="0.2">
      <c r="A13" s="6" t="s">
        <v>9</v>
      </c>
      <c r="B13" s="3"/>
      <c r="D13" s="24"/>
      <c r="G13" s="1" t="s">
        <v>21</v>
      </c>
      <c r="H13" s="1">
        <v>1200</v>
      </c>
      <c r="I13" s="13"/>
      <c r="J13" s="10"/>
      <c r="K13" s="10"/>
      <c r="L13" s="10"/>
      <c r="M13" s="10"/>
      <c r="N13" s="10"/>
      <c r="O13" s="10"/>
    </row>
    <row r="14" spans="1:15" customFormat="1" x14ac:dyDescent="0.2">
      <c r="A14" s="31" t="s">
        <v>10</v>
      </c>
      <c r="B14" s="3"/>
      <c r="G14" s="2" t="s">
        <v>20</v>
      </c>
      <c r="H14" s="5">
        <f>H13/25.4</f>
        <v>47.244094488188978</v>
      </c>
      <c r="I14" s="13"/>
      <c r="J14" s="10"/>
      <c r="K14" s="10"/>
      <c r="L14" s="10"/>
      <c r="M14" s="10"/>
      <c r="N14" s="10"/>
      <c r="O14" s="10"/>
    </row>
    <row r="15" spans="1:15" customFormat="1" x14ac:dyDescent="0.2">
      <c r="A15" s="6" t="s">
        <v>11</v>
      </c>
      <c r="B15" s="3"/>
      <c r="G15" s="2" t="s">
        <v>22</v>
      </c>
      <c r="H15" s="34">
        <f>ROUND(1/H14,3)</f>
        <v>2.1000000000000001E-2</v>
      </c>
      <c r="I15" s="13"/>
      <c r="J15" s="10"/>
      <c r="K15" s="10"/>
      <c r="L15" s="10"/>
      <c r="M15" s="10"/>
      <c r="N15" s="10"/>
      <c r="O15" s="10"/>
    </row>
    <row r="16" spans="1:15" customFormat="1" x14ac:dyDescent="0.2">
      <c r="A16" s="31" t="s">
        <v>10</v>
      </c>
      <c r="B16" s="3"/>
      <c r="G16" s="13"/>
      <c r="H16" s="13"/>
      <c r="I16" s="13"/>
      <c r="J16" s="10"/>
      <c r="K16" s="10"/>
      <c r="L16" s="10"/>
      <c r="M16" s="10"/>
      <c r="N16" s="10"/>
      <c r="O16" s="10"/>
    </row>
    <row r="17" spans="1:15" customFormat="1" x14ac:dyDescent="0.2">
      <c r="A17" s="6" t="s">
        <v>12</v>
      </c>
      <c r="B17" s="3"/>
      <c r="G17" s="19" t="s">
        <v>23</v>
      </c>
      <c r="H17" s="19" t="s">
        <v>44</v>
      </c>
      <c r="I17" s="19" t="s">
        <v>15</v>
      </c>
      <c r="J17" s="10"/>
      <c r="K17" s="10"/>
      <c r="L17" s="10"/>
      <c r="M17" s="10"/>
      <c r="N17" s="10"/>
      <c r="O17" s="10"/>
    </row>
    <row r="18" spans="1:15" customFormat="1" x14ac:dyDescent="0.2">
      <c r="A18" s="12"/>
      <c r="B18" s="11"/>
      <c r="C18" s="10"/>
      <c r="D18" s="10"/>
      <c r="E18" s="10"/>
      <c r="F18" s="10"/>
      <c r="G18" s="13">
        <v>1</v>
      </c>
      <c r="H18" s="33">
        <f t="shared" ref="H18:H49" si="0">$H$15*G18</f>
        <v>2.1000000000000001E-2</v>
      </c>
      <c r="I18" s="14">
        <f>$B$10/(H18*2)</f>
        <v>71.059833831197693</v>
      </c>
      <c r="J18" s="10"/>
      <c r="K18" s="10"/>
      <c r="L18" s="10"/>
      <c r="M18" s="10"/>
      <c r="N18" s="10"/>
      <c r="O18" s="10"/>
    </row>
    <row r="19" spans="1:15" customFormat="1" x14ac:dyDescent="0.2">
      <c r="A19" s="10"/>
      <c r="B19" s="11"/>
      <c r="C19" s="10"/>
      <c r="D19" s="10"/>
      <c r="E19" s="10"/>
      <c r="F19" s="10"/>
      <c r="G19" s="13">
        <v>2</v>
      </c>
      <c r="H19" s="33">
        <f t="shared" si="0"/>
        <v>4.2000000000000003E-2</v>
      </c>
      <c r="I19" s="14">
        <f t="shared" ref="I19:I80" si="1">$B$10/(H19*2)</f>
        <v>35.529916915598847</v>
      </c>
      <c r="J19" s="10"/>
      <c r="K19" s="10"/>
      <c r="L19" s="10"/>
      <c r="M19" s="10"/>
      <c r="N19" s="10"/>
      <c r="O19" s="10"/>
    </row>
    <row r="20" spans="1:15" customFormat="1" ht="17" x14ac:dyDescent="0.2">
      <c r="A20" s="9" t="s">
        <v>13</v>
      </c>
      <c r="B20" s="20" t="s">
        <v>14</v>
      </c>
      <c r="C20" s="29" t="s">
        <v>4</v>
      </c>
      <c r="D20" s="29" t="s">
        <v>42</v>
      </c>
      <c r="G20" s="13">
        <v>3</v>
      </c>
      <c r="H20" s="33">
        <f t="shared" si="0"/>
        <v>6.3E-2</v>
      </c>
      <c r="I20" s="14">
        <f t="shared" si="1"/>
        <v>23.6866112770659</v>
      </c>
      <c r="J20" s="10"/>
      <c r="K20" s="10"/>
      <c r="L20" s="10"/>
      <c r="M20" s="10"/>
      <c r="N20" s="10"/>
      <c r="O20" s="10"/>
    </row>
    <row r="21" spans="1:15" customFormat="1" x14ac:dyDescent="0.2">
      <c r="A21" s="7"/>
      <c r="B21" s="22">
        <v>1</v>
      </c>
      <c r="C21" s="26">
        <f>$B$9/(360/((1/B21)/2))</f>
        <v>1.4922565104551517</v>
      </c>
      <c r="D21" s="26">
        <f>C21*2</f>
        <v>2.9845130209103035</v>
      </c>
      <c r="G21" s="13">
        <v>4</v>
      </c>
      <c r="H21" s="33">
        <f t="shared" si="0"/>
        <v>8.4000000000000005E-2</v>
      </c>
      <c r="I21" s="14">
        <f t="shared" si="1"/>
        <v>17.764958457799423</v>
      </c>
      <c r="J21" s="10"/>
      <c r="K21" s="10"/>
      <c r="L21" s="10"/>
      <c r="M21" s="10"/>
      <c r="N21" s="10"/>
      <c r="O21" s="10"/>
    </row>
    <row r="22" spans="1:15" customFormat="1" x14ac:dyDescent="0.2">
      <c r="A22" s="10"/>
      <c r="B22" s="27"/>
      <c r="C22" s="28"/>
      <c r="D22" s="28"/>
      <c r="E22" s="10"/>
      <c r="F22" s="10"/>
      <c r="G22" s="13">
        <v>5</v>
      </c>
      <c r="H22" s="33">
        <f t="shared" si="0"/>
        <v>0.10500000000000001</v>
      </c>
      <c r="I22" s="14">
        <f t="shared" si="1"/>
        <v>14.21196676623954</v>
      </c>
      <c r="J22" s="10"/>
      <c r="K22" s="10"/>
      <c r="L22" s="10"/>
      <c r="M22" s="10"/>
      <c r="N22" s="10"/>
      <c r="O22" s="10"/>
    </row>
    <row r="23" spans="1:15" customFormat="1" x14ac:dyDescent="0.2">
      <c r="A23" s="10"/>
      <c r="B23" s="27"/>
      <c r="C23" s="28"/>
      <c r="D23" s="28"/>
      <c r="E23" s="10"/>
      <c r="F23" s="10"/>
      <c r="G23" s="13">
        <v>6</v>
      </c>
      <c r="H23" s="33">
        <f t="shared" si="0"/>
        <v>0.126</v>
      </c>
      <c r="I23" s="14">
        <f t="shared" si="1"/>
        <v>11.84330563853295</v>
      </c>
      <c r="J23" s="10"/>
      <c r="K23" s="10"/>
      <c r="L23" s="10"/>
      <c r="M23" s="10"/>
      <c r="N23" s="10"/>
      <c r="O23" s="10"/>
    </row>
    <row r="24" spans="1:15" customFormat="1" x14ac:dyDescent="0.2">
      <c r="A24" s="6" t="s">
        <v>11</v>
      </c>
      <c r="B24" s="22" t="s">
        <v>43</v>
      </c>
      <c r="C24" s="29" t="s">
        <v>42</v>
      </c>
      <c r="D24" s="29" t="s">
        <v>15</v>
      </c>
      <c r="G24" s="13">
        <v>7</v>
      </c>
      <c r="H24" s="33">
        <f t="shared" si="0"/>
        <v>0.14700000000000002</v>
      </c>
      <c r="I24" s="14">
        <f t="shared" si="1"/>
        <v>10.151404833028241</v>
      </c>
      <c r="J24" s="10"/>
      <c r="K24" s="10"/>
      <c r="L24" s="10"/>
      <c r="M24" s="10"/>
      <c r="N24" s="10"/>
      <c r="O24" s="10"/>
    </row>
    <row r="25" spans="1:15" customFormat="1" x14ac:dyDescent="0.2">
      <c r="B25" s="22">
        <v>14.92</v>
      </c>
      <c r="C25" s="29">
        <f>B25*2</f>
        <v>29.84</v>
      </c>
      <c r="D25" s="26">
        <f>B10/C25</f>
        <v>0.10001719238975548</v>
      </c>
      <c r="G25" s="13">
        <v>8</v>
      </c>
      <c r="H25" s="33">
        <f t="shared" si="0"/>
        <v>0.16800000000000001</v>
      </c>
      <c r="I25" s="14">
        <f t="shared" si="1"/>
        <v>8.8824792288997116</v>
      </c>
      <c r="J25" s="10"/>
      <c r="K25" s="10"/>
      <c r="L25" s="10"/>
      <c r="M25" s="10"/>
      <c r="N25" s="10"/>
      <c r="O25" s="10"/>
    </row>
    <row r="26" spans="1:15" customFormat="1" x14ac:dyDescent="0.2">
      <c r="A26" s="10"/>
      <c r="B26" s="11"/>
      <c r="C26" s="10"/>
      <c r="D26" s="10"/>
      <c r="E26" s="10"/>
      <c r="F26" s="10"/>
      <c r="G26" s="13">
        <v>9</v>
      </c>
      <c r="H26" s="33">
        <f t="shared" si="0"/>
        <v>0.189</v>
      </c>
      <c r="I26" s="14">
        <f t="shared" si="1"/>
        <v>7.8955370923553003</v>
      </c>
      <c r="J26" s="10"/>
      <c r="K26" s="10"/>
      <c r="L26" s="10"/>
      <c r="M26" s="10"/>
      <c r="N26" s="10"/>
      <c r="O26" s="10"/>
    </row>
    <row r="27" spans="1:15" customFormat="1" x14ac:dyDescent="0.2">
      <c r="A27" s="10"/>
      <c r="B27" s="11"/>
      <c r="C27" s="10"/>
      <c r="D27" s="10"/>
      <c r="E27" s="10"/>
      <c r="F27" s="10"/>
      <c r="G27" s="13">
        <v>10</v>
      </c>
      <c r="H27" s="33">
        <f t="shared" si="0"/>
        <v>0.21000000000000002</v>
      </c>
      <c r="I27" s="14">
        <f t="shared" si="1"/>
        <v>7.1059833831197698</v>
      </c>
      <c r="J27" s="10"/>
      <c r="K27" s="10"/>
      <c r="L27" s="10"/>
      <c r="M27" s="10"/>
      <c r="N27" s="10"/>
      <c r="O27" s="10"/>
    </row>
    <row r="28" spans="1:15" customFormat="1" x14ac:dyDescent="0.2">
      <c r="A28" s="6" t="s">
        <v>12</v>
      </c>
      <c r="G28" s="13">
        <v>11</v>
      </c>
      <c r="H28" s="33">
        <f t="shared" si="0"/>
        <v>0.23100000000000001</v>
      </c>
      <c r="I28" s="14">
        <f t="shared" si="1"/>
        <v>6.4599848937452453</v>
      </c>
      <c r="J28" s="10"/>
      <c r="K28" s="10"/>
      <c r="L28" s="10"/>
      <c r="M28" s="10"/>
      <c r="N28" s="10"/>
      <c r="O28" s="10"/>
    </row>
    <row r="29" spans="1:15" customFormat="1" x14ac:dyDescent="0.2">
      <c r="A29" s="21" t="s">
        <v>8</v>
      </c>
      <c r="B29" s="21" t="s">
        <v>5</v>
      </c>
      <c r="C29" s="21" t="s">
        <v>6</v>
      </c>
      <c r="D29" s="21" t="s">
        <v>4</v>
      </c>
      <c r="E29" s="21" t="s">
        <v>7</v>
      </c>
      <c r="G29" s="13">
        <v>12</v>
      </c>
      <c r="H29" s="33">
        <f t="shared" si="0"/>
        <v>0.252</v>
      </c>
      <c r="I29" s="14">
        <f t="shared" si="1"/>
        <v>5.921652819266475</v>
      </c>
      <c r="J29" s="10"/>
      <c r="K29" s="10"/>
      <c r="L29" s="10"/>
      <c r="M29" s="10"/>
      <c r="N29" s="10"/>
      <c r="O29" s="10"/>
    </row>
    <row r="30" spans="1:15" customFormat="1" x14ac:dyDescent="0.2">
      <c r="A30" s="2">
        <v>0.1</v>
      </c>
      <c r="B30" s="5">
        <f>1/A30</f>
        <v>10</v>
      </c>
      <c r="C30" s="5">
        <f>B30/2</f>
        <v>5</v>
      </c>
      <c r="D30" s="5">
        <f t="shared" ref="D30:D61" si="2">$B$9/(360/C30)</f>
        <v>14.922565104551516</v>
      </c>
      <c r="E30" s="5">
        <f>D30*2</f>
        <v>29.845130209103033</v>
      </c>
      <c r="G30" s="13">
        <v>13</v>
      </c>
      <c r="H30" s="33">
        <f t="shared" si="0"/>
        <v>0.27300000000000002</v>
      </c>
      <c r="I30" s="14">
        <f t="shared" si="1"/>
        <v>5.4661410639382844</v>
      </c>
      <c r="J30" s="10"/>
      <c r="K30" s="10"/>
      <c r="L30" s="10"/>
      <c r="M30" s="10"/>
      <c r="N30" s="10"/>
      <c r="O30" s="10"/>
    </row>
    <row r="31" spans="1:15" customFormat="1" x14ac:dyDescent="0.2">
      <c r="A31" s="2">
        <v>0.2</v>
      </c>
      <c r="B31" s="5">
        <f t="shared" ref="B31:B94" si="3">1/A31</f>
        <v>5</v>
      </c>
      <c r="C31" s="5">
        <f t="shared" ref="C31:C94" si="4">B31/2</f>
        <v>2.5</v>
      </c>
      <c r="D31" s="5">
        <f t="shared" si="2"/>
        <v>7.4612825522757582</v>
      </c>
      <c r="E31" s="5">
        <f t="shared" ref="E31:E94" si="5">D31*2</f>
        <v>14.922565104551516</v>
      </c>
      <c r="G31" s="13">
        <v>14</v>
      </c>
      <c r="H31" s="33">
        <f t="shared" si="0"/>
        <v>0.29400000000000004</v>
      </c>
      <c r="I31" s="14">
        <f t="shared" si="1"/>
        <v>5.0757024165141207</v>
      </c>
      <c r="J31" s="10"/>
      <c r="K31" s="10"/>
      <c r="L31" s="10"/>
      <c r="M31" s="10"/>
      <c r="N31" s="10"/>
      <c r="O31" s="10"/>
    </row>
    <row r="32" spans="1:15" customFormat="1" x14ac:dyDescent="0.2">
      <c r="A32" s="2">
        <v>0.3</v>
      </c>
      <c r="B32" s="5">
        <f t="shared" si="3"/>
        <v>3.3333333333333335</v>
      </c>
      <c r="C32" s="5">
        <f t="shared" si="4"/>
        <v>1.6666666666666667</v>
      </c>
      <c r="D32" s="5">
        <f t="shared" si="2"/>
        <v>4.9741883681838388</v>
      </c>
      <c r="E32" s="5">
        <f t="shared" si="5"/>
        <v>9.9483767363676776</v>
      </c>
      <c r="G32" s="13">
        <v>15</v>
      </c>
      <c r="H32" s="33">
        <f t="shared" si="0"/>
        <v>0.315</v>
      </c>
      <c r="I32" s="14">
        <f t="shared" si="1"/>
        <v>4.7373222554131802</v>
      </c>
      <c r="J32" s="10"/>
      <c r="K32" s="10"/>
      <c r="L32" s="10"/>
      <c r="M32" s="10"/>
      <c r="N32" s="10"/>
      <c r="O32" s="10"/>
    </row>
    <row r="33" spans="1:15" customFormat="1" x14ac:dyDescent="0.2">
      <c r="A33" s="2">
        <v>0.4</v>
      </c>
      <c r="B33" s="5">
        <f t="shared" si="3"/>
        <v>2.5</v>
      </c>
      <c r="C33" s="5">
        <f t="shared" si="4"/>
        <v>1.25</v>
      </c>
      <c r="D33" s="5">
        <f t="shared" si="2"/>
        <v>3.7306412761378791</v>
      </c>
      <c r="E33" s="5">
        <f t="shared" si="5"/>
        <v>7.4612825522757582</v>
      </c>
      <c r="G33" s="13">
        <v>16</v>
      </c>
      <c r="H33" s="33">
        <f t="shared" si="0"/>
        <v>0.33600000000000002</v>
      </c>
      <c r="I33" s="14">
        <f t="shared" si="1"/>
        <v>4.4412396144498558</v>
      </c>
      <c r="J33" s="10"/>
      <c r="K33" s="10"/>
      <c r="L33" s="10"/>
      <c r="M33" s="10"/>
      <c r="N33" s="10"/>
      <c r="O33" s="10"/>
    </row>
    <row r="34" spans="1:15" customFormat="1" x14ac:dyDescent="0.2">
      <c r="A34" s="2">
        <v>0.5</v>
      </c>
      <c r="B34" s="5">
        <f t="shared" si="3"/>
        <v>2</v>
      </c>
      <c r="C34" s="5">
        <f t="shared" si="4"/>
        <v>1</v>
      </c>
      <c r="D34" s="5">
        <f t="shared" si="2"/>
        <v>2.9845130209103035</v>
      </c>
      <c r="E34" s="5">
        <f t="shared" si="5"/>
        <v>5.9690260418206069</v>
      </c>
      <c r="G34" s="13">
        <v>17</v>
      </c>
      <c r="H34" s="33">
        <f t="shared" si="0"/>
        <v>0.35700000000000004</v>
      </c>
      <c r="I34" s="14">
        <f t="shared" si="1"/>
        <v>4.1799902253645698</v>
      </c>
      <c r="J34" s="10"/>
      <c r="K34" s="10"/>
      <c r="L34" s="10"/>
      <c r="M34" s="10"/>
      <c r="N34" s="10"/>
      <c r="O34" s="10"/>
    </row>
    <row r="35" spans="1:15" customFormat="1" x14ac:dyDescent="0.2">
      <c r="A35" s="2">
        <v>0.6</v>
      </c>
      <c r="B35" s="5">
        <f t="shared" si="3"/>
        <v>1.6666666666666667</v>
      </c>
      <c r="C35" s="5">
        <f t="shared" si="4"/>
        <v>0.83333333333333337</v>
      </c>
      <c r="D35" s="5">
        <f t="shared" si="2"/>
        <v>2.4870941840919194</v>
      </c>
      <c r="E35" s="5">
        <f t="shared" si="5"/>
        <v>4.9741883681838388</v>
      </c>
      <c r="G35" s="13">
        <v>18</v>
      </c>
      <c r="H35" s="33">
        <f t="shared" si="0"/>
        <v>0.378</v>
      </c>
      <c r="I35" s="14">
        <f t="shared" si="1"/>
        <v>3.9477685461776502</v>
      </c>
      <c r="J35" s="10"/>
      <c r="K35" s="10"/>
      <c r="L35" s="10"/>
      <c r="M35" s="10"/>
      <c r="N35" s="10"/>
      <c r="O35" s="10"/>
    </row>
    <row r="36" spans="1:15" customFormat="1" x14ac:dyDescent="0.2">
      <c r="A36" s="2">
        <v>0.7</v>
      </c>
      <c r="B36" s="5">
        <f t="shared" si="3"/>
        <v>1.4285714285714286</v>
      </c>
      <c r="C36" s="5">
        <f t="shared" si="4"/>
        <v>0.7142857142857143</v>
      </c>
      <c r="D36" s="5">
        <f t="shared" si="2"/>
        <v>2.131795014935931</v>
      </c>
      <c r="E36" s="5">
        <f t="shared" si="5"/>
        <v>4.2635900298718621</v>
      </c>
      <c r="G36" s="13">
        <v>19</v>
      </c>
      <c r="H36" s="33">
        <f t="shared" si="0"/>
        <v>0.39900000000000002</v>
      </c>
      <c r="I36" s="14">
        <f t="shared" si="1"/>
        <v>3.7399912542735629</v>
      </c>
      <c r="J36" s="10"/>
      <c r="K36" s="10"/>
      <c r="L36" s="10"/>
      <c r="M36" s="10"/>
      <c r="N36" s="10"/>
      <c r="O36" s="10"/>
    </row>
    <row r="37" spans="1:15" customFormat="1" x14ac:dyDescent="0.2">
      <c r="A37" s="2">
        <v>0.8</v>
      </c>
      <c r="B37" s="5">
        <f t="shared" si="3"/>
        <v>1.25</v>
      </c>
      <c r="C37" s="5">
        <f t="shared" si="4"/>
        <v>0.625</v>
      </c>
      <c r="D37" s="5">
        <f t="shared" si="2"/>
        <v>1.8653206380689396</v>
      </c>
      <c r="E37" s="5">
        <f t="shared" si="5"/>
        <v>3.7306412761378791</v>
      </c>
      <c r="G37" s="13">
        <v>20</v>
      </c>
      <c r="H37" s="33">
        <f t="shared" si="0"/>
        <v>0.42000000000000004</v>
      </c>
      <c r="I37" s="14">
        <f t="shared" si="1"/>
        <v>3.5529916915598849</v>
      </c>
      <c r="J37" s="10"/>
      <c r="K37" s="10"/>
      <c r="L37" s="10"/>
      <c r="M37" s="10"/>
      <c r="N37" s="10"/>
      <c r="O37" s="10"/>
    </row>
    <row r="38" spans="1:15" customFormat="1" x14ac:dyDescent="0.2">
      <c r="A38" s="2">
        <v>0.9</v>
      </c>
      <c r="B38" s="5">
        <f t="shared" si="3"/>
        <v>1.1111111111111112</v>
      </c>
      <c r="C38" s="5">
        <f t="shared" si="4"/>
        <v>0.55555555555555558</v>
      </c>
      <c r="D38" s="5">
        <f t="shared" si="2"/>
        <v>1.6580627893946129</v>
      </c>
      <c r="E38" s="5">
        <f t="shared" si="5"/>
        <v>3.3161255787892259</v>
      </c>
      <c r="G38" s="13">
        <v>21</v>
      </c>
      <c r="H38" s="33">
        <f t="shared" si="0"/>
        <v>0.441</v>
      </c>
      <c r="I38" s="14">
        <f t="shared" si="1"/>
        <v>3.3838016110094142</v>
      </c>
      <c r="J38" s="10"/>
      <c r="K38" s="10"/>
      <c r="L38" s="10"/>
      <c r="M38" s="10"/>
      <c r="N38" s="10"/>
      <c r="O38" s="10"/>
    </row>
    <row r="39" spans="1:15" customFormat="1" x14ac:dyDescent="0.2">
      <c r="A39" s="2">
        <v>1</v>
      </c>
      <c r="B39" s="5">
        <f t="shared" si="3"/>
        <v>1</v>
      </c>
      <c r="C39" s="5">
        <f t="shared" si="4"/>
        <v>0.5</v>
      </c>
      <c r="D39" s="5">
        <f t="shared" si="2"/>
        <v>1.4922565104551517</v>
      </c>
      <c r="E39" s="5">
        <f t="shared" si="5"/>
        <v>2.9845130209103035</v>
      </c>
      <c r="G39" s="13">
        <v>22</v>
      </c>
      <c r="H39" s="33">
        <f t="shared" si="0"/>
        <v>0.46200000000000002</v>
      </c>
      <c r="I39" s="14">
        <f t="shared" si="1"/>
        <v>3.2299924468726227</v>
      </c>
      <c r="J39" s="10"/>
      <c r="K39" s="10"/>
      <c r="L39" s="10"/>
      <c r="M39" s="10"/>
      <c r="N39" s="10"/>
      <c r="O39" s="10"/>
    </row>
    <row r="40" spans="1:15" customFormat="1" x14ac:dyDescent="0.2">
      <c r="A40" s="2">
        <v>1.1000000000000001</v>
      </c>
      <c r="B40" s="5">
        <f t="shared" si="3"/>
        <v>0.90909090909090906</v>
      </c>
      <c r="C40" s="5">
        <f t="shared" si="4"/>
        <v>0.45454545454545453</v>
      </c>
      <c r="D40" s="5">
        <f t="shared" si="2"/>
        <v>1.3565968276865015</v>
      </c>
      <c r="E40" s="5">
        <f t="shared" si="5"/>
        <v>2.7131936553730029</v>
      </c>
      <c r="G40" s="13">
        <v>23</v>
      </c>
      <c r="H40" s="33">
        <f t="shared" si="0"/>
        <v>0.48300000000000004</v>
      </c>
      <c r="I40" s="14">
        <f t="shared" si="1"/>
        <v>3.0895579926607692</v>
      </c>
      <c r="J40" s="10"/>
      <c r="K40" s="10"/>
      <c r="L40" s="10"/>
      <c r="M40" s="10"/>
      <c r="N40" s="10"/>
      <c r="O40" s="10"/>
    </row>
    <row r="41" spans="1:15" customFormat="1" x14ac:dyDescent="0.2">
      <c r="A41" s="2">
        <v>1.2</v>
      </c>
      <c r="B41" s="5">
        <f t="shared" si="3"/>
        <v>0.83333333333333337</v>
      </c>
      <c r="C41" s="5">
        <f t="shared" si="4"/>
        <v>0.41666666666666669</v>
      </c>
      <c r="D41" s="5">
        <f t="shared" si="2"/>
        <v>1.2435470920459597</v>
      </c>
      <c r="E41" s="5">
        <f t="shared" si="5"/>
        <v>2.4870941840919194</v>
      </c>
      <c r="G41" s="13">
        <v>24</v>
      </c>
      <c r="H41" s="33">
        <f t="shared" si="0"/>
        <v>0.504</v>
      </c>
      <c r="I41" s="14">
        <f t="shared" si="1"/>
        <v>2.9608264096332375</v>
      </c>
      <c r="J41" s="10"/>
      <c r="K41" s="10"/>
      <c r="L41" s="10"/>
      <c r="M41" s="10"/>
      <c r="N41" s="10"/>
      <c r="O41" s="10"/>
    </row>
    <row r="42" spans="1:15" customFormat="1" x14ac:dyDescent="0.2">
      <c r="A42" s="2">
        <v>1.3</v>
      </c>
      <c r="B42" s="5">
        <f t="shared" si="3"/>
        <v>0.76923076923076916</v>
      </c>
      <c r="C42" s="5">
        <f t="shared" si="4"/>
        <v>0.38461538461538458</v>
      </c>
      <c r="D42" s="5">
        <f t="shared" si="2"/>
        <v>1.1478896234270397</v>
      </c>
      <c r="E42" s="5">
        <f t="shared" si="5"/>
        <v>2.2957792468540794</v>
      </c>
      <c r="G42" s="13">
        <v>25</v>
      </c>
      <c r="H42" s="33">
        <f t="shared" si="0"/>
        <v>0.52500000000000002</v>
      </c>
      <c r="I42" s="14">
        <f t="shared" si="1"/>
        <v>2.8423933532479078</v>
      </c>
      <c r="J42" s="10"/>
      <c r="K42" s="10"/>
      <c r="L42" s="10"/>
      <c r="M42" s="10"/>
      <c r="N42" s="10"/>
      <c r="O42" s="10"/>
    </row>
    <row r="43" spans="1:15" customFormat="1" x14ac:dyDescent="0.2">
      <c r="A43" s="2">
        <v>1.4</v>
      </c>
      <c r="B43" s="5">
        <f t="shared" si="3"/>
        <v>0.7142857142857143</v>
      </c>
      <c r="C43" s="5">
        <f t="shared" si="4"/>
        <v>0.35714285714285715</v>
      </c>
      <c r="D43" s="5">
        <f t="shared" si="2"/>
        <v>1.0658975074679655</v>
      </c>
      <c r="E43" s="5">
        <f t="shared" si="5"/>
        <v>2.131795014935931</v>
      </c>
      <c r="G43" s="13">
        <v>26</v>
      </c>
      <c r="H43" s="33">
        <f t="shared" si="0"/>
        <v>0.54600000000000004</v>
      </c>
      <c r="I43" s="14">
        <f t="shared" si="1"/>
        <v>2.7330705319691422</v>
      </c>
      <c r="J43" s="10"/>
      <c r="K43" s="10"/>
      <c r="L43" s="10"/>
      <c r="M43" s="10"/>
      <c r="N43" s="10"/>
      <c r="O43" s="10"/>
    </row>
    <row r="44" spans="1:15" customFormat="1" x14ac:dyDescent="0.2">
      <c r="A44" s="2">
        <v>1.5</v>
      </c>
      <c r="B44" s="5">
        <f t="shared" si="3"/>
        <v>0.66666666666666663</v>
      </c>
      <c r="C44" s="5">
        <f t="shared" si="4"/>
        <v>0.33333333333333331</v>
      </c>
      <c r="D44" s="5">
        <f t="shared" si="2"/>
        <v>0.99483767363676778</v>
      </c>
      <c r="E44" s="5">
        <f t="shared" si="5"/>
        <v>1.9896753472735356</v>
      </c>
      <c r="G44" s="13">
        <v>27</v>
      </c>
      <c r="H44" s="33">
        <f t="shared" si="0"/>
        <v>0.56700000000000006</v>
      </c>
      <c r="I44" s="14">
        <f t="shared" si="1"/>
        <v>2.6318456974517663</v>
      </c>
      <c r="J44" s="10"/>
      <c r="K44" s="10"/>
      <c r="L44" s="10"/>
      <c r="M44" s="10"/>
      <c r="N44" s="10"/>
      <c r="O44" s="10"/>
    </row>
    <row r="45" spans="1:15" customFormat="1" x14ac:dyDescent="0.2">
      <c r="A45" s="2">
        <v>1.6</v>
      </c>
      <c r="B45" s="5">
        <f t="shared" si="3"/>
        <v>0.625</v>
      </c>
      <c r="C45" s="5">
        <f t="shared" si="4"/>
        <v>0.3125</v>
      </c>
      <c r="D45" s="5">
        <f t="shared" si="2"/>
        <v>0.93266031903446978</v>
      </c>
      <c r="E45" s="5">
        <f t="shared" si="5"/>
        <v>1.8653206380689396</v>
      </c>
      <c r="G45" s="13">
        <v>28</v>
      </c>
      <c r="H45" s="33">
        <f t="shared" si="0"/>
        <v>0.58800000000000008</v>
      </c>
      <c r="I45" s="14">
        <f t="shared" si="1"/>
        <v>2.5378512082570603</v>
      </c>
      <c r="J45" s="10"/>
      <c r="K45" s="10"/>
      <c r="L45" s="10"/>
      <c r="M45" s="10"/>
      <c r="N45" s="10"/>
      <c r="O45" s="10"/>
    </row>
    <row r="46" spans="1:15" customFormat="1" x14ac:dyDescent="0.2">
      <c r="A46" s="2">
        <v>1.7</v>
      </c>
      <c r="B46" s="5">
        <f t="shared" si="3"/>
        <v>0.58823529411764708</v>
      </c>
      <c r="C46" s="5">
        <f t="shared" si="4"/>
        <v>0.29411764705882354</v>
      </c>
      <c r="D46" s="5">
        <f t="shared" si="2"/>
        <v>0.8777979473265598</v>
      </c>
      <c r="E46" s="5">
        <f t="shared" si="5"/>
        <v>1.7555958946531196</v>
      </c>
      <c r="G46" s="13">
        <v>29</v>
      </c>
      <c r="H46" s="33">
        <f t="shared" si="0"/>
        <v>0.60899999999999999</v>
      </c>
      <c r="I46" s="14">
        <f t="shared" si="1"/>
        <v>2.450339097627507</v>
      </c>
      <c r="J46" s="10"/>
      <c r="K46" s="10"/>
      <c r="L46" s="10"/>
      <c r="M46" s="10"/>
      <c r="N46" s="10"/>
      <c r="O46" s="10"/>
    </row>
    <row r="47" spans="1:15" customFormat="1" x14ac:dyDescent="0.2">
      <c r="A47" s="2">
        <v>1.8</v>
      </c>
      <c r="B47" s="5">
        <f t="shared" si="3"/>
        <v>0.55555555555555558</v>
      </c>
      <c r="C47" s="5">
        <f t="shared" si="4"/>
        <v>0.27777777777777779</v>
      </c>
      <c r="D47" s="5">
        <f t="shared" si="2"/>
        <v>0.82903139469730647</v>
      </c>
      <c r="E47" s="5">
        <f t="shared" si="5"/>
        <v>1.6580627893946129</v>
      </c>
      <c r="G47" s="13">
        <v>30</v>
      </c>
      <c r="H47" s="33">
        <f t="shared" si="0"/>
        <v>0.63</v>
      </c>
      <c r="I47" s="14">
        <f t="shared" si="1"/>
        <v>2.3686611277065901</v>
      </c>
      <c r="J47" s="10"/>
      <c r="K47" s="10"/>
      <c r="L47" s="10"/>
      <c r="M47" s="10"/>
      <c r="N47" s="10"/>
      <c r="O47" s="10"/>
    </row>
    <row r="48" spans="1:15" customFormat="1" x14ac:dyDescent="0.2">
      <c r="A48" s="2">
        <v>1.9</v>
      </c>
      <c r="B48" s="5">
        <f t="shared" si="3"/>
        <v>0.52631578947368418</v>
      </c>
      <c r="C48" s="5">
        <f t="shared" si="4"/>
        <v>0.26315789473684209</v>
      </c>
      <c r="D48" s="5">
        <f t="shared" si="2"/>
        <v>0.78539816339744828</v>
      </c>
      <c r="E48" s="5">
        <f t="shared" si="5"/>
        <v>1.5707963267948966</v>
      </c>
      <c r="G48" s="13">
        <v>31</v>
      </c>
      <c r="H48" s="33">
        <f t="shared" si="0"/>
        <v>0.65100000000000002</v>
      </c>
      <c r="I48" s="14">
        <f t="shared" si="1"/>
        <v>2.2922527042321836</v>
      </c>
      <c r="J48" s="10"/>
      <c r="K48" s="10"/>
      <c r="L48" s="10"/>
      <c r="M48" s="10"/>
      <c r="N48" s="10"/>
      <c r="O48" s="10"/>
    </row>
    <row r="49" spans="1:15" customFormat="1" x14ac:dyDescent="0.2">
      <c r="A49" s="2">
        <v>2</v>
      </c>
      <c r="B49" s="5">
        <f t="shared" si="3"/>
        <v>0.5</v>
      </c>
      <c r="C49" s="5">
        <f t="shared" si="4"/>
        <v>0.25</v>
      </c>
      <c r="D49" s="5">
        <f t="shared" si="2"/>
        <v>0.74612825522757587</v>
      </c>
      <c r="E49" s="5">
        <f t="shared" si="5"/>
        <v>1.4922565104551517</v>
      </c>
      <c r="G49" s="13">
        <v>32</v>
      </c>
      <c r="H49" s="33">
        <f t="shared" si="0"/>
        <v>0.67200000000000004</v>
      </c>
      <c r="I49" s="14">
        <f t="shared" si="1"/>
        <v>2.2206198072249279</v>
      </c>
      <c r="J49" s="10"/>
      <c r="K49" s="10"/>
      <c r="L49" s="10"/>
      <c r="M49" s="10"/>
      <c r="N49" s="10"/>
      <c r="O49" s="10"/>
    </row>
    <row r="50" spans="1:15" customFormat="1" x14ac:dyDescent="0.2">
      <c r="A50" s="2">
        <v>2.1</v>
      </c>
      <c r="B50" s="5">
        <f t="shared" si="3"/>
        <v>0.47619047619047616</v>
      </c>
      <c r="C50" s="5">
        <f t="shared" si="4"/>
        <v>0.23809523809523808</v>
      </c>
      <c r="D50" s="5">
        <f t="shared" si="2"/>
        <v>0.71059833831197705</v>
      </c>
      <c r="E50" s="5">
        <f t="shared" si="5"/>
        <v>1.4211966766239541</v>
      </c>
      <c r="G50" s="13">
        <v>33</v>
      </c>
      <c r="H50" s="33">
        <f t="shared" ref="H50:H77" si="6">$H$15*G50</f>
        <v>0.69300000000000006</v>
      </c>
      <c r="I50" s="14">
        <f t="shared" si="1"/>
        <v>2.1533282979150816</v>
      </c>
      <c r="J50" s="10"/>
      <c r="K50" s="10"/>
      <c r="L50" s="10"/>
      <c r="M50" s="10"/>
      <c r="N50" s="10"/>
      <c r="O50" s="10"/>
    </row>
    <row r="51" spans="1:15" customFormat="1" x14ac:dyDescent="0.2">
      <c r="A51" s="2">
        <v>2.2000000000000002</v>
      </c>
      <c r="B51" s="5">
        <f t="shared" si="3"/>
        <v>0.45454545454545453</v>
      </c>
      <c r="C51" s="5">
        <f t="shared" si="4"/>
        <v>0.22727272727272727</v>
      </c>
      <c r="D51" s="5">
        <f t="shared" si="2"/>
        <v>0.67829841384325074</v>
      </c>
      <c r="E51" s="5">
        <f t="shared" si="5"/>
        <v>1.3565968276865015</v>
      </c>
      <c r="G51" s="13">
        <v>34</v>
      </c>
      <c r="H51" s="33">
        <f t="shared" si="6"/>
        <v>0.71400000000000008</v>
      </c>
      <c r="I51" s="14">
        <f t="shared" si="1"/>
        <v>2.0899951126822849</v>
      </c>
      <c r="J51" s="10"/>
      <c r="K51" s="10"/>
      <c r="L51" s="10"/>
      <c r="M51" s="10"/>
      <c r="N51" s="10"/>
      <c r="O51" s="10"/>
    </row>
    <row r="52" spans="1:15" customFormat="1" x14ac:dyDescent="0.2">
      <c r="A52" s="2">
        <v>2.2999999999999998</v>
      </c>
      <c r="B52" s="5">
        <f t="shared" si="3"/>
        <v>0.43478260869565222</v>
      </c>
      <c r="C52" s="5">
        <f t="shared" si="4"/>
        <v>0.21739130434782611</v>
      </c>
      <c r="D52" s="5">
        <f t="shared" si="2"/>
        <v>0.64880717845876168</v>
      </c>
      <c r="E52" s="5">
        <f t="shared" si="5"/>
        <v>1.2976143569175234</v>
      </c>
      <c r="G52" s="13">
        <v>35</v>
      </c>
      <c r="H52" s="33">
        <f t="shared" si="6"/>
        <v>0.7350000000000001</v>
      </c>
      <c r="I52" s="14">
        <f t="shared" si="1"/>
        <v>2.0302809666056483</v>
      </c>
      <c r="J52" s="10"/>
      <c r="K52" s="10"/>
      <c r="L52" s="10"/>
      <c r="M52" s="10"/>
      <c r="N52" s="10"/>
      <c r="O52" s="10"/>
    </row>
    <row r="53" spans="1:15" customFormat="1" x14ac:dyDescent="0.2">
      <c r="A53" s="2">
        <v>2.4</v>
      </c>
      <c r="B53" s="5">
        <f t="shared" si="3"/>
        <v>0.41666666666666669</v>
      </c>
      <c r="C53" s="5">
        <f t="shared" si="4"/>
        <v>0.20833333333333334</v>
      </c>
      <c r="D53" s="5">
        <f t="shared" si="2"/>
        <v>0.62177354602297985</v>
      </c>
      <c r="E53" s="5">
        <f t="shared" si="5"/>
        <v>1.2435470920459597</v>
      </c>
      <c r="G53" s="13">
        <v>36</v>
      </c>
      <c r="H53" s="33">
        <f t="shared" si="6"/>
        <v>0.75600000000000001</v>
      </c>
      <c r="I53" s="14">
        <f t="shared" si="1"/>
        <v>1.9738842730888251</v>
      </c>
      <c r="J53" s="10"/>
      <c r="K53" s="10"/>
      <c r="L53" s="10"/>
      <c r="M53" s="10"/>
      <c r="N53" s="10"/>
      <c r="O53" s="10"/>
    </row>
    <row r="54" spans="1:15" customFormat="1" x14ac:dyDescent="0.2">
      <c r="A54" s="2">
        <v>2.5</v>
      </c>
      <c r="B54" s="5">
        <f t="shared" si="3"/>
        <v>0.4</v>
      </c>
      <c r="C54" s="5">
        <f t="shared" si="4"/>
        <v>0.2</v>
      </c>
      <c r="D54" s="5">
        <f t="shared" si="2"/>
        <v>0.59690260418206065</v>
      </c>
      <c r="E54" s="5">
        <f t="shared" si="5"/>
        <v>1.1938052083641213</v>
      </c>
      <c r="G54" s="13">
        <v>37</v>
      </c>
      <c r="H54" s="33">
        <f t="shared" si="6"/>
        <v>0.77700000000000002</v>
      </c>
      <c r="I54" s="14">
        <f t="shared" si="1"/>
        <v>1.9205360494918298</v>
      </c>
      <c r="J54" s="10"/>
      <c r="K54" s="10"/>
      <c r="L54" s="10"/>
      <c r="M54" s="10"/>
      <c r="N54" s="10"/>
      <c r="O54" s="10"/>
    </row>
    <row r="55" spans="1:15" customFormat="1" x14ac:dyDescent="0.2">
      <c r="A55" s="2">
        <v>2.6</v>
      </c>
      <c r="B55" s="5">
        <f t="shared" si="3"/>
        <v>0.38461538461538458</v>
      </c>
      <c r="C55" s="5">
        <f t="shared" si="4"/>
        <v>0.19230769230769229</v>
      </c>
      <c r="D55" s="5">
        <f t="shared" si="2"/>
        <v>0.57394481171351985</v>
      </c>
      <c r="E55" s="5">
        <f t="shared" si="5"/>
        <v>1.1478896234270397</v>
      </c>
      <c r="G55" s="13">
        <v>38</v>
      </c>
      <c r="H55" s="33">
        <f t="shared" si="6"/>
        <v>0.79800000000000004</v>
      </c>
      <c r="I55" s="14">
        <f t="shared" si="1"/>
        <v>1.8699956271367815</v>
      </c>
      <c r="J55" s="10"/>
      <c r="K55" s="10"/>
      <c r="L55" s="10"/>
      <c r="M55" s="10"/>
      <c r="N55" s="10"/>
      <c r="O55" s="10"/>
    </row>
    <row r="56" spans="1:15" customFormat="1" x14ac:dyDescent="0.2">
      <c r="A56" s="2">
        <v>2.7</v>
      </c>
      <c r="B56" s="5">
        <f t="shared" si="3"/>
        <v>0.37037037037037035</v>
      </c>
      <c r="C56" s="5">
        <f t="shared" si="4"/>
        <v>0.18518518518518517</v>
      </c>
      <c r="D56" s="5">
        <f t="shared" si="2"/>
        <v>0.55268759646487098</v>
      </c>
      <c r="E56" s="5">
        <f t="shared" si="5"/>
        <v>1.105375192929742</v>
      </c>
      <c r="G56" s="13">
        <v>39</v>
      </c>
      <c r="H56" s="33">
        <f t="shared" si="6"/>
        <v>0.81900000000000006</v>
      </c>
      <c r="I56" s="14">
        <f t="shared" si="1"/>
        <v>1.8220470213127615</v>
      </c>
      <c r="J56" s="10"/>
      <c r="K56" s="10"/>
      <c r="L56" s="10"/>
      <c r="M56" s="10"/>
      <c r="N56" s="10"/>
      <c r="O56" s="10"/>
    </row>
    <row r="57" spans="1:15" customFormat="1" x14ac:dyDescent="0.2">
      <c r="A57" s="2">
        <v>2.8</v>
      </c>
      <c r="B57" s="5">
        <f t="shared" si="3"/>
        <v>0.35714285714285715</v>
      </c>
      <c r="C57" s="5">
        <f t="shared" si="4"/>
        <v>0.17857142857142858</v>
      </c>
      <c r="D57" s="5">
        <f t="shared" si="2"/>
        <v>0.53294875373398276</v>
      </c>
      <c r="E57" s="5">
        <f t="shared" si="5"/>
        <v>1.0658975074679655</v>
      </c>
      <c r="G57" s="13">
        <v>40</v>
      </c>
      <c r="H57" s="33">
        <f t="shared" si="6"/>
        <v>0.84000000000000008</v>
      </c>
      <c r="I57" s="14">
        <f t="shared" si="1"/>
        <v>1.7764958457799425</v>
      </c>
      <c r="J57" s="10"/>
      <c r="K57" s="10"/>
      <c r="L57" s="10"/>
      <c r="M57" s="10"/>
      <c r="N57" s="10"/>
      <c r="O57" s="10"/>
    </row>
    <row r="58" spans="1:15" customFormat="1" x14ac:dyDescent="0.2">
      <c r="A58" s="2">
        <v>2.9</v>
      </c>
      <c r="B58" s="5">
        <f t="shared" si="3"/>
        <v>0.34482758620689657</v>
      </c>
      <c r="C58" s="5">
        <f t="shared" si="4"/>
        <v>0.17241379310344829</v>
      </c>
      <c r="D58" s="5">
        <f t="shared" si="2"/>
        <v>0.51457121050177645</v>
      </c>
      <c r="E58" s="5">
        <f t="shared" si="5"/>
        <v>1.0291424210035529</v>
      </c>
      <c r="G58" s="13">
        <v>41</v>
      </c>
      <c r="H58" s="33">
        <f t="shared" si="6"/>
        <v>0.8610000000000001</v>
      </c>
      <c r="I58" s="14">
        <f t="shared" si="1"/>
        <v>1.7331666788096998</v>
      </c>
      <c r="J58" s="10"/>
      <c r="K58" s="10"/>
      <c r="L58" s="10"/>
      <c r="M58" s="10"/>
      <c r="N58" s="10"/>
      <c r="O58" s="10"/>
    </row>
    <row r="59" spans="1:15" customFormat="1" x14ac:dyDescent="0.2">
      <c r="A59" s="2">
        <v>3</v>
      </c>
      <c r="B59" s="5">
        <f t="shared" si="3"/>
        <v>0.33333333333333331</v>
      </c>
      <c r="C59" s="5">
        <f t="shared" si="4"/>
        <v>0.16666666666666666</v>
      </c>
      <c r="D59" s="5">
        <f t="shared" si="2"/>
        <v>0.49741883681838389</v>
      </c>
      <c r="E59" s="5">
        <f t="shared" si="5"/>
        <v>0.99483767363676778</v>
      </c>
      <c r="G59" s="13">
        <v>42</v>
      </c>
      <c r="H59" s="33">
        <f t="shared" si="6"/>
        <v>0.88200000000000001</v>
      </c>
      <c r="I59" s="14">
        <f t="shared" si="1"/>
        <v>1.6919008055047071</v>
      </c>
      <c r="J59" s="10"/>
      <c r="K59" s="10"/>
      <c r="L59" s="10"/>
      <c r="M59" s="10"/>
      <c r="N59" s="10"/>
      <c r="O59" s="10"/>
    </row>
    <row r="60" spans="1:15" customFormat="1" x14ac:dyDescent="0.2">
      <c r="A60" s="2">
        <v>3.1</v>
      </c>
      <c r="B60" s="5">
        <f t="shared" si="3"/>
        <v>0.32258064516129031</v>
      </c>
      <c r="C60" s="5">
        <f t="shared" si="4"/>
        <v>0.16129032258064516</v>
      </c>
      <c r="D60" s="5">
        <f t="shared" si="2"/>
        <v>0.48137306788875861</v>
      </c>
      <c r="E60" s="5">
        <f t="shared" si="5"/>
        <v>0.96274613577751722</v>
      </c>
      <c r="G60" s="13">
        <v>43</v>
      </c>
      <c r="H60" s="33">
        <f t="shared" si="6"/>
        <v>0.90300000000000002</v>
      </c>
      <c r="I60" s="14">
        <f t="shared" si="1"/>
        <v>1.6525542751441324</v>
      </c>
      <c r="J60" s="10"/>
      <c r="K60" s="10"/>
      <c r="L60" s="10"/>
      <c r="M60" s="10"/>
      <c r="N60" s="10"/>
      <c r="O60" s="10"/>
    </row>
    <row r="61" spans="1:15" customFormat="1" x14ac:dyDescent="0.2">
      <c r="A61" s="2">
        <v>3.2</v>
      </c>
      <c r="B61" s="5">
        <f t="shared" si="3"/>
        <v>0.3125</v>
      </c>
      <c r="C61" s="5">
        <f t="shared" si="4"/>
        <v>0.15625</v>
      </c>
      <c r="D61" s="5">
        <f t="shared" si="2"/>
        <v>0.46633015951723489</v>
      </c>
      <c r="E61" s="5">
        <f t="shared" si="5"/>
        <v>0.93266031903446978</v>
      </c>
      <c r="G61" s="13">
        <v>44</v>
      </c>
      <c r="H61" s="33">
        <f t="shared" si="6"/>
        <v>0.92400000000000004</v>
      </c>
      <c r="I61" s="14">
        <f t="shared" si="1"/>
        <v>1.6149962234363113</v>
      </c>
      <c r="J61" s="10"/>
      <c r="K61" s="10"/>
      <c r="L61" s="10"/>
      <c r="M61" s="10"/>
      <c r="N61" s="10"/>
      <c r="O61" s="10"/>
    </row>
    <row r="62" spans="1:15" customFormat="1" x14ac:dyDescent="0.2">
      <c r="A62" s="2">
        <v>3.3</v>
      </c>
      <c r="B62" s="5">
        <f t="shared" si="3"/>
        <v>0.30303030303030304</v>
      </c>
      <c r="C62" s="5">
        <f t="shared" si="4"/>
        <v>0.15151515151515152</v>
      </c>
      <c r="D62" s="5">
        <f t="shared" ref="D62:D93" si="7">$B$9/(360/C62)</f>
        <v>0.45219894256216719</v>
      </c>
      <c r="E62" s="5">
        <f t="shared" si="5"/>
        <v>0.90439788512433439</v>
      </c>
      <c r="G62" s="13">
        <v>45</v>
      </c>
      <c r="H62" s="33">
        <f t="shared" si="6"/>
        <v>0.94500000000000006</v>
      </c>
      <c r="I62" s="14">
        <f t="shared" si="1"/>
        <v>1.5791074184710598</v>
      </c>
      <c r="J62" s="10"/>
      <c r="K62" s="10"/>
      <c r="L62" s="10"/>
      <c r="M62" s="10"/>
      <c r="N62" s="10"/>
      <c r="O62" s="10"/>
    </row>
    <row r="63" spans="1:15" customFormat="1" x14ac:dyDescent="0.2">
      <c r="A63" s="2">
        <v>3.4</v>
      </c>
      <c r="B63" s="5">
        <f t="shared" si="3"/>
        <v>0.29411764705882354</v>
      </c>
      <c r="C63" s="5">
        <f t="shared" si="4"/>
        <v>0.14705882352941177</v>
      </c>
      <c r="D63" s="5">
        <f t="shared" si="7"/>
        <v>0.4388989736632799</v>
      </c>
      <c r="E63" s="5">
        <f t="shared" si="5"/>
        <v>0.8777979473265598</v>
      </c>
      <c r="G63" s="13">
        <v>46</v>
      </c>
      <c r="H63" s="33">
        <f t="shared" si="6"/>
        <v>0.96600000000000008</v>
      </c>
      <c r="I63" s="14">
        <f t="shared" si="1"/>
        <v>1.5447789963303846</v>
      </c>
      <c r="J63" s="10"/>
      <c r="K63" s="10"/>
      <c r="L63" s="10"/>
      <c r="M63" s="10"/>
      <c r="N63" s="10"/>
      <c r="O63" s="10"/>
    </row>
    <row r="64" spans="1:15" customFormat="1" x14ac:dyDescent="0.2">
      <c r="A64" s="2">
        <v>3.5</v>
      </c>
      <c r="B64" s="5">
        <f t="shared" si="3"/>
        <v>0.2857142857142857</v>
      </c>
      <c r="C64" s="5">
        <f t="shared" si="4"/>
        <v>0.14285714285714285</v>
      </c>
      <c r="D64" s="5">
        <f t="shared" si="7"/>
        <v>0.42635900298718621</v>
      </c>
      <c r="E64" s="5">
        <f t="shared" si="5"/>
        <v>0.85271800597437242</v>
      </c>
      <c r="G64" s="13">
        <v>47</v>
      </c>
      <c r="H64" s="33">
        <f t="shared" si="6"/>
        <v>0.9870000000000001</v>
      </c>
      <c r="I64" s="14">
        <f t="shared" si="1"/>
        <v>1.5119113581105892</v>
      </c>
      <c r="J64" s="10"/>
      <c r="K64" s="10"/>
      <c r="L64" s="10"/>
      <c r="M64" s="10"/>
      <c r="N64" s="10"/>
      <c r="O64" s="10"/>
    </row>
    <row r="65" spans="1:15" customFormat="1" x14ac:dyDescent="0.2">
      <c r="A65" s="2">
        <v>3.6</v>
      </c>
      <c r="B65" s="5">
        <f t="shared" si="3"/>
        <v>0.27777777777777779</v>
      </c>
      <c r="C65" s="5">
        <f t="shared" si="4"/>
        <v>0.1388888888888889</v>
      </c>
      <c r="D65" s="5">
        <f t="shared" si="7"/>
        <v>0.41451569734865323</v>
      </c>
      <c r="E65" s="5">
        <f t="shared" si="5"/>
        <v>0.82903139469730647</v>
      </c>
      <c r="G65" s="13">
        <v>48</v>
      </c>
      <c r="H65" s="33">
        <f t="shared" si="6"/>
        <v>1.008</v>
      </c>
      <c r="I65" s="14">
        <f t="shared" si="1"/>
        <v>1.4804132048166188</v>
      </c>
      <c r="J65" s="10"/>
      <c r="K65" s="10"/>
      <c r="L65" s="10"/>
      <c r="M65" s="10"/>
      <c r="N65" s="10"/>
      <c r="O65" s="10"/>
    </row>
    <row r="66" spans="1:15" customFormat="1" x14ac:dyDescent="0.2">
      <c r="A66" s="2">
        <v>3.7</v>
      </c>
      <c r="B66" s="5">
        <f t="shared" si="3"/>
        <v>0.27027027027027023</v>
      </c>
      <c r="C66" s="5">
        <f t="shared" si="4"/>
        <v>0.13513513513513511</v>
      </c>
      <c r="D66" s="5">
        <f t="shared" si="7"/>
        <v>0.40331257039328416</v>
      </c>
      <c r="E66" s="5">
        <f t="shared" si="5"/>
        <v>0.80662514078656833</v>
      </c>
      <c r="G66" s="13">
        <v>49</v>
      </c>
      <c r="H66" s="33">
        <f t="shared" si="6"/>
        <v>1.0290000000000001</v>
      </c>
      <c r="I66" s="14">
        <f t="shared" si="1"/>
        <v>1.4502006904326059</v>
      </c>
      <c r="J66" s="10"/>
      <c r="K66" s="10"/>
      <c r="L66" s="10"/>
      <c r="M66" s="10"/>
      <c r="N66" s="10"/>
      <c r="O66" s="10"/>
    </row>
    <row r="67" spans="1:15" customFormat="1" x14ac:dyDescent="0.2">
      <c r="A67" s="2">
        <v>3.8</v>
      </c>
      <c r="B67" s="5">
        <f t="shared" si="3"/>
        <v>0.26315789473684209</v>
      </c>
      <c r="C67" s="5">
        <f t="shared" si="4"/>
        <v>0.13157894736842105</v>
      </c>
      <c r="D67" s="5">
        <f t="shared" si="7"/>
        <v>0.39269908169872414</v>
      </c>
      <c r="E67" s="5">
        <f t="shared" si="5"/>
        <v>0.78539816339744828</v>
      </c>
      <c r="G67" s="13">
        <v>50</v>
      </c>
      <c r="H67" s="33">
        <f t="shared" si="6"/>
        <v>1.05</v>
      </c>
      <c r="I67" s="14">
        <f t="shared" si="1"/>
        <v>1.4211966766239539</v>
      </c>
      <c r="J67" s="10"/>
      <c r="K67" s="10"/>
      <c r="L67" s="10"/>
      <c r="M67" s="10"/>
      <c r="N67" s="10"/>
      <c r="O67" s="10"/>
    </row>
    <row r="68" spans="1:15" customFormat="1" x14ac:dyDescent="0.2">
      <c r="A68" s="2">
        <v>3.9</v>
      </c>
      <c r="B68" s="5">
        <f t="shared" si="3"/>
        <v>0.25641025641025644</v>
      </c>
      <c r="C68" s="5">
        <f t="shared" si="4"/>
        <v>0.12820512820512822</v>
      </c>
      <c r="D68" s="5">
        <f t="shared" si="7"/>
        <v>0.38262987447567998</v>
      </c>
      <c r="E68" s="5">
        <f t="shared" si="5"/>
        <v>0.76525974895135995</v>
      </c>
      <c r="G68" s="13">
        <v>51</v>
      </c>
      <c r="H68" s="33">
        <f t="shared" si="6"/>
        <v>1.0710000000000002</v>
      </c>
      <c r="I68" s="14">
        <f t="shared" si="1"/>
        <v>1.3933300751215234</v>
      </c>
      <c r="J68" s="10"/>
      <c r="K68" s="10"/>
      <c r="L68" s="10"/>
      <c r="M68" s="10"/>
      <c r="N68" s="10"/>
      <c r="O68" s="10"/>
    </row>
    <row r="69" spans="1:15" customFormat="1" x14ac:dyDescent="0.2">
      <c r="A69" s="2">
        <v>4</v>
      </c>
      <c r="B69" s="5">
        <f t="shared" si="3"/>
        <v>0.25</v>
      </c>
      <c r="C69" s="5">
        <f t="shared" si="4"/>
        <v>0.125</v>
      </c>
      <c r="D69" s="5">
        <f t="shared" si="7"/>
        <v>0.37306412761378793</v>
      </c>
      <c r="E69" s="5">
        <f t="shared" si="5"/>
        <v>0.74612825522757587</v>
      </c>
      <c r="G69" s="13">
        <v>52</v>
      </c>
      <c r="H69" s="33">
        <f t="shared" si="6"/>
        <v>1.0920000000000001</v>
      </c>
      <c r="I69" s="14">
        <f t="shared" si="1"/>
        <v>1.3665352659845711</v>
      </c>
      <c r="J69" s="10"/>
      <c r="K69" s="10"/>
      <c r="L69" s="10"/>
      <c r="M69" s="10"/>
      <c r="N69" s="10"/>
      <c r="O69" s="10"/>
    </row>
    <row r="70" spans="1:15" customFormat="1" x14ac:dyDescent="0.2">
      <c r="A70" s="2">
        <v>4.0999999999999996</v>
      </c>
      <c r="B70" s="5">
        <f t="shared" si="3"/>
        <v>0.24390243902439027</v>
      </c>
      <c r="C70" s="5">
        <f t="shared" si="4"/>
        <v>0.12195121951219513</v>
      </c>
      <c r="D70" s="5">
        <f t="shared" si="7"/>
        <v>0.36396500255003705</v>
      </c>
      <c r="E70" s="5">
        <f t="shared" si="5"/>
        <v>0.72793000510007411</v>
      </c>
      <c r="G70" s="13">
        <v>53</v>
      </c>
      <c r="H70" s="33">
        <f t="shared" si="6"/>
        <v>1.113</v>
      </c>
      <c r="I70" s="14">
        <f t="shared" si="1"/>
        <v>1.3407515817207114</v>
      </c>
      <c r="J70" s="10"/>
      <c r="K70" s="10"/>
      <c r="L70" s="10"/>
      <c r="M70" s="10"/>
      <c r="N70" s="10"/>
      <c r="O70" s="10"/>
    </row>
    <row r="71" spans="1:15" customFormat="1" x14ac:dyDescent="0.2">
      <c r="A71" s="2">
        <v>4.2</v>
      </c>
      <c r="B71" s="5">
        <f t="shared" si="3"/>
        <v>0.23809523809523808</v>
      </c>
      <c r="C71" s="5">
        <f t="shared" si="4"/>
        <v>0.11904761904761904</v>
      </c>
      <c r="D71" s="5">
        <f t="shared" si="7"/>
        <v>0.35529916915598853</v>
      </c>
      <c r="E71" s="5">
        <f t="shared" si="5"/>
        <v>0.71059833831197705</v>
      </c>
      <c r="G71" s="13">
        <v>54</v>
      </c>
      <c r="H71" s="33">
        <f t="shared" si="6"/>
        <v>1.1340000000000001</v>
      </c>
      <c r="I71" s="14">
        <f t="shared" si="1"/>
        <v>1.3159228487258832</v>
      </c>
      <c r="J71" s="10"/>
      <c r="K71" s="10"/>
      <c r="L71" s="10"/>
      <c r="M71" s="10"/>
      <c r="N71" s="10"/>
      <c r="O71" s="10"/>
    </row>
    <row r="72" spans="1:15" customFormat="1" x14ac:dyDescent="0.2">
      <c r="A72" s="2">
        <v>4.3</v>
      </c>
      <c r="B72" s="5">
        <f t="shared" si="3"/>
        <v>0.23255813953488372</v>
      </c>
      <c r="C72" s="5">
        <f t="shared" si="4"/>
        <v>0.11627906976744186</v>
      </c>
      <c r="D72" s="5">
        <f t="shared" si="7"/>
        <v>0.34703639778026785</v>
      </c>
      <c r="E72" s="5">
        <f t="shared" si="5"/>
        <v>0.69407279556053569</v>
      </c>
      <c r="G72" s="13">
        <v>55</v>
      </c>
      <c r="H72" s="33">
        <f t="shared" si="6"/>
        <v>1.155</v>
      </c>
      <c r="I72" s="14">
        <f t="shared" si="1"/>
        <v>1.2919969787490491</v>
      </c>
      <c r="J72" s="10"/>
      <c r="K72" s="10"/>
      <c r="L72" s="10"/>
      <c r="M72" s="10"/>
      <c r="N72" s="10"/>
      <c r="O72" s="10"/>
    </row>
    <row r="73" spans="1:15" customFormat="1" x14ac:dyDescent="0.2">
      <c r="A73" s="2">
        <v>4.4000000000000004</v>
      </c>
      <c r="B73" s="5">
        <f t="shared" si="3"/>
        <v>0.22727272727272727</v>
      </c>
      <c r="C73" s="5">
        <f t="shared" si="4"/>
        <v>0.11363636363636363</v>
      </c>
      <c r="D73" s="5">
        <f t="shared" si="7"/>
        <v>0.33914920692162537</v>
      </c>
      <c r="E73" s="5">
        <f t="shared" si="5"/>
        <v>0.67829841384325074</v>
      </c>
      <c r="G73" s="13">
        <v>56</v>
      </c>
      <c r="H73" s="33">
        <f t="shared" si="6"/>
        <v>1.1760000000000002</v>
      </c>
      <c r="I73" s="14">
        <f t="shared" si="1"/>
        <v>1.2689256041285302</v>
      </c>
      <c r="J73" s="10"/>
      <c r="K73" s="10"/>
      <c r="L73" s="10"/>
      <c r="M73" s="10"/>
      <c r="N73" s="10"/>
      <c r="O73" s="10"/>
    </row>
    <row r="74" spans="1:15" customFormat="1" x14ac:dyDescent="0.2">
      <c r="A74" s="2">
        <v>4.5</v>
      </c>
      <c r="B74" s="5">
        <f t="shared" si="3"/>
        <v>0.22222222222222221</v>
      </c>
      <c r="C74" s="5">
        <f t="shared" si="4"/>
        <v>0.1111111111111111</v>
      </c>
      <c r="D74" s="5">
        <f t="shared" si="7"/>
        <v>0.33161255787892263</v>
      </c>
      <c r="E74" s="5">
        <f t="shared" si="5"/>
        <v>0.66322511575784526</v>
      </c>
      <c r="G74" s="13">
        <v>57</v>
      </c>
      <c r="H74" s="33">
        <f t="shared" si="6"/>
        <v>1.1970000000000001</v>
      </c>
      <c r="I74" s="14">
        <f t="shared" si="1"/>
        <v>1.2466637514245209</v>
      </c>
      <c r="J74" s="10"/>
      <c r="K74" s="10"/>
      <c r="L74" s="10"/>
      <c r="M74" s="10"/>
      <c r="N74" s="10"/>
      <c r="O74" s="10"/>
    </row>
    <row r="75" spans="1:15" customFormat="1" x14ac:dyDescent="0.2">
      <c r="A75" s="2">
        <v>4.5999999999999996</v>
      </c>
      <c r="B75" s="5">
        <f t="shared" si="3"/>
        <v>0.21739130434782611</v>
      </c>
      <c r="C75" s="5">
        <f t="shared" si="4"/>
        <v>0.10869565217391305</v>
      </c>
      <c r="D75" s="5">
        <f t="shared" si="7"/>
        <v>0.32440358922938084</v>
      </c>
      <c r="E75" s="5">
        <f t="shared" si="5"/>
        <v>0.64880717845876168</v>
      </c>
      <c r="G75" s="13">
        <v>58</v>
      </c>
      <c r="H75" s="33">
        <f t="shared" si="6"/>
        <v>1.218</v>
      </c>
      <c r="I75" s="14">
        <f t="shared" si="1"/>
        <v>1.2251695488137535</v>
      </c>
      <c r="J75" s="10"/>
      <c r="K75" s="10"/>
      <c r="L75" s="10"/>
      <c r="M75" s="10"/>
      <c r="N75" s="10"/>
      <c r="O75" s="10"/>
    </row>
    <row r="76" spans="1:15" customFormat="1" x14ac:dyDescent="0.2">
      <c r="A76" s="2">
        <v>4.7</v>
      </c>
      <c r="B76" s="5">
        <f t="shared" si="3"/>
        <v>0.21276595744680851</v>
      </c>
      <c r="C76" s="5">
        <f t="shared" si="4"/>
        <v>0.10638297872340426</v>
      </c>
      <c r="D76" s="5">
        <f t="shared" si="7"/>
        <v>0.3175013852032238</v>
      </c>
      <c r="E76" s="5">
        <f t="shared" si="5"/>
        <v>0.63500277040644759</v>
      </c>
      <c r="G76" s="13">
        <v>59</v>
      </c>
      <c r="H76" s="33">
        <f t="shared" si="6"/>
        <v>1.2390000000000001</v>
      </c>
      <c r="I76" s="14">
        <f t="shared" si="1"/>
        <v>1.2044039632406389</v>
      </c>
      <c r="J76" s="10"/>
      <c r="K76" s="10"/>
      <c r="L76" s="10"/>
      <c r="M76" s="10"/>
      <c r="N76" s="10"/>
      <c r="O76" s="10"/>
    </row>
    <row r="77" spans="1:15" customFormat="1" x14ac:dyDescent="0.2">
      <c r="A77" s="2">
        <v>4.8</v>
      </c>
      <c r="B77" s="5">
        <f t="shared" si="3"/>
        <v>0.20833333333333334</v>
      </c>
      <c r="C77" s="5">
        <f t="shared" si="4"/>
        <v>0.10416666666666667</v>
      </c>
      <c r="D77" s="5">
        <f t="shared" si="7"/>
        <v>0.31088677301148993</v>
      </c>
      <c r="E77" s="5">
        <f t="shared" si="5"/>
        <v>0.62177354602297985</v>
      </c>
      <c r="G77" s="13">
        <v>60</v>
      </c>
      <c r="H77" s="33">
        <f t="shared" si="6"/>
        <v>1.26</v>
      </c>
      <c r="I77" s="14">
        <f t="shared" si="1"/>
        <v>1.184330563853295</v>
      </c>
      <c r="J77" s="10"/>
      <c r="K77" s="10"/>
      <c r="L77" s="10"/>
      <c r="M77" s="10"/>
      <c r="N77" s="10"/>
      <c r="O77" s="10"/>
    </row>
    <row r="78" spans="1:15" customFormat="1" x14ac:dyDescent="0.2">
      <c r="A78" s="2">
        <v>4.9000000000000004</v>
      </c>
      <c r="B78" s="5">
        <f t="shared" si="3"/>
        <v>0.2040816326530612</v>
      </c>
      <c r="C78" s="5">
        <f t="shared" si="4"/>
        <v>0.1020408163265306</v>
      </c>
      <c r="D78" s="5">
        <f t="shared" si="7"/>
        <v>0.30454214499084725</v>
      </c>
      <c r="E78" s="5">
        <f t="shared" si="5"/>
        <v>0.6090842899816945</v>
      </c>
      <c r="G78" s="13" t="s">
        <v>26</v>
      </c>
      <c r="H78" s="33"/>
      <c r="I78" s="14" t="e">
        <f t="shared" si="1"/>
        <v>#DIV/0!</v>
      </c>
      <c r="J78" s="10"/>
      <c r="K78" s="10"/>
      <c r="L78" s="10"/>
      <c r="M78" s="10"/>
      <c r="N78" s="10"/>
      <c r="O78" s="10"/>
    </row>
    <row r="79" spans="1:15" customFormat="1" x14ac:dyDescent="0.2">
      <c r="A79" s="2">
        <v>5</v>
      </c>
      <c r="B79" s="5">
        <f t="shared" si="3"/>
        <v>0.2</v>
      </c>
      <c r="C79" s="5">
        <f t="shared" si="4"/>
        <v>0.1</v>
      </c>
      <c r="D79" s="5">
        <f t="shared" si="7"/>
        <v>0.29845130209103032</v>
      </c>
      <c r="E79" s="5">
        <f t="shared" si="5"/>
        <v>0.59690260418206065</v>
      </c>
      <c r="G79" s="13" t="s">
        <v>27</v>
      </c>
      <c r="H79" s="33"/>
      <c r="I79" s="14" t="e">
        <f t="shared" si="1"/>
        <v>#DIV/0!</v>
      </c>
      <c r="J79" s="10"/>
      <c r="K79" s="10"/>
      <c r="L79" s="10"/>
      <c r="M79" s="10"/>
      <c r="N79" s="10"/>
      <c r="O79" s="10"/>
    </row>
    <row r="80" spans="1:15" customFormat="1" x14ac:dyDescent="0.2">
      <c r="A80" s="2">
        <v>5.0999999999999996</v>
      </c>
      <c r="B80" s="5">
        <f t="shared" si="3"/>
        <v>0.19607843137254904</v>
      </c>
      <c r="C80" s="5">
        <f t="shared" si="4"/>
        <v>9.8039215686274522E-2</v>
      </c>
      <c r="D80" s="5">
        <f t="shared" si="7"/>
        <v>0.29259931577552001</v>
      </c>
      <c r="E80" s="5">
        <f t="shared" si="5"/>
        <v>0.58519863155104002</v>
      </c>
      <c r="G80" s="13" t="s">
        <v>28</v>
      </c>
      <c r="H80" s="33"/>
      <c r="I80" s="14" t="e">
        <f t="shared" si="1"/>
        <v>#DIV/0!</v>
      </c>
      <c r="J80" s="10"/>
      <c r="K80" s="10"/>
      <c r="L80" s="10"/>
      <c r="M80" s="10"/>
      <c r="N80" s="10"/>
      <c r="O80" s="10"/>
    </row>
    <row r="81" spans="1:15" customFormat="1" x14ac:dyDescent="0.2">
      <c r="A81" s="2">
        <v>5.2</v>
      </c>
      <c r="B81" s="5">
        <f t="shared" si="3"/>
        <v>0.19230769230769229</v>
      </c>
      <c r="C81" s="5">
        <f t="shared" si="4"/>
        <v>9.6153846153846145E-2</v>
      </c>
      <c r="D81" s="5">
        <f t="shared" si="7"/>
        <v>0.28697240585675993</v>
      </c>
      <c r="E81" s="5">
        <f t="shared" si="5"/>
        <v>0.57394481171351985</v>
      </c>
      <c r="G81" s="13"/>
      <c r="H81" s="13"/>
      <c r="I81" s="13"/>
      <c r="J81" s="10"/>
      <c r="K81" s="10"/>
      <c r="L81" s="10"/>
      <c r="M81" s="10"/>
      <c r="N81" s="10"/>
      <c r="O81" s="10"/>
    </row>
    <row r="82" spans="1:15" customFormat="1" x14ac:dyDescent="0.2">
      <c r="A82" s="2">
        <v>5.3</v>
      </c>
      <c r="B82" s="5">
        <f t="shared" si="3"/>
        <v>0.18867924528301888</v>
      </c>
      <c r="C82" s="5">
        <f t="shared" si="4"/>
        <v>9.4339622641509441E-2</v>
      </c>
      <c r="D82" s="5">
        <f t="shared" si="7"/>
        <v>0.28155783216134944</v>
      </c>
      <c r="E82" s="5">
        <f t="shared" si="5"/>
        <v>0.56311566432269888</v>
      </c>
      <c r="G82" s="13"/>
      <c r="H82" s="13"/>
      <c r="I82" s="13"/>
      <c r="J82" s="10"/>
      <c r="K82" s="10"/>
      <c r="L82" s="10"/>
      <c r="M82" s="10"/>
      <c r="N82" s="10"/>
      <c r="O82" s="10"/>
    </row>
    <row r="83" spans="1:15" customFormat="1" x14ac:dyDescent="0.2">
      <c r="A83" s="2">
        <v>5.4</v>
      </c>
      <c r="B83" s="5">
        <f t="shared" si="3"/>
        <v>0.18518518518518517</v>
      </c>
      <c r="C83" s="5">
        <f t="shared" si="4"/>
        <v>9.2592592592592587E-2</v>
      </c>
      <c r="D83" s="5">
        <f t="shared" si="7"/>
        <v>0.27634379823243549</v>
      </c>
      <c r="E83" s="5">
        <f t="shared" si="5"/>
        <v>0.55268759646487098</v>
      </c>
      <c r="G83" s="13"/>
      <c r="H83" s="13"/>
      <c r="I83" s="13"/>
      <c r="J83" s="10"/>
      <c r="K83" s="10"/>
      <c r="L83" s="10"/>
      <c r="M83" s="10"/>
      <c r="N83" s="10"/>
      <c r="O83" s="10"/>
    </row>
    <row r="84" spans="1:15" customFormat="1" x14ac:dyDescent="0.2">
      <c r="A84" s="2">
        <v>5.5</v>
      </c>
      <c r="B84" s="5">
        <f t="shared" si="3"/>
        <v>0.18181818181818182</v>
      </c>
      <c r="C84" s="5">
        <f t="shared" si="4"/>
        <v>9.0909090909090912E-2</v>
      </c>
      <c r="D84" s="5">
        <f t="shared" si="7"/>
        <v>0.27131936553730029</v>
      </c>
      <c r="E84" s="5">
        <f t="shared" si="5"/>
        <v>0.54263873107460059</v>
      </c>
      <c r="G84" s="13"/>
      <c r="H84" s="13"/>
      <c r="I84" s="13"/>
      <c r="J84" s="10"/>
      <c r="K84" s="10"/>
      <c r="L84" s="10"/>
      <c r="M84" s="10"/>
      <c r="N84" s="10"/>
      <c r="O84" s="10"/>
    </row>
    <row r="85" spans="1:15" customFormat="1" x14ac:dyDescent="0.2">
      <c r="A85" s="2">
        <v>5.6</v>
      </c>
      <c r="B85" s="5">
        <f t="shared" si="3"/>
        <v>0.17857142857142858</v>
      </c>
      <c r="C85" s="5">
        <f t="shared" si="4"/>
        <v>8.9285714285714288E-2</v>
      </c>
      <c r="D85" s="5">
        <f t="shared" si="7"/>
        <v>0.26647437686699138</v>
      </c>
      <c r="E85" s="5">
        <f t="shared" si="5"/>
        <v>0.53294875373398276</v>
      </c>
      <c r="G85" s="13"/>
      <c r="H85" s="13"/>
      <c r="I85" s="13"/>
      <c r="J85" s="10"/>
      <c r="K85" s="10"/>
      <c r="L85" s="10"/>
      <c r="M85" s="10"/>
      <c r="N85" s="10"/>
      <c r="O85" s="10"/>
    </row>
    <row r="86" spans="1:15" customFormat="1" x14ac:dyDescent="0.2">
      <c r="A86" s="2">
        <v>5.7</v>
      </c>
      <c r="B86" s="5">
        <f t="shared" si="3"/>
        <v>0.17543859649122806</v>
      </c>
      <c r="C86" s="5">
        <f t="shared" si="4"/>
        <v>8.771929824561403E-2</v>
      </c>
      <c r="D86" s="5">
        <f t="shared" si="7"/>
        <v>0.26179938779914941</v>
      </c>
      <c r="E86" s="5">
        <f t="shared" si="5"/>
        <v>0.52359877559829882</v>
      </c>
      <c r="G86" s="13"/>
      <c r="H86" s="13"/>
      <c r="I86" s="13"/>
      <c r="J86" s="10"/>
      <c r="K86" s="10"/>
      <c r="L86" s="10"/>
      <c r="M86" s="10"/>
      <c r="N86" s="10"/>
      <c r="O86" s="10"/>
    </row>
    <row r="87" spans="1:15" customFormat="1" x14ac:dyDescent="0.2">
      <c r="A87" s="2">
        <v>5.8</v>
      </c>
      <c r="B87" s="5">
        <f t="shared" si="3"/>
        <v>0.17241379310344829</v>
      </c>
      <c r="C87" s="5">
        <f t="shared" si="4"/>
        <v>8.6206896551724144E-2</v>
      </c>
      <c r="D87" s="5">
        <f t="shared" si="7"/>
        <v>0.25728560525088823</v>
      </c>
      <c r="E87" s="5">
        <f t="shared" si="5"/>
        <v>0.51457121050177645</v>
      </c>
      <c r="G87" s="13"/>
      <c r="H87" s="13"/>
      <c r="I87" s="13"/>
      <c r="J87" s="10"/>
      <c r="K87" s="10"/>
      <c r="L87" s="10"/>
      <c r="M87" s="10"/>
      <c r="N87" s="10"/>
      <c r="O87" s="10"/>
    </row>
    <row r="88" spans="1:15" customFormat="1" x14ac:dyDescent="0.2">
      <c r="A88" s="2">
        <v>5.9</v>
      </c>
      <c r="B88" s="5">
        <f t="shared" si="3"/>
        <v>0.16949152542372881</v>
      </c>
      <c r="C88" s="5">
        <f t="shared" si="4"/>
        <v>8.4745762711864403E-2</v>
      </c>
      <c r="D88" s="5">
        <f t="shared" si="7"/>
        <v>0.2529248322805342</v>
      </c>
      <c r="E88" s="5">
        <f t="shared" si="5"/>
        <v>0.50584966456106839</v>
      </c>
      <c r="G88" s="13"/>
      <c r="H88" s="13"/>
      <c r="I88" s="13"/>
      <c r="J88" s="10"/>
      <c r="K88" s="10"/>
      <c r="L88" s="10"/>
      <c r="M88" s="10"/>
      <c r="N88" s="10"/>
      <c r="O88" s="10"/>
    </row>
    <row r="89" spans="1:15" customFormat="1" x14ac:dyDescent="0.2">
      <c r="A89" s="2">
        <v>6</v>
      </c>
      <c r="B89" s="5">
        <f t="shared" si="3"/>
        <v>0.16666666666666666</v>
      </c>
      <c r="C89" s="5">
        <f t="shared" si="4"/>
        <v>8.3333333333333329E-2</v>
      </c>
      <c r="D89" s="5">
        <f t="shared" si="7"/>
        <v>0.24870941840919195</v>
      </c>
      <c r="E89" s="5">
        <f t="shared" si="5"/>
        <v>0.49741883681838389</v>
      </c>
      <c r="G89" s="13"/>
      <c r="H89" s="13"/>
      <c r="I89" s="13"/>
      <c r="J89" s="10"/>
      <c r="K89" s="10"/>
      <c r="L89" s="10"/>
      <c r="M89" s="10"/>
      <c r="N89" s="10"/>
      <c r="O89" s="10"/>
    </row>
    <row r="90" spans="1:15" customFormat="1" x14ac:dyDescent="0.2">
      <c r="A90" s="2">
        <v>6.1</v>
      </c>
      <c r="B90" s="5">
        <f t="shared" si="3"/>
        <v>0.16393442622950821</v>
      </c>
      <c r="C90" s="5">
        <f t="shared" si="4"/>
        <v>8.1967213114754106E-2</v>
      </c>
      <c r="D90" s="5">
        <f t="shared" si="7"/>
        <v>0.24463221482871339</v>
      </c>
      <c r="E90" s="5">
        <f t="shared" si="5"/>
        <v>0.48926442965742678</v>
      </c>
      <c r="G90" s="13"/>
      <c r="H90" s="13"/>
      <c r="I90" s="13"/>
      <c r="J90" s="10"/>
      <c r="K90" s="10"/>
      <c r="L90" s="10"/>
      <c r="M90" s="10"/>
      <c r="N90" s="10"/>
      <c r="O90" s="10"/>
    </row>
    <row r="91" spans="1:15" customFormat="1" x14ac:dyDescent="0.2">
      <c r="A91" s="2">
        <v>6.2</v>
      </c>
      <c r="B91" s="5">
        <f t="shared" si="3"/>
        <v>0.16129032258064516</v>
      </c>
      <c r="C91" s="5">
        <f t="shared" si="4"/>
        <v>8.0645161290322578E-2</v>
      </c>
      <c r="D91" s="5">
        <f t="shared" si="7"/>
        <v>0.24068653394437931</v>
      </c>
      <c r="E91" s="5">
        <f t="shared" si="5"/>
        <v>0.48137306788875861</v>
      </c>
      <c r="G91" s="13"/>
      <c r="H91" s="13"/>
      <c r="I91" s="13"/>
      <c r="J91" s="10"/>
      <c r="K91" s="10"/>
      <c r="L91" s="10"/>
      <c r="M91" s="10"/>
      <c r="N91" s="10"/>
      <c r="O91" s="10"/>
    </row>
    <row r="92" spans="1:15" customFormat="1" x14ac:dyDescent="0.2">
      <c r="A92" s="2">
        <v>6.3</v>
      </c>
      <c r="B92" s="5">
        <f t="shared" si="3"/>
        <v>0.15873015873015872</v>
      </c>
      <c r="C92" s="5">
        <f t="shared" si="4"/>
        <v>7.9365079365079361E-2</v>
      </c>
      <c r="D92" s="5">
        <f t="shared" si="7"/>
        <v>0.236866112770659</v>
      </c>
      <c r="E92" s="5">
        <f t="shared" si="5"/>
        <v>0.473732225541318</v>
      </c>
      <c r="G92" s="13"/>
      <c r="H92" s="13"/>
      <c r="I92" s="13"/>
      <c r="J92" s="10"/>
      <c r="K92" s="10"/>
      <c r="L92" s="10"/>
      <c r="M92" s="10"/>
      <c r="N92" s="10"/>
      <c r="O92" s="10"/>
    </row>
    <row r="93" spans="1:15" customFormat="1" x14ac:dyDescent="0.2">
      <c r="A93" s="2">
        <v>6.4</v>
      </c>
      <c r="B93" s="5">
        <f t="shared" si="3"/>
        <v>0.15625</v>
      </c>
      <c r="C93" s="5">
        <f t="shared" si="4"/>
        <v>7.8125E-2</v>
      </c>
      <c r="D93" s="5">
        <f t="shared" si="7"/>
        <v>0.23316507975861744</v>
      </c>
      <c r="E93" s="5">
        <f t="shared" si="5"/>
        <v>0.46633015951723489</v>
      </c>
      <c r="G93" s="13"/>
      <c r="H93" s="13"/>
      <c r="I93" s="13"/>
      <c r="J93" s="10"/>
      <c r="K93" s="10"/>
      <c r="L93" s="10"/>
      <c r="M93" s="10"/>
      <c r="N93" s="10"/>
      <c r="O93" s="10"/>
    </row>
    <row r="94" spans="1:15" customFormat="1" x14ac:dyDescent="0.2">
      <c r="A94" s="2">
        <v>6.5</v>
      </c>
      <c r="B94" s="5">
        <f t="shared" si="3"/>
        <v>0.15384615384615385</v>
      </c>
      <c r="C94" s="5">
        <f t="shared" si="4"/>
        <v>7.6923076923076927E-2</v>
      </c>
      <c r="D94" s="5">
        <f t="shared" ref="D94:D125" si="8">$B$9/(360/C94)</f>
        <v>0.22957792468540797</v>
      </c>
      <c r="E94" s="5">
        <f t="shared" si="5"/>
        <v>0.45915584937081594</v>
      </c>
      <c r="G94" s="13"/>
      <c r="H94" s="13"/>
      <c r="I94" s="13"/>
      <c r="J94" s="10"/>
      <c r="K94" s="10"/>
      <c r="L94" s="10"/>
      <c r="M94" s="10"/>
      <c r="N94" s="10"/>
      <c r="O94" s="10"/>
    </row>
    <row r="95" spans="1:15" customFormat="1" x14ac:dyDescent="0.2">
      <c r="A95" s="2">
        <v>6.6</v>
      </c>
      <c r="B95" s="5">
        <f t="shared" ref="B95:B129" si="9">1/A95</f>
        <v>0.15151515151515152</v>
      </c>
      <c r="C95" s="5">
        <f t="shared" ref="C95:C129" si="10">B95/2</f>
        <v>7.575757575757576E-2</v>
      </c>
      <c r="D95" s="5">
        <f t="shared" si="8"/>
        <v>0.2260994712810836</v>
      </c>
      <c r="E95" s="5">
        <f t="shared" ref="E95:E129" si="11">D95*2</f>
        <v>0.45219894256216719</v>
      </c>
      <c r="G95" s="13"/>
      <c r="H95" s="13"/>
      <c r="I95" s="13"/>
      <c r="J95" s="10"/>
      <c r="K95" s="10"/>
      <c r="L95" s="10"/>
      <c r="M95" s="10"/>
      <c r="N95" s="10"/>
      <c r="O95" s="10"/>
    </row>
    <row r="96" spans="1:15" customFormat="1" x14ac:dyDescent="0.2">
      <c r="A96" s="2">
        <v>6.7</v>
      </c>
      <c r="B96" s="5">
        <f t="shared" si="9"/>
        <v>0.14925373134328357</v>
      </c>
      <c r="C96" s="5">
        <f t="shared" si="10"/>
        <v>7.4626865671641784E-2</v>
      </c>
      <c r="D96" s="5">
        <f t="shared" si="8"/>
        <v>0.22272485230673905</v>
      </c>
      <c r="E96" s="5">
        <f t="shared" si="11"/>
        <v>0.4454497046134781</v>
      </c>
      <c r="G96" s="13"/>
      <c r="H96" s="13"/>
      <c r="I96" s="13"/>
      <c r="J96" s="10"/>
      <c r="K96" s="10"/>
      <c r="L96" s="10"/>
      <c r="M96" s="10"/>
      <c r="N96" s="10"/>
      <c r="O96" s="10"/>
    </row>
    <row r="97" spans="1:15" customFormat="1" x14ac:dyDescent="0.2">
      <c r="A97" s="2">
        <v>6.8</v>
      </c>
      <c r="B97" s="5">
        <f t="shared" si="9"/>
        <v>0.14705882352941177</v>
      </c>
      <c r="C97" s="5">
        <f t="shared" si="10"/>
        <v>7.3529411764705885E-2</v>
      </c>
      <c r="D97" s="5">
        <f t="shared" si="8"/>
        <v>0.21944948683163995</v>
      </c>
      <c r="E97" s="5">
        <f t="shared" si="11"/>
        <v>0.4388989736632799</v>
      </c>
      <c r="G97" s="13"/>
      <c r="H97" s="13"/>
      <c r="I97" s="13"/>
      <c r="J97" s="10"/>
      <c r="K97" s="10"/>
      <c r="L97" s="10"/>
      <c r="M97" s="10"/>
      <c r="N97" s="10"/>
      <c r="O97" s="10"/>
    </row>
    <row r="98" spans="1:15" customFormat="1" x14ac:dyDescent="0.2">
      <c r="A98" s="2">
        <v>6.9</v>
      </c>
      <c r="B98" s="5">
        <f t="shared" si="9"/>
        <v>0.14492753623188406</v>
      </c>
      <c r="C98" s="5">
        <f t="shared" si="10"/>
        <v>7.2463768115942032E-2</v>
      </c>
      <c r="D98" s="5">
        <f t="shared" si="8"/>
        <v>0.21626905948625388</v>
      </c>
      <c r="E98" s="5">
        <f t="shared" si="11"/>
        <v>0.43253811897250777</v>
      </c>
      <c r="G98" s="13"/>
      <c r="H98" s="13"/>
      <c r="I98" s="13"/>
      <c r="J98" s="10"/>
      <c r="K98" s="10"/>
      <c r="L98" s="10"/>
      <c r="M98" s="10"/>
      <c r="N98" s="10"/>
      <c r="O98" s="10"/>
    </row>
    <row r="99" spans="1:15" customFormat="1" x14ac:dyDescent="0.2">
      <c r="A99" s="2">
        <v>7</v>
      </c>
      <c r="B99" s="5">
        <f t="shared" si="9"/>
        <v>0.14285714285714285</v>
      </c>
      <c r="C99" s="5">
        <f t="shared" si="10"/>
        <v>7.1428571428571425E-2</v>
      </c>
      <c r="D99" s="5">
        <f t="shared" si="8"/>
        <v>0.2131795014935931</v>
      </c>
      <c r="E99" s="5">
        <f t="shared" si="11"/>
        <v>0.42635900298718621</v>
      </c>
      <c r="G99" s="13"/>
      <c r="H99" s="13"/>
      <c r="I99" s="13"/>
      <c r="J99" s="10"/>
      <c r="K99" s="10"/>
      <c r="L99" s="10"/>
      <c r="M99" s="10"/>
      <c r="N99" s="10"/>
      <c r="O99" s="10"/>
    </row>
    <row r="100" spans="1:15" customFormat="1" x14ac:dyDescent="0.2">
      <c r="A100" s="2">
        <v>7.1</v>
      </c>
      <c r="B100" s="5">
        <f t="shared" si="9"/>
        <v>0.14084507042253522</v>
      </c>
      <c r="C100" s="5">
        <f t="shared" si="10"/>
        <v>7.0422535211267609E-2</v>
      </c>
      <c r="D100" s="5">
        <f t="shared" si="8"/>
        <v>0.21017697330354249</v>
      </c>
      <c r="E100" s="5">
        <f t="shared" si="11"/>
        <v>0.42035394660708497</v>
      </c>
      <c r="G100" s="13"/>
      <c r="H100" s="13"/>
      <c r="I100" s="13"/>
      <c r="J100" s="10"/>
      <c r="K100" s="10"/>
      <c r="L100" s="10"/>
      <c r="M100" s="10"/>
      <c r="N100" s="10"/>
      <c r="O100" s="10"/>
    </row>
    <row r="101" spans="1:15" customFormat="1" x14ac:dyDescent="0.2">
      <c r="A101" s="2">
        <v>7.2</v>
      </c>
      <c r="B101" s="5">
        <f t="shared" si="9"/>
        <v>0.1388888888888889</v>
      </c>
      <c r="C101" s="5">
        <f t="shared" si="10"/>
        <v>6.9444444444444448E-2</v>
      </c>
      <c r="D101" s="5">
        <f t="shared" si="8"/>
        <v>0.20725784867432662</v>
      </c>
      <c r="E101" s="5">
        <f t="shared" si="11"/>
        <v>0.41451569734865323</v>
      </c>
      <c r="G101" s="13"/>
      <c r="H101" s="13"/>
      <c r="I101" s="13"/>
      <c r="J101" s="10"/>
      <c r="K101" s="10"/>
      <c r="L101" s="10"/>
      <c r="M101" s="10"/>
      <c r="N101" s="10"/>
      <c r="O101" s="10"/>
    </row>
    <row r="102" spans="1:15" customFormat="1" x14ac:dyDescent="0.2">
      <c r="A102" s="2">
        <v>7.3</v>
      </c>
      <c r="B102" s="5">
        <f t="shared" si="9"/>
        <v>0.13698630136986301</v>
      </c>
      <c r="C102" s="5">
        <f t="shared" si="10"/>
        <v>6.8493150684931503E-2</v>
      </c>
      <c r="D102" s="5">
        <f t="shared" si="8"/>
        <v>0.20441870006234955</v>
      </c>
      <c r="E102" s="5">
        <f t="shared" si="11"/>
        <v>0.4088374001246991</v>
      </c>
      <c r="G102" s="13"/>
      <c r="H102" s="13"/>
      <c r="I102" s="13"/>
      <c r="J102" s="10"/>
      <c r="K102" s="10"/>
      <c r="L102" s="10"/>
      <c r="M102" s="10"/>
      <c r="N102" s="10"/>
      <c r="O102" s="10"/>
    </row>
    <row r="103" spans="1:15" customFormat="1" x14ac:dyDescent="0.2">
      <c r="A103" s="2">
        <v>7.4</v>
      </c>
      <c r="B103" s="5">
        <f t="shared" si="9"/>
        <v>0.13513513513513511</v>
      </c>
      <c r="C103" s="5">
        <f t="shared" si="10"/>
        <v>6.7567567567567557E-2</v>
      </c>
      <c r="D103" s="5">
        <f t="shared" si="8"/>
        <v>0.20165628519664208</v>
      </c>
      <c r="E103" s="5">
        <f t="shared" si="11"/>
        <v>0.40331257039328416</v>
      </c>
      <c r="G103" s="13"/>
      <c r="H103" s="13"/>
      <c r="I103" s="13"/>
      <c r="J103" s="10"/>
      <c r="K103" s="10"/>
      <c r="L103" s="10"/>
      <c r="M103" s="10"/>
      <c r="N103" s="10"/>
      <c r="O103" s="10"/>
    </row>
    <row r="104" spans="1:15" customFormat="1" x14ac:dyDescent="0.2">
      <c r="A104" s="2">
        <v>7.5</v>
      </c>
      <c r="B104" s="5">
        <f t="shared" si="9"/>
        <v>0.13333333333333333</v>
      </c>
      <c r="C104" s="5">
        <f t="shared" si="10"/>
        <v>6.6666666666666666E-2</v>
      </c>
      <c r="D104" s="5">
        <f t="shared" si="8"/>
        <v>0.19896753472735357</v>
      </c>
      <c r="E104" s="5">
        <f t="shared" si="11"/>
        <v>0.39793506945470714</v>
      </c>
      <c r="G104" s="13"/>
      <c r="H104" s="13"/>
      <c r="I104" s="13"/>
      <c r="J104" s="10"/>
      <c r="K104" s="10"/>
      <c r="L104" s="10"/>
      <c r="M104" s="10"/>
      <c r="N104" s="10"/>
      <c r="O104" s="10"/>
    </row>
    <row r="105" spans="1:15" customFormat="1" x14ac:dyDescent="0.2">
      <c r="A105" s="2">
        <v>7.6</v>
      </c>
      <c r="B105" s="5">
        <f t="shared" si="9"/>
        <v>0.13157894736842105</v>
      </c>
      <c r="C105" s="5">
        <f t="shared" si="10"/>
        <v>6.5789473684210523E-2</v>
      </c>
      <c r="D105" s="5">
        <f t="shared" si="8"/>
        <v>0.19634954084936207</v>
      </c>
      <c r="E105" s="5">
        <f t="shared" si="11"/>
        <v>0.39269908169872414</v>
      </c>
      <c r="G105" s="13"/>
      <c r="H105" s="13"/>
      <c r="I105" s="13"/>
      <c r="J105" s="10"/>
      <c r="K105" s="10"/>
      <c r="L105" s="10"/>
      <c r="M105" s="10"/>
      <c r="N105" s="10"/>
      <c r="O105" s="10"/>
    </row>
    <row r="106" spans="1:15" customFormat="1" x14ac:dyDescent="0.2">
      <c r="A106" s="2">
        <v>7.7</v>
      </c>
      <c r="B106" s="5">
        <f t="shared" si="9"/>
        <v>0.12987012987012986</v>
      </c>
      <c r="C106" s="5">
        <f t="shared" si="10"/>
        <v>6.4935064935064929E-2</v>
      </c>
      <c r="D106" s="5">
        <f t="shared" si="8"/>
        <v>0.19379954681235734</v>
      </c>
      <c r="E106" s="5">
        <f t="shared" si="11"/>
        <v>0.38759909362471467</v>
      </c>
      <c r="G106" s="13"/>
      <c r="H106" s="13"/>
      <c r="I106" s="13"/>
      <c r="J106" s="10"/>
      <c r="K106" s="10"/>
      <c r="L106" s="10"/>
      <c r="M106" s="10"/>
      <c r="N106" s="10"/>
      <c r="O106" s="10"/>
    </row>
    <row r="107" spans="1:15" customFormat="1" x14ac:dyDescent="0.2">
      <c r="A107" s="2">
        <v>7.8</v>
      </c>
      <c r="B107" s="5">
        <f t="shared" si="9"/>
        <v>0.12820512820512822</v>
      </c>
      <c r="C107" s="5">
        <f t="shared" si="10"/>
        <v>6.4102564102564111E-2</v>
      </c>
      <c r="D107" s="5">
        <f t="shared" si="8"/>
        <v>0.19131493723783999</v>
      </c>
      <c r="E107" s="5">
        <f t="shared" si="11"/>
        <v>0.38262987447567998</v>
      </c>
      <c r="G107" s="13"/>
      <c r="H107" s="13"/>
      <c r="I107" s="13"/>
      <c r="J107" s="10"/>
      <c r="K107" s="10"/>
      <c r="L107" s="10"/>
      <c r="M107" s="10"/>
      <c r="N107" s="10"/>
      <c r="O107" s="10"/>
    </row>
    <row r="108" spans="1:15" customFormat="1" x14ac:dyDescent="0.2">
      <c r="A108" s="2">
        <v>7.9</v>
      </c>
      <c r="B108" s="5">
        <f t="shared" si="9"/>
        <v>0.12658227848101264</v>
      </c>
      <c r="C108" s="5">
        <f t="shared" si="10"/>
        <v>6.3291139240506319E-2</v>
      </c>
      <c r="D108" s="5">
        <f t="shared" si="8"/>
        <v>0.18889322917153817</v>
      </c>
      <c r="E108" s="5">
        <f t="shared" si="11"/>
        <v>0.37778645834307634</v>
      </c>
      <c r="G108" s="13"/>
      <c r="H108" s="13"/>
      <c r="I108" s="13"/>
      <c r="J108" s="10"/>
      <c r="K108" s="10"/>
      <c r="L108" s="10"/>
      <c r="M108" s="10"/>
      <c r="N108" s="10"/>
      <c r="O108" s="10"/>
    </row>
    <row r="109" spans="1:15" customFormat="1" x14ac:dyDescent="0.2">
      <c r="A109" s="2">
        <v>8</v>
      </c>
      <c r="B109" s="5">
        <f t="shared" si="9"/>
        <v>0.125</v>
      </c>
      <c r="C109" s="5">
        <f t="shared" si="10"/>
        <v>6.25E-2</v>
      </c>
      <c r="D109" s="5">
        <f t="shared" si="8"/>
        <v>0.18653206380689397</v>
      </c>
      <c r="E109" s="5">
        <f t="shared" si="11"/>
        <v>0.37306412761378793</v>
      </c>
      <c r="G109" s="13"/>
      <c r="H109" s="13"/>
      <c r="I109" s="13"/>
      <c r="J109" s="10"/>
      <c r="K109" s="10"/>
      <c r="L109" s="10"/>
      <c r="M109" s="10"/>
      <c r="N109" s="10"/>
      <c r="O109" s="10"/>
    </row>
    <row r="110" spans="1:15" customFormat="1" x14ac:dyDescent="0.2">
      <c r="A110" s="2">
        <v>8.1</v>
      </c>
      <c r="B110" s="5">
        <f t="shared" si="9"/>
        <v>0.1234567901234568</v>
      </c>
      <c r="C110" s="5">
        <f t="shared" si="10"/>
        <v>6.1728395061728399E-2</v>
      </c>
      <c r="D110" s="5">
        <f t="shared" si="8"/>
        <v>0.18422919882162367</v>
      </c>
      <c r="E110" s="5">
        <f t="shared" si="11"/>
        <v>0.36845839764324734</v>
      </c>
      <c r="G110" s="13"/>
      <c r="H110" s="13"/>
      <c r="I110" s="13"/>
      <c r="J110" s="10"/>
      <c r="K110" s="10"/>
      <c r="L110" s="10"/>
      <c r="M110" s="10"/>
      <c r="N110" s="10"/>
      <c r="O110" s="10"/>
    </row>
    <row r="111" spans="1:15" customFormat="1" x14ac:dyDescent="0.2">
      <c r="A111" s="2">
        <v>8.1999999999999993</v>
      </c>
      <c r="B111" s="5">
        <f t="shared" si="9"/>
        <v>0.12195121951219513</v>
      </c>
      <c r="C111" s="5">
        <f t="shared" si="10"/>
        <v>6.0975609756097567E-2</v>
      </c>
      <c r="D111" s="5">
        <f t="shared" si="8"/>
        <v>0.18198250127501853</v>
      </c>
      <c r="E111" s="5">
        <f t="shared" si="11"/>
        <v>0.36396500255003705</v>
      </c>
      <c r="G111" s="13"/>
      <c r="H111" s="13"/>
      <c r="I111" s="13"/>
      <c r="J111" s="10"/>
      <c r="K111" s="10"/>
      <c r="L111" s="10"/>
      <c r="M111" s="10"/>
      <c r="N111" s="10"/>
      <c r="O111" s="10"/>
    </row>
    <row r="112" spans="1:15" customFormat="1" x14ac:dyDescent="0.2">
      <c r="A112" s="2">
        <v>8.3000000000000007</v>
      </c>
      <c r="B112" s="5">
        <f t="shared" si="9"/>
        <v>0.12048192771084336</v>
      </c>
      <c r="C112" s="5">
        <f t="shared" si="10"/>
        <v>6.0240963855421679E-2</v>
      </c>
      <c r="D112" s="5">
        <f t="shared" si="8"/>
        <v>0.17978994101869294</v>
      </c>
      <c r="E112" s="5">
        <f t="shared" si="11"/>
        <v>0.35957988203738589</v>
      </c>
      <c r="G112" s="13"/>
      <c r="H112" s="13"/>
      <c r="I112" s="13"/>
      <c r="J112" s="10"/>
      <c r="K112" s="10"/>
      <c r="L112" s="10"/>
      <c r="M112" s="10"/>
      <c r="N112" s="10"/>
      <c r="O112" s="10"/>
    </row>
    <row r="113" spans="1:15" customFormat="1" x14ac:dyDescent="0.2">
      <c r="A113" s="2">
        <v>8.4</v>
      </c>
      <c r="B113" s="5">
        <f t="shared" si="9"/>
        <v>0.11904761904761904</v>
      </c>
      <c r="C113" s="5">
        <f t="shared" si="10"/>
        <v>5.9523809523809521E-2</v>
      </c>
      <c r="D113" s="5">
        <f t="shared" si="8"/>
        <v>0.17764958457799426</v>
      </c>
      <c r="E113" s="5">
        <f t="shared" si="11"/>
        <v>0.35529916915598853</v>
      </c>
      <c r="G113" s="13"/>
      <c r="H113" s="13"/>
      <c r="I113" s="13"/>
      <c r="J113" s="10"/>
      <c r="K113" s="10"/>
      <c r="L113" s="10"/>
      <c r="M113" s="10"/>
      <c r="N113" s="10"/>
      <c r="O113" s="10"/>
    </row>
    <row r="114" spans="1:15" customFormat="1" x14ac:dyDescent="0.2">
      <c r="A114" s="2">
        <v>8.5</v>
      </c>
      <c r="B114" s="5">
        <f t="shared" si="9"/>
        <v>0.11764705882352941</v>
      </c>
      <c r="C114" s="5">
        <f t="shared" si="10"/>
        <v>5.8823529411764705E-2</v>
      </c>
      <c r="D114" s="5">
        <f t="shared" si="8"/>
        <v>0.17555958946531197</v>
      </c>
      <c r="E114" s="5">
        <f t="shared" si="11"/>
        <v>0.35111917893062394</v>
      </c>
      <c r="G114" s="13"/>
      <c r="H114" s="13"/>
      <c r="I114" s="13"/>
      <c r="J114" s="10"/>
      <c r="K114" s="10"/>
      <c r="L114" s="10"/>
      <c r="M114" s="10"/>
      <c r="N114" s="10"/>
      <c r="O114" s="10"/>
    </row>
    <row r="115" spans="1:15" customFormat="1" x14ac:dyDescent="0.2">
      <c r="A115" s="2">
        <v>8.6</v>
      </c>
      <c r="B115" s="5">
        <f t="shared" si="9"/>
        <v>0.11627906976744186</v>
      </c>
      <c r="C115" s="5">
        <f t="shared" si="10"/>
        <v>5.8139534883720929E-2</v>
      </c>
      <c r="D115" s="5">
        <f t="shared" si="8"/>
        <v>0.17351819889013392</v>
      </c>
      <c r="E115" s="5">
        <f t="shared" si="11"/>
        <v>0.34703639778026785</v>
      </c>
      <c r="G115" s="13"/>
      <c r="H115" s="13"/>
      <c r="I115" s="13"/>
      <c r="J115" s="10"/>
      <c r="K115" s="10"/>
      <c r="L115" s="10"/>
      <c r="M115" s="10"/>
      <c r="N115" s="10"/>
      <c r="O115" s="10"/>
    </row>
    <row r="116" spans="1:15" customFormat="1" x14ac:dyDescent="0.2">
      <c r="A116" s="2">
        <v>8.6999999999999993</v>
      </c>
      <c r="B116" s="5">
        <f t="shared" si="9"/>
        <v>0.1149425287356322</v>
      </c>
      <c r="C116" s="5">
        <f t="shared" si="10"/>
        <v>5.7471264367816098E-2</v>
      </c>
      <c r="D116" s="5">
        <f t="shared" si="8"/>
        <v>0.17152373683392552</v>
      </c>
      <c r="E116" s="5">
        <f t="shared" si="11"/>
        <v>0.34304747366785104</v>
      </c>
      <c r="G116" s="13"/>
      <c r="H116" s="13"/>
      <c r="I116" s="13"/>
      <c r="J116" s="10"/>
      <c r="K116" s="10"/>
      <c r="L116" s="10"/>
      <c r="M116" s="10"/>
      <c r="N116" s="10"/>
      <c r="O116" s="10"/>
    </row>
    <row r="117" spans="1:15" customFormat="1" x14ac:dyDescent="0.2">
      <c r="A117" s="2">
        <v>8.8000000000000007</v>
      </c>
      <c r="B117" s="5">
        <f t="shared" si="9"/>
        <v>0.11363636363636363</v>
      </c>
      <c r="C117" s="5">
        <f t="shared" si="10"/>
        <v>5.6818181818181816E-2</v>
      </c>
      <c r="D117" s="5">
        <f t="shared" si="8"/>
        <v>0.16957460346081268</v>
      </c>
      <c r="E117" s="5">
        <f t="shared" si="11"/>
        <v>0.33914920692162537</v>
      </c>
      <c r="G117" s="13"/>
      <c r="H117" s="13"/>
      <c r="I117" s="13"/>
      <c r="J117" s="10"/>
      <c r="K117" s="10"/>
      <c r="L117" s="10"/>
      <c r="M117" s="10"/>
      <c r="N117" s="10"/>
      <c r="O117" s="10"/>
    </row>
    <row r="118" spans="1:15" customFormat="1" x14ac:dyDescent="0.2">
      <c r="A118" s="2">
        <v>8.9</v>
      </c>
      <c r="B118" s="5">
        <f t="shared" si="9"/>
        <v>0.11235955056179775</v>
      </c>
      <c r="C118" s="5">
        <f t="shared" si="10"/>
        <v>5.6179775280898875E-2</v>
      </c>
      <c r="D118" s="5">
        <f t="shared" si="8"/>
        <v>0.16766927083765751</v>
      </c>
      <c r="E118" s="5">
        <f t="shared" si="11"/>
        <v>0.33533854167531502</v>
      </c>
      <c r="G118" s="13"/>
      <c r="H118" s="13"/>
      <c r="I118" s="13"/>
      <c r="J118" s="10"/>
      <c r="K118" s="10"/>
      <c r="L118" s="10"/>
      <c r="M118" s="10"/>
      <c r="N118" s="10"/>
      <c r="O118" s="10"/>
    </row>
    <row r="119" spans="1:15" customFormat="1" x14ac:dyDescent="0.2">
      <c r="A119" s="2">
        <v>9</v>
      </c>
      <c r="B119" s="5">
        <f t="shared" si="9"/>
        <v>0.1111111111111111</v>
      </c>
      <c r="C119" s="5">
        <f t="shared" si="10"/>
        <v>5.5555555555555552E-2</v>
      </c>
      <c r="D119" s="5">
        <f t="shared" si="8"/>
        <v>0.16580627893946132</v>
      </c>
      <c r="E119" s="5">
        <f t="shared" si="11"/>
        <v>0.33161255787892263</v>
      </c>
      <c r="G119" s="13"/>
      <c r="H119" s="13"/>
      <c r="I119" s="13"/>
      <c r="J119" s="10"/>
      <c r="K119" s="10"/>
      <c r="L119" s="10"/>
      <c r="M119" s="10"/>
      <c r="N119" s="10"/>
      <c r="O119" s="10"/>
    </row>
    <row r="120" spans="1:15" customFormat="1" x14ac:dyDescent="0.2">
      <c r="A120" s="2">
        <v>9.1</v>
      </c>
      <c r="B120" s="5">
        <f t="shared" si="9"/>
        <v>0.10989010989010989</v>
      </c>
      <c r="C120" s="5">
        <f t="shared" si="10"/>
        <v>5.4945054945054944E-2</v>
      </c>
      <c r="D120" s="5">
        <f t="shared" si="8"/>
        <v>0.16398423191814854</v>
      </c>
      <c r="E120" s="5">
        <f t="shared" si="11"/>
        <v>0.32796846383629707</v>
      </c>
      <c r="G120" s="13"/>
      <c r="H120" s="13"/>
      <c r="I120" s="13"/>
      <c r="J120" s="10"/>
      <c r="K120" s="10"/>
      <c r="L120" s="10"/>
      <c r="M120" s="10"/>
      <c r="N120" s="10"/>
      <c r="O120" s="10"/>
    </row>
    <row r="121" spans="1:15" customFormat="1" x14ac:dyDescent="0.2">
      <c r="A121" s="2">
        <v>9.1999999999999993</v>
      </c>
      <c r="B121" s="5">
        <f t="shared" si="9"/>
        <v>0.10869565217391305</v>
      </c>
      <c r="C121" s="5">
        <f t="shared" si="10"/>
        <v>5.4347826086956527E-2</v>
      </c>
      <c r="D121" s="5">
        <f t="shared" si="8"/>
        <v>0.16220179461469042</v>
      </c>
      <c r="E121" s="5">
        <f t="shared" si="11"/>
        <v>0.32440358922938084</v>
      </c>
      <c r="G121" s="13"/>
      <c r="H121" s="13"/>
      <c r="I121" s="13"/>
      <c r="J121" s="10"/>
      <c r="K121" s="10"/>
      <c r="L121" s="10"/>
      <c r="M121" s="10"/>
      <c r="N121" s="10"/>
      <c r="O121" s="10"/>
    </row>
    <row r="122" spans="1:15" customFormat="1" x14ac:dyDescent="0.2">
      <c r="A122" s="2">
        <v>9.3000000000000007</v>
      </c>
      <c r="B122" s="5">
        <f t="shared" si="9"/>
        <v>0.1075268817204301</v>
      </c>
      <c r="C122" s="5">
        <f t="shared" si="10"/>
        <v>5.3763440860215048E-2</v>
      </c>
      <c r="D122" s="5">
        <f t="shared" si="8"/>
        <v>0.16045768929625284</v>
      </c>
      <c r="E122" s="5">
        <f t="shared" si="11"/>
        <v>0.32091537859250568</v>
      </c>
      <c r="G122" s="13"/>
      <c r="H122" s="13"/>
      <c r="I122" s="13"/>
      <c r="J122" s="10"/>
      <c r="K122" s="10"/>
      <c r="L122" s="10"/>
      <c r="M122" s="10"/>
      <c r="N122" s="10"/>
      <c r="O122" s="10"/>
    </row>
    <row r="123" spans="1:15" customFormat="1" x14ac:dyDescent="0.2">
      <c r="A123" s="2">
        <v>9.4</v>
      </c>
      <c r="B123" s="5">
        <f t="shared" si="9"/>
        <v>0.10638297872340426</v>
      </c>
      <c r="C123" s="5">
        <f t="shared" si="10"/>
        <v>5.3191489361702128E-2</v>
      </c>
      <c r="D123" s="5">
        <f t="shared" si="8"/>
        <v>0.1587506926016119</v>
      </c>
      <c r="E123" s="5">
        <f t="shared" si="11"/>
        <v>0.3175013852032238</v>
      </c>
      <c r="G123" s="13"/>
      <c r="H123" s="13"/>
      <c r="I123" s="13"/>
      <c r="J123" s="10"/>
      <c r="K123" s="10"/>
      <c r="L123" s="10"/>
      <c r="M123" s="10"/>
      <c r="N123" s="10"/>
      <c r="O123" s="10"/>
    </row>
    <row r="124" spans="1:15" customFormat="1" x14ac:dyDescent="0.2">
      <c r="A124" s="2">
        <v>9.5</v>
      </c>
      <c r="B124" s="5">
        <f t="shared" si="9"/>
        <v>0.10526315789473684</v>
      </c>
      <c r="C124" s="5">
        <f t="shared" si="10"/>
        <v>5.2631578947368418E-2</v>
      </c>
      <c r="D124" s="5">
        <f t="shared" si="8"/>
        <v>0.15707963267948966</v>
      </c>
      <c r="E124" s="5">
        <f t="shared" si="11"/>
        <v>0.31415926535897931</v>
      </c>
      <c r="G124" s="13"/>
      <c r="H124" s="13"/>
      <c r="I124" s="13"/>
      <c r="J124" s="10"/>
      <c r="K124" s="10"/>
      <c r="L124" s="10"/>
      <c r="M124" s="10"/>
      <c r="N124" s="10"/>
      <c r="O124" s="10"/>
    </row>
    <row r="125" spans="1:15" customFormat="1" x14ac:dyDescent="0.2">
      <c r="A125" s="2">
        <v>9.6</v>
      </c>
      <c r="B125" s="5">
        <f t="shared" si="9"/>
        <v>0.10416666666666667</v>
      </c>
      <c r="C125" s="5">
        <f t="shared" si="10"/>
        <v>5.2083333333333336E-2</v>
      </c>
      <c r="D125" s="5">
        <f t="shared" si="8"/>
        <v>0.15544338650574496</v>
      </c>
      <c r="E125" s="5">
        <f t="shared" si="11"/>
        <v>0.31088677301148993</v>
      </c>
      <c r="G125" s="13"/>
      <c r="H125" s="13"/>
      <c r="I125" s="13"/>
      <c r="J125" s="10"/>
      <c r="K125" s="10"/>
      <c r="L125" s="10"/>
      <c r="M125" s="10"/>
      <c r="N125" s="10"/>
      <c r="O125" s="10"/>
    </row>
    <row r="126" spans="1:15" customFormat="1" x14ac:dyDescent="0.2">
      <c r="A126" s="2">
        <v>9.6999999999999993</v>
      </c>
      <c r="B126" s="5">
        <f t="shared" si="9"/>
        <v>0.10309278350515465</v>
      </c>
      <c r="C126" s="5">
        <f t="shared" si="10"/>
        <v>5.1546391752577324E-2</v>
      </c>
      <c r="D126" s="5">
        <f t="shared" ref="D126:D129" si="12">$B$9/(360/C126)</f>
        <v>0.1538408773665105</v>
      </c>
      <c r="E126" s="5">
        <f t="shared" si="11"/>
        <v>0.30768175473302101</v>
      </c>
      <c r="G126" s="13"/>
      <c r="H126" s="13"/>
      <c r="I126" s="13"/>
      <c r="J126" s="10"/>
      <c r="K126" s="10"/>
      <c r="L126" s="10"/>
      <c r="M126" s="10"/>
      <c r="N126" s="10"/>
      <c r="O126" s="10"/>
    </row>
    <row r="127" spans="1:15" customFormat="1" x14ac:dyDescent="0.2">
      <c r="A127" s="2">
        <v>9.8000000000000007</v>
      </c>
      <c r="B127" s="5">
        <f t="shared" si="9"/>
        <v>0.1020408163265306</v>
      </c>
      <c r="C127" s="5">
        <f t="shared" si="10"/>
        <v>5.10204081632653E-2</v>
      </c>
      <c r="D127" s="5">
        <f t="shared" si="12"/>
        <v>0.15227107249542363</v>
      </c>
      <c r="E127" s="5">
        <f t="shared" si="11"/>
        <v>0.30454214499084725</v>
      </c>
      <c r="G127" s="13"/>
      <c r="H127" s="13"/>
      <c r="I127" s="13"/>
      <c r="J127" s="10"/>
      <c r="K127" s="10"/>
      <c r="L127" s="10"/>
      <c r="M127" s="10"/>
      <c r="N127" s="10"/>
      <c r="O127" s="10"/>
    </row>
    <row r="128" spans="1:15" customFormat="1" x14ac:dyDescent="0.2">
      <c r="A128" s="2">
        <v>9.9</v>
      </c>
      <c r="B128" s="5">
        <f t="shared" si="9"/>
        <v>0.10101010101010101</v>
      </c>
      <c r="C128" s="5">
        <f t="shared" si="10"/>
        <v>5.0505050505050504E-2</v>
      </c>
      <c r="D128" s="5">
        <f t="shared" si="12"/>
        <v>0.15073298085405573</v>
      </c>
      <c r="E128" s="5">
        <f t="shared" si="11"/>
        <v>0.30146596170811146</v>
      </c>
      <c r="G128" s="13"/>
      <c r="H128" s="13"/>
      <c r="I128" s="13"/>
      <c r="J128" s="10"/>
      <c r="K128" s="10"/>
      <c r="L128" s="10"/>
      <c r="M128" s="10"/>
      <c r="N128" s="10"/>
      <c r="O128" s="10"/>
    </row>
    <row r="129" spans="1:15" customFormat="1" x14ac:dyDescent="0.2">
      <c r="A129" s="2">
        <v>10</v>
      </c>
      <c r="B129" s="5">
        <f t="shared" si="9"/>
        <v>0.1</v>
      </c>
      <c r="C129" s="5">
        <f t="shared" si="10"/>
        <v>0.05</v>
      </c>
      <c r="D129" s="5">
        <f t="shared" si="12"/>
        <v>0.14922565104551516</v>
      </c>
      <c r="E129" s="5">
        <f t="shared" si="11"/>
        <v>0.29845130209103032</v>
      </c>
      <c r="G129" s="13"/>
      <c r="H129" s="13"/>
      <c r="I129" s="13"/>
      <c r="J129" s="10"/>
      <c r="K129" s="10"/>
      <c r="L129" s="10"/>
      <c r="M129" s="10"/>
      <c r="N129" s="10"/>
      <c r="O129" s="10"/>
    </row>
    <row r="130" spans="1:15" customFormat="1" x14ac:dyDescent="0.2">
      <c r="A130" s="2" t="s">
        <v>29</v>
      </c>
      <c r="B130" s="2"/>
      <c r="C130" s="2"/>
      <c r="D130" s="2"/>
      <c r="E130" s="2"/>
      <c r="G130" s="13"/>
      <c r="H130" s="13"/>
      <c r="I130" s="13"/>
      <c r="J130" s="10"/>
      <c r="K130" s="10"/>
      <c r="L130" s="10"/>
      <c r="M130" s="10"/>
      <c r="N130" s="10"/>
      <c r="O130" s="10"/>
    </row>
    <row r="131" spans="1:15" customFormat="1" x14ac:dyDescent="0.2">
      <c r="A131" s="2" t="s">
        <v>28</v>
      </c>
      <c r="B131" s="2"/>
      <c r="C131" s="2"/>
      <c r="D131" s="2"/>
      <c r="E131" s="2"/>
      <c r="G131" s="13"/>
      <c r="H131" s="13"/>
      <c r="I131" s="13"/>
      <c r="J131" s="10"/>
      <c r="K131" s="10"/>
      <c r="L131" s="10"/>
      <c r="M131" s="10"/>
      <c r="N131" s="10"/>
      <c r="O131" s="10"/>
    </row>
    <row r="132" spans="1:15" customFormat="1" x14ac:dyDescent="0.2">
      <c r="G132" s="7"/>
      <c r="H132" s="7"/>
      <c r="I132" s="7"/>
      <c r="J132" s="10"/>
      <c r="K132" s="10"/>
      <c r="L132" s="10"/>
      <c r="M132" s="10"/>
      <c r="N132" s="10"/>
      <c r="O13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Caves</dc:creator>
  <cp:lastModifiedBy>Laura Kelley</cp:lastModifiedBy>
  <dcterms:created xsi:type="dcterms:W3CDTF">2020-01-27T10:52:52Z</dcterms:created>
  <dcterms:modified xsi:type="dcterms:W3CDTF">2020-02-18T14:02:41Z</dcterms:modified>
</cp:coreProperties>
</file>