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sb\Desktop\Uni\InfLab5\"/>
    </mc:Choice>
  </mc:AlternateContent>
  <xr:revisionPtr revIDLastSave="0" documentId="13_ncr:1_{780485F5-5DEF-4F1B-B620-37CBCEEF23A6}" xr6:coauthVersionLast="47" xr6:coauthVersionMax="47" xr10:uidLastSave="{00000000-0000-0000-0000-000000000000}"/>
  <bookViews>
    <workbookView xWindow="-108" yWindow="-108" windowWidth="23256" windowHeight="12576" xr2:uid="{0C708CB8-63DF-498B-BDD1-E38A93A5FED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4" i="1"/>
  <c r="B5" i="1"/>
  <c r="I86" i="1"/>
  <c r="N86" i="1"/>
  <c r="S86" i="1"/>
  <c r="I85" i="1"/>
  <c r="N85" i="1"/>
  <c r="S85" i="1"/>
  <c r="I75" i="1"/>
  <c r="N75" i="1"/>
  <c r="S75" i="1"/>
  <c r="I74" i="1"/>
  <c r="N74" i="1"/>
  <c r="S74" i="1"/>
  <c r="I64" i="1"/>
  <c r="N64" i="1"/>
  <c r="S64" i="1"/>
  <c r="I63" i="1"/>
  <c r="N63" i="1"/>
  <c r="S63" i="1"/>
  <c r="I53" i="1"/>
  <c r="N53" i="1"/>
  <c r="S53" i="1"/>
  <c r="I52" i="1"/>
  <c r="N52" i="1"/>
  <c r="S52" i="1"/>
  <c r="I42" i="1"/>
  <c r="N42" i="1"/>
  <c r="S42" i="1"/>
  <c r="I41" i="1"/>
  <c r="N41" i="1"/>
  <c r="S41" i="1"/>
  <c r="I31" i="1"/>
  <c r="N31" i="1"/>
  <c r="S31" i="1"/>
  <c r="I30" i="1"/>
  <c r="N30" i="1"/>
  <c r="S30" i="1"/>
  <c r="I20" i="1" l="1"/>
  <c r="N20" i="1"/>
  <c r="S20" i="1"/>
  <c r="I19" i="1"/>
  <c r="N19" i="1"/>
  <c r="S19" i="1"/>
  <c r="B8" i="1" l="1"/>
  <c r="B7" i="1"/>
  <c r="B6" i="1"/>
  <c r="B4" i="1"/>
  <c r="AB19" i="1" l="1"/>
  <c r="Z30" i="1"/>
  <c r="Z41" i="1"/>
  <c r="AB85" i="1"/>
  <c r="AB30" i="1"/>
  <c r="AD30" i="1" s="1"/>
  <c r="Z19" i="1"/>
  <c r="AD19" i="1" s="1"/>
  <c r="Z74" i="1"/>
  <c r="B11" i="1"/>
  <c r="E5" i="1"/>
  <c r="T5" i="1"/>
  <c r="J5" i="1"/>
  <c r="L5" i="1"/>
  <c r="U5" i="1"/>
  <c r="K5" i="1"/>
  <c r="V5" i="1"/>
  <c r="W5" i="1"/>
  <c r="M5" i="1"/>
  <c r="O5" i="1"/>
  <c r="Q5" i="1"/>
  <c r="F5" i="1"/>
  <c r="H5" i="1"/>
  <c r="R5" i="1"/>
  <c r="P5" i="1"/>
  <c r="G5" i="1"/>
  <c r="B14" i="1"/>
  <c r="Z85" i="1" s="1"/>
  <c r="J8" i="1"/>
  <c r="K8" i="1"/>
  <c r="L8" i="1"/>
  <c r="E8" i="1"/>
  <c r="M8" i="1"/>
  <c r="P8" i="1"/>
  <c r="W8" i="1"/>
  <c r="O8" i="1"/>
  <c r="Q8" i="1"/>
  <c r="U8" i="1"/>
  <c r="G8" i="1"/>
  <c r="H8" i="1"/>
  <c r="F8" i="1"/>
  <c r="V8" i="1"/>
  <c r="R8" i="1"/>
  <c r="T8" i="1"/>
  <c r="B10" i="1"/>
  <c r="W4" i="1"/>
  <c r="V4" i="1"/>
  <c r="H4" i="1"/>
  <c r="U4" i="1"/>
  <c r="T4" i="1"/>
  <c r="R4" i="1"/>
  <c r="Q4" i="1"/>
  <c r="O4" i="1"/>
  <c r="M4" i="1"/>
  <c r="F4" i="1"/>
  <c r="P4" i="1"/>
  <c r="E4" i="1"/>
  <c r="K4" i="1"/>
  <c r="L4" i="1"/>
  <c r="J4" i="1"/>
  <c r="G4" i="1"/>
  <c r="B12" i="1"/>
  <c r="AB63" i="1" s="1"/>
  <c r="T6" i="1"/>
  <c r="U6" i="1"/>
  <c r="V6" i="1"/>
  <c r="R6" i="1"/>
  <c r="E6" i="1"/>
  <c r="W6" i="1"/>
  <c r="F6" i="1"/>
  <c r="H6" i="1"/>
  <c r="G6" i="1"/>
  <c r="O6" i="1"/>
  <c r="P6" i="1"/>
  <c r="Q6" i="1"/>
  <c r="L6" i="1"/>
  <c r="M6" i="1"/>
  <c r="J6" i="1"/>
  <c r="K6" i="1"/>
  <c r="B9" i="1"/>
  <c r="O7" i="1"/>
  <c r="P7" i="1"/>
  <c r="E7" i="1"/>
  <c r="Q7" i="1"/>
  <c r="J7" i="1"/>
  <c r="R7" i="1"/>
  <c r="U7" i="1"/>
  <c r="H7" i="1"/>
  <c r="K7" i="1"/>
  <c r="T7" i="1"/>
  <c r="F7" i="1"/>
  <c r="V7" i="1"/>
  <c r="L7" i="1"/>
  <c r="W7" i="1"/>
  <c r="G7" i="1"/>
  <c r="M7" i="1"/>
  <c r="B13" i="1"/>
  <c r="AD85" i="1" l="1"/>
  <c r="V20" i="1"/>
  <c r="V30" i="1"/>
  <c r="V41" i="1"/>
  <c r="K20" i="1"/>
  <c r="K30" i="1"/>
  <c r="K41" i="1"/>
  <c r="U20" i="1"/>
  <c r="U30" i="1"/>
  <c r="U41" i="1"/>
  <c r="L20" i="1"/>
  <c r="L41" i="1"/>
  <c r="L30" i="1"/>
  <c r="J20" i="1"/>
  <c r="J30" i="1"/>
  <c r="J41" i="1"/>
  <c r="T20" i="1"/>
  <c r="T41" i="1"/>
  <c r="T30" i="1"/>
  <c r="E20" i="1"/>
  <c r="AF22" i="1" s="1"/>
  <c r="E41" i="1"/>
  <c r="AE44" i="1" s="1"/>
  <c r="E30" i="1"/>
  <c r="AE33" i="1" s="1"/>
  <c r="G20" i="1"/>
  <c r="G41" i="1"/>
  <c r="G30" i="1"/>
  <c r="AB74" i="1"/>
  <c r="AD74" i="1" s="1"/>
  <c r="Z63" i="1"/>
  <c r="AD63" i="1" s="1"/>
  <c r="AB52" i="1"/>
  <c r="P20" i="1"/>
  <c r="P30" i="1"/>
  <c r="P41" i="1"/>
  <c r="R20" i="1"/>
  <c r="R30" i="1"/>
  <c r="R41" i="1"/>
  <c r="H20" i="1"/>
  <c r="H30" i="1"/>
  <c r="H41" i="1"/>
  <c r="F20" i="1"/>
  <c r="F30" i="1"/>
  <c r="F41" i="1"/>
  <c r="Q20" i="1"/>
  <c r="Q30" i="1"/>
  <c r="Q41" i="1"/>
  <c r="O20" i="1"/>
  <c r="O30" i="1"/>
  <c r="O41" i="1"/>
  <c r="M20" i="1"/>
  <c r="M30" i="1"/>
  <c r="M41" i="1"/>
  <c r="W20" i="1"/>
  <c r="V18" i="1" s="1"/>
  <c r="U18" i="1" s="1"/>
  <c r="W41" i="1"/>
  <c r="W30" i="1"/>
  <c r="V86" i="1"/>
  <c r="V31" i="1"/>
  <c r="G31" i="1"/>
  <c r="G86" i="1"/>
  <c r="F19" i="1"/>
  <c r="F74" i="1"/>
  <c r="H86" i="1"/>
  <c r="H31" i="1"/>
  <c r="M19" i="1"/>
  <c r="M74" i="1"/>
  <c r="F86" i="1"/>
  <c r="F31" i="1"/>
  <c r="O19" i="1"/>
  <c r="O74" i="1"/>
  <c r="W86" i="1"/>
  <c r="W31" i="1"/>
  <c r="Q19" i="1"/>
  <c r="Q74" i="1"/>
  <c r="E31" i="1"/>
  <c r="E86" i="1"/>
  <c r="AF88" i="1" s="1"/>
  <c r="R19" i="1"/>
  <c r="R74" i="1"/>
  <c r="R86" i="1"/>
  <c r="R31" i="1"/>
  <c r="T19" i="1"/>
  <c r="T74" i="1"/>
  <c r="H19" i="1"/>
  <c r="H74" i="1"/>
  <c r="U31" i="1"/>
  <c r="U86" i="1"/>
  <c r="T31" i="1"/>
  <c r="T86" i="1"/>
  <c r="V19" i="1"/>
  <c r="V74" i="1"/>
  <c r="K31" i="1"/>
  <c r="K86" i="1"/>
  <c r="W19" i="1"/>
  <c r="W74" i="1"/>
  <c r="J31" i="1"/>
  <c r="J86" i="1"/>
  <c r="G19" i="1"/>
  <c r="G74" i="1"/>
  <c r="AB41" i="1"/>
  <c r="AD41" i="1" s="1"/>
  <c r="Z52" i="1"/>
  <c r="U19" i="1"/>
  <c r="U74" i="1"/>
  <c r="M86" i="1"/>
  <c r="M31" i="1"/>
  <c r="J19" i="1"/>
  <c r="J74" i="1"/>
  <c r="Q86" i="1"/>
  <c r="Q31" i="1"/>
  <c r="K19" i="1"/>
  <c r="K74" i="1"/>
  <c r="L19" i="1"/>
  <c r="L74" i="1"/>
  <c r="P86" i="1"/>
  <c r="P31" i="1"/>
  <c r="E19" i="1"/>
  <c r="AE22" i="1" s="1"/>
  <c r="E74" i="1"/>
  <c r="L31" i="1"/>
  <c r="L86" i="1"/>
  <c r="O86" i="1"/>
  <c r="O31" i="1"/>
  <c r="P19" i="1"/>
  <c r="P74" i="1"/>
  <c r="W21" i="1"/>
  <c r="AB25" i="1" s="1"/>
  <c r="Q11" i="1"/>
  <c r="E11" i="1"/>
  <c r="R11" i="1"/>
  <c r="G11" i="1"/>
  <c r="F11" i="1"/>
  <c r="T11" i="1"/>
  <c r="J11" i="1"/>
  <c r="P11" i="1"/>
  <c r="U11" i="1"/>
  <c r="K11" i="1"/>
  <c r="M11" i="1"/>
  <c r="H11" i="1"/>
  <c r="V11" i="1"/>
  <c r="L11" i="1"/>
  <c r="W11" i="1"/>
  <c r="O11" i="1"/>
  <c r="O13" i="1"/>
  <c r="F13" i="1"/>
  <c r="G13" i="1"/>
  <c r="Q13" i="1"/>
  <c r="H13" i="1"/>
  <c r="L13" i="1"/>
  <c r="E13" i="1"/>
  <c r="P13" i="1"/>
  <c r="W13" i="1"/>
  <c r="J13" i="1"/>
  <c r="K13" i="1"/>
  <c r="U13" i="1"/>
  <c r="V13" i="1"/>
  <c r="M13" i="1"/>
  <c r="R13" i="1"/>
  <c r="T13" i="1"/>
  <c r="B15" i="1"/>
  <c r="R9" i="1"/>
  <c r="T9" i="1"/>
  <c r="H9" i="1"/>
  <c r="K9" i="1"/>
  <c r="O9" i="1"/>
  <c r="F9" i="1"/>
  <c r="U9" i="1"/>
  <c r="E9" i="1"/>
  <c r="J9" i="1"/>
  <c r="L9" i="1"/>
  <c r="Q9" i="1"/>
  <c r="W9" i="1"/>
  <c r="M9" i="1"/>
  <c r="P9" i="1"/>
  <c r="G9" i="1"/>
  <c r="V9" i="1"/>
  <c r="J12" i="1"/>
  <c r="J64" i="1" s="1"/>
  <c r="K12" i="1"/>
  <c r="K64" i="1" s="1"/>
  <c r="L12" i="1"/>
  <c r="L64" i="1" s="1"/>
  <c r="U12" i="1"/>
  <c r="U64" i="1" s="1"/>
  <c r="M12" i="1"/>
  <c r="M64" i="1" s="1"/>
  <c r="G12" i="1"/>
  <c r="G64" i="1" s="1"/>
  <c r="V12" i="1"/>
  <c r="V64" i="1" s="1"/>
  <c r="O12" i="1"/>
  <c r="O64" i="1" s="1"/>
  <c r="P12" i="1"/>
  <c r="P64" i="1" s="1"/>
  <c r="F12" i="1"/>
  <c r="F64" i="1" s="1"/>
  <c r="Q12" i="1"/>
  <c r="Q64" i="1" s="1"/>
  <c r="T12" i="1"/>
  <c r="T64" i="1" s="1"/>
  <c r="W12" i="1"/>
  <c r="W64" i="1" s="1"/>
  <c r="E12" i="1"/>
  <c r="E64" i="1" s="1"/>
  <c r="AF66" i="1" s="1"/>
  <c r="R12" i="1"/>
  <c r="R64" i="1" s="1"/>
  <c r="H12" i="1"/>
  <c r="H64" i="1" s="1"/>
  <c r="T10" i="1"/>
  <c r="G10" i="1"/>
  <c r="U10" i="1"/>
  <c r="H10" i="1"/>
  <c r="V10" i="1"/>
  <c r="F10" i="1"/>
  <c r="W10" i="1"/>
  <c r="M10" i="1"/>
  <c r="O10" i="1"/>
  <c r="Q10" i="1"/>
  <c r="J10" i="1"/>
  <c r="R10" i="1"/>
  <c r="E10" i="1"/>
  <c r="K10" i="1"/>
  <c r="L10" i="1"/>
  <c r="P10" i="1"/>
  <c r="T14" i="1"/>
  <c r="T85" i="1" s="1"/>
  <c r="U14" i="1"/>
  <c r="U85" i="1" s="1"/>
  <c r="V14" i="1"/>
  <c r="V85" i="1" s="1"/>
  <c r="M14" i="1"/>
  <c r="M85" i="1" s="1"/>
  <c r="P14" i="1"/>
  <c r="P85" i="1" s="1"/>
  <c r="Q14" i="1"/>
  <c r="Q85" i="1" s="1"/>
  <c r="W14" i="1"/>
  <c r="W85" i="1" s="1"/>
  <c r="L14" i="1"/>
  <c r="L85" i="1" s="1"/>
  <c r="K14" i="1"/>
  <c r="K85" i="1" s="1"/>
  <c r="H14" i="1"/>
  <c r="H85" i="1" s="1"/>
  <c r="R14" i="1"/>
  <c r="R85" i="1" s="1"/>
  <c r="J14" i="1"/>
  <c r="J85" i="1" s="1"/>
  <c r="E14" i="1"/>
  <c r="E85" i="1" s="1"/>
  <c r="AE88" i="1" s="1"/>
  <c r="O14" i="1"/>
  <c r="O85" i="1" s="1"/>
  <c r="G14" i="1"/>
  <c r="G85" i="1" s="1"/>
  <c r="F14" i="1"/>
  <c r="F85" i="1" s="1"/>
  <c r="J63" i="1" l="1"/>
  <c r="J53" i="1"/>
  <c r="J75" i="1"/>
  <c r="T75" i="1"/>
  <c r="T53" i="1"/>
  <c r="T63" i="1"/>
  <c r="F53" i="1"/>
  <c r="F75" i="1"/>
  <c r="F63" i="1"/>
  <c r="G63" i="1"/>
  <c r="G53" i="1"/>
  <c r="G75" i="1"/>
  <c r="R53" i="1"/>
  <c r="R75" i="1"/>
  <c r="R63" i="1"/>
  <c r="E63" i="1"/>
  <c r="AE66" i="1" s="1"/>
  <c r="E53" i="1"/>
  <c r="AF55" i="1" s="1"/>
  <c r="E75" i="1"/>
  <c r="AF77" i="1" s="1"/>
  <c r="Q75" i="1"/>
  <c r="Q63" i="1"/>
  <c r="Q53" i="1"/>
  <c r="O63" i="1"/>
  <c r="O53" i="1"/>
  <c r="O75" i="1"/>
  <c r="W63" i="1"/>
  <c r="W53" i="1"/>
  <c r="W75" i="1"/>
  <c r="V73" i="1" s="1"/>
  <c r="L53" i="1"/>
  <c r="L63" i="1"/>
  <c r="L75" i="1"/>
  <c r="V63" i="1"/>
  <c r="V75" i="1"/>
  <c r="V53" i="1"/>
  <c r="H63" i="1"/>
  <c r="H53" i="1"/>
  <c r="H75" i="1"/>
  <c r="M53" i="1"/>
  <c r="M75" i="1"/>
  <c r="M63" i="1"/>
  <c r="K63" i="1"/>
  <c r="K75" i="1"/>
  <c r="K53" i="1"/>
  <c r="U63" i="1"/>
  <c r="U75" i="1"/>
  <c r="U53" i="1"/>
  <c r="P75" i="1"/>
  <c r="P63" i="1"/>
  <c r="P53" i="1"/>
  <c r="AD52" i="1"/>
  <c r="V42" i="1"/>
  <c r="V52" i="1"/>
  <c r="G42" i="1"/>
  <c r="G52" i="1"/>
  <c r="AE77" i="1"/>
  <c r="P52" i="1"/>
  <c r="P42" i="1"/>
  <c r="T42" i="1"/>
  <c r="T52" i="1"/>
  <c r="L52" i="1"/>
  <c r="L42" i="1"/>
  <c r="E52" i="1"/>
  <c r="E42" i="1"/>
  <c r="V62" i="1"/>
  <c r="U62" i="1" s="1"/>
  <c r="T62" i="1" s="1"/>
  <c r="R62" i="1" s="1"/>
  <c r="R65" i="1" s="1"/>
  <c r="AB68" i="1" s="1"/>
  <c r="W65" i="1"/>
  <c r="AB69" i="1" s="1"/>
  <c r="H42" i="1"/>
  <c r="H52" i="1"/>
  <c r="U42" i="1"/>
  <c r="U52" i="1"/>
  <c r="K52" i="1"/>
  <c r="K42" i="1"/>
  <c r="R42" i="1"/>
  <c r="R52" i="1"/>
  <c r="J52" i="1"/>
  <c r="J42" i="1"/>
  <c r="Q42" i="1"/>
  <c r="Q52" i="1"/>
  <c r="O42" i="1"/>
  <c r="O52" i="1"/>
  <c r="AF33" i="1"/>
  <c r="F52" i="1"/>
  <c r="F42" i="1"/>
  <c r="V29" i="1"/>
  <c r="U29" i="1" s="1"/>
  <c r="T29" i="1" s="1"/>
  <c r="R29" i="1" s="1"/>
  <c r="W32" i="1"/>
  <c r="AB36" i="1" s="1"/>
  <c r="M52" i="1"/>
  <c r="M42" i="1"/>
  <c r="V84" i="1"/>
  <c r="U84" i="1" s="1"/>
  <c r="T84" i="1" s="1"/>
  <c r="R84" i="1" s="1"/>
  <c r="R87" i="1" s="1"/>
  <c r="AB90" i="1" s="1"/>
  <c r="W87" i="1"/>
  <c r="AB91" i="1" s="1"/>
  <c r="W42" i="1"/>
  <c r="W52" i="1"/>
  <c r="U21" i="1"/>
  <c r="Z25" i="1" s="1"/>
  <c r="T18" i="1"/>
  <c r="V21" i="1"/>
  <c r="AA25" i="1" s="1"/>
  <c r="O15" i="1"/>
  <c r="H15" i="1"/>
  <c r="P15" i="1"/>
  <c r="Q15" i="1"/>
  <c r="R15" i="1"/>
  <c r="V15" i="1"/>
  <c r="L15" i="1"/>
  <c r="T15" i="1"/>
  <c r="U15" i="1"/>
  <c r="J15" i="1"/>
  <c r="F15" i="1"/>
  <c r="M15" i="1"/>
  <c r="K15" i="1"/>
  <c r="G15" i="1"/>
  <c r="W15" i="1"/>
  <c r="E15" i="1"/>
  <c r="W76" i="1" l="1"/>
  <c r="AB80" i="1" s="1"/>
  <c r="V76" i="1"/>
  <c r="AA80" i="1" s="1"/>
  <c r="V87" i="1"/>
  <c r="AA91" i="1" s="1"/>
  <c r="T65" i="1"/>
  <c r="Y69" i="1" s="1"/>
  <c r="U73" i="1"/>
  <c r="T73" i="1" s="1"/>
  <c r="R73" i="1" s="1"/>
  <c r="R76" i="1" s="1"/>
  <c r="AB79" i="1" s="1"/>
  <c r="V65" i="1"/>
  <c r="AA69" i="1" s="1"/>
  <c r="R32" i="1"/>
  <c r="AB35" i="1" s="1"/>
  <c r="Q29" i="1"/>
  <c r="G35" i="1"/>
  <c r="U87" i="1"/>
  <c r="Z91" i="1" s="1"/>
  <c r="V51" i="1"/>
  <c r="U51" i="1" s="1"/>
  <c r="T51" i="1" s="1"/>
  <c r="R51" i="1" s="1"/>
  <c r="W54" i="1"/>
  <c r="AB58" i="1" s="1"/>
  <c r="T32" i="1"/>
  <c r="Y36" i="1" s="1"/>
  <c r="V40" i="1"/>
  <c r="U40" i="1" s="1"/>
  <c r="T40" i="1" s="1"/>
  <c r="R40" i="1" s="1"/>
  <c r="W43" i="1"/>
  <c r="AB47" i="1" s="1"/>
  <c r="U32" i="1"/>
  <c r="Z36" i="1" s="1"/>
  <c r="G68" i="1"/>
  <c r="Q62" i="1"/>
  <c r="Q84" i="1"/>
  <c r="G90" i="1"/>
  <c r="AF44" i="1"/>
  <c r="AE55" i="1"/>
  <c r="V32" i="1"/>
  <c r="AA36" i="1" s="1"/>
  <c r="T87" i="1"/>
  <c r="Y91" i="1" s="1"/>
  <c r="U65" i="1"/>
  <c r="Z69" i="1" s="1"/>
  <c r="R18" i="1"/>
  <c r="T21" i="1"/>
  <c r="Y25" i="1" s="1"/>
  <c r="U43" i="1" l="1"/>
  <c r="Z47" i="1" s="1"/>
  <c r="G79" i="1"/>
  <c r="Q73" i="1"/>
  <c r="Q76" i="1" s="1"/>
  <c r="AA79" i="1" s="1"/>
  <c r="U54" i="1"/>
  <c r="Z58" i="1" s="1"/>
  <c r="T76" i="1"/>
  <c r="Y80" i="1" s="1"/>
  <c r="U76" i="1"/>
  <c r="Z80" i="1" s="1"/>
  <c r="T43" i="1"/>
  <c r="Y47" i="1" s="1"/>
  <c r="Q40" i="1"/>
  <c r="G46" i="1"/>
  <c r="V43" i="1"/>
  <c r="AA47" i="1" s="1"/>
  <c r="R43" i="1"/>
  <c r="AB46" i="1" s="1"/>
  <c r="T54" i="1"/>
  <c r="Y58" i="1" s="1"/>
  <c r="R54" i="1"/>
  <c r="AB57" i="1" s="1"/>
  <c r="G57" i="1"/>
  <c r="Q51" i="1"/>
  <c r="P29" i="1"/>
  <c r="Q32" i="1"/>
  <c r="AA35" i="1" s="1"/>
  <c r="P84" i="1"/>
  <c r="Q87" i="1"/>
  <c r="AA90" i="1" s="1"/>
  <c r="P62" i="1"/>
  <c r="Q65" i="1"/>
  <c r="AA68" i="1" s="1"/>
  <c r="P73" i="1"/>
  <c r="V54" i="1"/>
  <c r="AA58" i="1" s="1"/>
  <c r="G24" i="1"/>
  <c r="Q18" i="1"/>
  <c r="R21" i="1"/>
  <c r="AB24" i="1" s="1"/>
  <c r="O29" i="1" l="1"/>
  <c r="P32" i="1"/>
  <c r="Z35" i="1" s="1"/>
  <c r="P51" i="1"/>
  <c r="Q54" i="1"/>
  <c r="AA57" i="1" s="1"/>
  <c r="O62" i="1"/>
  <c r="P65" i="1"/>
  <c r="Z68" i="1" s="1"/>
  <c r="O73" i="1"/>
  <c r="P76" i="1"/>
  <c r="Z79" i="1" s="1"/>
  <c r="O84" i="1"/>
  <c r="P87" i="1"/>
  <c r="Z90" i="1" s="1"/>
  <c r="P40" i="1"/>
  <c r="Q43" i="1"/>
  <c r="AA46" i="1" s="1"/>
  <c r="P18" i="1"/>
  <c r="Q21" i="1"/>
  <c r="AA24" i="1" s="1"/>
  <c r="M62" i="1" l="1"/>
  <c r="O65" i="1"/>
  <c r="O40" i="1"/>
  <c r="P43" i="1"/>
  <c r="Z46" i="1" s="1"/>
  <c r="O51" i="1"/>
  <c r="P54" i="1"/>
  <c r="Z57" i="1" s="1"/>
  <c r="M84" i="1"/>
  <c r="O87" i="1"/>
  <c r="M73" i="1"/>
  <c r="O76" i="1"/>
  <c r="M29" i="1"/>
  <c r="O32" i="1"/>
  <c r="O18" i="1"/>
  <c r="P21" i="1"/>
  <c r="Z24" i="1" s="1"/>
  <c r="Y90" i="1" l="1"/>
  <c r="F90" i="1"/>
  <c r="L84" i="1"/>
  <c r="M87" i="1"/>
  <c r="AB89" i="1" s="1"/>
  <c r="Y35" i="1"/>
  <c r="F35" i="1"/>
  <c r="L73" i="1"/>
  <c r="M76" i="1"/>
  <c r="AB78" i="1" s="1"/>
  <c r="M51" i="1"/>
  <c r="O54" i="1"/>
  <c r="L29" i="1"/>
  <c r="M32" i="1"/>
  <c r="AB34" i="1" s="1"/>
  <c r="M40" i="1"/>
  <c r="O43" i="1"/>
  <c r="Y79" i="1"/>
  <c r="F79" i="1"/>
  <c r="Y68" i="1"/>
  <c r="F68" i="1"/>
  <c r="L62" i="1"/>
  <c r="M65" i="1"/>
  <c r="AB67" i="1" s="1"/>
  <c r="M18" i="1"/>
  <c r="O21" i="1"/>
  <c r="Y24" i="1" s="1"/>
  <c r="Y57" i="1" l="1"/>
  <c r="F57" i="1"/>
  <c r="L51" i="1"/>
  <c r="M54" i="1"/>
  <c r="AB56" i="1" s="1"/>
  <c r="Y46" i="1"/>
  <c r="F46" i="1"/>
  <c r="L40" i="1"/>
  <c r="M43" i="1"/>
  <c r="AB45" i="1" s="1"/>
  <c r="K73" i="1"/>
  <c r="L76" i="1"/>
  <c r="AA78" i="1" s="1"/>
  <c r="K29" i="1"/>
  <c r="L32" i="1"/>
  <c r="AA34" i="1" s="1"/>
  <c r="K62" i="1"/>
  <c r="L65" i="1"/>
  <c r="AA67" i="1" s="1"/>
  <c r="K84" i="1"/>
  <c r="L87" i="1"/>
  <c r="AA89" i="1" s="1"/>
  <c r="F24" i="1"/>
  <c r="L18" i="1"/>
  <c r="M21" i="1"/>
  <c r="AB23" i="1" s="1"/>
  <c r="J84" i="1" l="1"/>
  <c r="K87" i="1"/>
  <c r="Z89" i="1" s="1"/>
  <c r="K40" i="1"/>
  <c r="L43" i="1"/>
  <c r="AA45" i="1" s="1"/>
  <c r="J62" i="1"/>
  <c r="K65" i="1"/>
  <c r="Z67" i="1" s="1"/>
  <c r="J73" i="1"/>
  <c r="K76" i="1"/>
  <c r="Z78" i="1" s="1"/>
  <c r="K51" i="1"/>
  <c r="L54" i="1"/>
  <c r="AA56" i="1" s="1"/>
  <c r="J29" i="1"/>
  <c r="K32" i="1"/>
  <c r="Z34" i="1" s="1"/>
  <c r="K18" i="1"/>
  <c r="L21" i="1"/>
  <c r="AA23" i="1" s="1"/>
  <c r="J51" i="1" l="1"/>
  <c r="K54" i="1"/>
  <c r="Z56" i="1" s="1"/>
  <c r="J65" i="1"/>
  <c r="Y67" i="1" s="1"/>
  <c r="H62" i="1"/>
  <c r="H73" i="1"/>
  <c r="J76" i="1"/>
  <c r="Y78" i="1" s="1"/>
  <c r="H29" i="1"/>
  <c r="J32" i="1"/>
  <c r="Y34" i="1" s="1"/>
  <c r="J40" i="1"/>
  <c r="K43" i="1"/>
  <c r="Z45" i="1" s="1"/>
  <c r="H84" i="1"/>
  <c r="J87" i="1"/>
  <c r="Y89" i="1" s="1"/>
  <c r="J18" i="1"/>
  <c r="K21" i="1"/>
  <c r="Z23" i="1" s="1"/>
  <c r="G29" i="1" l="1"/>
  <c r="H32" i="1"/>
  <c r="AA33" i="1" s="1"/>
  <c r="G73" i="1"/>
  <c r="H76" i="1"/>
  <c r="AA77" i="1" s="1"/>
  <c r="H40" i="1"/>
  <c r="J43" i="1"/>
  <c r="Y45" i="1" s="1"/>
  <c r="G62" i="1"/>
  <c r="H65" i="1"/>
  <c r="AA66" i="1" s="1"/>
  <c r="G84" i="1"/>
  <c r="H87" i="1"/>
  <c r="AA88" i="1" s="1"/>
  <c r="H51" i="1"/>
  <c r="J54" i="1"/>
  <c r="Y56" i="1" s="1"/>
  <c r="H18" i="1"/>
  <c r="J21" i="1"/>
  <c r="Y23" i="1" s="1"/>
  <c r="G65" i="1" l="1"/>
  <c r="Z66" i="1" s="1"/>
  <c r="F62" i="1"/>
  <c r="G51" i="1"/>
  <c r="H54" i="1"/>
  <c r="AA55" i="1" s="1"/>
  <c r="G40" i="1"/>
  <c r="H43" i="1"/>
  <c r="AA44" i="1" s="1"/>
  <c r="G87" i="1"/>
  <c r="Z88" i="1" s="1"/>
  <c r="F84" i="1"/>
  <c r="F73" i="1"/>
  <c r="G76" i="1"/>
  <c r="Z77" i="1" s="1"/>
  <c r="F29" i="1"/>
  <c r="G32" i="1"/>
  <c r="Z33" i="1" s="1"/>
  <c r="G18" i="1"/>
  <c r="H21" i="1"/>
  <c r="AA22" i="1" s="1"/>
  <c r="E29" i="1" l="1"/>
  <c r="F32" i="1"/>
  <c r="Y33" i="1" s="1"/>
  <c r="F40" i="1"/>
  <c r="G43" i="1"/>
  <c r="Z44" i="1" s="1"/>
  <c r="F51" i="1"/>
  <c r="G54" i="1"/>
  <c r="Z55" i="1" s="1"/>
  <c r="E62" i="1"/>
  <c r="F65" i="1"/>
  <c r="Y66" i="1" s="1"/>
  <c r="E73" i="1"/>
  <c r="F76" i="1"/>
  <c r="Y77" i="1" s="1"/>
  <c r="E84" i="1"/>
  <c r="F87" i="1"/>
  <c r="Y88" i="1" s="1"/>
  <c r="F18" i="1"/>
  <c r="G21" i="1"/>
  <c r="Z22" i="1" s="1"/>
  <c r="E87" i="1" l="1"/>
  <c r="E90" i="1"/>
  <c r="E79" i="1"/>
  <c r="E76" i="1"/>
  <c r="E51" i="1"/>
  <c r="F54" i="1"/>
  <c r="Y55" i="1" s="1"/>
  <c r="E68" i="1"/>
  <c r="E65" i="1"/>
  <c r="E40" i="1"/>
  <c r="F43" i="1"/>
  <c r="Y44" i="1" s="1"/>
  <c r="E35" i="1"/>
  <c r="E32" i="1"/>
  <c r="E18" i="1"/>
  <c r="F21" i="1"/>
  <c r="Y22" i="1" s="1"/>
  <c r="E46" i="1" l="1"/>
  <c r="E43" i="1"/>
  <c r="AE34" i="1"/>
  <c r="Y32" i="1"/>
  <c r="I35" i="1"/>
  <c r="AA32" i="1"/>
  <c r="AE35" i="1" s="1"/>
  <c r="H35" i="1"/>
  <c r="J35" i="1"/>
  <c r="AD36" i="1" s="1"/>
  <c r="E57" i="1"/>
  <c r="E54" i="1"/>
  <c r="AE78" i="1"/>
  <c r="AA76" i="1"/>
  <c r="AE79" i="1" s="1"/>
  <c r="I79" i="1"/>
  <c r="Y76" i="1"/>
  <c r="H79" i="1"/>
  <c r="J79" i="1"/>
  <c r="AD80" i="1" s="1"/>
  <c r="AE67" i="1"/>
  <c r="AA65" i="1"/>
  <c r="AE68" i="1" s="1"/>
  <c r="H68" i="1"/>
  <c r="Y65" i="1"/>
  <c r="J68" i="1"/>
  <c r="AD69" i="1" s="1"/>
  <c r="I68" i="1"/>
  <c r="AE89" i="1"/>
  <c r="J90" i="1"/>
  <c r="AD91" i="1" s="1"/>
  <c r="I90" i="1"/>
  <c r="AA87" i="1"/>
  <c r="AE90" i="1" s="1"/>
  <c r="H90" i="1"/>
  <c r="Y87" i="1"/>
  <c r="E24" i="1"/>
  <c r="E21" i="1"/>
  <c r="AE56" i="1" l="1"/>
  <c r="AA54" i="1"/>
  <c r="AE57" i="1" s="1"/>
  <c r="H57" i="1"/>
  <c r="Y54" i="1"/>
  <c r="I57" i="1"/>
  <c r="J57" i="1"/>
  <c r="AD58" i="1" s="1"/>
  <c r="AE45" i="1"/>
  <c r="AA43" i="1"/>
  <c r="AE46" i="1" s="1"/>
  <c r="I46" i="1"/>
  <c r="Y43" i="1"/>
  <c r="H46" i="1"/>
  <c r="J46" i="1"/>
  <c r="AD47" i="1" s="1"/>
  <c r="Y21" i="1"/>
  <c r="AA21" i="1"/>
  <c r="AE24" i="1" s="1"/>
  <c r="AE23" i="1"/>
  <c r="I24" i="1"/>
  <c r="H24" i="1"/>
  <c r="J24" i="1"/>
  <c r="AD25" i="1" s="1"/>
</calcChain>
</file>

<file path=xl/sharedStrings.xml><?xml version="1.0" encoding="utf-8"?>
<sst xmlns="http://schemas.openxmlformats.org/spreadsheetml/2006/main" count="229" uniqueCount="61">
  <si>
    <t>A =</t>
  </si>
  <si>
    <t xml:space="preserve">C = </t>
  </si>
  <si>
    <t>X1 = A =</t>
  </si>
  <si>
    <t>X2 = C =</t>
  </si>
  <si>
    <t>X3 = A + C =</t>
  </si>
  <si>
    <t>X4 = A + C + C =</t>
  </si>
  <si>
    <t>X5 = C - A =</t>
  </si>
  <si>
    <t>X6 = 65535 - X4 =</t>
  </si>
  <si>
    <t>X7 = -X1 =</t>
  </si>
  <si>
    <t>B1 =</t>
  </si>
  <si>
    <t>B2 =</t>
  </si>
  <si>
    <t>B3 =</t>
  </si>
  <si>
    <t>B4 =</t>
  </si>
  <si>
    <t>B5 =</t>
  </si>
  <si>
    <t>B6 =</t>
  </si>
  <si>
    <t>B7 = -B1 =</t>
  </si>
  <si>
    <t>B8 = -B2 =</t>
  </si>
  <si>
    <t>B9 = -B3 =</t>
  </si>
  <si>
    <t>B10 = -B4 =</t>
  </si>
  <si>
    <t>B11 = -B5 =</t>
  </si>
  <si>
    <t>B12 = -B6 =</t>
  </si>
  <si>
    <t>.</t>
  </si>
  <si>
    <t>Область допустимых значений данного двоичного формата:</t>
  </si>
  <si>
    <r>
      <t>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 xml:space="preserve"> + 1 ≤ B  ≤ 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 xml:space="preserve"> - 1</t>
    </r>
  </si>
  <si>
    <t>X8 = -X2 =</t>
  </si>
  <si>
    <t>X9 = -X3 =</t>
  </si>
  <si>
    <t>X10 = -X4 =</t>
  </si>
  <si>
    <t>X11 = -X15 =</t>
  </si>
  <si>
    <t>X12 =-X6 =</t>
  </si>
  <si>
    <t>Сложение</t>
  </si>
  <si>
    <t>B1</t>
  </si>
  <si>
    <t>B2</t>
  </si>
  <si>
    <t>R</t>
  </si>
  <si>
    <t>CF</t>
  </si>
  <si>
    <t>ZF</t>
  </si>
  <si>
    <t>PF</t>
  </si>
  <si>
    <t>AF</t>
  </si>
  <si>
    <t>SF</t>
  </si>
  <si>
    <t>OF</t>
  </si>
  <si>
    <t>Проверка:</t>
  </si>
  <si>
    <t>+</t>
  </si>
  <si>
    <t>=</t>
  </si>
  <si>
    <t>R =</t>
  </si>
  <si>
    <t>При сложении</t>
  </si>
  <si>
    <t>было получено</t>
  </si>
  <si>
    <t>число.</t>
  </si>
  <si>
    <t>Результат</t>
  </si>
  <si>
    <t xml:space="preserve">Промежуточные операнды при вычислении </t>
  </si>
  <si>
    <t>значения результата в десятичной СС.</t>
  </si>
  <si>
    <t>1. B1 + B2</t>
  </si>
  <si>
    <t>2. B2 + B3</t>
  </si>
  <si>
    <t>3. B2 + B7</t>
  </si>
  <si>
    <t>4. B7 + B8</t>
  </si>
  <si>
    <t>5. B8 + B9</t>
  </si>
  <si>
    <t>6. B1 + B8</t>
  </si>
  <si>
    <t>7. B11 + B3</t>
  </si>
  <si>
    <t>B3</t>
  </si>
  <si>
    <t>B7</t>
  </si>
  <si>
    <t>B8</t>
  </si>
  <si>
    <t>B9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</si>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</sst>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8"/>
      <color theme="1" tint="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5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0" xfId="0" quotePrefix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13">
    <dxf>
      <fill>
        <patternFill>
          <bgColor rgb="FFFFFF00"/>
        </patternFill>
      </fill>
    </dxf>
    <dxf>
      <font>
        <b val="0"/>
        <i/>
      </font>
    </dxf>
    <dxf>
      <font>
        <b val="0"/>
        <i/>
      </font>
    </dxf>
    <dxf>
      <fill>
        <patternFill>
          <bgColor rgb="FFFFFF00"/>
        </patternFill>
      </fill>
    </dxf>
    <dxf>
      <font>
        <b val="0"/>
        <i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/>
      </font>
    </dxf>
    <dxf>
      <fill>
        <patternFill>
          <bgColor rgb="FFFFFF00"/>
        </patternFill>
      </fill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A26-B1B6-42C2-B421-702F09C1A7A0}">
  <dimension ref="A1:AF93"/>
  <sheetViews>
    <sheetView tabSelected="1" showWhiteSpace="0" view="pageLayout" topLeftCell="A52" zoomScale="85" zoomScaleNormal="100" zoomScalePageLayoutView="85" workbookViewId="0">
      <selection activeCell="AA10" sqref="AA10"/>
    </sheetView>
  </sheetViews>
  <sheetFormatPr defaultRowHeight="14.4" x14ac:dyDescent="0.3"/>
  <cols>
    <col min="1" max="1" width="15.5546875" customWidth="1"/>
    <col min="2" max="2" width="11.21875" customWidth="1"/>
    <col min="3" max="3" width="10.6640625" customWidth="1"/>
    <col min="4" max="4" width="9.77734375" customWidth="1"/>
    <col min="5" max="23" width="2.77734375" style="1" customWidth="1"/>
    <col min="25" max="25" width="9.77734375" customWidth="1"/>
    <col min="28" max="28" width="8.88671875" customWidth="1"/>
    <col min="30" max="30" width="15.21875" customWidth="1"/>
    <col min="31" max="31" width="21.44140625" customWidth="1"/>
    <col min="32" max="32" width="20.6640625" customWidth="1"/>
  </cols>
  <sheetData>
    <row r="1" spans="1:25" x14ac:dyDescent="0.3">
      <c r="A1" s="2" t="s">
        <v>0</v>
      </c>
      <c r="B1" s="1">
        <v>15114</v>
      </c>
      <c r="C1" s="1"/>
    </row>
    <row r="2" spans="1:25" x14ac:dyDescent="0.3">
      <c r="A2" s="2" t="s">
        <v>1</v>
      </c>
      <c r="B2" s="4">
        <v>15638</v>
      </c>
      <c r="C2" s="1"/>
      <c r="Y2" t="s">
        <v>22</v>
      </c>
    </row>
    <row r="3" spans="1:25" ht="16.2" x14ac:dyDescent="0.3">
      <c r="A3" s="2"/>
      <c r="B3" s="1"/>
      <c r="C3" s="1"/>
      <c r="E3" s="7">
        <v>15</v>
      </c>
      <c r="F3" s="7">
        <v>14</v>
      </c>
      <c r="G3" s="7">
        <v>13</v>
      </c>
      <c r="H3" s="7">
        <v>12</v>
      </c>
      <c r="I3" s="7" t="s">
        <v>21</v>
      </c>
      <c r="J3" s="7">
        <v>11</v>
      </c>
      <c r="K3" s="7">
        <v>10</v>
      </c>
      <c r="L3" s="7">
        <v>9</v>
      </c>
      <c r="M3" s="7">
        <v>8</v>
      </c>
      <c r="N3" s="7" t="s">
        <v>21</v>
      </c>
      <c r="O3" s="7">
        <v>7</v>
      </c>
      <c r="P3" s="7">
        <v>6</v>
      </c>
      <c r="Q3" s="7">
        <v>5</v>
      </c>
      <c r="R3" s="7">
        <v>4</v>
      </c>
      <c r="S3" s="7" t="s">
        <v>21</v>
      </c>
      <c r="T3" s="7">
        <v>3</v>
      </c>
      <c r="U3" s="7">
        <v>2</v>
      </c>
      <c r="V3" s="7">
        <v>1</v>
      </c>
      <c r="W3" s="7">
        <v>0</v>
      </c>
      <c r="Y3" s="5" t="s">
        <v>23</v>
      </c>
    </row>
    <row r="4" spans="1:25" x14ac:dyDescent="0.3">
      <c r="A4" s="2" t="s">
        <v>2</v>
      </c>
      <c r="B4" s="1">
        <f>B1</f>
        <v>15114</v>
      </c>
      <c r="D4" s="3" t="s">
        <v>9</v>
      </c>
      <c r="E4" s="1">
        <f>IF(B4&gt;=0, 0, 1)</f>
        <v>0</v>
      </c>
      <c r="F4" s="1">
        <f>IF(B4&gt;=0, (MOD(QUOTIENT(B4, POWER(2, 14)), 2)), MOD(QUOTIENT(POWER(2, 16) - ABS(B4), POWER(2, 14)), 2))</f>
        <v>0</v>
      </c>
      <c r="G4" s="1">
        <f>IF(B4&gt;=0, (MOD(QUOTIENT(B4, POWER(2, 13)), 2)), MOD(QUOTIENT(POWER(2, 16) - ABS(B4), POWER(2, 13)), 2))</f>
        <v>1</v>
      </c>
      <c r="H4" s="1">
        <f>IF(B4&gt;=0, (MOD(QUOTIENT(B4, POWER(2, 12)), 2)), MOD(QUOTIENT(POWER(2, 16) - ABS(B4), POWER(2, 12)), 2))</f>
        <v>1</v>
      </c>
      <c r="I4" s="1" t="s">
        <v>21</v>
      </c>
      <c r="J4" s="1">
        <f>IF(B4&gt;=0, (MOD(QUOTIENT(B4, POWER(2, 11)), 2)), MOD(QUOTIENT(POWER(2, 16) - ABS(B4), POWER(2, 11)), 2))</f>
        <v>1</v>
      </c>
      <c r="K4" s="1">
        <f>IF(B4&gt;=0, (MOD(QUOTIENT(B4, POWER(2, 10)), 2)), MOD(QUOTIENT(POWER(2, 16) - ABS(B4), POWER(2, 10)), 2))</f>
        <v>0</v>
      </c>
      <c r="L4" s="1">
        <f>IF(B4&gt;=0, (MOD(QUOTIENT(B4, POWER(2, 9)), 2)), MOD(QUOTIENT(POWER(2, 16) - ABS(B4), POWER(2, 9)), 2))</f>
        <v>1</v>
      </c>
      <c r="M4" s="1">
        <f>IF(B4&gt;=0, (MOD(QUOTIENT(B4, POWER(2, 8)), 2)), MOD(QUOTIENT(POWER(2, 16) - ABS(B4), POWER(2, 8)), 2))</f>
        <v>1</v>
      </c>
      <c r="N4" s="1" t="s">
        <v>21</v>
      </c>
      <c r="O4" s="1">
        <f>IF(B4&gt;=0, (MOD(QUOTIENT(B4, POWER(2, 7)), 2)), MOD(QUOTIENT(POWER(2, 16) - ABS(B4), POWER(2, 7)), 2))</f>
        <v>0</v>
      </c>
      <c r="P4" s="1">
        <f>IF(B4&gt;=0, (MOD(QUOTIENT(B4, POWER(2, 6)), 2)), MOD(QUOTIENT(POWER(2, 16) - ABS(B4), POWER(2, 6)), 2))</f>
        <v>0</v>
      </c>
      <c r="Q4" s="1">
        <f>IF(B4&gt;=0, (MOD(QUOTIENT(B4, POWER(2, 5)), 2)), MOD(QUOTIENT(POWER(2, 16) - ABS(B4), POWER(2, 5)), 2))</f>
        <v>0</v>
      </c>
      <c r="R4" s="1">
        <f>IF(B4&gt;=0, (MOD(QUOTIENT(B4, POWER(2, 4)), 2)), MOD(QUOTIENT(POWER(2, 16) - ABS(B4), POWER(2, 4)), 2))</f>
        <v>0</v>
      </c>
      <c r="S4" s="1" t="s">
        <v>21</v>
      </c>
      <c r="T4" s="1">
        <f>IF(B4&gt;=0, (MOD(QUOTIENT(B4, POWER(2, 3)), 2)), MOD(QUOTIENT(POWER(2, 16) - ABS(B4), POWER(2, 3)), 2))</f>
        <v>1</v>
      </c>
      <c r="U4" s="1">
        <f>IF(B4&gt;=0, (MOD(QUOTIENT(B4, POWER(2, 2)), 2)), MOD(QUOTIENT(POWER(2, 16) - ABS(B4), POWER(2, 2)), 2))</f>
        <v>0</v>
      </c>
      <c r="V4" s="1">
        <f>IF(B4&gt;=0, (MOD(QUOTIENT(B4, POWER(2, 1)), 2)), MOD(QUOTIENT(POWER(2, 16) - ABS(B4), POWER(2, 1)), 2))</f>
        <v>1</v>
      </c>
      <c r="W4" s="1">
        <f>IF(B4&gt;=0, (MOD(QUOTIENT(B4, POWER(2, 0)), 2)), MOD(QUOTIENT(POWER(2, 16) - ABS(B4), POWER(2, 0)), 2))</f>
        <v>0</v>
      </c>
      <c r="Y4" t="str">
        <f>IF(OR(B4&gt;32767, B4&lt;-32767), "&lt;- Данное число не может быть представлено в 16-разрядном формате со знаком, так как не удовлетворяет его ОДЗ.", "")</f>
        <v/>
      </c>
    </row>
    <row r="5" spans="1:25" x14ac:dyDescent="0.3">
      <c r="A5" s="2" t="s">
        <v>3</v>
      </c>
      <c r="B5" s="1">
        <f>B2</f>
        <v>15638</v>
      </c>
      <c r="D5" s="3" t="s">
        <v>10</v>
      </c>
      <c r="E5" s="1">
        <f t="shared" ref="E5:E15" si="0">IF(B5&gt;=0, 0, 1)</f>
        <v>0</v>
      </c>
      <c r="F5" s="1">
        <f t="shared" ref="F5:F15" si="1">IF(B5&gt;=0, (MOD(QUOTIENT(B5, POWER(2, 14)), 2)), MOD(QUOTIENT(POWER(2, 16) - ABS(B5), POWER(2, 14)), 2))</f>
        <v>0</v>
      </c>
      <c r="G5" s="1">
        <f t="shared" ref="G5:G15" si="2">IF(B5&gt;=0, (MOD(QUOTIENT(B5, POWER(2, 13)), 2)), MOD(QUOTIENT(POWER(2, 16) - ABS(B5), POWER(2, 13)), 2))</f>
        <v>1</v>
      </c>
      <c r="H5" s="1">
        <f t="shared" ref="H5:H15" si="3">IF(B5&gt;=0, (MOD(QUOTIENT(B5, POWER(2, 12)), 2)), MOD(QUOTIENT(POWER(2, 16) - ABS(B5), POWER(2, 12)), 2))</f>
        <v>1</v>
      </c>
      <c r="I5" s="1" t="s">
        <v>21</v>
      </c>
      <c r="J5" s="1">
        <f t="shared" ref="J5:J15" si="4">IF(B5&gt;=0, (MOD(QUOTIENT(B5, POWER(2, 11)), 2)), MOD(QUOTIENT(POWER(2, 16) - ABS(B5), POWER(2, 11)), 2))</f>
        <v>1</v>
      </c>
      <c r="K5" s="1">
        <f t="shared" ref="K5:K15" si="5">IF(B5&gt;=0, (MOD(QUOTIENT(B5, POWER(2, 10)), 2)), MOD(QUOTIENT(POWER(2, 16) - ABS(B5), POWER(2, 10)), 2))</f>
        <v>1</v>
      </c>
      <c r="L5" s="1">
        <f t="shared" ref="L5:L15" si="6">IF(B5&gt;=0, (MOD(QUOTIENT(B5, POWER(2, 9)), 2)), MOD(QUOTIENT(POWER(2, 16) - ABS(B5), POWER(2, 9)), 2))</f>
        <v>0</v>
      </c>
      <c r="M5" s="1">
        <f t="shared" ref="M5:M15" si="7">IF(B5&gt;=0, (MOD(QUOTIENT(B5, POWER(2, 8)), 2)), MOD(QUOTIENT(POWER(2, 16) - ABS(B5), POWER(2, 8)), 2))</f>
        <v>1</v>
      </c>
      <c r="N5" s="1" t="s">
        <v>21</v>
      </c>
      <c r="O5" s="1">
        <f t="shared" ref="O5:O15" si="8">IF(B5&gt;=0, (MOD(QUOTIENT(B5, POWER(2, 7)), 2)), MOD(QUOTIENT(POWER(2, 16) - ABS(B5), POWER(2, 7)), 2))</f>
        <v>0</v>
      </c>
      <c r="P5" s="1">
        <f t="shared" ref="P5:P15" si="9">IF(B5&gt;=0, (MOD(QUOTIENT(B5, POWER(2, 6)), 2)), MOD(QUOTIENT(POWER(2, 16) - ABS(B5), POWER(2, 6)), 2))</f>
        <v>0</v>
      </c>
      <c r="Q5" s="1">
        <f t="shared" ref="Q5:Q15" si="10">IF(B5&gt;=0, (MOD(QUOTIENT(B5, POWER(2, 5)), 2)), MOD(QUOTIENT(POWER(2, 16) - ABS(B5), POWER(2, 5)), 2))</f>
        <v>0</v>
      </c>
      <c r="R5" s="1">
        <f t="shared" ref="R5:R15" si="11">IF(B5&gt;=0, (MOD(QUOTIENT(B5, POWER(2, 4)), 2)), MOD(QUOTIENT(POWER(2, 16) - ABS(B5), POWER(2, 4)), 2))</f>
        <v>1</v>
      </c>
      <c r="S5" s="1" t="s">
        <v>21</v>
      </c>
      <c r="T5" s="1">
        <f t="shared" ref="T5:T15" si="12">IF(B5&gt;=0, (MOD(QUOTIENT(B5, POWER(2, 3)), 2)), MOD(QUOTIENT(POWER(2, 16) - ABS(B5), POWER(2, 3)), 2))</f>
        <v>0</v>
      </c>
      <c r="U5" s="1">
        <f t="shared" ref="U5:U15" si="13">IF(B5&gt;=0, (MOD(QUOTIENT(B5, POWER(2, 2)), 2)), MOD(QUOTIENT(POWER(2, 16) - ABS(B5), POWER(2, 2)), 2))</f>
        <v>1</v>
      </c>
      <c r="V5" s="1">
        <f t="shared" ref="V5:V15" si="14">IF(B5&gt;=0, (MOD(QUOTIENT(B5, POWER(2, 1)), 2)), MOD(QUOTIENT(POWER(2, 16) - ABS(B5), POWER(2, 1)), 2))</f>
        <v>1</v>
      </c>
      <c r="W5" s="1">
        <f t="shared" ref="W5:W15" si="15">IF(B5&gt;=0, (MOD(QUOTIENT(B5, POWER(2, 0)), 2)), MOD(QUOTIENT(POWER(2, 16) - ABS(B5), POWER(2, 0)), 2))</f>
        <v>0</v>
      </c>
      <c r="Y5" t="str">
        <f t="shared" ref="Y5:Y15" si="16">IF(OR(B5&gt;32767, B5&lt;-32767), "&lt;- Данное число не может быть представлено в 16-разрядном формате со знаком, так как не удовлетворяет его ОДЗ.", "")</f>
        <v/>
      </c>
    </row>
    <row r="6" spans="1:25" x14ac:dyDescent="0.3">
      <c r="A6" s="2" t="s">
        <v>4</v>
      </c>
      <c r="B6" s="1">
        <f>B1+B2</f>
        <v>30752</v>
      </c>
      <c r="D6" s="3" t="s">
        <v>11</v>
      </c>
      <c r="E6" s="1">
        <f t="shared" si="0"/>
        <v>0</v>
      </c>
      <c r="F6" s="1">
        <f t="shared" si="1"/>
        <v>1</v>
      </c>
      <c r="G6" s="1">
        <f t="shared" si="2"/>
        <v>1</v>
      </c>
      <c r="H6" s="1">
        <f t="shared" si="3"/>
        <v>1</v>
      </c>
      <c r="I6" s="1" t="s">
        <v>21</v>
      </c>
      <c r="J6" s="1">
        <f t="shared" si="4"/>
        <v>1</v>
      </c>
      <c r="K6" s="1">
        <f t="shared" si="5"/>
        <v>0</v>
      </c>
      <c r="L6" s="1">
        <f t="shared" si="6"/>
        <v>0</v>
      </c>
      <c r="M6" s="1">
        <f t="shared" si="7"/>
        <v>0</v>
      </c>
      <c r="N6" s="1" t="s">
        <v>21</v>
      </c>
      <c r="O6" s="1">
        <f t="shared" si="8"/>
        <v>0</v>
      </c>
      <c r="P6" s="1">
        <f t="shared" si="9"/>
        <v>0</v>
      </c>
      <c r="Q6" s="1">
        <f t="shared" si="10"/>
        <v>1</v>
      </c>
      <c r="R6" s="1">
        <f t="shared" si="11"/>
        <v>0</v>
      </c>
      <c r="S6" s="1" t="s">
        <v>21</v>
      </c>
      <c r="T6" s="1">
        <f t="shared" si="12"/>
        <v>0</v>
      </c>
      <c r="U6" s="1">
        <f t="shared" si="13"/>
        <v>0</v>
      </c>
      <c r="V6" s="1">
        <f t="shared" si="14"/>
        <v>0</v>
      </c>
      <c r="W6" s="1">
        <f t="shared" si="15"/>
        <v>0</v>
      </c>
      <c r="Y6" t="str">
        <f t="shared" si="16"/>
        <v/>
      </c>
    </row>
    <row r="7" spans="1:25" x14ac:dyDescent="0.3">
      <c r="A7" s="2" t="s">
        <v>5</v>
      </c>
      <c r="B7" s="1">
        <f>B1+B2+B2</f>
        <v>46390</v>
      </c>
      <c r="D7" s="3" t="s">
        <v>12</v>
      </c>
      <c r="E7" s="1">
        <f t="shared" si="0"/>
        <v>0</v>
      </c>
      <c r="F7" s="1">
        <f t="shared" si="1"/>
        <v>0</v>
      </c>
      <c r="G7" s="1">
        <f t="shared" si="2"/>
        <v>1</v>
      </c>
      <c r="H7" s="1">
        <f t="shared" si="3"/>
        <v>1</v>
      </c>
      <c r="I7" s="1" t="s">
        <v>21</v>
      </c>
      <c r="J7" s="1">
        <f t="shared" si="4"/>
        <v>0</v>
      </c>
      <c r="K7" s="1">
        <f t="shared" si="5"/>
        <v>1</v>
      </c>
      <c r="L7" s="1">
        <f t="shared" si="6"/>
        <v>0</v>
      </c>
      <c r="M7" s="1">
        <f t="shared" si="7"/>
        <v>1</v>
      </c>
      <c r="N7" s="1" t="s">
        <v>21</v>
      </c>
      <c r="O7" s="1">
        <f t="shared" si="8"/>
        <v>0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 t="s">
        <v>21</v>
      </c>
      <c r="T7" s="1">
        <f t="shared" si="12"/>
        <v>0</v>
      </c>
      <c r="U7" s="1">
        <f t="shared" si="13"/>
        <v>1</v>
      </c>
      <c r="V7" s="1">
        <f t="shared" si="14"/>
        <v>1</v>
      </c>
      <c r="W7" s="1">
        <f t="shared" si="15"/>
        <v>0</v>
      </c>
      <c r="X7" s="3"/>
      <c r="Y7" t="str">
        <f t="shared" si="16"/>
        <v>&lt;- Данное число не может быть представлено в 16-разрядном формате со знаком, так как не удовлетворяет его ОДЗ.</v>
      </c>
    </row>
    <row r="8" spans="1:25" x14ac:dyDescent="0.3">
      <c r="A8" s="2" t="s">
        <v>6</v>
      </c>
      <c r="B8" s="1">
        <f>B2-B1</f>
        <v>524</v>
      </c>
      <c r="D8" s="3" t="s">
        <v>13</v>
      </c>
      <c r="E8" s="1">
        <f t="shared" si="0"/>
        <v>0</v>
      </c>
      <c r="F8" s="1">
        <f t="shared" si="1"/>
        <v>0</v>
      </c>
      <c r="G8" s="1">
        <f t="shared" si="2"/>
        <v>0</v>
      </c>
      <c r="H8" s="1">
        <f t="shared" si="3"/>
        <v>0</v>
      </c>
      <c r="I8" s="1" t="s">
        <v>21</v>
      </c>
      <c r="J8" s="1">
        <f t="shared" si="4"/>
        <v>0</v>
      </c>
      <c r="K8" s="1">
        <f t="shared" si="5"/>
        <v>0</v>
      </c>
      <c r="L8" s="1">
        <f t="shared" si="6"/>
        <v>1</v>
      </c>
      <c r="M8" s="1">
        <f t="shared" si="7"/>
        <v>0</v>
      </c>
      <c r="N8" s="1" t="s">
        <v>21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 t="s">
        <v>21</v>
      </c>
      <c r="T8" s="1">
        <f t="shared" si="12"/>
        <v>1</v>
      </c>
      <c r="U8" s="1">
        <f t="shared" si="13"/>
        <v>1</v>
      </c>
      <c r="V8" s="1">
        <f t="shared" si="14"/>
        <v>0</v>
      </c>
      <c r="W8" s="1">
        <f t="shared" si="15"/>
        <v>0</v>
      </c>
      <c r="Y8" t="str">
        <f t="shared" si="16"/>
        <v/>
      </c>
    </row>
    <row r="9" spans="1:25" x14ac:dyDescent="0.3">
      <c r="A9" s="2" t="s">
        <v>7</v>
      </c>
      <c r="B9" s="1">
        <f>65536-B7</f>
        <v>19146</v>
      </c>
      <c r="D9" s="3" t="s">
        <v>14</v>
      </c>
      <c r="E9" s="1">
        <f t="shared" si="0"/>
        <v>0</v>
      </c>
      <c r="F9" s="1">
        <f t="shared" si="1"/>
        <v>1</v>
      </c>
      <c r="G9" s="1">
        <f t="shared" si="2"/>
        <v>0</v>
      </c>
      <c r="H9" s="1">
        <f t="shared" si="3"/>
        <v>0</v>
      </c>
      <c r="I9" s="1" t="s">
        <v>21</v>
      </c>
      <c r="J9" s="1">
        <f t="shared" si="4"/>
        <v>1</v>
      </c>
      <c r="K9" s="1">
        <f t="shared" si="5"/>
        <v>0</v>
      </c>
      <c r="L9" s="1">
        <f t="shared" si="6"/>
        <v>1</v>
      </c>
      <c r="M9" s="1">
        <f t="shared" si="7"/>
        <v>0</v>
      </c>
      <c r="N9" s="1" t="s">
        <v>21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0</v>
      </c>
      <c r="S9" s="1" t="s">
        <v>21</v>
      </c>
      <c r="T9" s="1">
        <f t="shared" si="12"/>
        <v>1</v>
      </c>
      <c r="U9" s="1">
        <f t="shared" si="13"/>
        <v>0</v>
      </c>
      <c r="V9" s="1">
        <f t="shared" si="14"/>
        <v>1</v>
      </c>
      <c r="W9" s="1">
        <f t="shared" si="15"/>
        <v>0</v>
      </c>
      <c r="Y9" t="str">
        <f t="shared" si="16"/>
        <v/>
      </c>
    </row>
    <row r="10" spans="1:25" x14ac:dyDescent="0.3">
      <c r="A10" s="2" t="s">
        <v>8</v>
      </c>
      <c r="B10" s="1">
        <f t="shared" ref="B10:B15" si="17">-B4</f>
        <v>-15114</v>
      </c>
      <c r="D10" s="3" t="s">
        <v>15</v>
      </c>
      <c r="E10" s="1">
        <f t="shared" si="0"/>
        <v>1</v>
      </c>
      <c r="F10" s="1">
        <f t="shared" si="1"/>
        <v>1</v>
      </c>
      <c r="G10" s="1">
        <f t="shared" si="2"/>
        <v>0</v>
      </c>
      <c r="H10" s="1">
        <f t="shared" si="3"/>
        <v>0</v>
      </c>
      <c r="I10" s="1" t="s">
        <v>21</v>
      </c>
      <c r="J10" s="1">
        <f t="shared" si="4"/>
        <v>0</v>
      </c>
      <c r="K10" s="1">
        <f t="shared" si="5"/>
        <v>1</v>
      </c>
      <c r="L10" s="1">
        <f t="shared" si="6"/>
        <v>0</v>
      </c>
      <c r="M10" s="1">
        <f t="shared" si="7"/>
        <v>0</v>
      </c>
      <c r="N10" s="1" t="s">
        <v>21</v>
      </c>
      <c r="O10" s="1">
        <f t="shared" si="8"/>
        <v>1</v>
      </c>
      <c r="P10" s="1">
        <f t="shared" si="9"/>
        <v>1</v>
      </c>
      <c r="Q10" s="1">
        <f t="shared" si="10"/>
        <v>1</v>
      </c>
      <c r="R10" s="1">
        <f t="shared" si="11"/>
        <v>1</v>
      </c>
      <c r="S10" s="1" t="s">
        <v>21</v>
      </c>
      <c r="T10" s="1">
        <f t="shared" si="12"/>
        <v>0</v>
      </c>
      <c r="U10" s="1">
        <f t="shared" si="13"/>
        <v>1</v>
      </c>
      <c r="V10" s="1">
        <f t="shared" si="14"/>
        <v>1</v>
      </c>
      <c r="W10" s="1">
        <f t="shared" si="15"/>
        <v>0</v>
      </c>
      <c r="Y10" t="str">
        <f t="shared" si="16"/>
        <v/>
      </c>
    </row>
    <row r="11" spans="1:25" x14ac:dyDescent="0.3">
      <c r="A11" s="2" t="s">
        <v>24</v>
      </c>
      <c r="B11" s="1">
        <f t="shared" si="17"/>
        <v>-15638</v>
      </c>
      <c r="D11" s="3" t="s">
        <v>16</v>
      </c>
      <c r="E11" s="1">
        <f t="shared" si="0"/>
        <v>1</v>
      </c>
      <c r="F11" s="1">
        <f t="shared" si="1"/>
        <v>1</v>
      </c>
      <c r="G11" s="1">
        <f t="shared" si="2"/>
        <v>0</v>
      </c>
      <c r="H11" s="1">
        <f t="shared" si="3"/>
        <v>0</v>
      </c>
      <c r="I11" s="1" t="s">
        <v>21</v>
      </c>
      <c r="J11" s="1">
        <f t="shared" si="4"/>
        <v>0</v>
      </c>
      <c r="K11" s="1">
        <f t="shared" si="5"/>
        <v>0</v>
      </c>
      <c r="L11" s="1">
        <f t="shared" si="6"/>
        <v>1</v>
      </c>
      <c r="M11" s="1">
        <f t="shared" si="7"/>
        <v>0</v>
      </c>
      <c r="N11" s="1" t="s">
        <v>21</v>
      </c>
      <c r="O11" s="1">
        <f t="shared" si="8"/>
        <v>1</v>
      </c>
      <c r="P11" s="1">
        <f t="shared" si="9"/>
        <v>1</v>
      </c>
      <c r="Q11" s="1">
        <f t="shared" si="10"/>
        <v>1</v>
      </c>
      <c r="R11" s="1">
        <f t="shared" si="11"/>
        <v>0</v>
      </c>
      <c r="S11" s="1" t="s">
        <v>21</v>
      </c>
      <c r="T11" s="1">
        <f t="shared" si="12"/>
        <v>1</v>
      </c>
      <c r="U11" s="1">
        <f t="shared" si="13"/>
        <v>0</v>
      </c>
      <c r="V11" s="1">
        <f t="shared" si="14"/>
        <v>1</v>
      </c>
      <c r="W11" s="1">
        <f t="shared" si="15"/>
        <v>0</v>
      </c>
      <c r="Y11" t="str">
        <f t="shared" si="16"/>
        <v/>
      </c>
    </row>
    <row r="12" spans="1:25" x14ac:dyDescent="0.3">
      <c r="A12" s="2" t="s">
        <v>25</v>
      </c>
      <c r="B12" s="1">
        <f t="shared" si="17"/>
        <v>-30752</v>
      </c>
      <c r="D12" s="3" t="s">
        <v>17</v>
      </c>
      <c r="E12" s="1">
        <f t="shared" si="0"/>
        <v>1</v>
      </c>
      <c r="F12" s="1">
        <f t="shared" si="1"/>
        <v>0</v>
      </c>
      <c r="G12" s="1">
        <f t="shared" si="2"/>
        <v>0</v>
      </c>
      <c r="H12" s="1">
        <f t="shared" si="3"/>
        <v>0</v>
      </c>
      <c r="I12" s="1" t="s">
        <v>21</v>
      </c>
      <c r="J12" s="1">
        <f t="shared" si="4"/>
        <v>0</v>
      </c>
      <c r="K12" s="1">
        <f t="shared" si="5"/>
        <v>1</v>
      </c>
      <c r="L12" s="1">
        <f t="shared" si="6"/>
        <v>1</v>
      </c>
      <c r="M12" s="1">
        <f t="shared" si="7"/>
        <v>1</v>
      </c>
      <c r="N12" s="1" t="s">
        <v>21</v>
      </c>
      <c r="O12" s="1">
        <f t="shared" si="8"/>
        <v>1</v>
      </c>
      <c r="P12" s="1">
        <f t="shared" si="9"/>
        <v>1</v>
      </c>
      <c r="Q12" s="1">
        <f t="shared" si="10"/>
        <v>1</v>
      </c>
      <c r="R12" s="1">
        <f t="shared" si="11"/>
        <v>0</v>
      </c>
      <c r="S12" s="1" t="s">
        <v>21</v>
      </c>
      <c r="T12" s="1">
        <f t="shared" si="12"/>
        <v>0</v>
      </c>
      <c r="U12" s="1">
        <f t="shared" si="13"/>
        <v>0</v>
      </c>
      <c r="V12" s="1">
        <f t="shared" si="14"/>
        <v>0</v>
      </c>
      <c r="W12" s="1">
        <f t="shared" si="15"/>
        <v>0</v>
      </c>
      <c r="Y12" t="str">
        <f t="shared" si="16"/>
        <v/>
      </c>
    </row>
    <row r="13" spans="1:25" x14ac:dyDescent="0.3">
      <c r="A13" s="2" t="s">
        <v>26</v>
      </c>
      <c r="B13" s="1">
        <f t="shared" si="17"/>
        <v>-46390</v>
      </c>
      <c r="D13" s="3" t="s">
        <v>18</v>
      </c>
      <c r="E13" s="1">
        <f t="shared" si="0"/>
        <v>1</v>
      </c>
      <c r="F13" s="1">
        <f t="shared" si="1"/>
        <v>1</v>
      </c>
      <c r="G13" s="1">
        <f t="shared" si="2"/>
        <v>0</v>
      </c>
      <c r="H13" s="1">
        <f t="shared" si="3"/>
        <v>0</v>
      </c>
      <c r="I13" s="1" t="s">
        <v>21</v>
      </c>
      <c r="J13" s="1">
        <f t="shared" si="4"/>
        <v>1</v>
      </c>
      <c r="K13" s="1">
        <f t="shared" si="5"/>
        <v>0</v>
      </c>
      <c r="L13" s="1">
        <f t="shared" si="6"/>
        <v>1</v>
      </c>
      <c r="M13" s="1">
        <f t="shared" si="7"/>
        <v>0</v>
      </c>
      <c r="N13" s="1" t="s">
        <v>21</v>
      </c>
      <c r="O13" s="1">
        <f t="shared" si="8"/>
        <v>1</v>
      </c>
      <c r="P13" s="1">
        <f t="shared" si="9"/>
        <v>1</v>
      </c>
      <c r="Q13" s="1">
        <f t="shared" si="10"/>
        <v>0</v>
      </c>
      <c r="R13" s="1">
        <f t="shared" si="11"/>
        <v>0</v>
      </c>
      <c r="S13" s="1" t="s">
        <v>21</v>
      </c>
      <c r="T13" s="1">
        <f t="shared" si="12"/>
        <v>1</v>
      </c>
      <c r="U13" s="1">
        <f t="shared" si="13"/>
        <v>0</v>
      </c>
      <c r="V13" s="1">
        <f t="shared" si="14"/>
        <v>1</v>
      </c>
      <c r="W13" s="1">
        <f t="shared" si="15"/>
        <v>0</v>
      </c>
      <c r="X13" s="3"/>
      <c r="Y13" t="str">
        <f t="shared" si="16"/>
        <v>&lt;- Данное число не может быть представлено в 16-разрядном формате со знаком, так как не удовлетворяет его ОДЗ.</v>
      </c>
    </row>
    <row r="14" spans="1:25" x14ac:dyDescent="0.3">
      <c r="A14" s="2" t="s">
        <v>27</v>
      </c>
      <c r="B14" s="1">
        <f t="shared" si="17"/>
        <v>-524</v>
      </c>
      <c r="D14" s="3" t="s">
        <v>19</v>
      </c>
      <c r="E14" s="1">
        <f t="shared" si="0"/>
        <v>1</v>
      </c>
      <c r="F14" s="1">
        <f t="shared" si="1"/>
        <v>1</v>
      </c>
      <c r="G14" s="1">
        <f t="shared" si="2"/>
        <v>1</v>
      </c>
      <c r="H14" s="1">
        <f t="shared" si="3"/>
        <v>1</v>
      </c>
      <c r="I14" s="1" t="s">
        <v>21</v>
      </c>
      <c r="J14" s="1">
        <f t="shared" si="4"/>
        <v>1</v>
      </c>
      <c r="K14" s="1">
        <f t="shared" si="5"/>
        <v>1</v>
      </c>
      <c r="L14" s="1">
        <f t="shared" si="6"/>
        <v>0</v>
      </c>
      <c r="M14" s="1">
        <f t="shared" si="7"/>
        <v>1</v>
      </c>
      <c r="N14" s="1" t="s">
        <v>21</v>
      </c>
      <c r="O14" s="1">
        <f t="shared" si="8"/>
        <v>1</v>
      </c>
      <c r="P14" s="1">
        <f t="shared" si="9"/>
        <v>1</v>
      </c>
      <c r="Q14" s="1">
        <f t="shared" si="10"/>
        <v>1</v>
      </c>
      <c r="R14" s="1">
        <f t="shared" si="11"/>
        <v>1</v>
      </c>
      <c r="S14" s="1" t="s">
        <v>21</v>
      </c>
      <c r="T14" s="1">
        <f t="shared" si="12"/>
        <v>0</v>
      </c>
      <c r="U14" s="1">
        <f t="shared" si="13"/>
        <v>1</v>
      </c>
      <c r="V14" s="1">
        <f t="shared" si="14"/>
        <v>0</v>
      </c>
      <c r="W14" s="1">
        <f t="shared" si="15"/>
        <v>0</v>
      </c>
      <c r="Y14" t="str">
        <f t="shared" si="16"/>
        <v/>
      </c>
    </row>
    <row r="15" spans="1:25" x14ac:dyDescent="0.3">
      <c r="A15" s="2" t="s">
        <v>28</v>
      </c>
      <c r="B15" s="1">
        <f t="shared" si="17"/>
        <v>-19146</v>
      </c>
      <c r="D15" s="3" t="s">
        <v>20</v>
      </c>
      <c r="E15" s="1">
        <f t="shared" si="0"/>
        <v>1</v>
      </c>
      <c r="F15" s="1">
        <f t="shared" si="1"/>
        <v>0</v>
      </c>
      <c r="G15" s="1">
        <f t="shared" si="2"/>
        <v>1</v>
      </c>
      <c r="H15" s="1">
        <f t="shared" si="3"/>
        <v>1</v>
      </c>
      <c r="I15" s="1" t="s">
        <v>21</v>
      </c>
      <c r="J15" s="1">
        <f t="shared" si="4"/>
        <v>0</v>
      </c>
      <c r="K15" s="1">
        <f t="shared" si="5"/>
        <v>1</v>
      </c>
      <c r="L15" s="1">
        <f t="shared" si="6"/>
        <v>0</v>
      </c>
      <c r="M15" s="1">
        <f t="shared" si="7"/>
        <v>1</v>
      </c>
      <c r="N15" s="1" t="s">
        <v>21</v>
      </c>
      <c r="O15" s="1">
        <f t="shared" si="8"/>
        <v>0</v>
      </c>
      <c r="P15" s="1">
        <f t="shared" si="9"/>
        <v>0</v>
      </c>
      <c r="Q15" s="1">
        <f t="shared" si="10"/>
        <v>1</v>
      </c>
      <c r="R15" s="1">
        <f t="shared" si="11"/>
        <v>1</v>
      </c>
      <c r="S15" s="1" t="s">
        <v>21</v>
      </c>
      <c r="T15" s="1">
        <f t="shared" si="12"/>
        <v>0</v>
      </c>
      <c r="U15" s="1">
        <f t="shared" si="13"/>
        <v>1</v>
      </c>
      <c r="V15" s="1">
        <f t="shared" si="14"/>
        <v>1</v>
      </c>
      <c r="W15" s="1">
        <f t="shared" si="15"/>
        <v>0</v>
      </c>
      <c r="Y15" t="str">
        <f t="shared" si="16"/>
        <v/>
      </c>
    </row>
    <row r="17" spans="3:32" ht="15" thickBot="1" x14ac:dyDescent="0.35">
      <c r="C17" s="6" t="s">
        <v>29</v>
      </c>
    </row>
    <row r="18" spans="3:32" x14ac:dyDescent="0.3">
      <c r="C18" s="17" t="s">
        <v>49</v>
      </c>
      <c r="D18" s="18"/>
      <c r="E18" s="19">
        <f t="shared" ref="E18:K18" si="18">IF(F18+F19+F20&gt;=2, 1, 0)</f>
        <v>0</v>
      </c>
      <c r="F18" s="19">
        <f t="shared" si="18"/>
        <v>1</v>
      </c>
      <c r="G18" s="19">
        <f t="shared" si="18"/>
        <v>1</v>
      </c>
      <c r="H18" s="19">
        <f>IF(J18+J19+J20&gt;=2, 1, 0)</f>
        <v>1</v>
      </c>
      <c r="I18" s="19"/>
      <c r="J18" s="19">
        <f t="shared" si="18"/>
        <v>1</v>
      </c>
      <c r="K18" s="19">
        <f t="shared" si="18"/>
        <v>1</v>
      </c>
      <c r="L18" s="19">
        <f>IF(M18+M19+M20&gt;=2, 1, 0)</f>
        <v>1</v>
      </c>
      <c r="M18" s="19">
        <f>IF(O18+O19+O20&gt;=2, 1, 0)</f>
        <v>0</v>
      </c>
      <c r="N18" s="19"/>
      <c r="O18" s="19">
        <f t="shared" ref="O18:P18" si="19">IF(P18+P19+P20&gt;=2, 1, 0)</f>
        <v>0</v>
      </c>
      <c r="P18" s="19">
        <f t="shared" si="19"/>
        <v>0</v>
      </c>
      <c r="Q18" s="19">
        <f>IF(R18+R19+R20&gt;=2, 1, 0)</f>
        <v>1</v>
      </c>
      <c r="R18" s="19">
        <f>IF(T18+T19+T20&gt;=2, 1, 0)</f>
        <v>1</v>
      </c>
      <c r="S18" s="19"/>
      <c r="T18" s="19">
        <f t="shared" ref="T18" si="20">IF(U18+U19+U20&gt;=2, 1, 0)</f>
        <v>1</v>
      </c>
      <c r="U18" s="19">
        <f>IF(V18+V19+V20&gt;=2, 1, 0)</f>
        <v>1</v>
      </c>
      <c r="V18" s="19">
        <f>IF(W19+W20=2, 1, 0)</f>
        <v>0</v>
      </c>
      <c r="W18" s="19"/>
      <c r="X18" s="18"/>
      <c r="Y18" s="18"/>
      <c r="Z18" s="18"/>
      <c r="AA18" s="18"/>
      <c r="AB18" s="18"/>
      <c r="AC18" s="18"/>
      <c r="AD18" s="18"/>
      <c r="AE18" s="18"/>
      <c r="AF18" s="20"/>
    </row>
    <row r="19" spans="3:32" x14ac:dyDescent="0.3">
      <c r="C19" s="21"/>
      <c r="D19" s="3" t="s">
        <v>30</v>
      </c>
      <c r="E19" s="1">
        <f>E4</f>
        <v>0</v>
      </c>
      <c r="F19" s="1">
        <f>F4</f>
        <v>0</v>
      </c>
      <c r="G19" s="1">
        <f t="shared" ref="G19:W19" si="21">G4</f>
        <v>1</v>
      </c>
      <c r="H19" s="1">
        <f t="shared" si="21"/>
        <v>1</v>
      </c>
      <c r="I19" s="1" t="str">
        <f t="shared" si="21"/>
        <v>.</v>
      </c>
      <c r="J19" s="1">
        <f t="shared" si="21"/>
        <v>1</v>
      </c>
      <c r="K19" s="1">
        <f t="shared" si="21"/>
        <v>0</v>
      </c>
      <c r="L19" s="1">
        <f t="shared" si="21"/>
        <v>1</v>
      </c>
      <c r="M19" s="1">
        <f t="shared" si="21"/>
        <v>1</v>
      </c>
      <c r="N19" s="1" t="str">
        <f t="shared" si="21"/>
        <v>.</v>
      </c>
      <c r="O19" s="1">
        <f t="shared" si="21"/>
        <v>0</v>
      </c>
      <c r="P19" s="1">
        <f t="shared" si="21"/>
        <v>0</v>
      </c>
      <c r="Q19" s="1">
        <f t="shared" si="21"/>
        <v>0</v>
      </c>
      <c r="R19" s="1">
        <f t="shared" si="21"/>
        <v>0</v>
      </c>
      <c r="S19" s="1" t="str">
        <f t="shared" si="21"/>
        <v>.</v>
      </c>
      <c r="T19" s="1">
        <f t="shared" si="21"/>
        <v>1</v>
      </c>
      <c r="U19" s="1">
        <f t="shared" si="21"/>
        <v>0</v>
      </c>
      <c r="V19" s="1">
        <f t="shared" si="21"/>
        <v>1</v>
      </c>
      <c r="W19" s="1">
        <f t="shared" si="21"/>
        <v>0</v>
      </c>
      <c r="Y19" t="s">
        <v>39</v>
      </c>
      <c r="Z19" s="4">
        <f>B4</f>
        <v>15114</v>
      </c>
      <c r="AA19" s="4" t="s">
        <v>40</v>
      </c>
      <c r="AB19" s="4">
        <f>B5</f>
        <v>15638</v>
      </c>
      <c r="AC19" s="22" t="s">
        <v>41</v>
      </c>
      <c r="AD19" s="4">
        <f>Z19+AB19</f>
        <v>30752</v>
      </c>
      <c r="AF19" s="23"/>
    </row>
    <row r="20" spans="3:32" x14ac:dyDescent="0.3">
      <c r="C20" s="21"/>
      <c r="D20" s="3" t="s">
        <v>31</v>
      </c>
      <c r="E20" s="1">
        <f>E5</f>
        <v>0</v>
      </c>
      <c r="F20" s="1">
        <f>F5</f>
        <v>0</v>
      </c>
      <c r="G20" s="1">
        <f t="shared" ref="G20:W20" si="22">G5</f>
        <v>1</v>
      </c>
      <c r="H20" s="1">
        <f t="shared" si="22"/>
        <v>1</v>
      </c>
      <c r="I20" s="1" t="str">
        <f t="shared" si="22"/>
        <v>.</v>
      </c>
      <c r="J20" s="1">
        <f t="shared" si="22"/>
        <v>1</v>
      </c>
      <c r="K20" s="1">
        <f t="shared" si="22"/>
        <v>1</v>
      </c>
      <c r="L20" s="1">
        <f t="shared" si="22"/>
        <v>0</v>
      </c>
      <c r="M20" s="1">
        <f t="shared" si="22"/>
        <v>1</v>
      </c>
      <c r="N20" s="1" t="str">
        <f t="shared" si="22"/>
        <v>.</v>
      </c>
      <c r="O20" s="1">
        <f t="shared" si="22"/>
        <v>0</v>
      </c>
      <c r="P20" s="1">
        <f t="shared" si="22"/>
        <v>0</v>
      </c>
      <c r="Q20" s="1">
        <f t="shared" si="22"/>
        <v>0</v>
      </c>
      <c r="R20" s="1">
        <f t="shared" si="22"/>
        <v>1</v>
      </c>
      <c r="S20" s="1" t="str">
        <f t="shared" si="22"/>
        <v>.</v>
      </c>
      <c r="T20" s="1">
        <f t="shared" si="22"/>
        <v>0</v>
      </c>
      <c r="U20" s="1">
        <f t="shared" si="22"/>
        <v>1</v>
      </c>
      <c r="V20" s="1">
        <f t="shared" si="22"/>
        <v>1</v>
      </c>
      <c r="W20" s="1">
        <f t="shared" si="22"/>
        <v>0</v>
      </c>
      <c r="AF20" s="23"/>
    </row>
    <row r="21" spans="3:32" x14ac:dyDescent="0.3">
      <c r="C21" s="21"/>
      <c r="D21" s="3" t="s">
        <v>32</v>
      </c>
      <c r="E21" s="1">
        <f t="shared" ref="E21:U21" si="23">MOD(E19+E20+E18,2)</f>
        <v>0</v>
      </c>
      <c r="F21" s="1">
        <f t="shared" si="23"/>
        <v>1</v>
      </c>
      <c r="G21" s="1">
        <f t="shared" si="23"/>
        <v>1</v>
      </c>
      <c r="H21" s="1">
        <f t="shared" si="23"/>
        <v>1</v>
      </c>
      <c r="I21" s="1" t="s">
        <v>21</v>
      </c>
      <c r="J21" s="1">
        <f t="shared" si="23"/>
        <v>1</v>
      </c>
      <c r="K21" s="1">
        <f t="shared" si="23"/>
        <v>0</v>
      </c>
      <c r="L21" s="1">
        <f t="shared" si="23"/>
        <v>0</v>
      </c>
      <c r="M21" s="1">
        <f t="shared" si="23"/>
        <v>0</v>
      </c>
      <c r="N21" s="1" t="s">
        <v>21</v>
      </c>
      <c r="O21" s="1">
        <f t="shared" si="23"/>
        <v>0</v>
      </c>
      <c r="P21" s="1">
        <f t="shared" si="23"/>
        <v>0</v>
      </c>
      <c r="Q21" s="1">
        <f t="shared" si="23"/>
        <v>1</v>
      </c>
      <c r="R21" s="1">
        <f t="shared" si="23"/>
        <v>0</v>
      </c>
      <c r="S21" s="1" t="s">
        <v>21</v>
      </c>
      <c r="T21" s="1">
        <f t="shared" si="23"/>
        <v>0</v>
      </c>
      <c r="U21" s="1">
        <f t="shared" si="23"/>
        <v>0</v>
      </c>
      <c r="V21" s="1">
        <f>MOD(V19+V20+V18,2)</f>
        <v>0</v>
      </c>
      <c r="W21" s="1">
        <f>MOD(W19+W20, 2)</f>
        <v>0</v>
      </c>
      <c r="Y21" s="3" t="str">
        <f>IF(E21=0, "Пр. код", "Доп. код")</f>
        <v>Пр. код</v>
      </c>
      <c r="Z21" s="3" t="s">
        <v>42</v>
      </c>
      <c r="AA21" s="4">
        <f>IF(E21=0, SUM(Y22:AB25), -(POWER(2, 15) - SUM(Y22:AB25)))</f>
        <v>30752</v>
      </c>
      <c r="AF21" s="23"/>
    </row>
    <row r="22" spans="3:32" x14ac:dyDescent="0.3">
      <c r="C22" s="21"/>
      <c r="Y22" s="8">
        <f>F21*POWER(2,14)</f>
        <v>16384</v>
      </c>
      <c r="Z22" s="9">
        <f>G21*POWER(2,13)</f>
        <v>8192</v>
      </c>
      <c r="AA22" s="9">
        <f>H21*POWER(2,12)</f>
        <v>4096</v>
      </c>
      <c r="AB22" s="10"/>
      <c r="AD22" t="s">
        <v>43</v>
      </c>
      <c r="AE22" s="4" t="str">
        <f>IF(E19=0, "положительного и", "отрицательного и")</f>
        <v>положительного и</v>
      </c>
      <c r="AF22" s="28" t="str">
        <f>IF(E20=0, "положительного чисел", "отрицательного чисел")</f>
        <v>положительного чисел</v>
      </c>
    </row>
    <row r="23" spans="3:32" x14ac:dyDescent="0.3">
      <c r="C23" s="21"/>
      <c r="E23" s="1" t="s">
        <v>33</v>
      </c>
      <c r="F23" s="1" t="s">
        <v>35</v>
      </c>
      <c r="G23" s="1" t="s">
        <v>36</v>
      </c>
      <c r="H23" s="1" t="s">
        <v>34</v>
      </c>
      <c r="I23" s="1" t="s">
        <v>37</v>
      </c>
      <c r="J23" s="1" t="s">
        <v>38</v>
      </c>
      <c r="Y23" s="11">
        <f>J21*POWER(2,11)</f>
        <v>2048</v>
      </c>
      <c r="Z23" s="3">
        <f>K21*POWER(2,10)</f>
        <v>0</v>
      </c>
      <c r="AA23" s="3">
        <f>L21*POWER(2,9)</f>
        <v>0</v>
      </c>
      <c r="AB23" s="12">
        <f>M21*POWER(2,8)</f>
        <v>0</v>
      </c>
      <c r="AD23" t="s">
        <v>44</v>
      </c>
      <c r="AE23" s="4" t="str">
        <f>IF(E21=0, "положительное", "отрицательное")</f>
        <v>положительное</v>
      </c>
      <c r="AF23" s="29" t="s">
        <v>45</v>
      </c>
    </row>
    <row r="24" spans="3:32" x14ac:dyDescent="0.3">
      <c r="C24" s="21"/>
      <c r="E24" s="1">
        <f>IF(E18+E19+E20&gt;=2,1,0)</f>
        <v>0</v>
      </c>
      <c r="F24" s="1">
        <f>MOD(O21+P21+Q21+R21+T21+U21+V21+W21+1,2)</f>
        <v>0</v>
      </c>
      <c r="G24" s="1">
        <f>R18</f>
        <v>1</v>
      </c>
      <c r="H24" s="1">
        <f>IF(E21+F21+G21+H21+J21+K21+L21+M21+O21+P21+Q21+R21+T21+U21+V21+W21=0,1,0)</f>
        <v>0</v>
      </c>
      <c r="I24" s="1">
        <f>E21</f>
        <v>0</v>
      </c>
      <c r="J24" s="1">
        <f>IF(AND(E19=E20, E19&lt;&gt;E21), 1, 0)</f>
        <v>0</v>
      </c>
      <c r="Y24" s="11">
        <f>O21*POWER(2,7)</f>
        <v>0</v>
      </c>
      <c r="Z24" s="3">
        <f>P21*POWER(2,6)</f>
        <v>0</v>
      </c>
      <c r="AA24" s="3">
        <f>Q21*POWER(2,5)</f>
        <v>32</v>
      </c>
      <c r="AB24" s="12">
        <f>R21*POWER(2,4)</f>
        <v>0</v>
      </c>
      <c r="AD24" s="16" t="s">
        <v>46</v>
      </c>
      <c r="AE24" s="30" t="str">
        <f>IF(AD19=AA21, "совпадает с суммой десятичных эквивалентов.", "различен с суммой десятичных эквивалентов.")</f>
        <v>совпадает с суммой десятичных эквивалентов.</v>
      </c>
      <c r="AF24" s="31"/>
    </row>
    <row r="25" spans="3:32" x14ac:dyDescent="0.3">
      <c r="C25" s="21"/>
      <c r="Y25" s="13">
        <f>T21*POWER(2,3)</f>
        <v>0</v>
      </c>
      <c r="Z25" s="14">
        <f>U21*POWER(2,2)</f>
        <v>0</v>
      </c>
      <c r="AA25" s="14">
        <f>V21*POWER(2,1)</f>
        <v>0</v>
      </c>
      <c r="AB25" s="15">
        <f>W21*POWER(2,0)</f>
        <v>0</v>
      </c>
      <c r="AD25" s="16" t="str">
        <f>IF(J24=1, "Произошло переполнение формата", "")</f>
        <v/>
      </c>
      <c r="AF25" s="23"/>
    </row>
    <row r="26" spans="3:32" x14ac:dyDescent="0.3">
      <c r="C26" s="21"/>
      <c r="Y26" t="s">
        <v>47</v>
      </c>
      <c r="AF26" s="23"/>
    </row>
    <row r="27" spans="3:32" ht="15" thickBot="1" x14ac:dyDescent="0.35">
      <c r="C27" s="24"/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5"/>
      <c r="Y27" s="25" t="s">
        <v>48</v>
      </c>
      <c r="Z27" s="25"/>
      <c r="AA27" s="25"/>
      <c r="AB27" s="25"/>
      <c r="AC27" s="25"/>
      <c r="AD27" s="25"/>
      <c r="AE27" s="25"/>
      <c r="AF27" s="27"/>
    </row>
    <row r="28" spans="3:32" ht="15" thickBot="1" x14ac:dyDescent="0.35"/>
    <row r="29" spans="3:32" x14ac:dyDescent="0.3">
      <c r="C29" s="17" t="s">
        <v>50</v>
      </c>
      <c r="D29" s="18"/>
      <c r="E29" s="19">
        <f t="shared" ref="E29:G29" si="24">IF(F29+F30+F31&gt;=2, 1, 0)</f>
        <v>1</v>
      </c>
      <c r="F29" s="19">
        <f t="shared" si="24"/>
        <v>1</v>
      </c>
      <c r="G29" s="19">
        <f t="shared" si="24"/>
        <v>1</v>
      </c>
      <c r="H29" s="19">
        <f>IF(J29+J30+J31&gt;=2, 1, 0)</f>
        <v>1</v>
      </c>
      <c r="I29" s="19"/>
      <c r="J29" s="19">
        <f t="shared" ref="J29:K29" si="25">IF(K29+K30+K31&gt;=2, 1, 0)</f>
        <v>0</v>
      </c>
      <c r="K29" s="19">
        <f t="shared" si="25"/>
        <v>0</v>
      </c>
      <c r="L29" s="19">
        <f>IF(M29+M30+M31&gt;=2, 1, 0)</f>
        <v>0</v>
      </c>
      <c r="M29" s="19">
        <f>IF(O29+O30+O31&gt;=2, 1, 0)</f>
        <v>0</v>
      </c>
      <c r="N29" s="19"/>
      <c r="O29" s="19">
        <f t="shared" ref="O29:P29" si="26">IF(P29+P30+P31&gt;=2, 1, 0)</f>
        <v>0</v>
      </c>
      <c r="P29" s="19">
        <f t="shared" si="26"/>
        <v>0</v>
      </c>
      <c r="Q29" s="19">
        <f>IF(R29+R30+R31&gt;=2, 1, 0)</f>
        <v>0</v>
      </c>
      <c r="R29" s="19">
        <f>IF(T29+T30+T31&gt;=2, 1, 0)</f>
        <v>0</v>
      </c>
      <c r="S29" s="19"/>
      <c r="T29" s="19">
        <f t="shared" ref="T29" si="27">IF(U29+U30+U31&gt;=2, 1, 0)</f>
        <v>0</v>
      </c>
      <c r="U29" s="19">
        <f>IF(V29+V30+V31&gt;=2, 1, 0)</f>
        <v>0</v>
      </c>
      <c r="V29" s="19">
        <f>IF(W30+W31=2, 1, 0)</f>
        <v>0</v>
      </c>
      <c r="W29" s="19"/>
      <c r="X29" s="18"/>
      <c r="Y29" s="18"/>
      <c r="Z29" s="18"/>
      <c r="AA29" s="18"/>
      <c r="AB29" s="18"/>
      <c r="AC29" s="18"/>
      <c r="AD29" s="18"/>
      <c r="AE29" s="18"/>
      <c r="AF29" s="20"/>
    </row>
    <row r="30" spans="3:32" x14ac:dyDescent="0.3">
      <c r="C30" s="21"/>
      <c r="D30" s="3" t="s">
        <v>31</v>
      </c>
      <c r="E30" s="1">
        <f>E5</f>
        <v>0</v>
      </c>
      <c r="F30" s="1">
        <f t="shared" ref="F30:W30" si="28">F5</f>
        <v>0</v>
      </c>
      <c r="G30" s="1">
        <f t="shared" si="28"/>
        <v>1</v>
      </c>
      <c r="H30" s="1">
        <f t="shared" si="28"/>
        <v>1</v>
      </c>
      <c r="I30" s="1" t="str">
        <f t="shared" si="28"/>
        <v>.</v>
      </c>
      <c r="J30" s="1">
        <f t="shared" si="28"/>
        <v>1</v>
      </c>
      <c r="K30" s="1">
        <f t="shared" si="28"/>
        <v>1</v>
      </c>
      <c r="L30" s="1">
        <f t="shared" si="28"/>
        <v>0</v>
      </c>
      <c r="M30" s="1">
        <f t="shared" si="28"/>
        <v>1</v>
      </c>
      <c r="N30" s="1" t="str">
        <f t="shared" si="28"/>
        <v>.</v>
      </c>
      <c r="O30" s="1">
        <f t="shared" si="28"/>
        <v>0</v>
      </c>
      <c r="P30" s="1">
        <f t="shared" si="28"/>
        <v>0</v>
      </c>
      <c r="Q30" s="1">
        <f t="shared" si="28"/>
        <v>0</v>
      </c>
      <c r="R30" s="1">
        <f t="shared" si="28"/>
        <v>1</v>
      </c>
      <c r="S30" s="1" t="str">
        <f t="shared" si="28"/>
        <v>.</v>
      </c>
      <c r="T30" s="1">
        <f t="shared" si="28"/>
        <v>0</v>
      </c>
      <c r="U30" s="1">
        <f t="shared" si="28"/>
        <v>1</v>
      </c>
      <c r="V30" s="1">
        <f t="shared" si="28"/>
        <v>1</v>
      </c>
      <c r="W30" s="1">
        <f t="shared" si="28"/>
        <v>0</v>
      </c>
      <c r="Y30" t="s">
        <v>39</v>
      </c>
      <c r="Z30" s="4">
        <f>B5</f>
        <v>15638</v>
      </c>
      <c r="AA30" s="4" t="s">
        <v>40</v>
      </c>
      <c r="AB30" s="4">
        <f>B6</f>
        <v>30752</v>
      </c>
      <c r="AC30" s="22" t="s">
        <v>41</v>
      </c>
      <c r="AD30" s="4">
        <f>Z30+AB30</f>
        <v>46390</v>
      </c>
      <c r="AF30" s="23"/>
    </row>
    <row r="31" spans="3:32" x14ac:dyDescent="0.3">
      <c r="C31" s="21"/>
      <c r="D31" s="3" t="s">
        <v>56</v>
      </c>
      <c r="E31" s="1">
        <f>E6</f>
        <v>0</v>
      </c>
      <c r="F31" s="1">
        <f t="shared" ref="F31:W31" si="29">F6</f>
        <v>1</v>
      </c>
      <c r="G31" s="1">
        <f t="shared" si="29"/>
        <v>1</v>
      </c>
      <c r="H31" s="1">
        <f t="shared" si="29"/>
        <v>1</v>
      </c>
      <c r="I31" s="1" t="str">
        <f t="shared" si="29"/>
        <v>.</v>
      </c>
      <c r="J31" s="1">
        <f t="shared" si="29"/>
        <v>1</v>
      </c>
      <c r="K31" s="1">
        <f t="shared" si="29"/>
        <v>0</v>
      </c>
      <c r="L31" s="1">
        <f t="shared" si="29"/>
        <v>0</v>
      </c>
      <c r="M31" s="1">
        <f t="shared" si="29"/>
        <v>0</v>
      </c>
      <c r="N31" s="1" t="str">
        <f t="shared" si="29"/>
        <v>.</v>
      </c>
      <c r="O31" s="1">
        <f t="shared" si="29"/>
        <v>0</v>
      </c>
      <c r="P31" s="1">
        <f t="shared" si="29"/>
        <v>0</v>
      </c>
      <c r="Q31" s="1">
        <f t="shared" si="29"/>
        <v>1</v>
      </c>
      <c r="R31" s="1">
        <f t="shared" si="29"/>
        <v>0</v>
      </c>
      <c r="S31" s="1" t="str">
        <f t="shared" si="29"/>
        <v>.</v>
      </c>
      <c r="T31" s="1">
        <f t="shared" si="29"/>
        <v>0</v>
      </c>
      <c r="U31" s="1">
        <f t="shared" si="29"/>
        <v>0</v>
      </c>
      <c r="V31" s="1">
        <f t="shared" si="29"/>
        <v>0</v>
      </c>
      <c r="W31" s="1">
        <f t="shared" si="29"/>
        <v>0</v>
      </c>
      <c r="AF31" s="23"/>
    </row>
    <row r="32" spans="3:32" x14ac:dyDescent="0.3">
      <c r="C32" s="21"/>
      <c r="D32" s="3" t="s">
        <v>32</v>
      </c>
      <c r="E32" s="1">
        <f t="shared" ref="E32" si="30">MOD(E30+E31+E29,2)</f>
        <v>1</v>
      </c>
      <c r="F32" s="1">
        <f t="shared" ref="F32" si="31">MOD(F30+F31+F29,2)</f>
        <v>0</v>
      </c>
      <c r="G32" s="1">
        <f t="shared" ref="G32" si="32">MOD(G30+G31+G29,2)</f>
        <v>1</v>
      </c>
      <c r="H32" s="1">
        <f t="shared" ref="H32" si="33">MOD(H30+H31+H29,2)</f>
        <v>1</v>
      </c>
      <c r="I32" s="1" t="s">
        <v>21</v>
      </c>
      <c r="J32" s="1">
        <f t="shared" ref="J32" si="34">MOD(J30+J31+J29,2)</f>
        <v>0</v>
      </c>
      <c r="K32" s="1">
        <f t="shared" ref="K32" si="35">MOD(K30+K31+K29,2)</f>
        <v>1</v>
      </c>
      <c r="L32" s="1">
        <f t="shared" ref="L32" si="36">MOD(L30+L31+L29,2)</f>
        <v>0</v>
      </c>
      <c r="M32" s="1">
        <f t="shared" ref="M32" si="37">MOD(M30+M31+M29,2)</f>
        <v>1</v>
      </c>
      <c r="N32" s="1" t="s">
        <v>21</v>
      </c>
      <c r="O32" s="1">
        <f t="shared" ref="O32" si="38">MOD(O30+O31+O29,2)</f>
        <v>0</v>
      </c>
      <c r="P32" s="1">
        <f t="shared" ref="P32" si="39">MOD(P30+P31+P29,2)</f>
        <v>0</v>
      </c>
      <c r="Q32" s="1">
        <f t="shared" ref="Q32" si="40">MOD(Q30+Q31+Q29,2)</f>
        <v>1</v>
      </c>
      <c r="R32" s="1">
        <f t="shared" ref="R32" si="41">MOD(R30+R31+R29,2)</f>
        <v>1</v>
      </c>
      <c r="S32" s="1" t="s">
        <v>21</v>
      </c>
      <c r="T32" s="1">
        <f t="shared" ref="T32" si="42">MOD(T30+T31+T29,2)</f>
        <v>0</v>
      </c>
      <c r="U32" s="1">
        <f t="shared" ref="U32" si="43">MOD(U30+U31+U29,2)</f>
        <v>1</v>
      </c>
      <c r="V32" s="1">
        <f>MOD(V30+V31+V29,2)</f>
        <v>1</v>
      </c>
      <c r="W32" s="1">
        <f>MOD(W30+W31, 2)</f>
        <v>0</v>
      </c>
      <c r="Y32" s="3" t="str">
        <f>IF(E32=0, "Пр. код", "Доп. код")</f>
        <v>Доп. код</v>
      </c>
      <c r="Z32" s="3" t="s">
        <v>42</v>
      </c>
      <c r="AA32" s="4">
        <f>IF(E32=0, SUM(Y33:AB36), -(POWER(2, 15) - SUM(Y33:AB36)))</f>
        <v>-19146</v>
      </c>
      <c r="AF32" s="23"/>
    </row>
    <row r="33" spans="3:32" x14ac:dyDescent="0.3">
      <c r="C33" s="21"/>
      <c r="Y33" s="8">
        <f>F32*POWER(2,14)</f>
        <v>0</v>
      </c>
      <c r="Z33" s="9">
        <f>G32*POWER(2,13)</f>
        <v>8192</v>
      </c>
      <c r="AA33" s="9">
        <f>H32*POWER(2,12)</f>
        <v>4096</v>
      </c>
      <c r="AB33" s="10"/>
      <c r="AD33" t="s">
        <v>43</v>
      </c>
      <c r="AE33" s="4" t="str">
        <f>IF(E30=0, "положительного и", "отрицательного и")</f>
        <v>положительного и</v>
      </c>
      <c r="AF33" s="28" t="str">
        <f>IF(E31=0, "положительного чисел", "отрицательного чисел")</f>
        <v>положительного чисел</v>
      </c>
    </row>
    <row r="34" spans="3:32" x14ac:dyDescent="0.3">
      <c r="C34" s="21"/>
      <c r="E34" s="1" t="s">
        <v>33</v>
      </c>
      <c r="F34" s="1" t="s">
        <v>35</v>
      </c>
      <c r="G34" s="1" t="s">
        <v>36</v>
      </c>
      <c r="H34" s="1" t="s">
        <v>34</v>
      </c>
      <c r="I34" s="1" t="s">
        <v>37</v>
      </c>
      <c r="J34" s="1" t="s">
        <v>38</v>
      </c>
      <c r="Y34" s="11">
        <f>J32*POWER(2,11)</f>
        <v>0</v>
      </c>
      <c r="Z34" s="3">
        <f>K32*POWER(2,10)</f>
        <v>1024</v>
      </c>
      <c r="AA34" s="3">
        <f>L32*POWER(2,9)</f>
        <v>0</v>
      </c>
      <c r="AB34" s="12">
        <f>M32*POWER(2,8)</f>
        <v>256</v>
      </c>
      <c r="AD34" t="s">
        <v>44</v>
      </c>
      <c r="AE34" s="4" t="str">
        <f>IF(E32=0, "положительное", "отрицательное")</f>
        <v>отрицательное</v>
      </c>
      <c r="AF34" s="29" t="s">
        <v>45</v>
      </c>
    </row>
    <row r="35" spans="3:32" x14ac:dyDescent="0.3">
      <c r="C35" s="21"/>
      <c r="E35" s="1">
        <f>IF(E29+E30+E31&gt;=2,1,0)</f>
        <v>0</v>
      </c>
      <c r="F35" s="1">
        <f>MOD(O32+P32+Q32+R32+T32+U32+V32+W32+1,2)</f>
        <v>1</v>
      </c>
      <c r="G35" s="1">
        <f>R29</f>
        <v>0</v>
      </c>
      <c r="H35" s="1">
        <f>IF(E32+F32+G32+H32+J32+K32+L32+M32+O32+P32+Q32+R32+T32+U32+V32+W32=0,1,0)</f>
        <v>0</v>
      </c>
      <c r="I35" s="1">
        <f>E32</f>
        <v>1</v>
      </c>
      <c r="J35" s="1">
        <f>IF(AND(E30=E31, E30&lt;&gt;E32), 1, 0)</f>
        <v>1</v>
      </c>
      <c r="Y35" s="11">
        <f>O32*POWER(2,7)</f>
        <v>0</v>
      </c>
      <c r="Z35" s="3">
        <f>P32*POWER(2,6)</f>
        <v>0</v>
      </c>
      <c r="AA35" s="3">
        <f>Q32*POWER(2,5)</f>
        <v>32</v>
      </c>
      <c r="AB35" s="12">
        <f>R32*POWER(2,4)</f>
        <v>16</v>
      </c>
      <c r="AD35" s="16" t="s">
        <v>46</v>
      </c>
      <c r="AE35" s="30" t="str">
        <f>IF(AD30=AA32, "совпадает с суммой десятичных эквивалентов.", "различен с суммой десятичных эквивалентов.")</f>
        <v>различен с суммой десятичных эквивалентов.</v>
      </c>
      <c r="AF35" s="31"/>
    </row>
    <row r="36" spans="3:32" x14ac:dyDescent="0.3">
      <c r="C36" s="21"/>
      <c r="Y36" s="13">
        <f>T32*POWER(2,3)</f>
        <v>0</v>
      </c>
      <c r="Z36" s="14">
        <f>U32*POWER(2,2)</f>
        <v>4</v>
      </c>
      <c r="AA36" s="14">
        <f>V32*POWER(2,1)</f>
        <v>2</v>
      </c>
      <c r="AB36" s="15">
        <f>W32*POWER(2,0)</f>
        <v>0</v>
      </c>
      <c r="AD36" s="16" t="str">
        <f>IF(J35=1, "Произошло переполнение формата", "")</f>
        <v>Произошло переполнение формата</v>
      </c>
      <c r="AF36" s="23"/>
    </row>
    <row r="37" spans="3:32" x14ac:dyDescent="0.3">
      <c r="C37" s="21"/>
      <c r="Y37" t="s">
        <v>47</v>
      </c>
      <c r="AF37" s="23"/>
    </row>
    <row r="38" spans="3:32" ht="15" thickBot="1" x14ac:dyDescent="0.35"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5"/>
      <c r="Y38" s="25" t="s">
        <v>48</v>
      </c>
      <c r="Z38" s="25"/>
      <c r="AA38" s="25"/>
      <c r="AB38" s="25"/>
      <c r="AC38" s="25"/>
      <c r="AD38" s="25"/>
      <c r="AE38" s="25"/>
      <c r="AF38" s="27"/>
    </row>
    <row r="39" spans="3:32" ht="15" thickBot="1" x14ac:dyDescent="0.35"/>
    <row r="40" spans="3:32" x14ac:dyDescent="0.3">
      <c r="C40" s="17" t="s">
        <v>51</v>
      </c>
      <c r="D40" s="18"/>
      <c r="E40" s="19">
        <f t="shared" ref="E40:G40" si="44">IF(F40+F41+F42&gt;=2, 1, 0)</f>
        <v>1</v>
      </c>
      <c r="F40" s="19">
        <f t="shared" si="44"/>
        <v>1</v>
      </c>
      <c r="G40" s="19">
        <f t="shared" si="44"/>
        <v>1</v>
      </c>
      <c r="H40" s="19">
        <f>IF(J40+J41+J42&gt;=2, 1, 0)</f>
        <v>1</v>
      </c>
      <c r="I40" s="19"/>
      <c r="J40" s="19">
        <f t="shared" ref="J40:K40" si="45">IF(K40+K41+K42&gt;=2, 1, 0)</f>
        <v>1</v>
      </c>
      <c r="K40" s="19">
        <f t="shared" si="45"/>
        <v>0</v>
      </c>
      <c r="L40" s="19">
        <f>IF(M40+M41+M42&gt;=2, 1, 0)</f>
        <v>1</v>
      </c>
      <c r="M40" s="19">
        <f>IF(O40+O41+O42&gt;=2, 1, 0)</f>
        <v>1</v>
      </c>
      <c r="N40" s="19"/>
      <c r="O40" s="19">
        <f t="shared" ref="O40:P40" si="46">IF(P40+P41+P42&gt;=2, 1, 0)</f>
        <v>1</v>
      </c>
      <c r="P40" s="19">
        <f t="shared" si="46"/>
        <v>1</v>
      </c>
      <c r="Q40" s="19">
        <f>IF(R40+R41+R42&gt;=2, 1, 0)</f>
        <v>1</v>
      </c>
      <c r="R40" s="19">
        <f>IF(T40+T41+T42&gt;=2, 1, 0)</f>
        <v>0</v>
      </c>
      <c r="S40" s="19"/>
      <c r="T40" s="19">
        <f t="shared" ref="T40" si="47">IF(U40+U41+U42&gt;=2, 1, 0)</f>
        <v>1</v>
      </c>
      <c r="U40" s="19">
        <f>IF(V40+V41+V42&gt;=2, 1, 0)</f>
        <v>1</v>
      </c>
      <c r="V40" s="19">
        <f>IF(W41+W42=2, 1, 0)</f>
        <v>0</v>
      </c>
      <c r="W40" s="19"/>
      <c r="X40" s="18"/>
      <c r="Y40" s="18"/>
      <c r="Z40" s="18"/>
      <c r="AA40" s="18"/>
      <c r="AB40" s="18"/>
      <c r="AC40" s="18"/>
      <c r="AD40" s="18"/>
      <c r="AE40" s="18"/>
      <c r="AF40" s="20"/>
    </row>
    <row r="41" spans="3:32" x14ac:dyDescent="0.3">
      <c r="C41" s="21"/>
      <c r="D41" s="3" t="s">
        <v>31</v>
      </c>
      <c r="E41" s="1">
        <f>E5</f>
        <v>0</v>
      </c>
      <c r="F41" s="1">
        <f t="shared" ref="F41:W41" si="48">F5</f>
        <v>0</v>
      </c>
      <c r="G41" s="1">
        <f t="shared" si="48"/>
        <v>1</v>
      </c>
      <c r="H41" s="1">
        <f t="shared" si="48"/>
        <v>1</v>
      </c>
      <c r="I41" s="1" t="str">
        <f t="shared" si="48"/>
        <v>.</v>
      </c>
      <c r="J41" s="1">
        <f t="shared" si="48"/>
        <v>1</v>
      </c>
      <c r="K41" s="1">
        <f t="shared" si="48"/>
        <v>1</v>
      </c>
      <c r="L41" s="1">
        <f t="shared" si="48"/>
        <v>0</v>
      </c>
      <c r="M41" s="1">
        <f t="shared" si="48"/>
        <v>1</v>
      </c>
      <c r="N41" s="1" t="str">
        <f t="shared" si="48"/>
        <v>.</v>
      </c>
      <c r="O41" s="1">
        <f t="shared" si="48"/>
        <v>0</v>
      </c>
      <c r="P41" s="1">
        <f t="shared" si="48"/>
        <v>0</v>
      </c>
      <c r="Q41" s="1">
        <f t="shared" si="48"/>
        <v>0</v>
      </c>
      <c r="R41" s="1">
        <f t="shared" si="48"/>
        <v>1</v>
      </c>
      <c r="S41" s="1" t="str">
        <f t="shared" si="48"/>
        <v>.</v>
      </c>
      <c r="T41" s="1">
        <f t="shared" si="48"/>
        <v>0</v>
      </c>
      <c r="U41" s="1">
        <f t="shared" si="48"/>
        <v>1</v>
      </c>
      <c r="V41" s="1">
        <f t="shared" si="48"/>
        <v>1</v>
      </c>
      <c r="W41" s="1">
        <f t="shared" si="48"/>
        <v>0</v>
      </c>
      <c r="Y41" t="s">
        <v>39</v>
      </c>
      <c r="Z41" s="4">
        <f>B5</f>
        <v>15638</v>
      </c>
      <c r="AA41" s="4" t="s">
        <v>40</v>
      </c>
      <c r="AB41" s="4">
        <f>B10</f>
        <v>-15114</v>
      </c>
      <c r="AC41" s="22" t="s">
        <v>41</v>
      </c>
      <c r="AD41" s="4">
        <f>Z41+AB41</f>
        <v>524</v>
      </c>
      <c r="AF41" s="23"/>
    </row>
    <row r="42" spans="3:32" x14ac:dyDescent="0.3">
      <c r="C42" s="21"/>
      <c r="D42" s="3" t="s">
        <v>57</v>
      </c>
      <c r="E42" s="1">
        <f>E10</f>
        <v>1</v>
      </c>
      <c r="F42" s="1">
        <f t="shared" ref="F42:W42" si="49">F10</f>
        <v>1</v>
      </c>
      <c r="G42" s="1">
        <f t="shared" si="49"/>
        <v>0</v>
      </c>
      <c r="H42" s="1">
        <f t="shared" si="49"/>
        <v>0</v>
      </c>
      <c r="I42" s="1" t="str">
        <f t="shared" si="49"/>
        <v>.</v>
      </c>
      <c r="J42" s="1">
        <f t="shared" si="49"/>
        <v>0</v>
      </c>
      <c r="K42" s="1">
        <f t="shared" si="49"/>
        <v>1</v>
      </c>
      <c r="L42" s="1">
        <f t="shared" si="49"/>
        <v>0</v>
      </c>
      <c r="M42" s="1">
        <f t="shared" si="49"/>
        <v>0</v>
      </c>
      <c r="N42" s="1" t="str">
        <f t="shared" si="49"/>
        <v>.</v>
      </c>
      <c r="O42" s="1">
        <f t="shared" si="49"/>
        <v>1</v>
      </c>
      <c r="P42" s="1">
        <f t="shared" si="49"/>
        <v>1</v>
      </c>
      <c r="Q42" s="1">
        <f t="shared" si="49"/>
        <v>1</v>
      </c>
      <c r="R42" s="1">
        <f t="shared" si="49"/>
        <v>1</v>
      </c>
      <c r="S42" s="1" t="str">
        <f t="shared" si="49"/>
        <v>.</v>
      </c>
      <c r="T42" s="1">
        <f t="shared" si="49"/>
        <v>0</v>
      </c>
      <c r="U42" s="1">
        <f t="shared" si="49"/>
        <v>1</v>
      </c>
      <c r="V42" s="1">
        <f t="shared" si="49"/>
        <v>1</v>
      </c>
      <c r="W42" s="1">
        <f t="shared" si="49"/>
        <v>0</v>
      </c>
      <c r="AF42" s="23"/>
    </row>
    <row r="43" spans="3:32" x14ac:dyDescent="0.3">
      <c r="C43" s="21"/>
      <c r="D43" s="3" t="s">
        <v>32</v>
      </c>
      <c r="E43" s="1">
        <f t="shared" ref="E43" si="50">MOD(E41+E42+E40,2)</f>
        <v>0</v>
      </c>
      <c r="F43" s="1">
        <f t="shared" ref="F43" si="51">MOD(F41+F42+F40,2)</f>
        <v>0</v>
      </c>
      <c r="G43" s="1">
        <f t="shared" ref="G43" si="52">MOD(G41+G42+G40,2)</f>
        <v>0</v>
      </c>
      <c r="H43" s="1">
        <f t="shared" ref="H43" si="53">MOD(H41+H42+H40,2)</f>
        <v>0</v>
      </c>
      <c r="I43" s="1" t="s">
        <v>21</v>
      </c>
      <c r="J43" s="1">
        <f t="shared" ref="J43" si="54">MOD(J41+J42+J40,2)</f>
        <v>0</v>
      </c>
      <c r="K43" s="1">
        <f t="shared" ref="K43" si="55">MOD(K41+K42+K40,2)</f>
        <v>0</v>
      </c>
      <c r="L43" s="1">
        <f t="shared" ref="L43" si="56">MOD(L41+L42+L40,2)</f>
        <v>1</v>
      </c>
      <c r="M43" s="1">
        <f t="shared" ref="M43" si="57">MOD(M41+M42+M40,2)</f>
        <v>0</v>
      </c>
      <c r="N43" s="1" t="s">
        <v>21</v>
      </c>
      <c r="O43" s="1">
        <f t="shared" ref="O43" si="58">MOD(O41+O42+O40,2)</f>
        <v>0</v>
      </c>
      <c r="P43" s="1">
        <f t="shared" ref="P43" si="59">MOD(P41+P42+P40,2)</f>
        <v>0</v>
      </c>
      <c r="Q43" s="1">
        <f t="shared" ref="Q43" si="60">MOD(Q41+Q42+Q40,2)</f>
        <v>0</v>
      </c>
      <c r="R43" s="1">
        <f t="shared" ref="R43" si="61">MOD(R41+R42+R40,2)</f>
        <v>0</v>
      </c>
      <c r="S43" s="1" t="s">
        <v>21</v>
      </c>
      <c r="T43" s="1">
        <f t="shared" ref="T43" si="62">MOD(T41+T42+T40,2)</f>
        <v>1</v>
      </c>
      <c r="U43" s="1">
        <f t="shared" ref="U43" si="63">MOD(U41+U42+U40,2)</f>
        <v>1</v>
      </c>
      <c r="V43" s="1">
        <f>MOD(V41+V42+V40,2)</f>
        <v>0</v>
      </c>
      <c r="W43" s="1">
        <f>MOD(W41+W42, 2)</f>
        <v>0</v>
      </c>
      <c r="Y43" s="3" t="str">
        <f>IF(E43=0, "Пр. код", "Доп. код")</f>
        <v>Пр. код</v>
      </c>
      <c r="Z43" s="3" t="s">
        <v>42</v>
      </c>
      <c r="AA43" s="4">
        <f>IF(E43=0, SUM(Y44:AB47), -(POWER(2, 15) - SUM(Y44:AB47)))</f>
        <v>524</v>
      </c>
      <c r="AF43" s="23"/>
    </row>
    <row r="44" spans="3:32" x14ac:dyDescent="0.3">
      <c r="C44" s="21"/>
      <c r="Y44" s="8">
        <f>F43*POWER(2,14)</f>
        <v>0</v>
      </c>
      <c r="Z44" s="9">
        <f>G43*POWER(2,13)</f>
        <v>0</v>
      </c>
      <c r="AA44" s="9">
        <f>H43*POWER(2,12)</f>
        <v>0</v>
      </c>
      <c r="AB44" s="10"/>
      <c r="AD44" t="s">
        <v>43</v>
      </c>
      <c r="AE44" s="4" t="str">
        <f>IF(E41=0, "положительного и", "отрицательного и")</f>
        <v>положительного и</v>
      </c>
      <c r="AF44" s="28" t="str">
        <f>IF(E42=0, "положительного чисел", "отрицательного чисел")</f>
        <v>отрицательного чисел</v>
      </c>
    </row>
    <row r="45" spans="3:32" x14ac:dyDescent="0.3">
      <c r="C45" s="21"/>
      <c r="E45" s="1" t="s">
        <v>33</v>
      </c>
      <c r="F45" s="1" t="s">
        <v>35</v>
      </c>
      <c r="G45" s="1" t="s">
        <v>36</v>
      </c>
      <c r="H45" s="1" t="s">
        <v>34</v>
      </c>
      <c r="I45" s="1" t="s">
        <v>37</v>
      </c>
      <c r="J45" s="1" t="s">
        <v>38</v>
      </c>
      <c r="Y45" s="11">
        <f>J43*POWER(2,11)</f>
        <v>0</v>
      </c>
      <c r="Z45" s="3">
        <f>K43*POWER(2,10)</f>
        <v>0</v>
      </c>
      <c r="AA45" s="3">
        <f>L43*POWER(2,9)</f>
        <v>512</v>
      </c>
      <c r="AB45" s="12">
        <f>M43*POWER(2,8)</f>
        <v>0</v>
      </c>
      <c r="AD45" t="s">
        <v>44</v>
      </c>
      <c r="AE45" s="4" t="str">
        <f>IF(E43=0, "положительное", "отрицательное")</f>
        <v>положительное</v>
      </c>
      <c r="AF45" s="29" t="s">
        <v>45</v>
      </c>
    </row>
    <row r="46" spans="3:32" x14ac:dyDescent="0.3">
      <c r="C46" s="21"/>
      <c r="E46" s="1">
        <f>IF(E40+E41+E42&gt;=2,1,0)</f>
        <v>1</v>
      </c>
      <c r="F46" s="1">
        <f>MOD(O43+P43+Q43+R43+T43+U43+V43+W43+1,2)</f>
        <v>1</v>
      </c>
      <c r="G46" s="1">
        <f>R40</f>
        <v>0</v>
      </c>
      <c r="H46" s="1">
        <f>IF(E43+F43+G43+H43+J43+K43+L43+M43+O43+P43+Q43+R43+T43+U43+V43+W43=0,1,0)</f>
        <v>0</v>
      </c>
      <c r="I46" s="1">
        <f>E43</f>
        <v>0</v>
      </c>
      <c r="J46" s="1">
        <f>IF(AND(E41=E42, E41&lt;&gt;E43), 1, 0)</f>
        <v>0</v>
      </c>
      <c r="Y46" s="11">
        <f>O43*POWER(2,7)</f>
        <v>0</v>
      </c>
      <c r="Z46" s="3">
        <f>P43*POWER(2,6)</f>
        <v>0</v>
      </c>
      <c r="AA46" s="3">
        <f>Q43*POWER(2,5)</f>
        <v>0</v>
      </c>
      <c r="AB46" s="12">
        <f>R43*POWER(2,4)</f>
        <v>0</v>
      </c>
      <c r="AD46" s="16" t="s">
        <v>46</v>
      </c>
      <c r="AE46" s="30" t="str">
        <f>IF(AD41=AA43, "совпадает с суммой десятичных эквивалентов.", "различен с суммой десятичных эквивалентов.")</f>
        <v>совпадает с суммой десятичных эквивалентов.</v>
      </c>
      <c r="AF46" s="31"/>
    </row>
    <row r="47" spans="3:32" x14ac:dyDescent="0.3">
      <c r="C47" s="21"/>
      <c r="Y47" s="13">
        <f>T43*POWER(2,3)</f>
        <v>8</v>
      </c>
      <c r="Z47" s="14">
        <f>U43*POWER(2,2)</f>
        <v>4</v>
      </c>
      <c r="AA47" s="14">
        <f>V43*POWER(2,1)</f>
        <v>0</v>
      </c>
      <c r="AB47" s="15">
        <f>W43*POWER(2,0)</f>
        <v>0</v>
      </c>
      <c r="AD47" s="16" t="str">
        <f>IF(J46=1, "Произошло переполнение формата", "")</f>
        <v/>
      </c>
      <c r="AF47" s="23"/>
    </row>
    <row r="48" spans="3:32" x14ac:dyDescent="0.3">
      <c r="C48" s="21"/>
      <c r="Y48" t="s">
        <v>47</v>
      </c>
      <c r="AF48" s="23"/>
    </row>
    <row r="49" spans="3:32" ht="15" thickBot="1" x14ac:dyDescent="0.35">
      <c r="C49" s="24"/>
      <c r="D49" s="25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5"/>
      <c r="Y49" s="25" t="s">
        <v>48</v>
      </c>
      <c r="Z49" s="25"/>
      <c r="AA49" s="25"/>
      <c r="AB49" s="25"/>
      <c r="AC49" s="25"/>
      <c r="AD49" s="25"/>
      <c r="AE49" s="25"/>
      <c r="AF49" s="27"/>
    </row>
    <row r="50" spans="3:32" ht="15" thickBot="1" x14ac:dyDescent="0.35"/>
    <row r="51" spans="3:32" x14ac:dyDescent="0.3">
      <c r="C51" s="17" t="s">
        <v>52</v>
      </c>
      <c r="D51" s="18"/>
      <c r="E51" s="19">
        <f t="shared" ref="E51:G51" si="64">IF(F51+F52+F53&gt;=2, 1, 0)</f>
        <v>1</v>
      </c>
      <c r="F51" s="19">
        <f t="shared" si="64"/>
        <v>0</v>
      </c>
      <c r="G51" s="19">
        <f t="shared" si="64"/>
        <v>0</v>
      </c>
      <c r="H51" s="19">
        <f>IF(J51+J52+J53&gt;=2, 1, 0)</f>
        <v>0</v>
      </c>
      <c r="I51" s="19"/>
      <c r="J51" s="19">
        <f t="shared" ref="J51:K51" si="65">IF(K51+K52+K53&gt;=2, 1, 0)</f>
        <v>0</v>
      </c>
      <c r="K51" s="19">
        <f t="shared" si="65"/>
        <v>0</v>
      </c>
      <c r="L51" s="19">
        <f>IF(M51+M52+M53&gt;=2, 1, 0)</f>
        <v>0</v>
      </c>
      <c r="M51" s="19">
        <f>IF(O51+O52+O53&gt;=2, 1, 0)</f>
        <v>1</v>
      </c>
      <c r="N51" s="19"/>
      <c r="O51" s="19">
        <f t="shared" ref="O51:P51" si="66">IF(P51+P52+P53&gt;=2, 1, 0)</f>
        <v>1</v>
      </c>
      <c r="P51" s="19">
        <f t="shared" si="66"/>
        <v>1</v>
      </c>
      <c r="Q51" s="19">
        <f>IF(R51+R52+R53&gt;=2, 1, 0)</f>
        <v>1</v>
      </c>
      <c r="R51" s="19">
        <f>IF(T51+T52+T53&gt;=2, 1, 0)</f>
        <v>1</v>
      </c>
      <c r="S51" s="19"/>
      <c r="T51" s="19">
        <f t="shared" ref="T51" si="67">IF(U51+U52+U53&gt;=2, 1, 0)</f>
        <v>1</v>
      </c>
      <c r="U51" s="19">
        <f>IF(V51+V52+V53&gt;=2, 1, 0)</f>
        <v>1</v>
      </c>
      <c r="V51" s="19">
        <f>IF(W52+W53=2, 1, 0)</f>
        <v>0</v>
      </c>
      <c r="W51" s="19"/>
      <c r="X51" s="18"/>
      <c r="Y51" s="18"/>
      <c r="Z51" s="18"/>
      <c r="AA51" s="18"/>
      <c r="AB51" s="18"/>
      <c r="AC51" s="18"/>
      <c r="AD51" s="18"/>
      <c r="AE51" s="18"/>
      <c r="AF51" s="20"/>
    </row>
    <row r="52" spans="3:32" x14ac:dyDescent="0.3">
      <c r="C52" s="21"/>
      <c r="D52" s="3" t="s">
        <v>57</v>
      </c>
      <c r="E52" s="1">
        <f>E10</f>
        <v>1</v>
      </c>
      <c r="F52" s="1">
        <f t="shared" ref="F52:W52" si="68">F10</f>
        <v>1</v>
      </c>
      <c r="G52" s="1">
        <f t="shared" si="68"/>
        <v>0</v>
      </c>
      <c r="H52" s="1">
        <f t="shared" si="68"/>
        <v>0</v>
      </c>
      <c r="I52" s="1" t="str">
        <f t="shared" si="68"/>
        <v>.</v>
      </c>
      <c r="J52" s="1">
        <f t="shared" si="68"/>
        <v>0</v>
      </c>
      <c r="K52" s="1">
        <f t="shared" si="68"/>
        <v>1</v>
      </c>
      <c r="L52" s="1">
        <f t="shared" si="68"/>
        <v>0</v>
      </c>
      <c r="M52" s="1">
        <f t="shared" si="68"/>
        <v>0</v>
      </c>
      <c r="N52" s="1" t="str">
        <f t="shared" si="68"/>
        <v>.</v>
      </c>
      <c r="O52" s="1">
        <f t="shared" si="68"/>
        <v>1</v>
      </c>
      <c r="P52" s="1">
        <f t="shared" si="68"/>
        <v>1</v>
      </c>
      <c r="Q52" s="1">
        <f t="shared" si="68"/>
        <v>1</v>
      </c>
      <c r="R52" s="1">
        <f t="shared" si="68"/>
        <v>1</v>
      </c>
      <c r="S52" s="1" t="str">
        <f t="shared" si="68"/>
        <v>.</v>
      </c>
      <c r="T52" s="1">
        <f t="shared" si="68"/>
        <v>0</v>
      </c>
      <c r="U52" s="1">
        <f t="shared" si="68"/>
        <v>1</v>
      </c>
      <c r="V52" s="1">
        <f t="shared" si="68"/>
        <v>1</v>
      </c>
      <c r="W52" s="1">
        <f t="shared" si="68"/>
        <v>0</v>
      </c>
      <c r="Y52" t="s">
        <v>39</v>
      </c>
      <c r="Z52" s="4">
        <f>B10</f>
        <v>-15114</v>
      </c>
      <c r="AA52" s="4" t="s">
        <v>40</v>
      </c>
      <c r="AB52" s="4">
        <f>B11</f>
        <v>-15638</v>
      </c>
      <c r="AC52" s="22" t="s">
        <v>41</v>
      </c>
      <c r="AD52" s="4">
        <f>Z52+AB52</f>
        <v>-30752</v>
      </c>
      <c r="AF52" s="23"/>
    </row>
    <row r="53" spans="3:32" x14ac:dyDescent="0.3">
      <c r="C53" s="21"/>
      <c r="D53" s="3" t="s">
        <v>58</v>
      </c>
      <c r="E53" s="1">
        <f>E11</f>
        <v>1</v>
      </c>
      <c r="F53" s="1">
        <f t="shared" ref="F53:W53" si="69">F11</f>
        <v>1</v>
      </c>
      <c r="G53" s="1">
        <f t="shared" si="69"/>
        <v>0</v>
      </c>
      <c r="H53" s="1">
        <f t="shared" si="69"/>
        <v>0</v>
      </c>
      <c r="I53" s="1" t="str">
        <f t="shared" si="69"/>
        <v>.</v>
      </c>
      <c r="J53" s="1">
        <f t="shared" si="69"/>
        <v>0</v>
      </c>
      <c r="K53" s="1">
        <f t="shared" si="69"/>
        <v>0</v>
      </c>
      <c r="L53" s="1">
        <f t="shared" si="69"/>
        <v>1</v>
      </c>
      <c r="M53" s="1">
        <f t="shared" si="69"/>
        <v>0</v>
      </c>
      <c r="N53" s="1" t="str">
        <f t="shared" si="69"/>
        <v>.</v>
      </c>
      <c r="O53" s="1">
        <f t="shared" si="69"/>
        <v>1</v>
      </c>
      <c r="P53" s="1">
        <f t="shared" si="69"/>
        <v>1</v>
      </c>
      <c r="Q53" s="1">
        <f t="shared" si="69"/>
        <v>1</v>
      </c>
      <c r="R53" s="1">
        <f t="shared" si="69"/>
        <v>0</v>
      </c>
      <c r="S53" s="1" t="str">
        <f t="shared" si="69"/>
        <v>.</v>
      </c>
      <c r="T53" s="1">
        <f t="shared" si="69"/>
        <v>1</v>
      </c>
      <c r="U53" s="1">
        <f t="shared" si="69"/>
        <v>0</v>
      </c>
      <c r="V53" s="1">
        <f t="shared" si="69"/>
        <v>1</v>
      </c>
      <c r="W53" s="1">
        <f t="shared" si="69"/>
        <v>0</v>
      </c>
      <c r="AF53" s="23"/>
    </row>
    <row r="54" spans="3:32" x14ac:dyDescent="0.3">
      <c r="C54" s="21"/>
      <c r="D54" s="3" t="s">
        <v>32</v>
      </c>
      <c r="E54" s="1">
        <f t="shared" ref="E54" si="70">MOD(E52+E53+E51,2)</f>
        <v>1</v>
      </c>
      <c r="F54" s="1">
        <f t="shared" ref="F54" si="71">MOD(F52+F53+F51,2)</f>
        <v>0</v>
      </c>
      <c r="G54" s="1">
        <f t="shared" ref="G54" si="72">MOD(G52+G53+G51,2)</f>
        <v>0</v>
      </c>
      <c r="H54" s="1">
        <f t="shared" ref="H54" si="73">MOD(H52+H53+H51,2)</f>
        <v>0</v>
      </c>
      <c r="I54" s="1" t="s">
        <v>21</v>
      </c>
      <c r="J54" s="1">
        <f t="shared" ref="J54" si="74">MOD(J52+J53+J51,2)</f>
        <v>0</v>
      </c>
      <c r="K54" s="1">
        <f t="shared" ref="K54" si="75">MOD(K52+K53+K51,2)</f>
        <v>1</v>
      </c>
      <c r="L54" s="1">
        <f t="shared" ref="L54" si="76">MOD(L52+L53+L51,2)</f>
        <v>1</v>
      </c>
      <c r="M54" s="1">
        <f t="shared" ref="M54" si="77">MOD(M52+M53+M51,2)</f>
        <v>1</v>
      </c>
      <c r="N54" s="1" t="s">
        <v>21</v>
      </c>
      <c r="O54" s="1">
        <f t="shared" ref="O54" si="78">MOD(O52+O53+O51,2)</f>
        <v>1</v>
      </c>
      <c r="P54" s="1">
        <f t="shared" ref="P54" si="79">MOD(P52+P53+P51,2)</f>
        <v>1</v>
      </c>
      <c r="Q54" s="1">
        <f t="shared" ref="Q54" si="80">MOD(Q52+Q53+Q51,2)</f>
        <v>1</v>
      </c>
      <c r="R54" s="1">
        <f t="shared" ref="R54" si="81">MOD(R52+R53+R51,2)</f>
        <v>0</v>
      </c>
      <c r="S54" s="1" t="s">
        <v>21</v>
      </c>
      <c r="T54" s="1">
        <f t="shared" ref="T54" si="82">MOD(T52+T53+T51,2)</f>
        <v>0</v>
      </c>
      <c r="U54" s="1">
        <f t="shared" ref="U54" si="83">MOD(U52+U53+U51,2)</f>
        <v>0</v>
      </c>
      <c r="V54" s="1">
        <f>MOD(V52+V53+V51,2)</f>
        <v>0</v>
      </c>
      <c r="W54" s="1">
        <f>MOD(W52+W53, 2)</f>
        <v>0</v>
      </c>
      <c r="Y54" s="3" t="str">
        <f>IF(E54=0, "Пр. код", "Доп. код")</f>
        <v>Доп. код</v>
      </c>
      <c r="Z54" s="3" t="s">
        <v>42</v>
      </c>
      <c r="AA54" s="4">
        <f>IF(E54=0, SUM(Y55:AB58), -(POWER(2, 15) - SUM(Y55:AB58)))</f>
        <v>-30752</v>
      </c>
      <c r="AF54" s="23"/>
    </row>
    <row r="55" spans="3:32" x14ac:dyDescent="0.3">
      <c r="C55" s="21"/>
      <c r="Y55" s="8">
        <f>F54*POWER(2,14)</f>
        <v>0</v>
      </c>
      <c r="Z55" s="9">
        <f>G54*POWER(2,13)</f>
        <v>0</v>
      </c>
      <c r="AA55" s="9">
        <f>H54*POWER(2,12)</f>
        <v>0</v>
      </c>
      <c r="AB55" s="10"/>
      <c r="AD55" t="s">
        <v>43</v>
      </c>
      <c r="AE55" s="4" t="str">
        <f>IF(E52=0, "положительного и", "отрицательного и")</f>
        <v>отрицательного и</v>
      </c>
      <c r="AF55" s="28" t="str">
        <f>IF(E53=0, "положительного чисел", "отрицательного чисел")</f>
        <v>отрицательного чисел</v>
      </c>
    </row>
    <row r="56" spans="3:32" x14ac:dyDescent="0.3">
      <c r="C56" s="21"/>
      <c r="E56" s="1" t="s">
        <v>33</v>
      </c>
      <c r="F56" s="1" t="s">
        <v>35</v>
      </c>
      <c r="G56" s="1" t="s">
        <v>36</v>
      </c>
      <c r="H56" s="1" t="s">
        <v>34</v>
      </c>
      <c r="I56" s="1" t="s">
        <v>37</v>
      </c>
      <c r="J56" s="1" t="s">
        <v>38</v>
      </c>
      <c r="Y56" s="11">
        <f>J54*POWER(2,11)</f>
        <v>0</v>
      </c>
      <c r="Z56" s="3">
        <f>K54*POWER(2,10)</f>
        <v>1024</v>
      </c>
      <c r="AA56" s="3">
        <f>L54*POWER(2,9)</f>
        <v>512</v>
      </c>
      <c r="AB56" s="12">
        <f>M54*POWER(2,8)</f>
        <v>256</v>
      </c>
      <c r="AD56" t="s">
        <v>44</v>
      </c>
      <c r="AE56" s="4" t="str">
        <f>IF(E54=0, "положительное", "отрицательное")</f>
        <v>отрицательное</v>
      </c>
      <c r="AF56" s="29" t="s">
        <v>45</v>
      </c>
    </row>
    <row r="57" spans="3:32" x14ac:dyDescent="0.3">
      <c r="C57" s="21"/>
      <c r="E57" s="1">
        <f>IF(E51+E52+E53&gt;=2,1,0)</f>
        <v>1</v>
      </c>
      <c r="F57" s="1">
        <f>MOD(O54+P54+Q54+R54+T54+U54+V54+W54+1,2)</f>
        <v>0</v>
      </c>
      <c r="G57" s="1">
        <f>R51</f>
        <v>1</v>
      </c>
      <c r="H57" s="1">
        <f>IF(E54+F54+G54+H54+J54+K54+L54+M54+O54+P54+Q54+R54+T54+U54+V54+W54=0,1,0)</f>
        <v>0</v>
      </c>
      <c r="I57" s="1">
        <f>E54</f>
        <v>1</v>
      </c>
      <c r="J57" s="1">
        <f>IF(AND(E52=E53, E52&lt;&gt;E54), 1, 0)</f>
        <v>0</v>
      </c>
      <c r="Y57" s="11">
        <f>O54*POWER(2,7)</f>
        <v>128</v>
      </c>
      <c r="Z57" s="3">
        <f>P54*POWER(2,6)</f>
        <v>64</v>
      </c>
      <c r="AA57" s="3">
        <f>Q54*POWER(2,5)</f>
        <v>32</v>
      </c>
      <c r="AB57" s="12">
        <f>R54*POWER(2,4)</f>
        <v>0</v>
      </c>
      <c r="AD57" s="16" t="s">
        <v>46</v>
      </c>
      <c r="AE57" s="30" t="str">
        <f>IF(AD52=AA54, "совпадает с суммой десятичных эквивалентов.", "различен с суммой десятичных эквивалентов.")</f>
        <v>совпадает с суммой десятичных эквивалентов.</v>
      </c>
      <c r="AF57" s="31"/>
    </row>
    <row r="58" spans="3:32" x14ac:dyDescent="0.3">
      <c r="C58" s="21"/>
      <c r="Y58" s="13">
        <f>T54*POWER(2,3)</f>
        <v>0</v>
      </c>
      <c r="Z58" s="14">
        <f>U54*POWER(2,2)</f>
        <v>0</v>
      </c>
      <c r="AA58" s="14">
        <f>V54*POWER(2,1)</f>
        <v>0</v>
      </c>
      <c r="AB58" s="15">
        <f>W54*POWER(2,0)</f>
        <v>0</v>
      </c>
      <c r="AD58" s="16" t="str">
        <f>IF(J57=1, "Произошло переполнение формата", "")</f>
        <v/>
      </c>
      <c r="AF58" s="23"/>
    </row>
    <row r="59" spans="3:32" x14ac:dyDescent="0.3">
      <c r="C59" s="21"/>
      <c r="Y59" t="s">
        <v>47</v>
      </c>
      <c r="AF59" s="23"/>
    </row>
    <row r="60" spans="3:32" ht="15" thickBot="1" x14ac:dyDescent="0.35">
      <c r="C60" s="24"/>
      <c r="D60" s="25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5"/>
      <c r="Y60" s="25" t="s">
        <v>48</v>
      </c>
      <c r="Z60" s="25"/>
      <c r="AA60" s="25"/>
      <c r="AB60" s="25"/>
      <c r="AC60" s="25"/>
      <c r="AD60" s="25"/>
      <c r="AE60" s="25"/>
      <c r="AF60" s="27"/>
    </row>
    <row r="61" spans="3:32" ht="15" thickBot="1" x14ac:dyDescent="0.35"/>
    <row r="62" spans="3:32" x14ac:dyDescent="0.3">
      <c r="C62" s="17" t="s">
        <v>53</v>
      </c>
      <c r="D62" s="18"/>
      <c r="E62" s="19">
        <f t="shared" ref="E62:G62" si="84">IF(F62+F63+F64&gt;=2, 1, 0)</f>
        <v>0</v>
      </c>
      <c r="F62" s="19">
        <f t="shared" si="84"/>
        <v>0</v>
      </c>
      <c r="G62" s="19">
        <f t="shared" si="84"/>
        <v>0</v>
      </c>
      <c r="H62" s="19">
        <f>IF(J62+J63+J64&gt;=2, 1, 0)</f>
        <v>0</v>
      </c>
      <c r="I62" s="19"/>
      <c r="J62" s="19">
        <f t="shared" ref="J62:K62" si="85">IF(K62+K63+K64&gt;=2, 1, 0)</f>
        <v>1</v>
      </c>
      <c r="K62" s="19">
        <f t="shared" si="85"/>
        <v>1</v>
      </c>
      <c r="L62" s="19">
        <f>IF(M62+M63+M64&gt;=2, 1, 0)</f>
        <v>1</v>
      </c>
      <c r="M62" s="19">
        <f>IF(O62+O63+O64&gt;=2, 1, 0)</f>
        <v>1</v>
      </c>
      <c r="N62" s="19"/>
      <c r="O62" s="19">
        <f t="shared" ref="O62:P62" si="86">IF(P62+P63+P64&gt;=2, 1, 0)</f>
        <v>1</v>
      </c>
      <c r="P62" s="19">
        <f t="shared" si="86"/>
        <v>1</v>
      </c>
      <c r="Q62" s="19">
        <f>IF(R62+R63+R64&gt;=2, 1, 0)</f>
        <v>0</v>
      </c>
      <c r="R62" s="19">
        <f>IF(T62+T63+T64&gt;=2, 1, 0)</f>
        <v>0</v>
      </c>
      <c r="S62" s="19"/>
      <c r="T62" s="19">
        <f t="shared" ref="T62" si="87">IF(U62+U63+U64&gt;=2, 1, 0)</f>
        <v>0</v>
      </c>
      <c r="U62" s="19">
        <f>IF(V62+V63+V64&gt;=2, 1, 0)</f>
        <v>0</v>
      </c>
      <c r="V62" s="19">
        <f>IF(W63+W64=2, 1, 0)</f>
        <v>0</v>
      </c>
      <c r="W62" s="19"/>
      <c r="X62" s="18"/>
      <c r="Y62" s="18"/>
      <c r="Z62" s="18"/>
      <c r="AA62" s="18"/>
      <c r="AB62" s="18"/>
      <c r="AC62" s="18"/>
      <c r="AD62" s="18"/>
      <c r="AE62" s="18"/>
      <c r="AF62" s="20"/>
    </row>
    <row r="63" spans="3:32" x14ac:dyDescent="0.3">
      <c r="C63" s="21"/>
      <c r="D63" s="3" t="s">
        <v>58</v>
      </c>
      <c r="E63" s="1">
        <f>E11</f>
        <v>1</v>
      </c>
      <c r="F63" s="1">
        <f t="shared" ref="F63:W63" si="88">F11</f>
        <v>1</v>
      </c>
      <c r="G63" s="1">
        <f t="shared" si="88"/>
        <v>0</v>
      </c>
      <c r="H63" s="1">
        <f t="shared" si="88"/>
        <v>0</v>
      </c>
      <c r="I63" s="1" t="str">
        <f t="shared" si="88"/>
        <v>.</v>
      </c>
      <c r="J63" s="1">
        <f t="shared" si="88"/>
        <v>0</v>
      </c>
      <c r="K63" s="1">
        <f t="shared" si="88"/>
        <v>0</v>
      </c>
      <c r="L63" s="1">
        <f t="shared" si="88"/>
        <v>1</v>
      </c>
      <c r="M63" s="1">
        <f t="shared" si="88"/>
        <v>0</v>
      </c>
      <c r="N63" s="1" t="str">
        <f t="shared" si="88"/>
        <v>.</v>
      </c>
      <c r="O63" s="1">
        <f t="shared" si="88"/>
        <v>1</v>
      </c>
      <c r="P63" s="1">
        <f t="shared" si="88"/>
        <v>1</v>
      </c>
      <c r="Q63" s="1">
        <f t="shared" si="88"/>
        <v>1</v>
      </c>
      <c r="R63" s="1">
        <f t="shared" si="88"/>
        <v>0</v>
      </c>
      <c r="S63" s="1" t="str">
        <f t="shared" si="88"/>
        <v>.</v>
      </c>
      <c r="T63" s="1">
        <f t="shared" si="88"/>
        <v>1</v>
      </c>
      <c r="U63" s="1">
        <f t="shared" si="88"/>
        <v>0</v>
      </c>
      <c r="V63" s="1">
        <f t="shared" si="88"/>
        <v>1</v>
      </c>
      <c r="W63" s="1">
        <f t="shared" si="88"/>
        <v>0</v>
      </c>
      <c r="Y63" t="s">
        <v>39</v>
      </c>
      <c r="Z63" s="4">
        <f>B11</f>
        <v>-15638</v>
      </c>
      <c r="AA63" s="4" t="s">
        <v>40</v>
      </c>
      <c r="AB63" s="4">
        <f>B12</f>
        <v>-30752</v>
      </c>
      <c r="AC63" s="22" t="s">
        <v>41</v>
      </c>
      <c r="AD63" s="4">
        <f>Z63+AB63</f>
        <v>-46390</v>
      </c>
      <c r="AF63" s="23"/>
    </row>
    <row r="64" spans="3:32" x14ac:dyDescent="0.3">
      <c r="C64" s="21"/>
      <c r="D64" s="3" t="s">
        <v>59</v>
      </c>
      <c r="E64" s="1">
        <f>E12</f>
        <v>1</v>
      </c>
      <c r="F64" s="1">
        <f t="shared" ref="F64:W64" si="89">F12</f>
        <v>0</v>
      </c>
      <c r="G64" s="1">
        <f t="shared" si="89"/>
        <v>0</v>
      </c>
      <c r="H64" s="1">
        <f t="shared" si="89"/>
        <v>0</v>
      </c>
      <c r="I64" s="1" t="str">
        <f t="shared" si="89"/>
        <v>.</v>
      </c>
      <c r="J64" s="1">
        <f t="shared" si="89"/>
        <v>0</v>
      </c>
      <c r="K64" s="1">
        <f t="shared" si="89"/>
        <v>1</v>
      </c>
      <c r="L64" s="1">
        <f t="shared" si="89"/>
        <v>1</v>
      </c>
      <c r="M64" s="1">
        <f t="shared" si="89"/>
        <v>1</v>
      </c>
      <c r="N64" s="1" t="str">
        <f t="shared" si="89"/>
        <v>.</v>
      </c>
      <c r="O64" s="1">
        <f t="shared" si="89"/>
        <v>1</v>
      </c>
      <c r="P64" s="1">
        <f t="shared" si="89"/>
        <v>1</v>
      </c>
      <c r="Q64" s="1">
        <f t="shared" si="89"/>
        <v>1</v>
      </c>
      <c r="R64" s="1">
        <f t="shared" si="89"/>
        <v>0</v>
      </c>
      <c r="S64" s="1" t="str">
        <f t="shared" si="89"/>
        <v>.</v>
      </c>
      <c r="T64" s="1">
        <f t="shared" si="89"/>
        <v>0</v>
      </c>
      <c r="U64" s="1">
        <f t="shared" si="89"/>
        <v>0</v>
      </c>
      <c r="V64" s="1">
        <f t="shared" si="89"/>
        <v>0</v>
      </c>
      <c r="W64" s="1">
        <f t="shared" si="89"/>
        <v>0</v>
      </c>
      <c r="AF64" s="23"/>
    </row>
    <row r="65" spans="3:32" x14ac:dyDescent="0.3">
      <c r="C65" s="21"/>
      <c r="D65" s="3" t="s">
        <v>32</v>
      </c>
      <c r="E65" s="1">
        <f t="shared" ref="E65" si="90">MOD(E63+E64+E62,2)</f>
        <v>0</v>
      </c>
      <c r="F65" s="1">
        <f t="shared" ref="F65" si="91">MOD(F63+F64+F62,2)</f>
        <v>1</v>
      </c>
      <c r="G65" s="1">
        <f t="shared" ref="G65" si="92">MOD(G63+G64+G62,2)</f>
        <v>0</v>
      </c>
      <c r="H65" s="1">
        <f t="shared" ref="H65" si="93">MOD(H63+H64+H62,2)</f>
        <v>0</v>
      </c>
      <c r="I65" s="1" t="s">
        <v>21</v>
      </c>
      <c r="J65" s="1">
        <f t="shared" ref="J65" si="94">MOD(J63+J64+J62,2)</f>
        <v>1</v>
      </c>
      <c r="K65" s="1">
        <f t="shared" ref="K65" si="95">MOD(K63+K64+K62,2)</f>
        <v>0</v>
      </c>
      <c r="L65" s="1">
        <f t="shared" ref="L65" si="96">MOD(L63+L64+L62,2)</f>
        <v>1</v>
      </c>
      <c r="M65" s="1">
        <f t="shared" ref="M65" si="97">MOD(M63+M64+M62,2)</f>
        <v>0</v>
      </c>
      <c r="N65" s="1" t="s">
        <v>21</v>
      </c>
      <c r="O65" s="1">
        <f t="shared" ref="O65" si="98">MOD(O63+O64+O62,2)</f>
        <v>1</v>
      </c>
      <c r="P65" s="1">
        <f t="shared" ref="P65" si="99">MOD(P63+P64+P62,2)</f>
        <v>1</v>
      </c>
      <c r="Q65" s="1">
        <f t="shared" ref="Q65" si="100">MOD(Q63+Q64+Q62,2)</f>
        <v>0</v>
      </c>
      <c r="R65" s="1">
        <f t="shared" ref="R65" si="101">MOD(R63+R64+R62,2)</f>
        <v>0</v>
      </c>
      <c r="S65" s="1" t="s">
        <v>21</v>
      </c>
      <c r="T65" s="1">
        <f t="shared" ref="T65" si="102">MOD(T63+T64+T62,2)</f>
        <v>1</v>
      </c>
      <c r="U65" s="1">
        <f t="shared" ref="U65" si="103">MOD(U63+U64+U62,2)</f>
        <v>0</v>
      </c>
      <c r="V65" s="1">
        <f>MOD(V63+V64+V62,2)</f>
        <v>1</v>
      </c>
      <c r="W65" s="1">
        <f>MOD(W63+W64, 2)</f>
        <v>0</v>
      </c>
      <c r="Y65" s="3" t="str">
        <f>IF(E65=0, "Пр. код", "Доп. код")</f>
        <v>Пр. код</v>
      </c>
      <c r="Z65" s="3" t="s">
        <v>42</v>
      </c>
      <c r="AA65" s="4">
        <f>IF(E65=0, SUM(Y66:AB69), -(POWER(2, 15) - SUM(Y66:AB69)))</f>
        <v>19146</v>
      </c>
      <c r="AF65" s="23"/>
    </row>
    <row r="66" spans="3:32" x14ac:dyDescent="0.3">
      <c r="C66" s="21"/>
      <c r="Y66" s="8">
        <f>F65*POWER(2,14)</f>
        <v>16384</v>
      </c>
      <c r="Z66" s="9">
        <f>G65*POWER(2,13)</f>
        <v>0</v>
      </c>
      <c r="AA66" s="9">
        <f>H65*POWER(2,12)</f>
        <v>0</v>
      </c>
      <c r="AB66" s="10"/>
      <c r="AD66" t="s">
        <v>43</v>
      </c>
      <c r="AE66" s="4" t="str">
        <f>IF(E63=0, "положительного и", "отрицательного и")</f>
        <v>отрицательного и</v>
      </c>
      <c r="AF66" s="28" t="str">
        <f>IF(E64=0, "положительного чисел", "отрицательного чисел")</f>
        <v>отрицательного чисел</v>
      </c>
    </row>
    <row r="67" spans="3:32" x14ac:dyDescent="0.3">
      <c r="C67" s="21"/>
      <c r="E67" s="1" t="s">
        <v>33</v>
      </c>
      <c r="F67" s="1" t="s">
        <v>35</v>
      </c>
      <c r="G67" s="1" t="s">
        <v>36</v>
      </c>
      <c r="H67" s="1" t="s">
        <v>34</v>
      </c>
      <c r="I67" s="1" t="s">
        <v>37</v>
      </c>
      <c r="J67" s="1" t="s">
        <v>38</v>
      </c>
      <c r="Y67" s="11">
        <f>J65*POWER(2,11)</f>
        <v>2048</v>
      </c>
      <c r="Z67" s="3">
        <f>K65*POWER(2,10)</f>
        <v>0</v>
      </c>
      <c r="AA67" s="3">
        <f>L65*POWER(2,9)</f>
        <v>512</v>
      </c>
      <c r="AB67" s="12">
        <f>M65*POWER(2,8)</f>
        <v>0</v>
      </c>
      <c r="AD67" t="s">
        <v>44</v>
      </c>
      <c r="AE67" s="4" t="str">
        <f>IF(E65=0, "положительное", "отрицательное")</f>
        <v>положительное</v>
      </c>
      <c r="AF67" s="29" t="s">
        <v>45</v>
      </c>
    </row>
    <row r="68" spans="3:32" x14ac:dyDescent="0.3">
      <c r="C68" s="21"/>
      <c r="E68" s="1">
        <f>IF(E62+E63+E64&gt;=2,1,0)</f>
        <v>1</v>
      </c>
      <c r="F68" s="1">
        <f>MOD(O65+P65+Q65+R65+T65+U65+V65+W65+1,2)</f>
        <v>1</v>
      </c>
      <c r="G68" s="1">
        <f>R62</f>
        <v>0</v>
      </c>
      <c r="H68" s="1">
        <f>IF(E65+F65+G65+H65+J65+K65+L65+M65+O65+P65+Q65+R65+T65+U65+V65+W65=0,1,0)</f>
        <v>0</v>
      </c>
      <c r="I68" s="1">
        <f>E65</f>
        <v>0</v>
      </c>
      <c r="J68" s="1">
        <f>IF(AND(E63=E64, E63&lt;&gt;E65), 1, 0)</f>
        <v>1</v>
      </c>
      <c r="Y68" s="11">
        <f>O65*POWER(2,7)</f>
        <v>128</v>
      </c>
      <c r="Z68" s="3">
        <f>P65*POWER(2,6)</f>
        <v>64</v>
      </c>
      <c r="AA68" s="3">
        <f>Q65*POWER(2,5)</f>
        <v>0</v>
      </c>
      <c r="AB68" s="12">
        <f>R65*POWER(2,4)</f>
        <v>0</v>
      </c>
      <c r="AD68" s="16" t="s">
        <v>46</v>
      </c>
      <c r="AE68" s="30" t="str">
        <f>IF(AD63=AA65, "совпадает с суммой десятичных эквивалентов.", "различен с суммой десятичных эквивалентов.")</f>
        <v>различен с суммой десятичных эквивалентов.</v>
      </c>
      <c r="AF68" s="31"/>
    </row>
    <row r="69" spans="3:32" x14ac:dyDescent="0.3">
      <c r="C69" s="21"/>
      <c r="Y69" s="13">
        <f>T65*POWER(2,3)</f>
        <v>8</v>
      </c>
      <c r="Z69" s="14">
        <f>U65*POWER(2,2)</f>
        <v>0</v>
      </c>
      <c r="AA69" s="14">
        <f>V65*POWER(2,1)</f>
        <v>2</v>
      </c>
      <c r="AB69" s="15">
        <f>W65*POWER(2,0)</f>
        <v>0</v>
      </c>
      <c r="AD69" s="16" t="str">
        <f>IF(J68=1, "Произошло переполнение формата", "")</f>
        <v>Произошло переполнение формата</v>
      </c>
      <c r="AF69" s="23"/>
    </row>
    <row r="70" spans="3:32" x14ac:dyDescent="0.3">
      <c r="C70" s="21"/>
      <c r="Y70" t="s">
        <v>47</v>
      </c>
      <c r="AF70" s="23"/>
    </row>
    <row r="71" spans="3:32" ht="15" thickBot="1" x14ac:dyDescent="0.35">
      <c r="C71" s="24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5"/>
      <c r="Y71" s="25" t="s">
        <v>48</v>
      </c>
      <c r="Z71" s="25"/>
      <c r="AA71" s="25"/>
      <c r="AB71" s="25"/>
      <c r="AC71" s="25"/>
      <c r="AD71" s="25"/>
      <c r="AE71" s="25"/>
      <c r="AF71" s="27"/>
    </row>
    <row r="72" spans="3:32" ht="15" thickBot="1" x14ac:dyDescent="0.35"/>
    <row r="73" spans="3:32" x14ac:dyDescent="0.3">
      <c r="C73" s="17" t="s">
        <v>54</v>
      </c>
      <c r="D73" s="18"/>
      <c r="E73" s="19">
        <f t="shared" ref="E73:G73" si="104">IF(F73+F74+F75&gt;=2, 1, 0)</f>
        <v>0</v>
      </c>
      <c r="F73" s="19">
        <f t="shared" si="104"/>
        <v>0</v>
      </c>
      <c r="G73" s="19">
        <f t="shared" si="104"/>
        <v>0</v>
      </c>
      <c r="H73" s="19">
        <f>IF(J73+J74+J75&gt;=2, 1, 0)</f>
        <v>0</v>
      </c>
      <c r="I73" s="19"/>
      <c r="J73" s="19">
        <f t="shared" ref="J73:K73" si="105">IF(K73+K74+K75&gt;=2, 1, 0)</f>
        <v>0</v>
      </c>
      <c r="K73" s="19">
        <f t="shared" si="105"/>
        <v>1</v>
      </c>
      <c r="L73" s="19">
        <f>IF(M73+M74+M75&gt;=2, 1, 0)</f>
        <v>0</v>
      </c>
      <c r="M73" s="19">
        <f>IF(O73+O74+O75&gt;=2, 1, 0)</f>
        <v>0</v>
      </c>
      <c r="N73" s="19"/>
      <c r="O73" s="19">
        <f t="shared" ref="O73:P73" si="106">IF(P73+P74+P75&gt;=2, 1, 0)</f>
        <v>0</v>
      </c>
      <c r="P73" s="19">
        <f t="shared" si="106"/>
        <v>0</v>
      </c>
      <c r="Q73" s="19">
        <f>IF(R73+R74+R75&gt;=2, 1, 0)</f>
        <v>0</v>
      </c>
      <c r="R73" s="19">
        <f>IF(T73+T74+T75&gt;=2, 1, 0)</f>
        <v>1</v>
      </c>
      <c r="S73" s="19"/>
      <c r="T73" s="19">
        <f t="shared" ref="T73" si="107">IF(U73+U74+U75&gt;=2, 1, 0)</f>
        <v>0</v>
      </c>
      <c r="U73" s="19">
        <f>IF(V73+V74+V75&gt;=2, 1, 0)</f>
        <v>1</v>
      </c>
      <c r="V73" s="19">
        <f>IF(W74+W75=2, 1, 0)</f>
        <v>0</v>
      </c>
      <c r="W73" s="19"/>
      <c r="X73" s="18"/>
      <c r="Y73" s="18"/>
      <c r="Z73" s="18"/>
      <c r="AA73" s="18"/>
      <c r="AB73" s="18"/>
      <c r="AC73" s="18"/>
      <c r="AD73" s="18"/>
      <c r="AE73" s="18"/>
      <c r="AF73" s="20"/>
    </row>
    <row r="74" spans="3:32" x14ac:dyDescent="0.3">
      <c r="C74" s="21"/>
      <c r="D74" s="3" t="s">
        <v>30</v>
      </c>
      <c r="E74" s="1">
        <f>E4</f>
        <v>0</v>
      </c>
      <c r="F74" s="1">
        <f t="shared" ref="F74:W74" si="108">F4</f>
        <v>0</v>
      </c>
      <c r="G74" s="1">
        <f t="shared" si="108"/>
        <v>1</v>
      </c>
      <c r="H74" s="1">
        <f t="shared" si="108"/>
        <v>1</v>
      </c>
      <c r="I74" s="1" t="str">
        <f t="shared" si="108"/>
        <v>.</v>
      </c>
      <c r="J74" s="1">
        <f t="shared" si="108"/>
        <v>1</v>
      </c>
      <c r="K74" s="1">
        <f t="shared" si="108"/>
        <v>0</v>
      </c>
      <c r="L74" s="1">
        <f t="shared" si="108"/>
        <v>1</v>
      </c>
      <c r="M74" s="1">
        <f t="shared" si="108"/>
        <v>1</v>
      </c>
      <c r="N74" s="1" t="str">
        <f t="shared" si="108"/>
        <v>.</v>
      </c>
      <c r="O74" s="1">
        <f t="shared" si="108"/>
        <v>0</v>
      </c>
      <c r="P74" s="1">
        <f t="shared" si="108"/>
        <v>0</v>
      </c>
      <c r="Q74" s="1">
        <f t="shared" si="108"/>
        <v>0</v>
      </c>
      <c r="R74" s="1">
        <f t="shared" si="108"/>
        <v>0</v>
      </c>
      <c r="S74" s="1" t="str">
        <f t="shared" si="108"/>
        <v>.</v>
      </c>
      <c r="T74" s="1">
        <f t="shared" si="108"/>
        <v>1</v>
      </c>
      <c r="U74" s="1">
        <f t="shared" si="108"/>
        <v>0</v>
      </c>
      <c r="V74" s="1">
        <f t="shared" si="108"/>
        <v>1</v>
      </c>
      <c r="W74" s="1">
        <f t="shared" si="108"/>
        <v>0</v>
      </c>
      <c r="Y74" t="s">
        <v>39</v>
      </c>
      <c r="Z74" s="4">
        <f>B4</f>
        <v>15114</v>
      </c>
      <c r="AA74" s="4" t="s">
        <v>40</v>
      </c>
      <c r="AB74" s="4">
        <f>B11</f>
        <v>-15638</v>
      </c>
      <c r="AC74" s="22" t="s">
        <v>41</v>
      </c>
      <c r="AD74" s="4">
        <f>Z74+AB74</f>
        <v>-524</v>
      </c>
      <c r="AF74" s="23"/>
    </row>
    <row r="75" spans="3:32" x14ac:dyDescent="0.3">
      <c r="C75" s="21"/>
      <c r="D75" s="3" t="s">
        <v>58</v>
      </c>
      <c r="E75" s="1">
        <f>E11</f>
        <v>1</v>
      </c>
      <c r="F75" s="1">
        <f t="shared" ref="F75:W75" si="109">F11</f>
        <v>1</v>
      </c>
      <c r="G75" s="1">
        <f t="shared" si="109"/>
        <v>0</v>
      </c>
      <c r="H75" s="1">
        <f t="shared" si="109"/>
        <v>0</v>
      </c>
      <c r="I75" s="1" t="str">
        <f t="shared" si="109"/>
        <v>.</v>
      </c>
      <c r="J75" s="1">
        <f t="shared" si="109"/>
        <v>0</v>
      </c>
      <c r="K75" s="1">
        <f t="shared" si="109"/>
        <v>0</v>
      </c>
      <c r="L75" s="1">
        <f t="shared" si="109"/>
        <v>1</v>
      </c>
      <c r="M75" s="1">
        <f t="shared" si="109"/>
        <v>0</v>
      </c>
      <c r="N75" s="1" t="str">
        <f t="shared" si="109"/>
        <v>.</v>
      </c>
      <c r="O75" s="1">
        <f t="shared" si="109"/>
        <v>1</v>
      </c>
      <c r="P75" s="1">
        <f t="shared" si="109"/>
        <v>1</v>
      </c>
      <c r="Q75" s="1">
        <f t="shared" si="109"/>
        <v>1</v>
      </c>
      <c r="R75" s="1">
        <f t="shared" si="109"/>
        <v>0</v>
      </c>
      <c r="S75" s="1" t="str">
        <f t="shared" si="109"/>
        <v>.</v>
      </c>
      <c r="T75" s="1">
        <f t="shared" si="109"/>
        <v>1</v>
      </c>
      <c r="U75" s="1">
        <f t="shared" si="109"/>
        <v>0</v>
      </c>
      <c r="V75" s="1">
        <f t="shared" si="109"/>
        <v>1</v>
      </c>
      <c r="W75" s="1">
        <f t="shared" si="109"/>
        <v>0</v>
      </c>
      <c r="AF75" s="23"/>
    </row>
    <row r="76" spans="3:32" x14ac:dyDescent="0.3">
      <c r="C76" s="21"/>
      <c r="D76" s="3" t="s">
        <v>32</v>
      </c>
      <c r="E76" s="1">
        <f t="shared" ref="E76" si="110">MOD(E74+E75+E73,2)</f>
        <v>1</v>
      </c>
      <c r="F76" s="1">
        <f t="shared" ref="F76" si="111">MOD(F74+F75+F73,2)</f>
        <v>1</v>
      </c>
      <c r="G76" s="1">
        <f t="shared" ref="G76" si="112">MOD(G74+G75+G73,2)</f>
        <v>1</v>
      </c>
      <c r="H76" s="1">
        <f t="shared" ref="H76" si="113">MOD(H74+H75+H73,2)</f>
        <v>1</v>
      </c>
      <c r="I76" s="1" t="s">
        <v>21</v>
      </c>
      <c r="J76" s="1">
        <f t="shared" ref="J76" si="114">MOD(J74+J75+J73,2)</f>
        <v>1</v>
      </c>
      <c r="K76" s="1">
        <f t="shared" ref="K76" si="115">MOD(K74+K75+K73,2)</f>
        <v>1</v>
      </c>
      <c r="L76" s="1">
        <f t="shared" ref="L76" si="116">MOD(L74+L75+L73,2)</f>
        <v>0</v>
      </c>
      <c r="M76" s="1">
        <f t="shared" ref="M76" si="117">MOD(M74+M75+M73,2)</f>
        <v>1</v>
      </c>
      <c r="N76" s="1" t="s">
        <v>21</v>
      </c>
      <c r="O76" s="1">
        <f t="shared" ref="O76" si="118">MOD(O74+O75+O73,2)</f>
        <v>1</v>
      </c>
      <c r="P76" s="1">
        <f t="shared" ref="P76" si="119">MOD(P74+P75+P73,2)</f>
        <v>1</v>
      </c>
      <c r="Q76" s="1">
        <f t="shared" ref="Q76" si="120">MOD(Q74+Q75+Q73,2)</f>
        <v>1</v>
      </c>
      <c r="R76" s="1">
        <f t="shared" ref="R76" si="121">MOD(R74+R75+R73,2)</f>
        <v>1</v>
      </c>
      <c r="S76" s="1" t="s">
        <v>21</v>
      </c>
      <c r="T76" s="1">
        <f t="shared" ref="T76" si="122">MOD(T74+T75+T73,2)</f>
        <v>0</v>
      </c>
      <c r="U76" s="1">
        <f t="shared" ref="U76" si="123">MOD(U74+U75+U73,2)</f>
        <v>1</v>
      </c>
      <c r="V76" s="1">
        <f>MOD(V74+V75+V73,2)</f>
        <v>0</v>
      </c>
      <c r="W76" s="1">
        <f>MOD(W74+W75, 2)</f>
        <v>0</v>
      </c>
      <c r="Y76" s="3" t="str">
        <f>IF(E76=0, "Пр. код", "Доп. код")</f>
        <v>Доп. код</v>
      </c>
      <c r="Z76" s="3" t="s">
        <v>42</v>
      </c>
      <c r="AA76" s="4">
        <f>IF(E76=0, SUM(Y77:AB80), -(POWER(2, 15) - SUM(Y77:AB80)))</f>
        <v>-524</v>
      </c>
      <c r="AF76" s="23"/>
    </row>
    <row r="77" spans="3:32" x14ac:dyDescent="0.3">
      <c r="C77" s="21"/>
      <c r="Y77" s="8">
        <f>F76*POWER(2,14)</f>
        <v>16384</v>
      </c>
      <c r="Z77" s="9">
        <f>G76*POWER(2,13)</f>
        <v>8192</v>
      </c>
      <c r="AA77" s="9">
        <f>H76*POWER(2,12)</f>
        <v>4096</v>
      </c>
      <c r="AB77" s="10"/>
      <c r="AD77" t="s">
        <v>43</v>
      </c>
      <c r="AE77" s="4" t="str">
        <f>IF(E74=0, "положительного и", "отрицательного и")</f>
        <v>положительного и</v>
      </c>
      <c r="AF77" s="28" t="str">
        <f>IF(E75=0, "положительного чисел", "отрицательного чисел")</f>
        <v>отрицательного чисел</v>
      </c>
    </row>
    <row r="78" spans="3:32" x14ac:dyDescent="0.3">
      <c r="C78" s="21"/>
      <c r="E78" s="1" t="s">
        <v>33</v>
      </c>
      <c r="F78" s="1" t="s">
        <v>35</v>
      </c>
      <c r="G78" s="1" t="s">
        <v>36</v>
      </c>
      <c r="H78" s="1" t="s">
        <v>34</v>
      </c>
      <c r="I78" s="1" t="s">
        <v>37</v>
      </c>
      <c r="J78" s="1" t="s">
        <v>38</v>
      </c>
      <c r="Y78" s="11">
        <f>J76*POWER(2,11)</f>
        <v>2048</v>
      </c>
      <c r="Z78" s="3">
        <f>K76*POWER(2,10)</f>
        <v>1024</v>
      </c>
      <c r="AA78" s="3">
        <f>L76*POWER(2,9)</f>
        <v>0</v>
      </c>
      <c r="AB78" s="12">
        <f>M76*POWER(2,8)</f>
        <v>256</v>
      </c>
      <c r="AD78" t="s">
        <v>44</v>
      </c>
      <c r="AE78" s="4" t="str">
        <f>IF(E76=0, "положительное", "отрицательное")</f>
        <v>отрицательное</v>
      </c>
      <c r="AF78" s="29" t="s">
        <v>45</v>
      </c>
    </row>
    <row r="79" spans="3:32" x14ac:dyDescent="0.3">
      <c r="C79" s="21"/>
      <c r="E79" s="1">
        <f>IF(E73+E74+E75&gt;=2,1,0)</f>
        <v>0</v>
      </c>
      <c r="F79" s="1">
        <f>MOD(O76+P76+Q76+R76+T76+U76+V76+W76+1,2)</f>
        <v>0</v>
      </c>
      <c r="G79" s="1">
        <f>R73</f>
        <v>1</v>
      </c>
      <c r="H79" s="1">
        <f>IF(E76+F76+G76+H76+J76+K76+L76+M76+O76+P76+Q76+R76+T76+U76+V76+W76=0,1,0)</f>
        <v>0</v>
      </c>
      <c r="I79" s="1">
        <f>E76</f>
        <v>1</v>
      </c>
      <c r="J79" s="1">
        <f>IF(AND(E74=E75, E74&lt;&gt;E76), 1, 0)</f>
        <v>0</v>
      </c>
      <c r="Y79" s="11">
        <f>O76*POWER(2,7)</f>
        <v>128</v>
      </c>
      <c r="Z79" s="3">
        <f>P76*POWER(2,6)</f>
        <v>64</v>
      </c>
      <c r="AA79" s="3">
        <f>Q76*POWER(2,5)</f>
        <v>32</v>
      </c>
      <c r="AB79" s="12">
        <f>R76*POWER(2,4)</f>
        <v>16</v>
      </c>
      <c r="AD79" s="16" t="s">
        <v>46</v>
      </c>
      <c r="AE79" s="30" t="str">
        <f>IF(AD74=AA76, "совпадает с суммой десятичных эквивалентов.", "различен с суммой десятичных эквивалентов.")</f>
        <v>совпадает с суммой десятичных эквивалентов.</v>
      </c>
      <c r="AF79" s="31"/>
    </row>
    <row r="80" spans="3:32" x14ac:dyDescent="0.3">
      <c r="C80" s="21"/>
      <c r="Y80" s="13">
        <f>T76*POWER(2,3)</f>
        <v>0</v>
      </c>
      <c r="Z80" s="14">
        <f>U76*POWER(2,2)</f>
        <v>4</v>
      </c>
      <c r="AA80" s="14">
        <f>V76*POWER(2,1)</f>
        <v>0</v>
      </c>
      <c r="AB80" s="15">
        <f>W76*POWER(2,0)</f>
        <v>0</v>
      </c>
      <c r="AD80" s="16" t="str">
        <f>IF(J79=1, "Произошло переполнение формата", "")</f>
        <v/>
      </c>
      <c r="AF80" s="23"/>
    </row>
    <row r="81" spans="3:32" x14ac:dyDescent="0.3">
      <c r="C81" s="21"/>
      <c r="Y81" t="s">
        <v>47</v>
      </c>
      <c r="AF81" s="23"/>
    </row>
    <row r="82" spans="3:32" ht="15" thickBot="1" x14ac:dyDescent="0.35">
      <c r="C82" s="24"/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5"/>
      <c r="Y82" s="25" t="s">
        <v>48</v>
      </c>
      <c r="Z82" s="25"/>
      <c r="AA82" s="25"/>
      <c r="AB82" s="25"/>
      <c r="AC82" s="25"/>
      <c r="AD82" s="25"/>
      <c r="AE82" s="25"/>
      <c r="AF82" s="27"/>
    </row>
    <row r="83" spans="3:32" ht="15" thickBot="1" x14ac:dyDescent="0.35"/>
    <row r="84" spans="3:32" x14ac:dyDescent="0.3">
      <c r="C84" s="17" t="s">
        <v>55</v>
      </c>
      <c r="D84" s="18"/>
      <c r="E84" s="19">
        <f t="shared" ref="E84:G84" si="124">IF(F84+F85+F86&gt;=2, 1, 0)</f>
        <v>1</v>
      </c>
      <c r="F84" s="19">
        <f t="shared" si="124"/>
        <v>1</v>
      </c>
      <c r="G84" s="19">
        <f t="shared" si="124"/>
        <v>1</v>
      </c>
      <c r="H84" s="19">
        <f>IF(J84+J85+J86&gt;=2, 1, 0)</f>
        <v>1</v>
      </c>
      <c r="I84" s="19"/>
      <c r="J84" s="19">
        <f t="shared" ref="J84:K84" si="125">IF(K84+K85+K86&gt;=2, 1, 0)</f>
        <v>0</v>
      </c>
      <c r="K84" s="19">
        <f t="shared" si="125"/>
        <v>0</v>
      </c>
      <c r="L84" s="19">
        <f>IF(M84+M85+M86&gt;=2, 1, 0)</f>
        <v>1</v>
      </c>
      <c r="M84" s="19">
        <f>IF(O84+O85+O86&gt;=2, 1, 0)</f>
        <v>1</v>
      </c>
      <c r="N84" s="19"/>
      <c r="O84" s="19">
        <f t="shared" ref="O84:P84" si="126">IF(P84+P85+P86&gt;=2, 1, 0)</f>
        <v>1</v>
      </c>
      <c r="P84" s="19">
        <f t="shared" si="126"/>
        <v>1</v>
      </c>
      <c r="Q84" s="19">
        <f>IF(R84+R85+R86&gt;=2, 1, 0)</f>
        <v>0</v>
      </c>
      <c r="R84" s="19">
        <f>IF(T84+T85+T86&gt;=2, 1, 0)</f>
        <v>0</v>
      </c>
      <c r="S84" s="19"/>
      <c r="T84" s="19">
        <f t="shared" ref="T84" si="127">IF(U84+U85+U86&gt;=2, 1, 0)</f>
        <v>0</v>
      </c>
      <c r="U84" s="19">
        <f>IF(V84+V85+V86&gt;=2, 1, 0)</f>
        <v>0</v>
      </c>
      <c r="V84" s="19">
        <f>IF(W85+W86=2, 1, 0)</f>
        <v>0</v>
      </c>
      <c r="W84" s="19"/>
      <c r="X84" s="18"/>
      <c r="Y84" s="18"/>
      <c r="Z84" s="18"/>
      <c r="AA84" s="18"/>
      <c r="AB84" s="18"/>
      <c r="AC84" s="18"/>
      <c r="AD84" s="18"/>
      <c r="AE84" s="18"/>
      <c r="AF84" s="20"/>
    </row>
    <row r="85" spans="3:32" x14ac:dyDescent="0.3">
      <c r="C85" s="21"/>
      <c r="D85" s="3" t="s">
        <v>60</v>
      </c>
      <c r="E85" s="1">
        <f>E14</f>
        <v>1</v>
      </c>
      <c r="F85" s="1">
        <f t="shared" ref="F85:W85" si="128">F14</f>
        <v>1</v>
      </c>
      <c r="G85" s="1">
        <f t="shared" si="128"/>
        <v>1</v>
      </c>
      <c r="H85" s="1">
        <f t="shared" si="128"/>
        <v>1</v>
      </c>
      <c r="I85" s="1" t="str">
        <f t="shared" si="128"/>
        <v>.</v>
      </c>
      <c r="J85" s="1">
        <f t="shared" si="128"/>
        <v>1</v>
      </c>
      <c r="K85" s="1">
        <f t="shared" si="128"/>
        <v>1</v>
      </c>
      <c r="L85" s="1">
        <f t="shared" si="128"/>
        <v>0</v>
      </c>
      <c r="M85" s="1">
        <f t="shared" si="128"/>
        <v>1</v>
      </c>
      <c r="N85" s="1" t="str">
        <f t="shared" si="128"/>
        <v>.</v>
      </c>
      <c r="O85" s="1">
        <f t="shared" si="128"/>
        <v>1</v>
      </c>
      <c r="P85" s="1">
        <f t="shared" si="128"/>
        <v>1</v>
      </c>
      <c r="Q85" s="1">
        <f t="shared" si="128"/>
        <v>1</v>
      </c>
      <c r="R85" s="1">
        <f t="shared" si="128"/>
        <v>1</v>
      </c>
      <c r="S85" s="1" t="str">
        <f t="shared" si="128"/>
        <v>.</v>
      </c>
      <c r="T85" s="1">
        <f t="shared" si="128"/>
        <v>0</v>
      </c>
      <c r="U85" s="1">
        <f t="shared" si="128"/>
        <v>1</v>
      </c>
      <c r="V85" s="1">
        <f t="shared" si="128"/>
        <v>0</v>
      </c>
      <c r="W85" s="1">
        <f t="shared" si="128"/>
        <v>0</v>
      </c>
      <c r="Y85" t="s">
        <v>39</v>
      </c>
      <c r="Z85" s="4">
        <f>B14</f>
        <v>-524</v>
      </c>
      <c r="AA85" s="4" t="s">
        <v>40</v>
      </c>
      <c r="AB85" s="4">
        <f>B6</f>
        <v>30752</v>
      </c>
      <c r="AC85" s="22" t="s">
        <v>41</v>
      </c>
      <c r="AD85" s="4">
        <f>Z85+AB85</f>
        <v>30228</v>
      </c>
      <c r="AF85" s="23"/>
    </row>
    <row r="86" spans="3:32" x14ac:dyDescent="0.3">
      <c r="C86" s="21"/>
      <c r="D86" s="3" t="s">
        <v>56</v>
      </c>
      <c r="E86" s="1">
        <f>E6</f>
        <v>0</v>
      </c>
      <c r="F86" s="1">
        <f t="shared" ref="F86:W86" si="129">F6</f>
        <v>1</v>
      </c>
      <c r="G86" s="1">
        <f t="shared" si="129"/>
        <v>1</v>
      </c>
      <c r="H86" s="1">
        <f t="shared" si="129"/>
        <v>1</v>
      </c>
      <c r="I86" s="1" t="str">
        <f t="shared" si="129"/>
        <v>.</v>
      </c>
      <c r="J86" s="1">
        <f t="shared" si="129"/>
        <v>1</v>
      </c>
      <c r="K86" s="1">
        <f t="shared" si="129"/>
        <v>0</v>
      </c>
      <c r="L86" s="1">
        <f t="shared" si="129"/>
        <v>0</v>
      </c>
      <c r="M86" s="1">
        <f t="shared" si="129"/>
        <v>0</v>
      </c>
      <c r="N86" s="1" t="str">
        <f t="shared" si="129"/>
        <v>.</v>
      </c>
      <c r="O86" s="1">
        <f t="shared" si="129"/>
        <v>0</v>
      </c>
      <c r="P86" s="1">
        <f t="shared" si="129"/>
        <v>0</v>
      </c>
      <c r="Q86" s="1">
        <f t="shared" si="129"/>
        <v>1</v>
      </c>
      <c r="R86" s="1">
        <f t="shared" si="129"/>
        <v>0</v>
      </c>
      <c r="S86" s="1" t="str">
        <f t="shared" si="129"/>
        <v>.</v>
      </c>
      <c r="T86" s="1">
        <f t="shared" si="129"/>
        <v>0</v>
      </c>
      <c r="U86" s="1">
        <f t="shared" si="129"/>
        <v>0</v>
      </c>
      <c r="V86" s="1">
        <f t="shared" si="129"/>
        <v>0</v>
      </c>
      <c r="W86" s="1">
        <f t="shared" si="129"/>
        <v>0</v>
      </c>
      <c r="AF86" s="23"/>
    </row>
    <row r="87" spans="3:32" x14ac:dyDescent="0.3">
      <c r="C87" s="21"/>
      <c r="D87" s="3" t="s">
        <v>32</v>
      </c>
      <c r="E87" s="1">
        <f t="shared" ref="E87" si="130">MOD(E85+E86+E84,2)</f>
        <v>0</v>
      </c>
      <c r="F87" s="1">
        <f t="shared" ref="F87" si="131">MOD(F85+F86+F84,2)</f>
        <v>1</v>
      </c>
      <c r="G87" s="1">
        <f t="shared" ref="G87" si="132">MOD(G85+G86+G84,2)</f>
        <v>1</v>
      </c>
      <c r="H87" s="1">
        <f t="shared" ref="H87" si="133">MOD(H85+H86+H84,2)</f>
        <v>1</v>
      </c>
      <c r="I87" s="1" t="s">
        <v>21</v>
      </c>
      <c r="J87" s="1">
        <f t="shared" ref="J87" si="134">MOD(J85+J86+J84,2)</f>
        <v>0</v>
      </c>
      <c r="K87" s="1">
        <f t="shared" ref="K87" si="135">MOD(K85+K86+K84,2)</f>
        <v>1</v>
      </c>
      <c r="L87" s="1">
        <f t="shared" ref="L87" si="136">MOD(L85+L86+L84,2)</f>
        <v>1</v>
      </c>
      <c r="M87" s="1">
        <f t="shared" ref="M87" si="137">MOD(M85+M86+M84,2)</f>
        <v>0</v>
      </c>
      <c r="N87" s="1" t="s">
        <v>21</v>
      </c>
      <c r="O87" s="1">
        <f t="shared" ref="O87" si="138">MOD(O85+O86+O84,2)</f>
        <v>0</v>
      </c>
      <c r="P87" s="1">
        <f t="shared" ref="P87" si="139">MOD(P85+P86+P84,2)</f>
        <v>0</v>
      </c>
      <c r="Q87" s="1">
        <f t="shared" ref="Q87" si="140">MOD(Q85+Q86+Q84,2)</f>
        <v>0</v>
      </c>
      <c r="R87" s="1">
        <f t="shared" ref="R87" si="141">MOD(R85+R86+R84,2)</f>
        <v>1</v>
      </c>
      <c r="S87" s="1" t="s">
        <v>21</v>
      </c>
      <c r="T87" s="1">
        <f t="shared" ref="T87" si="142">MOD(T85+T86+T84,2)</f>
        <v>0</v>
      </c>
      <c r="U87" s="1">
        <f t="shared" ref="U87" si="143">MOD(U85+U86+U84,2)</f>
        <v>1</v>
      </c>
      <c r="V87" s="1">
        <f>MOD(V85+V86+V84,2)</f>
        <v>0</v>
      </c>
      <c r="W87" s="1">
        <f>MOD(W85+W86, 2)</f>
        <v>0</v>
      </c>
      <c r="Y87" s="3" t="str">
        <f>IF(E87=0, "Пр. код", "Доп. код")</f>
        <v>Пр. код</v>
      </c>
      <c r="Z87" s="3" t="s">
        <v>42</v>
      </c>
      <c r="AA87" s="4">
        <f>IF(E87=0, SUM(Y88:AB91), -(POWER(2, 15) - SUM(Y88:AB91)))</f>
        <v>30228</v>
      </c>
      <c r="AF87" s="23"/>
    </row>
    <row r="88" spans="3:32" x14ac:dyDescent="0.3">
      <c r="C88" s="21"/>
      <c r="Y88" s="8">
        <f>F87*POWER(2,14)</f>
        <v>16384</v>
      </c>
      <c r="Z88" s="9">
        <f>G87*POWER(2,13)</f>
        <v>8192</v>
      </c>
      <c r="AA88" s="9">
        <f>H87*POWER(2,12)</f>
        <v>4096</v>
      </c>
      <c r="AB88" s="10"/>
      <c r="AD88" t="s">
        <v>43</v>
      </c>
      <c r="AE88" s="4" t="str">
        <f>IF(E85=0, "положительного и", "отрицательного и")</f>
        <v>отрицательного и</v>
      </c>
      <c r="AF88" s="28" t="str">
        <f>IF(E86=0, "положительного чисел", "отрицательного чисел")</f>
        <v>положительного чисел</v>
      </c>
    </row>
    <row r="89" spans="3:32" x14ac:dyDescent="0.3">
      <c r="C89" s="21"/>
      <c r="E89" s="1" t="s">
        <v>33</v>
      </c>
      <c r="F89" s="1" t="s">
        <v>35</v>
      </c>
      <c r="G89" s="1" t="s">
        <v>36</v>
      </c>
      <c r="H89" s="1" t="s">
        <v>34</v>
      </c>
      <c r="I89" s="1" t="s">
        <v>37</v>
      </c>
      <c r="J89" s="1" t="s">
        <v>38</v>
      </c>
      <c r="Y89" s="11">
        <f>J87*POWER(2,11)</f>
        <v>0</v>
      </c>
      <c r="Z89" s="3">
        <f>K87*POWER(2,10)</f>
        <v>1024</v>
      </c>
      <c r="AA89" s="3">
        <f>L87*POWER(2,9)</f>
        <v>512</v>
      </c>
      <c r="AB89" s="12">
        <f>M87*POWER(2,8)</f>
        <v>0</v>
      </c>
      <c r="AD89" t="s">
        <v>44</v>
      </c>
      <c r="AE89" s="4" t="str">
        <f>IF(E87=0, "положительное", "отрицательное")</f>
        <v>положительное</v>
      </c>
      <c r="AF89" s="29" t="s">
        <v>45</v>
      </c>
    </row>
    <row r="90" spans="3:32" x14ac:dyDescent="0.3">
      <c r="C90" s="21"/>
      <c r="E90" s="1">
        <f>IF(E84+E85+E86&gt;=2,1,0)</f>
        <v>1</v>
      </c>
      <c r="F90" s="1">
        <f>MOD(O87+P87+Q87+R87+T87+U87+V87+W87+1,2)</f>
        <v>1</v>
      </c>
      <c r="G90" s="1">
        <f>R84</f>
        <v>0</v>
      </c>
      <c r="H90" s="1">
        <f>IF(E87+F87+G87+H87+J87+K87+L87+M87+O87+P87+Q87+R87+T87+U87+V87+W87=0,1,0)</f>
        <v>0</v>
      </c>
      <c r="I90" s="1">
        <f>E87</f>
        <v>0</v>
      </c>
      <c r="J90" s="1">
        <f>IF(AND(E85=E86, E85&lt;&gt;E87), 1, 0)</f>
        <v>0</v>
      </c>
      <c r="Y90" s="11">
        <f>O87*POWER(2,7)</f>
        <v>0</v>
      </c>
      <c r="Z90" s="3">
        <f>P87*POWER(2,6)</f>
        <v>0</v>
      </c>
      <c r="AA90" s="3">
        <f>Q87*POWER(2,5)</f>
        <v>0</v>
      </c>
      <c r="AB90" s="12">
        <f>R87*POWER(2,4)</f>
        <v>16</v>
      </c>
      <c r="AD90" s="16" t="s">
        <v>46</v>
      </c>
      <c r="AE90" s="30" t="str">
        <f>IF(AD85=AA87, "совпадает с суммой десятичных эквивалентов.", "различен с суммой десятичных эквивалентов.")</f>
        <v>совпадает с суммой десятичных эквивалентов.</v>
      </c>
      <c r="AF90" s="31"/>
    </row>
    <row r="91" spans="3:32" x14ac:dyDescent="0.3">
      <c r="C91" s="21"/>
      <c r="Y91" s="13">
        <f>T87*POWER(2,3)</f>
        <v>0</v>
      </c>
      <c r="Z91" s="14">
        <f>U87*POWER(2,2)</f>
        <v>4</v>
      </c>
      <c r="AA91" s="14">
        <f>V87*POWER(2,1)</f>
        <v>0</v>
      </c>
      <c r="AB91" s="15">
        <f>W87*POWER(2,0)</f>
        <v>0</v>
      </c>
      <c r="AD91" s="16" t="str">
        <f>IF(J90=1, "Произошло переполнение формата", "")</f>
        <v/>
      </c>
      <c r="AF91" s="23"/>
    </row>
    <row r="92" spans="3:32" x14ac:dyDescent="0.3">
      <c r="C92" s="21"/>
      <c r="Y92" t="s">
        <v>47</v>
      </c>
      <c r="AF92" s="23"/>
    </row>
    <row r="93" spans="3:32" ht="15" thickBot="1" x14ac:dyDescent="0.35">
      <c r="C93" s="24"/>
      <c r="D93" s="25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5"/>
      <c r="Y93" s="25" t="s">
        <v>48</v>
      </c>
      <c r="Z93" s="25"/>
      <c r="AA93" s="25"/>
      <c r="AB93" s="25"/>
      <c r="AC93" s="25"/>
      <c r="AD93" s="25"/>
      <c r="AE93" s="25"/>
      <c r="AF93" s="27"/>
    </row>
  </sheetData>
  <mergeCells count="7">
    <mergeCell ref="AE79:AF79"/>
    <mergeCell ref="AE90:AF90"/>
    <mergeCell ref="AE24:AF24"/>
    <mergeCell ref="AE35:AF35"/>
    <mergeCell ref="AE46:AF46"/>
    <mergeCell ref="AE57:AF57"/>
    <mergeCell ref="AE68:AF68"/>
  </mergeCells>
  <phoneticPr fontId="1" type="noConversion"/>
  <conditionalFormatting sqref="E4:W7">
    <cfRule type="cellIs" dxfId="12" priority="12" operator="equal">
      <formula>1</formula>
    </cfRule>
    <cfRule type="cellIs" dxfId="11" priority="13" operator="equal">
      <formula>0</formula>
    </cfRule>
  </conditionalFormatting>
  <conditionalFormatting sqref="E19:W20">
    <cfRule type="cellIs" dxfId="10" priority="10" operator="equal">
      <formula>1</formula>
    </cfRule>
    <cfRule type="cellIs" dxfId="9" priority="11" operator="equal">
      <formula>0</formula>
    </cfRule>
  </conditionalFormatting>
  <conditionalFormatting sqref="E30:W31">
    <cfRule type="cellIs" dxfId="8" priority="7" operator="equal">
      <formula>0</formula>
    </cfRule>
    <cfRule type="cellIs" dxfId="7" priority="8" operator="equal">
      <formula>1</formula>
    </cfRule>
    <cfRule type="cellIs" dxfId="6" priority="9" operator="equal">
      <formula>1</formula>
    </cfRule>
  </conditionalFormatting>
  <conditionalFormatting sqref="E41:W41">
    <cfRule type="cellIs" dxfId="5" priority="5" operator="equal">
      <formula>0</formula>
    </cfRule>
    <cfRule type="cellIs" dxfId="4" priority="6" operator="equal">
      <formula>1</formula>
    </cfRule>
  </conditionalFormatting>
  <conditionalFormatting sqref="E74:W74">
    <cfRule type="cellIs" dxfId="3" priority="3" operator="equal">
      <formula>0</formula>
    </cfRule>
    <cfRule type="cellIs" dxfId="2" priority="4" operator="equal">
      <formula>1</formula>
    </cfRule>
  </conditionalFormatting>
  <conditionalFormatting sqref="E86:W86">
    <cfRule type="cellIs" dxfId="1" priority="1" operator="equal">
      <formula>1</formula>
    </cfRule>
    <cfRule type="cellIs" dxfId="0" priority="2" operator="equal">
      <formula>0</formula>
    </cfRule>
  </conditionalFormatting>
  <pageMargins left="0.38333333333333336" right="0.7" top="0.75" bottom="0.75" header="0.3" footer="0.3"/>
  <pageSetup paperSize="9" orientation="portrait" r:id="rId1"/>
  <headerFooter>
    <oddHeader>&amp;LКожухин И. А.&amp;CВариант №13&amp;R&amp;F</oddHeader>
    <oddFooter>&amp;L12:21:52&amp;C10.12.2022&amp;R&amp;P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</dc:creator>
  <cp:lastModifiedBy>Иван К</cp:lastModifiedBy>
  <dcterms:created xsi:type="dcterms:W3CDTF">2022-12-10T09:20:12Z</dcterms:created>
  <dcterms:modified xsi:type="dcterms:W3CDTF">2022-12-14T12:43:34Z</dcterms:modified>
</cp:coreProperties>
</file>